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8_{05862AB8-BDB4-443C-B11A-D86CB1910BAF}" xr6:coauthVersionLast="47" xr6:coauthVersionMax="47" xr10:uidLastSave="{00000000-0000-0000-0000-000000000000}"/>
  <bookViews>
    <workbookView xWindow="1300" yWindow="405" windowWidth="19400" windowHeight="10180" tabRatio="961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1" l="1"/>
  <c r="J6" i="31"/>
  <c r="I6" i="31"/>
  <c r="K5" i="31"/>
  <c r="J5" i="31"/>
  <c r="I5" i="31"/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6" l="1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9" i="31" l="1"/>
  <c r="J39" i="31"/>
  <c r="I39" i="31"/>
  <c r="K5" i="11"/>
  <c r="J5" i="11"/>
  <c r="I5" i="11"/>
  <c r="K26" i="11"/>
  <c r="J26" i="11"/>
  <c r="I26" i="11"/>
  <c r="K25" i="11"/>
  <c r="J25" i="11"/>
  <c r="I2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7" i="36"/>
  <c r="J8" i="36" s="1"/>
  <c r="J9" i="36" s="1"/>
  <c r="H12" i="31" l="1"/>
  <c r="I12" i="31"/>
  <c r="K12" i="31"/>
  <c r="J12" i="31"/>
  <c r="J10" i="36"/>
  <c r="J12" i="36" s="1"/>
  <c r="B8" i="36"/>
  <c r="B9" i="36" s="1"/>
  <c r="B10" i="36" s="1"/>
  <c r="B12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J27" i="11"/>
  <c r="J28" i="11" s="1"/>
  <c r="J29" i="11" s="1"/>
  <c r="J30" i="11" s="1"/>
  <c r="J31" i="11" s="1"/>
  <c r="J32" i="11" s="1"/>
  <c r="J33" i="11" s="1"/>
  <c r="J34" i="11" s="1"/>
  <c r="J35" i="11" s="1"/>
  <c r="I27" i="11"/>
  <c r="I28" i="11" s="1"/>
  <c r="I29" i="11" s="1"/>
  <c r="I30" i="11" s="1"/>
  <c r="I31" i="11" s="1"/>
  <c r="I32" i="11" s="1"/>
  <c r="I33" i="11" s="1"/>
  <c r="I34" i="11" s="1"/>
  <c r="I35" i="11" s="1"/>
  <c r="H27" i="1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J13" i="31" l="1"/>
  <c r="J14" i="31" s="1"/>
  <c r="K13" i="31"/>
  <c r="K14" i="31" s="1"/>
  <c r="I13" i="31"/>
  <c r="I14" i="31" s="1"/>
  <c r="H13" i="31"/>
  <c r="H14" i="31" s="1"/>
  <c r="H15" i="31" s="1"/>
  <c r="H16" i="31" s="1"/>
  <c r="H17" i="31" s="1"/>
  <c r="H18" i="31" s="1"/>
  <c r="H19" i="31" s="1"/>
  <c r="H20" i="31" s="1"/>
  <c r="H21" i="31" s="1"/>
  <c r="J15" i="31"/>
  <c r="J16" i="31" s="1"/>
  <c r="J17" i="31" s="1"/>
  <c r="J18" i="31" s="1"/>
  <c r="J19" i="31" s="1"/>
  <c r="J20" i="31" s="1"/>
  <c r="J21" i="31" s="1"/>
  <c r="K15" i="31"/>
  <c r="K16" i="31" s="1"/>
  <c r="K17" i="31" s="1"/>
  <c r="K18" i="31" s="1"/>
  <c r="K19" i="31" s="1"/>
  <c r="K20" i="31" s="1"/>
  <c r="K21" i="31" s="1"/>
  <c r="I15" i="31"/>
  <c r="I16" i="31" s="1"/>
  <c r="I17" i="31" s="1"/>
  <c r="I18" i="31" s="1"/>
  <c r="I19" i="31" s="1"/>
  <c r="I20" i="31" s="1"/>
  <c r="I21" i="31" s="1"/>
  <c r="B30" i="11"/>
  <c r="B31" i="11" s="1"/>
  <c r="B32" i="11" s="1"/>
  <c r="B33" i="11" s="1"/>
  <c r="B34" i="11" s="1"/>
  <c r="B35" i="11" s="1"/>
  <c r="H28" i="11"/>
  <c r="H29" i="11" s="1"/>
  <c r="H30" i="11" s="1"/>
  <c r="H31" i="11" s="1"/>
  <c r="H32" i="11" s="1"/>
  <c r="H33" i="11" s="1"/>
  <c r="H34" i="11" s="1"/>
  <c r="H35" i="11" s="1"/>
  <c r="I10" i="36"/>
  <c r="K10" i="36"/>
  <c r="H8" i="36"/>
  <c r="H9" i="36" s="1"/>
  <c r="K12" i="36" l="1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K33" i="25" l="1"/>
  <c r="I33" i="25"/>
  <c r="H33" i="25"/>
  <c r="I34" i="25" l="1"/>
  <c r="K34" i="25"/>
  <c r="H34" i="25"/>
  <c r="J33" i="25"/>
  <c r="J34" i="25" l="1"/>
  <c r="B33" i="25"/>
  <c r="B34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<sst xmlns="http://schemas.openxmlformats.org/spreadsheetml/2006/main" count="620" uniqueCount="398">
  <si>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</si>
  <si>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</si>
  <si>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</si>
  <si>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</si>
  <si>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</si>
  <si>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</si>
  <si>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</si>
  <si>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</si>
  <si>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</si>
  <si>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</si>
  <si>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</si>
  <si>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</si>
  <si>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</si>
  <si>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</si>
  <si>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</si>
  <si>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</si>
  <si>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</si>
  <si>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</si>
  <si>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</si>
  <si>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</si>
  <si>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</si>
  <si>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</si>
  <si>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</si>
  <si>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</si>
  <si>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</si>
  <si>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</si>
  <si>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</si>
  <si>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</si>
  <si>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</si>
  <si>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</si>
  <si>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</si>
  <si>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</si>
  <si>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</si>
  <si>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</si>
  <si>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</si>
  <si>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</si>
  <si>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</si>
  <si>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</si>
  <si>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</si>
  <si>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</si>
  <si>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</si>
  <si>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</si>
  <si>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</si>
  <si>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</si>
  <si>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</si>
  <si>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</si>
  <si>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</si>
  <si>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</si>
  <si>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</si>
  <si>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</si>
  <si>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</si>
  <si>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</si>
  <si>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</si>
  <si>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</si>
  <si>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</si>
  <si>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</si>
  <si>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</si>
  <si>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</si>
  <si>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</si>
  <si>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</si>
  <si>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</si>
  <si>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</si>
  <si>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</si>
  <si>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</si>
  <si>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</si>
  <si>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</si>
  <si>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</si>
  <si>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</si>
  <si>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</si>
  <si>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</si>
  <si>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</si>
  <si>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</si>
  <si>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</si>
  <si>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</si>
  <si>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</si>
  <si>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</si>
  <si>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</si>
  <si>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</si>
  <si>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</si>
  <si>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</si>
  <si>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</si>
  <si>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</si>
  <si>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</si>
  <si>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</si>
  <si>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</si>
  <si>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</si>
  <si>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</si>
  <si>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</si>
  <si>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</si>
  <si>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</si>
  <si>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</si>
  <si>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</si>
  <si>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</si>
  <si>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</si>
  <si>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</si>
  <si>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</si>
  <si>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</si>
  <si>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</si>
  <si>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</si>
  <si>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</si>
  <si>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</si>
  <si>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</si>
  <si>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</si>
  <si>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</si>
  <si>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</si>
  <si>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</si>
  <si>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</si>
  <si>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</si>
  <si>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</si>
  <si>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</si>
  <si>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</si>
  <si>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</si>
  <si>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</si>
  <si>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</si>
  <si>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</si>
  <si>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</si>
  <si>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</si>
  <si>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</si>
  <si>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</si>
  <si>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</si>
  <si>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</si>
  <si>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</si>
  <si>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</si>
  <si>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</si>
  <si>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</si>
  <si>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</si>
  <si>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</si>
  <si>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</si>
  <si>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</si>
  <si>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</si>
  <si>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</si>
  <si>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</si>
  <si>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</si>
  <si>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</si>
  <si>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</si>
  <si>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</si>
  <si>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</si>
  <si>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</si>
  <si>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</si>
  <si>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</si>
  <si>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</si>
  <si>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</si>
  <si>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</si>
  <si>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</si>
  <si>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</si>
  <si>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</si>
  <si>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</si>
  <si>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</si>
  <si>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</si>
  <si>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</si>
  <si>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</si>
  <si>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</si>
  <si>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</si>
  <si>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</si>
  <si>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</si>
  <si>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</si>
  <si>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</si>
  <si>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</si>
  <si>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</si>
  <si>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</si>
  <si>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</si>
  <si>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</si>
  <si>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</si>
  <si>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</si>
  <si>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</si>
  <si>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</si>
  <si>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</si>
  <si>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</si>
  <si>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</si>
  <si>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</si>
  <si>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</si>
  <si>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</si>
  <si>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</si>
  <si>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</si>
  <si>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</si>
  <si>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</si>
  <si>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</si>
  <si>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</si>
  <si>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</si>
  <si>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</si>
  <si>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</si>
  <si>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</si>
  <si>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</si>
  <si>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</si>
  <si>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</si>
  <si>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</si>
  <si>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</si>
  <si>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</si>
  <si>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</si>
  <si>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</si>
  <si>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</si>
  <si>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</si>
  <si>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</si>
  <si>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</si>
  <si>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</si>
  <si>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</si>
  <si>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</si>
  <si>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</si>
  <si>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</si>
  <si>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</si>
  <si>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</si>
  <si>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</si>
  <si>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</si>
  <si>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</si>
  <si>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</si>
  <si>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</si>
  <si>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</si>
  <si>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</si>
  <si>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</si>
  <si>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</si>
  <si>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</si>
  <si>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</si>
  <si>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</si>
  <si>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</si>
  <si>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</si>
  <si>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>Coordinator-to-Coordinator(C2C) Ranging and Communication for Multiple BAN Coexistence</t>
    <phoneticPr fontId="23"/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</si>
  <si>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</si>
  <si>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</si>
  <si>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</si>
  <si>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</si>
  <si>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</si>
  <si>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</si>
  <si>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</si>
  <si>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</si>
  <si>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</si>
  <si>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</si>
  <si>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</si>
  <si>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</si>
  <si>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</si>
  <si>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</si>
  <si>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</si>
  <si>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</si>
  <si>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</si>
  <si>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</si>
  <si>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</si>
  <si>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</si>
  <si>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</si>
  <si>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</si>
  <si>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</si>
  <si>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</si>
  <si>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</si>
  <si>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</si>
  <si>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</si>
  <si>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</si>
  <si>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</si>
  <si>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</si>
  <si>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</si>
  <si>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</si>
  <si>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</si>
  <si>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</si>
  <si>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</si>
  <si>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</si>
  <si>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</si>
  <si>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</si>
  <si>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</si>
  <si>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</si>
  <si>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</si>
  <si>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</si>
  <si>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</si>
  <si>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</si>
  <si>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</si>
  <si>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</si>
  <si>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</si>
  <si>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</si>
  <si>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</si>
  <si>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</si>
  <si>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</si>
  <si>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</si>
  <si>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</si>
  <si>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</si>
  <si>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</si>
  <si>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</si>
  <si>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</si>
  <si>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</si>
  <si>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</si>
  <si>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</si>
  <si>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Ryuji Kohno, Marco Hernandez, Seong-Soon Joo, 
 Takumi Kobayashi, Daisuke Anzai, Kento Takabayashi</t>
    <phoneticPr fontId="23"/>
  </si>
  <si>
    <t>Simulation results of performance evaluation for MAC of UWB-BAN draft  of  IEEE802.15,6ma in cases of random geographical distribution of multiple coexisting BANs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</si>
  <si>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</si>
  <si>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</si>
  <si>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</si>
  <si>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</si>
  <si>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</si>
  <si>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</si>
  <si>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</si>
  <si>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</si>
  <si>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WEBEX INFO</t>
  </si>
  <si>
    <t>Ryuji Kohno, Minsoo Kim, Marco  Hernandez</t>
    <phoneticPr fontId="23"/>
  </si>
  <si>
    <t>24-0vvv-00</t>
    <phoneticPr fontId="23"/>
  </si>
  <si>
    <t>24-0yyy-00</t>
    <phoneticPr fontId="23"/>
  </si>
  <si>
    <t xml:space="preserve">TG6ma Channel Model Document for Enhanced 
Dependability	</t>
    <phoneticPr fontId="23"/>
  </si>
  <si>
    <t>Preparation for Recirculation in Letter Ballot(LB):Coexistance  Assuarance Document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</si>
  <si>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</si>
  <si>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</si>
  <si>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</si>
  <si>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</si>
  <si>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</si>
  <si>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</si>
  <si>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</si>
  <si>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</si>
  <si>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</si>
  <si>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</si>
  <si>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</si>
  <si>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</si>
  <si>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</si>
  <si>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</si>
  <si>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</si>
  <si>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</si>
  <si>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</si>
  <si>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</si>
  <si>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</si>
  <si>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</si>
  <si>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</si>
  <si>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</si>
  <si>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</si>
  <si>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</si>
  <si>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</si>
  <si>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</si>
  <si>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</si>
  <si>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</si>
  <si>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</si>
  <si>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</si>
  <si>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</si>
  <si>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24-0683-00</t>
    <phoneticPr fontId="23"/>
  </si>
  <si>
    <t>24-0655-00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</si>
  <si>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</si>
  <si>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</si>
  <si>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</si>
  <si>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</si>
  <si>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</si>
  <si>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</si>
  <si>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</si>
  <si>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</si>
  <si>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</si>
  <si>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</si>
  <si>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24-683-00</t>
    <phoneticPr fontId="23"/>
  </si>
  <si>
    <t>23-0576-07</t>
    <phoneticPr fontId="23"/>
  </si>
  <si>
    <t>22-00562-13</t>
    <phoneticPr fontId="23"/>
  </si>
  <si>
    <t>24-0246-04</t>
    <phoneticPr fontId="23"/>
  </si>
  <si>
    <t>24-0602-01</t>
    <phoneticPr fontId="23"/>
  </si>
  <si>
    <t>24-0573-01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</si>
  <si>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</si>
  <si>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</si>
  <si>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</si>
  <si>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</si>
  <si>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</si>
  <si>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</si>
  <si>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CRG Confirmation</t>
    <phoneticPr fontId="23"/>
  </si>
  <si>
    <t>WG Technical Editor Review</t>
    <phoneticPr fontId="23"/>
  </si>
  <si>
    <t>24-0xxx-00</t>
    <phoneticPr fontId="23"/>
  </si>
  <si>
    <t>Tero Kivinen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</si>
  <si>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</si>
  <si>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</si>
  <si>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</si>
  <si>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</si>
  <si>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</si>
  <si>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</si>
  <si>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</si>
  <si>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</si>
  <si>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</si>
  <si>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</si>
  <si>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</si>
  <si>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</si>
  <si>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24-0406-01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</si>
  <si>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</si>
  <si>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</si>
  <si>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</si>
  <si>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</si>
  <si>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>24-0348-04</t>
    <phoneticPr fontId="23"/>
  </si>
  <si>
    <t>23-0536-02</t>
    <phoneticPr fontId="23"/>
  </si>
  <si>
    <t>23-0056-10</t>
    <phoneticPr fontId="23"/>
  </si>
  <si>
    <t>23-0361-10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</si>
  <si>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</si>
  <si>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</si>
  <si>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</si>
  <si>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</si>
  <si>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</si>
  <si>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</si>
  <si>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</si>
  <si>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</si>
  <si>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</si>
  <si>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</si>
  <si>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</si>
  <si>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</si>
  <si>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</si>
  <si>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</si>
  <si>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</si>
  <si>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</si>
  <si>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</si>
  <si>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</si>
  <si>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</si>
  <si>
    <t>Virtual Rm 1</t>
    <phoneticPr fontId="23"/>
  </si>
  <si>
    <t>25-0033-00</t>
    <phoneticPr fontId="23"/>
  </si>
  <si>
    <t>24-0575-01</t>
    <phoneticPr fontId="23"/>
  </si>
  <si>
    <t>15-24-0682-02</t>
    <phoneticPr fontId="23"/>
  </si>
  <si>
    <t>24-0682-02</t>
    <phoneticPr fontId="23"/>
  </si>
  <si>
    <t>24-682-02</t>
    <phoneticPr fontId="23"/>
  </si>
  <si>
    <t>Jan. 14 in EST
(UTC-5)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</si>
</sst>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69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7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60" fillId="6" borderId="8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88" fillId="6" borderId="12" xfId="0" applyFont="1" applyFill="1" applyBorder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101" fillId="29" borderId="0" xfId="0" applyFont="1" applyFill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10948</xdr:colOff>
      <xdr:row>24</xdr:row>
      <xdr:rowOff>177426</xdr:rowOff>
    </xdr:from>
    <xdr:to>
      <xdr:col>33</xdr:col>
      <xdr:colOff>48301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10948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6350</xdr:colOff>
      <xdr:row>33</xdr:row>
      <xdr:rowOff>0</xdr:rowOff>
    </xdr:from>
    <xdr:to>
      <xdr:col>13</xdr:col>
      <xdr:colOff>31189</xdr:colOff>
      <xdr:row>37</xdr:row>
      <xdr:rowOff>12700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836150" y="6756400"/>
          <a:ext cx="812239" cy="77470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137</xdr:row>
      <xdr:rowOff>113091</xdr:rowOff>
    </xdr:from>
    <xdr:to>
      <xdr:col>6</xdr:col>
      <xdr:colOff>1677514</xdr:colOff>
      <xdr:row>168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D8" sqref="D8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292</v>
      </c>
      <c r="E3" s="5"/>
    </row>
    <row r="4" spans="2:5" ht="20.5">
      <c r="B4" s="3" t="s">
        <v>2</v>
      </c>
      <c r="C4" s="6">
        <v>45669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293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4" t="s">
        <v>265</v>
      </c>
      <c r="E22" s="104" t="s">
        <v>264</v>
      </c>
    </row>
    <row r="23" spans="2:6">
      <c r="D23" s="104" t="s">
        <v>263</v>
      </c>
      <c r="E23" s="104" t="s">
        <v>266</v>
      </c>
    </row>
    <row r="24" spans="2:6" ht="37.5" customHeight="1">
      <c r="D24" s="104" t="s">
        <v>269</v>
      </c>
      <c r="E24" s="104" t="s">
        <v>267</v>
      </c>
    </row>
    <row r="25" spans="2:6" ht="108" customHeight="1">
      <c r="D25" s="104" t="s">
        <v>268</v>
      </c>
      <c r="E25" s="104" t="s">
        <v>270</v>
      </c>
      <c r="F25" s="225" t="s">
        <v>271</v>
      </c>
    </row>
    <row r="26" spans="2:6" ht="95.5" customHeight="1">
      <c r="D26" s="225" t="s">
        <v>252</v>
      </c>
      <c r="E26" s="104" t="s">
        <v>152</v>
      </c>
      <c r="F26" s="104" t="s">
        <v>107</v>
      </c>
    </row>
    <row r="27" spans="2:6" ht="120.75" customHeight="1">
      <c r="D27" s="225" t="s">
        <v>253</v>
      </c>
      <c r="E27" s="104" t="s">
        <v>132</v>
      </c>
      <c r="F27" s="152" t="s">
        <v>131</v>
      </c>
    </row>
    <row r="29" spans="2:6" ht="59" customHeight="1">
      <c r="D29" s="2" t="s">
        <v>123</v>
      </c>
      <c r="E29" s="104" t="s">
        <v>254</v>
      </c>
      <c r="F29" s="152" t="s">
        <v>125</v>
      </c>
    </row>
    <row r="30" spans="2:6" ht="67.5" customHeight="1">
      <c r="D30" s="104" t="s">
        <v>255</v>
      </c>
      <c r="E30" s="104" t="s">
        <v>256</v>
      </c>
      <c r="F30" s="225" t="s">
        <v>257</v>
      </c>
    </row>
    <row r="31" spans="2:6" ht="108.5" customHeight="1">
      <c r="D31" s="2" t="s">
        <v>258</v>
      </c>
      <c r="E31" s="104" t="s">
        <v>259</v>
      </c>
      <c r="F31" s="225" t="s">
        <v>260</v>
      </c>
    </row>
    <row r="32" spans="2:6" ht="114" customHeight="1">
      <c r="D32" s="104" t="s">
        <v>261</v>
      </c>
      <c r="E32" s="104" t="s">
        <v>262</v>
      </c>
      <c r="F32" s="225" t="s">
        <v>260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C7" sqref="C7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294</v>
      </c>
    </row>
    <row r="2" spans="1:3" ht="15.5">
      <c r="B2" s="45" t="s">
        <v>16</v>
      </c>
      <c r="C2" s="46" t="s">
        <v>394</v>
      </c>
    </row>
    <row r="3" spans="1:3" ht="15.5">
      <c r="B3" s="45" t="s">
        <v>17</v>
      </c>
      <c r="C3" s="365">
        <v>45669</v>
      </c>
    </row>
    <row r="4" spans="1:3" ht="41">
      <c r="A4" s="24"/>
      <c r="B4" s="84" t="s">
        <v>302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30"/>
      <c r="B7" s="34" t="s">
        <v>144</v>
      </c>
    </row>
    <row r="8" spans="1:3" s="30" customFormat="1" ht="76" customHeight="1">
      <c r="A8" s="130"/>
      <c r="B8" s="131" t="s">
        <v>18</v>
      </c>
    </row>
    <row r="9" spans="1:3" s="26" customFormat="1" ht="15.75">
      <c r="A9" s="24"/>
      <c r="B9" s="19"/>
    </row>
    <row r="10" spans="1:3" s="95" customFormat="1" ht="20.5">
      <c r="A10" s="132">
        <v>1</v>
      </c>
      <c r="B10" s="132" t="s">
        <v>19</v>
      </c>
    </row>
    <row r="11" spans="1:3" s="95" customFormat="1" ht="32.25">
      <c r="A11" s="97"/>
      <c r="B11" s="160" t="s">
        <v>312</v>
      </c>
    </row>
    <row r="12" spans="1:3" s="95" customFormat="1" ht="32.25">
      <c r="A12" s="97"/>
      <c r="B12" s="160" t="s">
        <v>313</v>
      </c>
    </row>
    <row r="13" spans="1:3" s="95" customFormat="1" ht="32.25">
      <c r="A13" s="97"/>
      <c r="B13" s="160" t="s">
        <v>295</v>
      </c>
    </row>
    <row r="14" spans="1:3" s="95" customFormat="1" ht="32.25">
      <c r="A14" s="97"/>
      <c r="B14" s="160" t="s">
        <v>137</v>
      </c>
    </row>
    <row r="15" spans="1:3" s="95" customFormat="1" ht="25.25">
      <c r="A15" s="97"/>
      <c r="B15" s="160" t="s">
        <v>138</v>
      </c>
    </row>
    <row r="16" spans="1:3" s="95" customFormat="1" ht="25.25">
      <c r="A16" s="97"/>
      <c r="B16" s="160" t="s">
        <v>303</v>
      </c>
    </row>
    <row r="17" spans="1:6" s="95" customFormat="1" ht="25.25">
      <c r="A17" s="97"/>
      <c r="B17" s="160" t="s">
        <v>304</v>
      </c>
    </row>
    <row r="18" spans="1:6" s="95" customFormat="1" ht="25.25">
      <c r="A18" s="97"/>
      <c r="B18" s="160" t="s">
        <v>226</v>
      </c>
    </row>
    <row r="19" spans="1:6" s="95" customFormat="1" ht="20.5">
      <c r="A19" s="132">
        <v>2</v>
      </c>
      <c r="B19" s="132" t="s">
        <v>20</v>
      </c>
    </row>
    <row r="20" spans="1:6" s="95" customFormat="1" ht="23">
      <c r="A20" s="132"/>
      <c r="B20" s="161" t="s">
        <v>225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5" customFormat="1" ht="20.5">
      <c r="A24" s="97"/>
      <c r="B24" s="133" t="s">
        <v>21</v>
      </c>
      <c r="C24" s="134"/>
    </row>
    <row r="25" spans="1:6" s="155" customFormat="1" ht="95.5" customHeight="1">
      <c r="B25" s="155" t="s">
        <v>133</v>
      </c>
      <c r="D25" s="155" t="s">
        <v>136</v>
      </c>
      <c r="E25" s="155" t="s">
        <v>190</v>
      </c>
      <c r="F25" s="155" t="s">
        <v>107</v>
      </c>
    </row>
    <row r="26" spans="1:6" s="95" customFormat="1" ht="120.75" customHeight="1">
      <c r="A26" s="97"/>
      <c r="D26" s="95" t="s">
        <v>153</v>
      </c>
      <c r="E26" s="95" t="s">
        <v>154</v>
      </c>
      <c r="F26" s="154" t="s">
        <v>131</v>
      </c>
    </row>
    <row r="27" spans="1:6" s="95" customFormat="1" ht="20.25">
      <c r="A27" s="97"/>
      <c r="B27" s="135" t="s">
        <v>22</v>
      </c>
    </row>
    <row r="28" spans="1:6" s="95" customFormat="1" ht="79.5" customHeight="1">
      <c r="A28" s="97"/>
      <c r="B28" s="135" t="s">
        <v>23</v>
      </c>
      <c r="D28" s="95" t="s">
        <v>123</v>
      </c>
      <c r="E28" s="95" t="s">
        <v>151</v>
      </c>
      <c r="F28" s="154" t="s">
        <v>125</v>
      </c>
    </row>
    <row r="29" spans="1:6" s="95" customFormat="1" ht="98.5" customHeight="1">
      <c r="A29" s="97"/>
      <c r="B29" s="135" t="s">
        <v>24</v>
      </c>
      <c r="D29" s="95" t="s">
        <v>126</v>
      </c>
      <c r="E29" s="95" t="s">
        <v>127</v>
      </c>
      <c r="F29" s="154" t="s">
        <v>128</v>
      </c>
    </row>
    <row r="30" spans="1:6" s="95" customFormat="1" ht="20.25">
      <c r="A30" s="97"/>
      <c r="B30" s="135" t="s">
        <v>25</v>
      </c>
    </row>
    <row r="31" spans="1:6" s="95" customFormat="1" ht="20.25">
      <c r="A31" s="97"/>
      <c r="B31" s="135" t="s">
        <v>26</v>
      </c>
    </row>
    <row r="32" spans="1:6" s="95" customFormat="1" ht="20.25">
      <c r="A32" s="97"/>
      <c r="B32" s="136"/>
    </row>
    <row r="33" spans="1:6" s="95" customFormat="1" ht="101.25">
      <c r="A33" s="97"/>
      <c r="B33" s="186" t="s">
        <v>183</v>
      </c>
      <c r="D33" s="95" t="s">
        <v>181</v>
      </c>
      <c r="E33" s="95" t="s">
        <v>169</v>
      </c>
      <c r="F33" s="154" t="s">
        <v>182</v>
      </c>
    </row>
    <row r="34" spans="1:6" s="95" customFormat="1" ht="20.25">
      <c r="A34" s="97"/>
      <c r="B34" s="136"/>
    </row>
    <row r="35" spans="1:6" s="95" customFormat="1" ht="81">
      <c r="A35" s="97"/>
      <c r="B35" s="187" t="s">
        <v>184</v>
      </c>
      <c r="D35" s="188" t="s">
        <v>184</v>
      </c>
      <c r="E35" s="95" t="s">
        <v>185</v>
      </c>
      <c r="F35" s="154" t="s">
        <v>186</v>
      </c>
    </row>
    <row r="36" spans="1:6" s="95" customFormat="1" ht="20.25">
      <c r="A36" s="97"/>
      <c r="B36" s="136"/>
    </row>
    <row r="37" spans="1:6" s="95" customFormat="1" ht="20.5">
      <c r="A37" s="97"/>
      <c r="B37" s="132" t="s">
        <v>27</v>
      </c>
    </row>
    <row r="38" spans="1:6" s="95" customFormat="1" ht="20.25">
      <c r="A38" s="97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topLeftCell="A8" zoomScale="58" zoomScaleNormal="58" workbookViewId="0">
      <selection activeCell="D8" sqref="D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2" customWidth="1"/>
    <col min="20" max="20" width="11" style="162" customWidth="1"/>
    <col min="21" max="21" width="10.54296875" style="162" customWidth="1"/>
    <col min="22" max="22" width="11.90625" style="162" customWidth="1"/>
    <col min="23" max="23" width="10.1796875" style="162" customWidth="1"/>
    <col min="24" max="29" width="3.81640625" style="162" customWidth="1"/>
    <col min="30" max="16384" width="11.453125" style="78"/>
  </cols>
  <sheetData>
    <row r="1" spans="1:36" s="159" customFormat="1" ht="19.5" customHeight="1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78"/>
      <c r="AE1" s="78"/>
      <c r="AF1" s="78"/>
      <c r="AG1" s="78"/>
      <c r="AH1" s="149"/>
    </row>
    <row r="2" spans="1:36" s="105" customFormat="1" ht="19.649999999999999" customHeight="1" thickBot="1">
      <c r="A2" s="475" t="s">
        <v>379</v>
      </c>
      <c r="B2" s="237" t="s">
        <v>296</v>
      </c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9"/>
      <c r="Z2" s="239"/>
      <c r="AA2" s="238"/>
      <c r="AB2" s="239"/>
      <c r="AC2" s="240"/>
      <c r="AD2" s="318"/>
      <c r="AE2" s="319"/>
      <c r="AF2" s="318"/>
      <c r="AG2" s="320"/>
      <c r="AH2" s="317"/>
    </row>
    <row r="3" spans="1:36" s="105" customFormat="1" ht="19.25" customHeight="1">
      <c r="A3" s="476"/>
      <c r="B3" s="241" t="s">
        <v>297</v>
      </c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3"/>
      <c r="AD3" s="318"/>
      <c r="AE3" s="319"/>
      <c r="AF3" s="318"/>
      <c r="AG3" s="320"/>
      <c r="AH3" s="317"/>
    </row>
    <row r="4" spans="1:36" s="105" customFormat="1" ht="19.649999999999999" customHeight="1" thickBot="1">
      <c r="A4" s="477"/>
      <c r="B4" s="244" t="s">
        <v>143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6"/>
      <c r="AA4" s="245"/>
      <c r="AB4" s="245"/>
      <c r="AC4" s="247"/>
      <c r="AD4" s="321"/>
      <c r="AE4" s="321"/>
      <c r="AF4" s="321"/>
      <c r="AG4" s="322"/>
      <c r="AH4" s="317"/>
    </row>
    <row r="5" spans="1:36" s="162" customFormat="1" ht="12.9" customHeight="1" thickBot="1">
      <c r="A5" s="487" t="s">
        <v>175</v>
      </c>
      <c r="B5" s="478" t="s">
        <v>28</v>
      </c>
      <c r="C5" s="479"/>
      <c r="D5" s="454" t="s">
        <v>29</v>
      </c>
      <c r="E5" s="455"/>
      <c r="F5" s="455"/>
      <c r="G5" s="455"/>
      <c r="H5" s="456"/>
      <c r="I5" s="454" t="s">
        <v>30</v>
      </c>
      <c r="J5" s="455"/>
      <c r="K5" s="455"/>
      <c r="L5" s="455"/>
      <c r="M5" s="456"/>
      <c r="N5" s="454" t="s">
        <v>31</v>
      </c>
      <c r="O5" s="455"/>
      <c r="P5" s="455"/>
      <c r="Q5" s="455"/>
      <c r="R5" s="456"/>
      <c r="S5" s="454" t="s">
        <v>32</v>
      </c>
      <c r="T5" s="455"/>
      <c r="U5" s="455"/>
      <c r="V5" s="455"/>
      <c r="W5" s="456"/>
      <c r="X5" s="454" t="s">
        <v>33</v>
      </c>
      <c r="Y5" s="455"/>
      <c r="Z5" s="456"/>
      <c r="AA5" s="454" t="s">
        <v>34</v>
      </c>
      <c r="AB5" s="455"/>
      <c r="AC5" s="456"/>
      <c r="AD5" s="323"/>
      <c r="AE5" s="323" t="s">
        <v>305</v>
      </c>
      <c r="AF5" s="323"/>
      <c r="AG5" s="324"/>
      <c r="AH5" s="325"/>
    </row>
    <row r="6" spans="1:36" s="162" customFormat="1" ht="12.65" customHeight="1" thickBot="1">
      <c r="A6" s="488"/>
      <c r="B6" s="480">
        <f>DATE(2025,1,12)</f>
        <v>45669</v>
      </c>
      <c r="C6" s="481"/>
      <c r="D6" s="457">
        <f>B6+1</f>
        <v>45670</v>
      </c>
      <c r="E6" s="458"/>
      <c r="F6" s="458"/>
      <c r="G6" s="458"/>
      <c r="H6" s="459"/>
      <c r="I6" s="457">
        <f>D6+1</f>
        <v>45671</v>
      </c>
      <c r="J6" s="458"/>
      <c r="K6" s="458"/>
      <c r="L6" s="458"/>
      <c r="M6" s="459"/>
      <c r="N6" s="457">
        <f>I6+1</f>
        <v>45672</v>
      </c>
      <c r="O6" s="458"/>
      <c r="P6" s="458"/>
      <c r="Q6" s="458"/>
      <c r="R6" s="459"/>
      <c r="S6" s="457">
        <f>N6+1</f>
        <v>45673</v>
      </c>
      <c r="T6" s="458"/>
      <c r="U6" s="458"/>
      <c r="V6" s="458"/>
      <c r="W6" s="459"/>
      <c r="X6" s="457">
        <f>S6+1</f>
        <v>45674</v>
      </c>
      <c r="Y6" s="458"/>
      <c r="Z6" s="459"/>
      <c r="AA6" s="457">
        <f>X6+1</f>
        <v>45675</v>
      </c>
      <c r="AB6" s="458"/>
      <c r="AC6" s="459"/>
      <c r="AD6" s="506" t="s">
        <v>306</v>
      </c>
      <c r="AE6" s="507"/>
      <c r="AF6" s="507"/>
      <c r="AG6" s="508"/>
      <c r="AH6" s="325"/>
    </row>
    <row r="7" spans="1:36" s="162" customFormat="1" ht="12.65" customHeight="1" thickBot="1">
      <c r="A7" s="488"/>
      <c r="B7" s="460" t="s">
        <v>286</v>
      </c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/>
      <c r="X7" s="248"/>
      <c r="Y7" s="249"/>
      <c r="Z7" s="250"/>
      <c r="AA7" s="248"/>
      <c r="AB7" s="249"/>
      <c r="AC7" s="250"/>
      <c r="AD7" s="509"/>
      <c r="AE7" s="510"/>
      <c r="AF7" s="510"/>
      <c r="AG7" s="511"/>
      <c r="AH7" s="325"/>
    </row>
    <row r="8" spans="1:36" s="105" customFormat="1" ht="38.25" customHeight="1" thickBot="1">
      <c r="A8" s="489"/>
      <c r="B8" s="482" t="s">
        <v>391</v>
      </c>
      <c r="C8" s="483"/>
      <c r="D8" s="227" t="s">
        <v>35</v>
      </c>
      <c r="E8" s="235" t="s">
        <v>36</v>
      </c>
      <c r="F8" s="235" t="s">
        <v>37</v>
      </c>
      <c r="G8" s="235" t="s">
        <v>38</v>
      </c>
      <c r="H8" s="236" t="s">
        <v>227</v>
      </c>
      <c r="I8" s="227" t="s">
        <v>35</v>
      </c>
      <c r="J8" s="235" t="s">
        <v>36</v>
      </c>
      <c r="K8" s="235" t="s">
        <v>37</v>
      </c>
      <c r="L8" s="235" t="s">
        <v>38</v>
      </c>
      <c r="M8" s="236" t="s">
        <v>227</v>
      </c>
      <c r="N8" s="227" t="s">
        <v>35</v>
      </c>
      <c r="O8" s="235" t="s">
        <v>36</v>
      </c>
      <c r="P8" s="235" t="s">
        <v>37</v>
      </c>
      <c r="Q8" s="235" t="s">
        <v>38</v>
      </c>
      <c r="R8" s="236" t="s">
        <v>227</v>
      </c>
      <c r="S8" s="227" t="s">
        <v>35</v>
      </c>
      <c r="T8" s="235" t="s">
        <v>36</v>
      </c>
      <c r="U8" s="235" t="s">
        <v>37</v>
      </c>
      <c r="V8" s="235" t="s">
        <v>38</v>
      </c>
      <c r="W8" s="236" t="s">
        <v>227</v>
      </c>
      <c r="X8" s="248"/>
      <c r="Y8" s="249"/>
      <c r="Z8" s="250"/>
      <c r="AA8" s="248"/>
      <c r="AB8" s="249"/>
      <c r="AC8" s="250"/>
      <c r="AD8" s="326" t="s">
        <v>309</v>
      </c>
      <c r="AE8" s="327" t="s">
        <v>307</v>
      </c>
      <c r="AF8" s="328" t="s">
        <v>308</v>
      </c>
      <c r="AG8" s="329" t="s">
        <v>310</v>
      </c>
      <c r="AH8" s="317"/>
    </row>
    <row r="9" spans="1:36" s="162" customFormat="1" ht="15" customHeight="1">
      <c r="A9" s="251" t="s">
        <v>39</v>
      </c>
      <c r="B9" s="249"/>
      <c r="C9" s="250"/>
      <c r="D9" s="390" t="s">
        <v>40</v>
      </c>
      <c r="E9" s="391"/>
      <c r="F9" s="391"/>
      <c r="G9" s="391"/>
      <c r="H9" s="392"/>
      <c r="I9" s="390" t="s">
        <v>40</v>
      </c>
      <c r="J9" s="391"/>
      <c r="K9" s="391"/>
      <c r="L9" s="391"/>
      <c r="M9" s="392"/>
      <c r="N9" s="390" t="s">
        <v>40</v>
      </c>
      <c r="O9" s="391"/>
      <c r="P9" s="391"/>
      <c r="Q9" s="391"/>
      <c r="R9" s="392"/>
      <c r="S9" s="390" t="s">
        <v>40</v>
      </c>
      <c r="T9" s="391"/>
      <c r="U9" s="391"/>
      <c r="V9" s="391"/>
      <c r="W9" s="392"/>
      <c r="X9" s="248"/>
      <c r="Y9" s="249"/>
      <c r="Z9" s="250"/>
      <c r="AA9" s="248"/>
      <c r="AB9" s="249"/>
      <c r="AC9" s="250"/>
      <c r="AD9" s="330">
        <v>0.29166666666666669</v>
      </c>
      <c r="AE9" s="346">
        <f t="shared" ref="AE9:AE40" si="0">AD9+10/24</f>
        <v>0.70833333333333337</v>
      </c>
      <c r="AF9" s="346">
        <f t="shared" ref="AF9:AF20" si="1">AD9+15/24</f>
        <v>0.91666666666666674</v>
      </c>
      <c r="AG9" s="342">
        <f t="shared" ref="AG9:AG16" si="2">AD9+17/24</f>
        <v>1</v>
      </c>
      <c r="AH9" s="333" t="s">
        <v>311</v>
      </c>
      <c r="AI9" s="334"/>
      <c r="AJ9" s="335"/>
    </row>
    <row r="10" spans="1:36" s="162" customFormat="1" ht="15" customHeight="1" thickBot="1">
      <c r="A10" s="252" t="s">
        <v>41</v>
      </c>
      <c r="B10" s="249"/>
      <c r="C10" s="250"/>
      <c r="D10" s="393"/>
      <c r="E10" s="394"/>
      <c r="F10" s="394"/>
      <c r="G10" s="394"/>
      <c r="H10" s="395"/>
      <c r="I10" s="393"/>
      <c r="J10" s="394"/>
      <c r="K10" s="394"/>
      <c r="L10" s="394"/>
      <c r="M10" s="395"/>
      <c r="N10" s="393"/>
      <c r="O10" s="394"/>
      <c r="P10" s="394"/>
      <c r="Q10" s="394"/>
      <c r="R10" s="395"/>
      <c r="S10" s="393"/>
      <c r="T10" s="394"/>
      <c r="U10" s="394"/>
      <c r="V10" s="394"/>
      <c r="W10" s="395"/>
      <c r="X10" s="248"/>
      <c r="Y10" s="249"/>
      <c r="Z10" s="250"/>
      <c r="AA10" s="248"/>
      <c r="AB10" s="249"/>
      <c r="AC10" s="250"/>
      <c r="AD10" s="336">
        <f>AD9+0.5/24</f>
        <v>0.3125</v>
      </c>
      <c r="AE10" s="347">
        <f t="shared" si="0"/>
        <v>0.72916666666666674</v>
      </c>
      <c r="AF10" s="346">
        <f t="shared" si="1"/>
        <v>0.9375</v>
      </c>
      <c r="AG10" s="343">
        <f t="shared" si="2"/>
        <v>1.0208333333333335</v>
      </c>
      <c r="AH10" s="325"/>
    </row>
    <row r="11" spans="1:36" s="162" customFormat="1" ht="15" customHeight="1" thickBot="1">
      <c r="A11" s="253" t="s">
        <v>42</v>
      </c>
      <c r="B11" s="249"/>
      <c r="C11" s="250"/>
      <c r="D11" s="439" t="s">
        <v>298</v>
      </c>
      <c r="E11" s="440"/>
      <c r="F11" s="440"/>
      <c r="G11" s="440"/>
      <c r="H11" s="441"/>
      <c r="I11" s="424" t="s">
        <v>228</v>
      </c>
      <c r="J11" s="371"/>
      <c r="K11" s="377" t="s">
        <v>229</v>
      </c>
      <c r="L11" s="427" t="s">
        <v>231</v>
      </c>
      <c r="M11" s="371"/>
      <c r="N11" s="463" t="s">
        <v>299</v>
      </c>
      <c r="O11" s="464"/>
      <c r="P11" s="464"/>
      <c r="Q11" s="464"/>
      <c r="R11" s="465"/>
      <c r="S11" s="424" t="s">
        <v>228</v>
      </c>
      <c r="T11" s="371"/>
      <c r="U11" s="433" t="s">
        <v>53</v>
      </c>
      <c r="V11" s="445" t="s">
        <v>44</v>
      </c>
      <c r="W11" s="386">
        <v>802.18</v>
      </c>
      <c r="X11" s="248"/>
      <c r="Y11" s="249"/>
      <c r="Z11" s="250"/>
      <c r="AA11" s="248"/>
      <c r="AB11" s="249"/>
      <c r="AC11" s="250"/>
      <c r="AD11" s="336">
        <f t="shared" ref="AD11:AD40" si="3">AD10+0.5/24</f>
        <v>0.33333333333333331</v>
      </c>
      <c r="AE11" s="347">
        <f t="shared" si="0"/>
        <v>0.75</v>
      </c>
      <c r="AF11" s="346">
        <f t="shared" si="1"/>
        <v>0.95833333333333326</v>
      </c>
      <c r="AG11" s="343">
        <f t="shared" si="2"/>
        <v>1.0416666666666667</v>
      </c>
      <c r="AH11" s="325"/>
    </row>
    <row r="12" spans="1:36" s="162" customFormat="1" ht="15" customHeight="1" thickBot="1">
      <c r="A12" s="253" t="s">
        <v>46</v>
      </c>
      <c r="B12" s="249"/>
      <c r="C12" s="250"/>
      <c r="D12" s="442"/>
      <c r="E12" s="443"/>
      <c r="F12" s="443"/>
      <c r="G12" s="443"/>
      <c r="H12" s="444"/>
      <c r="I12" s="425"/>
      <c r="J12" s="372"/>
      <c r="K12" s="378"/>
      <c r="L12" s="428"/>
      <c r="M12" s="372"/>
      <c r="N12" s="466"/>
      <c r="O12" s="467"/>
      <c r="P12" s="467"/>
      <c r="Q12" s="467"/>
      <c r="R12" s="468"/>
      <c r="S12" s="425"/>
      <c r="T12" s="372"/>
      <c r="U12" s="434"/>
      <c r="V12" s="446"/>
      <c r="W12" s="387"/>
      <c r="X12" s="248"/>
      <c r="Y12" s="249"/>
      <c r="Z12" s="250"/>
      <c r="AA12" s="248"/>
      <c r="AB12" s="249"/>
      <c r="AC12" s="250"/>
      <c r="AD12" s="336">
        <f t="shared" si="3"/>
        <v>0.35416666666666663</v>
      </c>
      <c r="AE12" s="347">
        <f t="shared" si="0"/>
        <v>0.77083333333333326</v>
      </c>
      <c r="AF12" s="346">
        <f t="shared" si="1"/>
        <v>0.97916666666666663</v>
      </c>
      <c r="AG12" s="343">
        <f t="shared" si="2"/>
        <v>1.0625</v>
      </c>
      <c r="AH12" s="325"/>
    </row>
    <row r="13" spans="1:36" s="162" customFormat="1" ht="15" customHeight="1">
      <c r="A13" s="253" t="s">
        <v>47</v>
      </c>
      <c r="B13" s="249"/>
      <c r="C13" s="250"/>
      <c r="D13" s="469"/>
      <c r="E13" s="470"/>
      <c r="F13" s="470"/>
      <c r="G13" s="470"/>
      <c r="H13" s="471"/>
      <c r="I13" s="425"/>
      <c r="J13" s="372"/>
      <c r="K13" s="378"/>
      <c r="L13" s="428"/>
      <c r="M13" s="372"/>
      <c r="N13" s="408" t="s">
        <v>230</v>
      </c>
      <c r="O13" s="409"/>
      <c r="P13" s="409"/>
      <c r="Q13" s="409"/>
      <c r="R13" s="410"/>
      <c r="S13" s="425"/>
      <c r="T13" s="372"/>
      <c r="U13" s="434"/>
      <c r="V13" s="446"/>
      <c r="W13" s="387"/>
      <c r="X13" s="248"/>
      <c r="Y13" s="249"/>
      <c r="Z13" s="250"/>
      <c r="AA13" s="248"/>
      <c r="AB13" s="249"/>
      <c r="AC13" s="250"/>
      <c r="AD13" s="336">
        <f t="shared" si="3"/>
        <v>0.37499999999999994</v>
      </c>
      <c r="AE13" s="347">
        <f t="shared" si="0"/>
        <v>0.79166666666666663</v>
      </c>
      <c r="AF13" s="332">
        <f t="shared" si="1"/>
        <v>1</v>
      </c>
      <c r="AG13" s="343">
        <f t="shared" si="2"/>
        <v>1.0833333333333333</v>
      </c>
      <c r="AH13" s="325"/>
    </row>
    <row r="14" spans="1:36" s="162" customFormat="1" ht="15" customHeight="1" thickBot="1">
      <c r="A14" s="253" t="s">
        <v>48</v>
      </c>
      <c r="B14" s="249"/>
      <c r="C14" s="250"/>
      <c r="D14" s="472"/>
      <c r="E14" s="473"/>
      <c r="F14" s="473"/>
      <c r="G14" s="473"/>
      <c r="H14" s="474"/>
      <c r="I14" s="426"/>
      <c r="J14" s="373"/>
      <c r="K14" s="379"/>
      <c r="L14" s="429"/>
      <c r="M14" s="373"/>
      <c r="N14" s="414"/>
      <c r="O14" s="415"/>
      <c r="P14" s="415"/>
      <c r="Q14" s="415"/>
      <c r="R14" s="416"/>
      <c r="S14" s="426"/>
      <c r="T14" s="373"/>
      <c r="U14" s="435"/>
      <c r="V14" s="447"/>
      <c r="W14" s="388"/>
      <c r="X14" s="248"/>
      <c r="Y14" s="249"/>
      <c r="Z14" s="250"/>
      <c r="AA14" s="248"/>
      <c r="AB14" s="249"/>
      <c r="AC14" s="250"/>
      <c r="AD14" s="336">
        <f t="shared" si="3"/>
        <v>0.39583333333333326</v>
      </c>
      <c r="AE14" s="347">
        <f t="shared" si="0"/>
        <v>0.8125</v>
      </c>
      <c r="AF14" s="332">
        <f t="shared" si="1"/>
        <v>1.0208333333333333</v>
      </c>
      <c r="AG14" s="343">
        <f t="shared" si="2"/>
        <v>1.1041666666666665</v>
      </c>
      <c r="AH14" s="325"/>
    </row>
    <row r="15" spans="1:36" s="162" customFormat="1" ht="15" customHeight="1" thickBot="1">
      <c r="A15" s="254" t="s">
        <v>49</v>
      </c>
      <c r="B15" s="249"/>
      <c r="C15" s="250"/>
      <c r="D15" s="380" t="s">
        <v>50</v>
      </c>
      <c r="E15" s="381"/>
      <c r="F15" s="381"/>
      <c r="G15" s="381"/>
      <c r="H15" s="382"/>
      <c r="I15" s="380" t="s">
        <v>50</v>
      </c>
      <c r="J15" s="381"/>
      <c r="K15" s="381"/>
      <c r="L15" s="381"/>
      <c r="M15" s="382"/>
      <c r="N15" s="380" t="s">
        <v>50</v>
      </c>
      <c r="O15" s="381"/>
      <c r="P15" s="381"/>
      <c r="Q15" s="381"/>
      <c r="R15" s="382"/>
      <c r="S15" s="380" t="s">
        <v>50</v>
      </c>
      <c r="T15" s="381"/>
      <c r="U15" s="381"/>
      <c r="V15" s="381"/>
      <c r="W15" s="382"/>
      <c r="X15" s="248"/>
      <c r="Y15" s="249"/>
      <c r="Z15" s="250"/>
      <c r="AA15" s="248"/>
      <c r="AB15" s="249"/>
      <c r="AC15" s="250"/>
      <c r="AD15" s="336">
        <f t="shared" si="3"/>
        <v>0.41666666666666657</v>
      </c>
      <c r="AE15" s="347">
        <f t="shared" si="0"/>
        <v>0.83333333333333326</v>
      </c>
      <c r="AF15" s="332">
        <f t="shared" si="1"/>
        <v>1.0416666666666665</v>
      </c>
      <c r="AG15" s="343">
        <f t="shared" si="2"/>
        <v>1.125</v>
      </c>
      <c r="AH15" s="325"/>
    </row>
    <row r="16" spans="1:36" s="162" customFormat="1" ht="15" customHeight="1">
      <c r="A16" s="255" t="s">
        <v>51</v>
      </c>
      <c r="B16" s="249"/>
      <c r="C16" s="250"/>
      <c r="D16" s="408" t="s">
        <v>52</v>
      </c>
      <c r="E16" s="409"/>
      <c r="F16" s="409"/>
      <c r="G16" s="409"/>
      <c r="H16" s="410"/>
      <c r="I16" s="371"/>
      <c r="J16" s="436" t="s">
        <v>193</v>
      </c>
      <c r="K16" s="433" t="s">
        <v>53</v>
      </c>
      <c r="L16" s="445" t="s">
        <v>44</v>
      </c>
      <c r="M16" s="386">
        <v>802.18</v>
      </c>
      <c r="N16" s="408" t="s">
        <v>300</v>
      </c>
      <c r="O16" s="409"/>
      <c r="P16" s="409"/>
      <c r="Q16" s="409"/>
      <c r="R16" s="410"/>
      <c r="S16" s="424" t="s">
        <v>228</v>
      </c>
      <c r="T16" s="430" t="s">
        <v>200</v>
      </c>
      <c r="U16" s="377" t="s">
        <v>229</v>
      </c>
      <c r="V16" s="445" t="s">
        <v>44</v>
      </c>
      <c r="W16" s="371"/>
      <c r="X16" s="248"/>
      <c r="Y16" s="249"/>
      <c r="Z16" s="250"/>
      <c r="AA16" s="248"/>
      <c r="AB16" s="249"/>
      <c r="AC16" s="250"/>
      <c r="AD16" s="336">
        <f t="shared" si="3"/>
        <v>0.43749999999999989</v>
      </c>
      <c r="AE16" s="347">
        <f t="shared" si="0"/>
        <v>0.85416666666666652</v>
      </c>
      <c r="AF16" s="332">
        <f t="shared" si="1"/>
        <v>1.0625</v>
      </c>
      <c r="AG16" s="343">
        <f t="shared" si="2"/>
        <v>1.1458333333333333</v>
      </c>
      <c r="AH16" s="325"/>
    </row>
    <row r="17" spans="1:34" s="162" customFormat="1" ht="15" customHeight="1">
      <c r="A17" s="255" t="s">
        <v>54</v>
      </c>
      <c r="B17" s="249"/>
      <c r="C17" s="250"/>
      <c r="D17" s="411"/>
      <c r="E17" s="412"/>
      <c r="F17" s="412"/>
      <c r="G17" s="412"/>
      <c r="H17" s="413"/>
      <c r="I17" s="372"/>
      <c r="J17" s="437"/>
      <c r="K17" s="434"/>
      <c r="L17" s="446"/>
      <c r="M17" s="387"/>
      <c r="N17" s="411"/>
      <c r="O17" s="412"/>
      <c r="P17" s="412"/>
      <c r="Q17" s="412"/>
      <c r="R17" s="413"/>
      <c r="S17" s="425"/>
      <c r="T17" s="431"/>
      <c r="U17" s="378"/>
      <c r="V17" s="446"/>
      <c r="W17" s="372"/>
      <c r="X17" s="248"/>
      <c r="Y17" s="249"/>
      <c r="Z17" s="250"/>
      <c r="AA17" s="248"/>
      <c r="AB17" s="249"/>
      <c r="AC17" s="250"/>
      <c r="AD17" s="336">
        <f t="shared" si="3"/>
        <v>0.4583333333333332</v>
      </c>
      <c r="AE17" s="347">
        <f t="shared" si="0"/>
        <v>0.87499999999999989</v>
      </c>
      <c r="AF17" s="332">
        <f t="shared" si="1"/>
        <v>1.0833333333333333</v>
      </c>
      <c r="AG17" s="343">
        <f t="shared" ref="AG17:AG40" si="4">AD17+15/24</f>
        <v>1.0833333333333333</v>
      </c>
      <c r="AH17" s="325"/>
    </row>
    <row r="18" spans="1:34" s="162" customFormat="1" ht="15" customHeight="1">
      <c r="A18" s="255" t="s">
        <v>55</v>
      </c>
      <c r="B18" s="249"/>
      <c r="C18" s="250"/>
      <c r="D18" s="411"/>
      <c r="E18" s="412"/>
      <c r="F18" s="412"/>
      <c r="G18" s="412"/>
      <c r="H18" s="413"/>
      <c r="I18" s="372"/>
      <c r="J18" s="437"/>
      <c r="K18" s="434"/>
      <c r="L18" s="446"/>
      <c r="M18" s="387"/>
      <c r="N18" s="411"/>
      <c r="O18" s="412"/>
      <c r="P18" s="412"/>
      <c r="Q18" s="412"/>
      <c r="R18" s="413"/>
      <c r="S18" s="425"/>
      <c r="T18" s="431"/>
      <c r="U18" s="378"/>
      <c r="V18" s="446"/>
      <c r="W18" s="372"/>
      <c r="X18" s="248"/>
      <c r="Y18" s="249"/>
      <c r="Z18" s="250"/>
      <c r="AA18" s="248"/>
      <c r="AB18" s="249"/>
      <c r="AC18" s="250"/>
      <c r="AD18" s="336">
        <f t="shared" si="3"/>
        <v>0.47916666666666652</v>
      </c>
      <c r="AE18" s="347">
        <f t="shared" si="0"/>
        <v>0.89583333333333326</v>
      </c>
      <c r="AF18" s="332">
        <f t="shared" si="1"/>
        <v>1.1041666666666665</v>
      </c>
      <c r="AG18" s="343">
        <f t="shared" si="4"/>
        <v>1.1041666666666665</v>
      </c>
      <c r="AH18" s="325"/>
    </row>
    <row r="19" spans="1:34" s="162" customFormat="1" ht="15" customHeight="1" thickBot="1">
      <c r="A19" s="255" t="s">
        <v>56</v>
      </c>
      <c r="B19" s="249"/>
      <c r="C19" s="250"/>
      <c r="D19" s="414"/>
      <c r="E19" s="415"/>
      <c r="F19" s="415"/>
      <c r="G19" s="415"/>
      <c r="H19" s="416"/>
      <c r="I19" s="373"/>
      <c r="J19" s="438"/>
      <c r="K19" s="435"/>
      <c r="L19" s="447"/>
      <c r="M19" s="388"/>
      <c r="N19" s="414"/>
      <c r="O19" s="415"/>
      <c r="P19" s="415"/>
      <c r="Q19" s="415"/>
      <c r="R19" s="416"/>
      <c r="S19" s="426"/>
      <c r="T19" s="432"/>
      <c r="U19" s="379"/>
      <c r="V19" s="447"/>
      <c r="W19" s="373"/>
      <c r="X19" s="248"/>
      <c r="Y19" s="249"/>
      <c r="Z19" s="250"/>
      <c r="AA19" s="248"/>
      <c r="AB19" s="249"/>
      <c r="AC19" s="250"/>
      <c r="AD19" s="336">
        <f t="shared" si="3"/>
        <v>0.49999999999999983</v>
      </c>
      <c r="AE19" s="347">
        <f t="shared" si="0"/>
        <v>0.91666666666666652</v>
      </c>
      <c r="AF19" s="332">
        <f t="shared" si="1"/>
        <v>1.1249999999999998</v>
      </c>
      <c r="AG19" s="343">
        <f t="shared" si="4"/>
        <v>1.1249999999999998</v>
      </c>
      <c r="AH19" s="325"/>
    </row>
    <row r="20" spans="1:34" s="162" customFormat="1" ht="15" customHeight="1">
      <c r="A20" s="252" t="s">
        <v>57</v>
      </c>
      <c r="B20" s="249"/>
      <c r="C20" s="250"/>
      <c r="D20" s="390" t="s">
        <v>58</v>
      </c>
      <c r="E20" s="391"/>
      <c r="F20" s="391"/>
      <c r="G20" s="391"/>
      <c r="H20" s="392"/>
      <c r="I20" s="390" t="s">
        <v>58</v>
      </c>
      <c r="J20" s="391"/>
      <c r="K20" s="391"/>
      <c r="L20" s="391"/>
      <c r="M20" s="392"/>
      <c r="N20" s="390" t="s">
        <v>58</v>
      </c>
      <c r="O20" s="391"/>
      <c r="P20" s="391"/>
      <c r="Q20" s="391"/>
      <c r="R20" s="392"/>
      <c r="S20" s="390" t="s">
        <v>58</v>
      </c>
      <c r="T20" s="391"/>
      <c r="U20" s="391"/>
      <c r="V20" s="391"/>
      <c r="W20" s="392"/>
      <c r="X20" s="248"/>
      <c r="Y20" s="249"/>
      <c r="Z20" s="250"/>
      <c r="AA20" s="248"/>
      <c r="AB20" s="249"/>
      <c r="AC20" s="250"/>
      <c r="AD20" s="336">
        <f t="shared" si="3"/>
        <v>0.52083333333333315</v>
      </c>
      <c r="AE20" s="347">
        <f t="shared" si="0"/>
        <v>0.93749999999999978</v>
      </c>
      <c r="AF20" s="332">
        <f t="shared" si="1"/>
        <v>1.145833333333333</v>
      </c>
      <c r="AG20" s="343">
        <f t="shared" si="4"/>
        <v>1.145833333333333</v>
      </c>
      <c r="AH20" s="325"/>
    </row>
    <row r="21" spans="1:34" s="162" customFormat="1" ht="15" customHeight="1" thickBot="1">
      <c r="A21" s="252" t="s">
        <v>59</v>
      </c>
      <c r="B21" s="249"/>
      <c r="C21" s="250"/>
      <c r="D21" s="393"/>
      <c r="E21" s="394"/>
      <c r="F21" s="394"/>
      <c r="G21" s="394"/>
      <c r="H21" s="395"/>
      <c r="I21" s="393"/>
      <c r="J21" s="394"/>
      <c r="K21" s="394"/>
      <c r="L21" s="394"/>
      <c r="M21" s="395"/>
      <c r="N21" s="393"/>
      <c r="O21" s="394"/>
      <c r="P21" s="394"/>
      <c r="Q21" s="394"/>
      <c r="R21" s="395"/>
      <c r="S21" s="393"/>
      <c r="T21" s="394"/>
      <c r="U21" s="394"/>
      <c r="V21" s="394"/>
      <c r="W21" s="395"/>
      <c r="X21" s="248"/>
      <c r="Y21" s="249"/>
      <c r="Z21" s="250"/>
      <c r="AA21" s="248"/>
      <c r="AB21" s="249"/>
      <c r="AC21" s="250"/>
      <c r="AD21" s="336">
        <f t="shared" si="3"/>
        <v>0.54166666666666652</v>
      </c>
      <c r="AE21" s="347">
        <f t="shared" si="0"/>
        <v>0.95833333333333326</v>
      </c>
      <c r="AF21" s="332">
        <v>15</v>
      </c>
      <c r="AG21" s="343">
        <f t="shared" si="4"/>
        <v>1.1666666666666665</v>
      </c>
      <c r="AH21" s="325"/>
    </row>
    <row r="22" spans="1:34" s="162" customFormat="1" ht="15" customHeight="1" thickBot="1">
      <c r="A22" s="255" t="s">
        <v>60</v>
      </c>
      <c r="B22" s="249"/>
      <c r="C22" s="250"/>
      <c r="D22" s="424" t="s">
        <v>228</v>
      </c>
      <c r="E22" s="484" t="s">
        <v>43</v>
      </c>
      <c r="F22" s="405" t="s">
        <v>45</v>
      </c>
      <c r="G22" s="448" t="s">
        <v>204</v>
      </c>
      <c r="H22" s="371"/>
      <c r="I22" s="424" t="s">
        <v>228</v>
      </c>
      <c r="J22" s="430" t="s">
        <v>200</v>
      </c>
      <c r="K22" s="377" t="s">
        <v>229</v>
      </c>
      <c r="L22" s="445" t="s">
        <v>44</v>
      </c>
      <c r="M22" s="371"/>
      <c r="N22" s="424" t="s">
        <v>228</v>
      </c>
      <c r="O22" s="451" t="s">
        <v>232</v>
      </c>
      <c r="P22" s="405" t="s">
        <v>45</v>
      </c>
      <c r="Q22" s="427" t="s">
        <v>231</v>
      </c>
      <c r="R22" s="371"/>
      <c r="S22" s="424" t="s">
        <v>228</v>
      </c>
      <c r="T22" s="371"/>
      <c r="U22" s="405" t="s">
        <v>45</v>
      </c>
      <c r="V22" s="448" t="s">
        <v>204</v>
      </c>
      <c r="W22" s="371"/>
      <c r="X22" s="248"/>
      <c r="Y22" s="249"/>
      <c r="Z22" s="250"/>
      <c r="AA22" s="248"/>
      <c r="AB22" s="249"/>
      <c r="AC22" s="250"/>
      <c r="AD22" s="336">
        <f t="shared" si="3"/>
        <v>0.56249999999999989</v>
      </c>
      <c r="AE22" s="347">
        <f t="shared" si="0"/>
        <v>0.97916666666666652</v>
      </c>
      <c r="AF22" s="332">
        <f t="shared" ref="AF22:AF40" si="5">AD22+15/24</f>
        <v>1.1875</v>
      </c>
      <c r="AG22" s="343">
        <f t="shared" si="4"/>
        <v>1.1875</v>
      </c>
      <c r="AH22" s="325"/>
    </row>
    <row r="23" spans="1:34" s="162" customFormat="1" ht="15" customHeight="1">
      <c r="A23" s="255" t="s">
        <v>61</v>
      </c>
      <c r="B23" s="490" t="s">
        <v>202</v>
      </c>
      <c r="C23" s="491"/>
      <c r="D23" s="425"/>
      <c r="E23" s="485"/>
      <c r="F23" s="406"/>
      <c r="G23" s="449"/>
      <c r="H23" s="372"/>
      <c r="I23" s="425"/>
      <c r="J23" s="431"/>
      <c r="K23" s="378"/>
      <c r="L23" s="446"/>
      <c r="M23" s="372"/>
      <c r="N23" s="425"/>
      <c r="O23" s="452"/>
      <c r="P23" s="406"/>
      <c r="Q23" s="428"/>
      <c r="R23" s="372"/>
      <c r="S23" s="425"/>
      <c r="T23" s="372"/>
      <c r="U23" s="406"/>
      <c r="V23" s="449"/>
      <c r="W23" s="372"/>
      <c r="X23" s="248"/>
      <c r="Y23" s="249"/>
      <c r="Z23" s="250"/>
      <c r="AA23" s="248"/>
      <c r="AB23" s="249"/>
      <c r="AC23" s="250"/>
      <c r="AD23" s="336">
        <f t="shared" si="3"/>
        <v>0.58333333333333326</v>
      </c>
      <c r="AE23" s="337">
        <f t="shared" si="0"/>
        <v>1</v>
      </c>
      <c r="AF23" s="331">
        <f t="shared" si="5"/>
        <v>1.2083333333333333</v>
      </c>
      <c r="AG23" s="343">
        <f t="shared" si="4"/>
        <v>1.2083333333333333</v>
      </c>
      <c r="AH23" s="325"/>
    </row>
    <row r="24" spans="1:34" s="162" customFormat="1" ht="15" customHeight="1" thickBot="1">
      <c r="A24" s="255" t="s">
        <v>62</v>
      </c>
      <c r="B24" s="492"/>
      <c r="C24" s="493"/>
      <c r="D24" s="425"/>
      <c r="E24" s="485"/>
      <c r="F24" s="406"/>
      <c r="G24" s="449"/>
      <c r="H24" s="372"/>
      <c r="I24" s="425"/>
      <c r="J24" s="431"/>
      <c r="K24" s="378"/>
      <c r="L24" s="446"/>
      <c r="M24" s="372"/>
      <c r="N24" s="425"/>
      <c r="O24" s="452"/>
      <c r="P24" s="406"/>
      <c r="Q24" s="428"/>
      <c r="R24" s="372"/>
      <c r="S24" s="425"/>
      <c r="T24" s="372"/>
      <c r="U24" s="406"/>
      <c r="V24" s="449"/>
      <c r="W24" s="372"/>
      <c r="X24" s="248"/>
      <c r="Y24" s="249"/>
      <c r="Z24" s="250"/>
      <c r="AA24" s="248"/>
      <c r="AB24" s="249"/>
      <c r="AC24" s="250"/>
      <c r="AD24" s="336">
        <f t="shared" si="3"/>
        <v>0.60416666666666663</v>
      </c>
      <c r="AE24" s="337">
        <f t="shared" si="0"/>
        <v>1.0208333333333333</v>
      </c>
      <c r="AF24" s="331">
        <f t="shared" si="5"/>
        <v>1.2291666666666665</v>
      </c>
      <c r="AG24" s="343">
        <f t="shared" si="4"/>
        <v>1.2291666666666665</v>
      </c>
      <c r="AH24" s="325"/>
    </row>
    <row r="25" spans="1:34" s="162" customFormat="1" ht="15" customHeight="1" thickBot="1">
      <c r="A25" s="255" t="s">
        <v>63</v>
      </c>
      <c r="B25" s="249"/>
      <c r="C25" s="250"/>
      <c r="D25" s="426"/>
      <c r="E25" s="486"/>
      <c r="F25" s="407"/>
      <c r="G25" s="450"/>
      <c r="H25" s="373"/>
      <c r="I25" s="426"/>
      <c r="J25" s="432"/>
      <c r="K25" s="379"/>
      <c r="L25" s="447"/>
      <c r="M25" s="373"/>
      <c r="N25" s="426"/>
      <c r="O25" s="453"/>
      <c r="P25" s="407"/>
      <c r="Q25" s="429"/>
      <c r="R25" s="373"/>
      <c r="S25" s="426"/>
      <c r="T25" s="373"/>
      <c r="U25" s="407"/>
      <c r="V25" s="450"/>
      <c r="W25" s="373"/>
      <c r="X25" s="248"/>
      <c r="Y25" s="249"/>
      <c r="Z25" s="250"/>
      <c r="AA25" s="248"/>
      <c r="AB25" s="249"/>
      <c r="AC25" s="250"/>
      <c r="AD25" s="336">
        <f>AD24+0.5/24</f>
        <v>0.625</v>
      </c>
      <c r="AE25" s="337">
        <f t="shared" si="0"/>
        <v>1.0416666666666667</v>
      </c>
      <c r="AF25" s="331">
        <f t="shared" si="5"/>
        <v>1.25</v>
      </c>
      <c r="AG25" s="343">
        <f t="shared" si="4"/>
        <v>1.25</v>
      </c>
      <c r="AH25" s="325"/>
    </row>
    <row r="26" spans="1:34" s="162" customFormat="1" ht="15" customHeight="1" thickBot="1">
      <c r="A26" s="254" t="s">
        <v>64</v>
      </c>
      <c r="B26" s="249"/>
      <c r="C26" s="250"/>
      <c r="D26" s="380" t="s">
        <v>50</v>
      </c>
      <c r="E26" s="381"/>
      <c r="F26" s="381"/>
      <c r="G26" s="381"/>
      <c r="H26" s="382"/>
      <c r="I26" s="380" t="s">
        <v>50</v>
      </c>
      <c r="J26" s="381"/>
      <c r="K26" s="381"/>
      <c r="L26" s="381"/>
      <c r="M26" s="382"/>
      <c r="N26" s="380" t="s">
        <v>50</v>
      </c>
      <c r="O26" s="381"/>
      <c r="P26" s="381"/>
      <c r="Q26" s="381"/>
      <c r="R26" s="382"/>
      <c r="S26" s="380" t="s">
        <v>50</v>
      </c>
      <c r="T26" s="381"/>
      <c r="U26" s="381"/>
      <c r="V26" s="381"/>
      <c r="W26" s="382"/>
      <c r="X26" s="248"/>
      <c r="Y26" s="249"/>
      <c r="Z26" s="250"/>
      <c r="AA26" s="248"/>
      <c r="AB26" s="249"/>
      <c r="AC26" s="250"/>
      <c r="AD26" s="336">
        <f t="shared" si="3"/>
        <v>0.64583333333333337</v>
      </c>
      <c r="AE26" s="337">
        <f t="shared" si="0"/>
        <v>1.0625</v>
      </c>
      <c r="AF26" s="331">
        <f t="shared" si="5"/>
        <v>1.2708333333333335</v>
      </c>
      <c r="AG26" s="343">
        <f t="shared" si="4"/>
        <v>1.2708333333333335</v>
      </c>
      <c r="AH26" s="325"/>
    </row>
    <row r="27" spans="1:34" s="162" customFormat="1" ht="15" customHeight="1">
      <c r="A27" s="253" t="s">
        <v>65</v>
      </c>
      <c r="B27" s="500" t="s">
        <v>203</v>
      </c>
      <c r="C27" s="501"/>
      <c r="D27" s="424" t="s">
        <v>228</v>
      </c>
      <c r="E27" s="383" t="s">
        <v>201</v>
      </c>
      <c r="F27" s="377" t="s">
        <v>229</v>
      </c>
      <c r="G27" s="371"/>
      <c r="H27" s="371"/>
      <c r="I27" s="371"/>
      <c r="J27" s="383" t="s">
        <v>201</v>
      </c>
      <c r="K27" s="405" t="s">
        <v>45</v>
      </c>
      <c r="L27" s="371"/>
      <c r="M27" s="386" t="s">
        <v>187</v>
      </c>
      <c r="N27" s="371"/>
      <c r="O27" s="371"/>
      <c r="P27" s="377" t="s">
        <v>229</v>
      </c>
      <c r="Q27" s="427" t="s">
        <v>231</v>
      </c>
      <c r="R27" s="386">
        <v>802.24</v>
      </c>
      <c r="S27" s="408" t="s">
        <v>73</v>
      </c>
      <c r="T27" s="409"/>
      <c r="U27" s="409"/>
      <c r="V27" s="409"/>
      <c r="W27" s="410"/>
      <c r="X27" s="248"/>
      <c r="Y27" s="249"/>
      <c r="Z27" s="250"/>
      <c r="AA27" s="248"/>
      <c r="AB27" s="249"/>
      <c r="AC27" s="250"/>
      <c r="AD27" s="336">
        <f t="shared" si="3"/>
        <v>0.66666666666666674</v>
      </c>
      <c r="AE27" s="337">
        <f t="shared" si="0"/>
        <v>1.0833333333333335</v>
      </c>
      <c r="AF27" s="332">
        <f t="shared" si="5"/>
        <v>1.2916666666666667</v>
      </c>
      <c r="AG27" s="343">
        <f t="shared" si="4"/>
        <v>1.2916666666666667</v>
      </c>
      <c r="AH27" s="325"/>
    </row>
    <row r="28" spans="1:34" s="162" customFormat="1" ht="15" customHeight="1">
      <c r="A28" s="255" t="s">
        <v>66</v>
      </c>
      <c r="B28" s="502"/>
      <c r="C28" s="503"/>
      <c r="D28" s="425"/>
      <c r="E28" s="384"/>
      <c r="F28" s="378"/>
      <c r="G28" s="372"/>
      <c r="H28" s="372"/>
      <c r="I28" s="372"/>
      <c r="J28" s="384"/>
      <c r="K28" s="406"/>
      <c r="L28" s="372"/>
      <c r="M28" s="387"/>
      <c r="N28" s="372"/>
      <c r="O28" s="372"/>
      <c r="P28" s="378"/>
      <c r="Q28" s="428"/>
      <c r="R28" s="387"/>
      <c r="S28" s="411"/>
      <c r="T28" s="412"/>
      <c r="U28" s="412"/>
      <c r="V28" s="412"/>
      <c r="W28" s="413"/>
      <c r="X28" s="248"/>
      <c r="Y28" s="249"/>
      <c r="Z28" s="250"/>
      <c r="AA28" s="248"/>
      <c r="AB28" s="249"/>
      <c r="AC28" s="250"/>
      <c r="AD28" s="336">
        <f t="shared" si="3"/>
        <v>0.68750000000000011</v>
      </c>
      <c r="AE28" s="337">
        <f t="shared" si="0"/>
        <v>1.1041666666666667</v>
      </c>
      <c r="AF28" s="332">
        <f t="shared" si="5"/>
        <v>1.3125</v>
      </c>
      <c r="AG28" s="343">
        <f t="shared" si="4"/>
        <v>1.3125</v>
      </c>
      <c r="AH28" s="325"/>
    </row>
    <row r="29" spans="1:34" s="162" customFormat="1" ht="15" customHeight="1" thickBot="1">
      <c r="A29" s="255" t="s">
        <v>67</v>
      </c>
      <c r="B29" s="504"/>
      <c r="C29" s="505"/>
      <c r="D29" s="425"/>
      <c r="E29" s="384"/>
      <c r="F29" s="378"/>
      <c r="G29" s="372"/>
      <c r="H29" s="372"/>
      <c r="I29" s="372"/>
      <c r="J29" s="384"/>
      <c r="K29" s="406"/>
      <c r="L29" s="372"/>
      <c r="M29" s="387"/>
      <c r="N29" s="372"/>
      <c r="O29" s="372"/>
      <c r="P29" s="378"/>
      <c r="Q29" s="428"/>
      <c r="R29" s="387"/>
      <c r="S29" s="411"/>
      <c r="T29" s="412"/>
      <c r="U29" s="412"/>
      <c r="V29" s="412"/>
      <c r="W29" s="413"/>
      <c r="X29" s="248"/>
      <c r="Y29" s="249"/>
      <c r="Z29" s="250"/>
      <c r="AA29" s="248"/>
      <c r="AB29" s="249"/>
      <c r="AC29" s="250"/>
      <c r="AD29" s="336">
        <f t="shared" si="3"/>
        <v>0.70833333333333348</v>
      </c>
      <c r="AE29" s="337">
        <f t="shared" si="0"/>
        <v>1.1250000000000002</v>
      </c>
      <c r="AF29" s="332">
        <f t="shared" si="5"/>
        <v>1.3333333333333335</v>
      </c>
      <c r="AG29" s="343">
        <f t="shared" si="4"/>
        <v>1.3333333333333335</v>
      </c>
      <c r="AH29" s="325"/>
    </row>
    <row r="30" spans="1:34" s="162" customFormat="1" ht="15" customHeight="1" thickBot="1">
      <c r="A30" s="255" t="s">
        <v>68</v>
      </c>
      <c r="B30" s="490" t="s">
        <v>69</v>
      </c>
      <c r="C30" s="491"/>
      <c r="D30" s="426"/>
      <c r="E30" s="385"/>
      <c r="F30" s="379"/>
      <c r="G30" s="373"/>
      <c r="H30" s="373"/>
      <c r="I30" s="373"/>
      <c r="J30" s="385"/>
      <c r="K30" s="407"/>
      <c r="L30" s="373"/>
      <c r="M30" s="388"/>
      <c r="N30" s="373"/>
      <c r="O30" s="373"/>
      <c r="P30" s="379"/>
      <c r="Q30" s="429"/>
      <c r="R30" s="388"/>
      <c r="S30" s="414"/>
      <c r="T30" s="415"/>
      <c r="U30" s="415"/>
      <c r="V30" s="415"/>
      <c r="W30" s="416"/>
      <c r="X30" s="248"/>
      <c r="Y30" s="249"/>
      <c r="Z30" s="250"/>
      <c r="AA30" s="248"/>
      <c r="AB30" s="249"/>
      <c r="AC30" s="250"/>
      <c r="AD30" s="336">
        <f t="shared" si="3"/>
        <v>0.72916666666666685</v>
      </c>
      <c r="AE30" s="337">
        <f t="shared" si="0"/>
        <v>1.1458333333333335</v>
      </c>
      <c r="AF30" s="332">
        <f t="shared" si="5"/>
        <v>1.354166666666667</v>
      </c>
      <c r="AG30" s="343">
        <f t="shared" si="4"/>
        <v>1.354166666666667</v>
      </c>
      <c r="AH30" s="325"/>
    </row>
    <row r="31" spans="1:34" s="162" customFormat="1" ht="15" customHeight="1" thickBot="1">
      <c r="A31" s="252" t="s">
        <v>70</v>
      </c>
      <c r="B31" s="492"/>
      <c r="C31" s="493"/>
      <c r="D31" s="256"/>
      <c r="E31" s="257"/>
      <c r="F31" s="257"/>
      <c r="G31" s="257"/>
      <c r="H31" s="258"/>
      <c r="I31" s="256"/>
      <c r="J31" s="375"/>
      <c r="K31" s="375"/>
      <c r="L31" s="375"/>
      <c r="M31" s="262"/>
      <c r="N31" s="396" t="s">
        <v>140</v>
      </c>
      <c r="O31" s="397"/>
      <c r="P31" s="397"/>
      <c r="Q31" s="397"/>
      <c r="R31" s="398"/>
      <c r="S31" s="256"/>
      <c r="T31" s="257"/>
      <c r="U31" s="257"/>
      <c r="V31" s="257"/>
      <c r="W31" s="258"/>
      <c r="X31" s="249"/>
      <c r="Y31" s="249"/>
      <c r="Z31" s="250"/>
      <c r="AA31" s="248"/>
      <c r="AB31" s="249"/>
      <c r="AC31" s="250"/>
      <c r="AD31" s="336">
        <f t="shared" si="3"/>
        <v>0.75000000000000022</v>
      </c>
      <c r="AE31" s="337">
        <f t="shared" si="0"/>
        <v>1.166666666666667</v>
      </c>
      <c r="AF31" s="332">
        <f t="shared" si="5"/>
        <v>1.3750000000000002</v>
      </c>
      <c r="AG31" s="343">
        <f t="shared" si="4"/>
        <v>1.3750000000000002</v>
      </c>
      <c r="AH31" s="325"/>
    </row>
    <row r="32" spans="1:34" s="162" customFormat="1" ht="15" customHeight="1">
      <c r="A32" s="252" t="s">
        <v>71</v>
      </c>
      <c r="B32" s="494" t="s">
        <v>188</v>
      </c>
      <c r="C32" s="495"/>
      <c r="D32" s="261"/>
      <c r="E32" s="259"/>
      <c r="F32" s="259"/>
      <c r="G32" s="259"/>
      <c r="H32" s="386">
        <v>802.19</v>
      </c>
      <c r="I32" s="368" t="s">
        <v>205</v>
      </c>
      <c r="J32" s="376"/>
      <c r="K32" s="376"/>
      <c r="L32" s="376"/>
      <c r="M32" s="262"/>
      <c r="N32" s="399"/>
      <c r="O32" s="400"/>
      <c r="P32" s="400"/>
      <c r="Q32" s="400"/>
      <c r="R32" s="401"/>
      <c r="S32" s="260"/>
      <c r="T32" s="259"/>
      <c r="U32" s="259"/>
      <c r="V32" s="259"/>
      <c r="W32" s="386">
        <v>802.19</v>
      </c>
      <c r="X32" s="249"/>
      <c r="Y32" s="249"/>
      <c r="Z32" s="250"/>
      <c r="AA32" s="248"/>
      <c r="AB32" s="249"/>
      <c r="AC32" s="250"/>
      <c r="AD32" s="336">
        <f t="shared" si="3"/>
        <v>0.77083333333333359</v>
      </c>
      <c r="AE32" s="337">
        <f t="shared" si="0"/>
        <v>1.1875000000000002</v>
      </c>
      <c r="AF32" s="332">
        <f t="shared" si="5"/>
        <v>1.3958333333333335</v>
      </c>
      <c r="AG32" s="343">
        <f t="shared" si="4"/>
        <v>1.3958333333333335</v>
      </c>
      <c r="AH32" s="325"/>
    </row>
    <row r="33" spans="1:34" s="162" customFormat="1" ht="15" customHeight="1">
      <c r="A33" s="252" t="s">
        <v>74</v>
      </c>
      <c r="B33" s="496"/>
      <c r="C33" s="497"/>
      <c r="D33" s="261"/>
      <c r="E33" s="259"/>
      <c r="F33" s="259"/>
      <c r="G33" s="259"/>
      <c r="H33" s="387"/>
      <c r="I33" s="369"/>
      <c r="J33" s="376"/>
      <c r="K33" s="376"/>
      <c r="L33" s="376"/>
      <c r="M33" s="262"/>
      <c r="N33" s="399"/>
      <c r="O33" s="400"/>
      <c r="P33" s="400"/>
      <c r="Q33" s="400"/>
      <c r="R33" s="401"/>
      <c r="S33" s="260"/>
      <c r="T33" s="259"/>
      <c r="U33" s="259"/>
      <c r="V33" s="259"/>
      <c r="W33" s="387"/>
      <c r="X33" s="249"/>
      <c r="Y33" s="263"/>
      <c r="Z33" s="250"/>
      <c r="AA33" s="248"/>
      <c r="AB33" s="249"/>
      <c r="AC33" s="250"/>
      <c r="AD33" s="336">
        <f t="shared" si="3"/>
        <v>0.79166666666666696</v>
      </c>
      <c r="AE33" s="337">
        <f t="shared" si="0"/>
        <v>1.2083333333333337</v>
      </c>
      <c r="AF33" s="332">
        <f t="shared" si="5"/>
        <v>1.416666666666667</v>
      </c>
      <c r="AG33" s="343">
        <f t="shared" si="4"/>
        <v>1.416666666666667</v>
      </c>
    </row>
    <row r="34" spans="1:34" s="162" customFormat="1" ht="15" customHeight="1">
      <c r="A34" s="252" t="s">
        <v>75</v>
      </c>
      <c r="B34" s="496"/>
      <c r="C34" s="497"/>
      <c r="D34" s="261"/>
      <c r="E34" s="259"/>
      <c r="F34" s="259"/>
      <c r="G34" s="259"/>
      <c r="H34" s="387"/>
      <c r="I34" s="369"/>
      <c r="J34" s="376"/>
      <c r="K34" s="376"/>
      <c r="L34" s="376"/>
      <c r="M34" s="361"/>
      <c r="N34" s="399"/>
      <c r="O34" s="400"/>
      <c r="P34" s="400"/>
      <c r="Q34" s="400"/>
      <c r="R34" s="401"/>
      <c r="S34" s="260"/>
      <c r="T34" s="259"/>
      <c r="U34" s="259"/>
      <c r="V34" s="259"/>
      <c r="W34" s="387"/>
      <c r="X34" s="249"/>
      <c r="Y34" s="249"/>
      <c r="Z34" s="250"/>
      <c r="AA34" s="248"/>
      <c r="AB34" s="249"/>
      <c r="AC34" s="250"/>
      <c r="AD34" s="336">
        <f t="shared" si="3"/>
        <v>0.81250000000000033</v>
      </c>
      <c r="AE34" s="337">
        <f t="shared" si="0"/>
        <v>1.229166666666667</v>
      </c>
      <c r="AF34" s="332">
        <f t="shared" si="5"/>
        <v>1.4375000000000004</v>
      </c>
      <c r="AG34" s="343">
        <f t="shared" si="4"/>
        <v>1.4375000000000004</v>
      </c>
    </row>
    <row r="35" spans="1:34" s="162" customFormat="1" ht="15" customHeight="1" thickBot="1">
      <c r="A35" s="252" t="s">
        <v>76</v>
      </c>
      <c r="B35" s="496"/>
      <c r="C35" s="497"/>
      <c r="D35" s="261"/>
      <c r="E35" s="389" t="s">
        <v>72</v>
      </c>
      <c r="F35" s="389"/>
      <c r="G35" s="389"/>
      <c r="H35" s="388"/>
      <c r="I35" s="370"/>
      <c r="J35" s="374" t="s">
        <v>72</v>
      </c>
      <c r="K35" s="374"/>
      <c r="L35" s="374"/>
      <c r="M35" s="361"/>
      <c r="N35" s="402"/>
      <c r="O35" s="403"/>
      <c r="P35" s="403"/>
      <c r="Q35" s="403"/>
      <c r="R35" s="404"/>
      <c r="S35" s="417"/>
      <c r="T35" s="389" t="s">
        <v>72</v>
      </c>
      <c r="U35" s="389"/>
      <c r="V35" s="389"/>
      <c r="W35" s="388"/>
      <c r="X35" s="249"/>
      <c r="Y35" s="249"/>
      <c r="Z35" s="250"/>
      <c r="AA35" s="248"/>
      <c r="AB35" s="249"/>
      <c r="AC35" s="250"/>
      <c r="AD35" s="336">
        <f t="shared" si="3"/>
        <v>0.8333333333333337</v>
      </c>
      <c r="AE35" s="337">
        <f t="shared" si="0"/>
        <v>1.2500000000000004</v>
      </c>
      <c r="AF35" s="332">
        <f t="shared" si="5"/>
        <v>1.4583333333333337</v>
      </c>
      <c r="AG35" s="343">
        <f t="shared" si="4"/>
        <v>1.4583333333333337</v>
      </c>
    </row>
    <row r="36" spans="1:34" s="162" customFormat="1" ht="15" customHeight="1">
      <c r="A36" s="252" t="s">
        <v>77</v>
      </c>
      <c r="B36" s="496"/>
      <c r="C36" s="497"/>
      <c r="D36" s="260"/>
      <c r="E36" s="389"/>
      <c r="F36" s="389"/>
      <c r="G36" s="389"/>
      <c r="H36" s="262"/>
      <c r="I36" s="261"/>
      <c r="J36" s="374"/>
      <c r="K36" s="374"/>
      <c r="L36" s="374"/>
      <c r="M36" s="361"/>
      <c r="N36" s="259"/>
      <c r="O36" s="259"/>
      <c r="P36" s="259"/>
      <c r="Q36" s="259"/>
      <c r="R36" s="259"/>
      <c r="S36" s="417"/>
      <c r="T36" s="389"/>
      <c r="U36" s="389"/>
      <c r="V36" s="389"/>
      <c r="W36" s="262"/>
      <c r="X36" s="249"/>
      <c r="Y36" s="249"/>
      <c r="Z36" s="250"/>
      <c r="AA36" s="248"/>
      <c r="AB36" s="249"/>
      <c r="AC36" s="250"/>
      <c r="AD36" s="336">
        <f t="shared" si="3"/>
        <v>0.85416666666666707</v>
      </c>
      <c r="AE36" s="337">
        <f t="shared" si="0"/>
        <v>1.2708333333333337</v>
      </c>
      <c r="AF36" s="332">
        <f t="shared" si="5"/>
        <v>1.479166666666667</v>
      </c>
      <c r="AG36" s="343">
        <f t="shared" si="4"/>
        <v>1.479166666666667</v>
      </c>
    </row>
    <row r="37" spans="1:34" s="162" customFormat="1" ht="15" customHeight="1">
      <c r="A37" s="252" t="s">
        <v>78</v>
      </c>
      <c r="B37" s="496"/>
      <c r="C37" s="497"/>
      <c r="D37" s="417"/>
      <c r="E37" s="389"/>
      <c r="F37" s="389"/>
      <c r="G37" s="389"/>
      <c r="H37" s="418"/>
      <c r="I37" s="261"/>
      <c r="J37" s="259"/>
      <c r="K37" s="259"/>
      <c r="L37" s="259"/>
      <c r="M37" s="422"/>
      <c r="N37" s="259"/>
      <c r="O37" s="259"/>
      <c r="P37" s="259"/>
      <c r="Q37" s="259"/>
      <c r="R37" s="259"/>
      <c r="S37" s="417"/>
      <c r="T37" s="389"/>
      <c r="U37" s="389"/>
      <c r="V37" s="389"/>
      <c r="W37" s="418"/>
      <c r="X37" s="249"/>
      <c r="Y37" s="249"/>
      <c r="Z37" s="250"/>
      <c r="AA37" s="248"/>
      <c r="AB37" s="249"/>
      <c r="AC37" s="250"/>
      <c r="AD37" s="336">
        <f t="shared" si="3"/>
        <v>0.87500000000000044</v>
      </c>
      <c r="AE37" s="337">
        <f t="shared" si="0"/>
        <v>1.2916666666666672</v>
      </c>
      <c r="AF37" s="332">
        <f t="shared" si="5"/>
        <v>1.5000000000000004</v>
      </c>
      <c r="AG37" s="343">
        <f t="shared" si="4"/>
        <v>1.5000000000000004</v>
      </c>
    </row>
    <row r="38" spans="1:34" s="162" customFormat="1" ht="15" customHeight="1">
      <c r="A38" s="252" t="s">
        <v>79</v>
      </c>
      <c r="B38" s="496"/>
      <c r="C38" s="497"/>
      <c r="D38" s="417"/>
      <c r="E38" s="389"/>
      <c r="F38" s="389"/>
      <c r="G38" s="389"/>
      <c r="H38" s="418"/>
      <c r="I38" s="261"/>
      <c r="J38" s="259"/>
      <c r="K38" s="259"/>
      <c r="L38" s="259"/>
      <c r="M38" s="422"/>
      <c r="N38" s="259"/>
      <c r="O38" s="259"/>
      <c r="P38" s="259"/>
      <c r="Q38" s="259"/>
      <c r="R38" s="259"/>
      <c r="S38" s="417"/>
      <c r="T38" s="389"/>
      <c r="U38" s="389"/>
      <c r="V38" s="389"/>
      <c r="W38" s="418"/>
      <c r="X38" s="249"/>
      <c r="Y38" s="249"/>
      <c r="Z38" s="250"/>
      <c r="AA38" s="248"/>
      <c r="AB38" s="249"/>
      <c r="AC38" s="250"/>
      <c r="AD38" s="336">
        <f t="shared" si="3"/>
        <v>0.89583333333333381</v>
      </c>
      <c r="AE38" s="337">
        <f t="shared" si="0"/>
        <v>1.3125000000000004</v>
      </c>
      <c r="AF38" s="332">
        <f t="shared" si="5"/>
        <v>1.5208333333333339</v>
      </c>
      <c r="AG38" s="343">
        <f t="shared" si="4"/>
        <v>1.5208333333333339</v>
      </c>
    </row>
    <row r="39" spans="1:34" s="162" customFormat="1" ht="15" customHeight="1">
      <c r="A39" s="252" t="s">
        <v>80</v>
      </c>
      <c r="B39" s="496"/>
      <c r="C39" s="497"/>
      <c r="D39" s="417"/>
      <c r="E39" s="389"/>
      <c r="F39" s="389"/>
      <c r="G39" s="389"/>
      <c r="H39" s="418"/>
      <c r="I39" s="261"/>
      <c r="J39" s="259"/>
      <c r="K39" s="259"/>
      <c r="L39" s="259"/>
      <c r="M39" s="422"/>
      <c r="N39" s="260"/>
      <c r="O39" s="259"/>
      <c r="P39" s="259"/>
      <c r="Q39" s="259"/>
      <c r="R39" s="262"/>
      <c r="S39" s="417"/>
      <c r="T39" s="389"/>
      <c r="U39" s="389"/>
      <c r="V39" s="389"/>
      <c r="W39" s="418"/>
      <c r="X39" s="249"/>
      <c r="Y39" s="249"/>
      <c r="Z39" s="250"/>
      <c r="AA39" s="248"/>
      <c r="AB39" s="249"/>
      <c r="AC39" s="250"/>
      <c r="AD39" s="336">
        <f t="shared" si="3"/>
        <v>0.91666666666666718</v>
      </c>
      <c r="AE39" s="337">
        <f t="shared" si="0"/>
        <v>1.3333333333333339</v>
      </c>
      <c r="AF39" s="332">
        <f t="shared" si="5"/>
        <v>1.5416666666666672</v>
      </c>
      <c r="AG39" s="343">
        <f t="shared" si="4"/>
        <v>1.5416666666666672</v>
      </c>
    </row>
    <row r="40" spans="1:34" s="162" customFormat="1" ht="15" customHeight="1" thickBot="1">
      <c r="A40" s="252" t="s">
        <v>81</v>
      </c>
      <c r="B40" s="498"/>
      <c r="C40" s="499"/>
      <c r="D40" s="419"/>
      <c r="E40" s="420"/>
      <c r="F40" s="420"/>
      <c r="G40" s="420"/>
      <c r="H40" s="421"/>
      <c r="I40" s="264"/>
      <c r="J40" s="265"/>
      <c r="K40" s="265"/>
      <c r="L40" s="265"/>
      <c r="M40" s="423"/>
      <c r="N40" s="259"/>
      <c r="O40" s="259"/>
      <c r="P40" s="259"/>
      <c r="Q40" s="259"/>
      <c r="R40" s="259"/>
      <c r="S40" s="419"/>
      <c r="T40" s="420"/>
      <c r="U40" s="420"/>
      <c r="V40" s="420"/>
      <c r="W40" s="421"/>
      <c r="X40" s="266"/>
      <c r="Y40" s="266"/>
      <c r="Z40" s="267"/>
      <c r="AA40" s="268"/>
      <c r="AB40" s="266"/>
      <c r="AC40" s="267"/>
      <c r="AD40" s="338">
        <f t="shared" si="3"/>
        <v>0.93750000000000056</v>
      </c>
      <c r="AE40" s="345">
        <f t="shared" si="0"/>
        <v>1.3541666666666672</v>
      </c>
      <c r="AF40" s="345">
        <f t="shared" si="5"/>
        <v>1.5625000000000004</v>
      </c>
      <c r="AG40" s="344">
        <f t="shared" si="4"/>
        <v>1.5625000000000004</v>
      </c>
    </row>
    <row r="41" spans="1:34" s="105" customFormat="1" ht="15" customHeight="1" thickBot="1">
      <c r="A41" s="269" t="s">
        <v>82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1:34" s="105" customFormat="1" ht="15" customHeight="1">
      <c r="A42" s="272" t="s">
        <v>83</v>
      </c>
      <c r="B42" s="530" t="s">
        <v>233</v>
      </c>
      <c r="C42" s="531"/>
      <c r="D42" s="531"/>
      <c r="E42" s="531"/>
      <c r="F42" s="531"/>
      <c r="G42" s="531"/>
      <c r="H42" s="531"/>
      <c r="I42" s="531"/>
      <c r="J42" s="532"/>
      <c r="K42" s="273"/>
      <c r="L42" s="273"/>
      <c r="M42" s="273"/>
      <c r="N42" s="274" t="s">
        <v>176</v>
      </c>
      <c r="O42" s="515" t="s">
        <v>194</v>
      </c>
      <c r="P42" s="516"/>
      <c r="Q42" s="516"/>
      <c r="R42" s="516"/>
      <c r="S42" s="516"/>
      <c r="T42" s="516"/>
      <c r="U42" s="516"/>
      <c r="V42" s="516"/>
      <c r="W42" s="516"/>
      <c r="X42" s="517"/>
      <c r="Y42" s="275"/>
      <c r="Z42" s="273"/>
      <c r="AA42" s="273"/>
      <c r="AB42" s="275"/>
      <c r="AC42" s="276"/>
    </row>
    <row r="43" spans="1:34" s="105" customFormat="1" ht="30.75">
      <c r="A43" s="272" t="s">
        <v>85</v>
      </c>
      <c r="B43" s="533" t="s">
        <v>86</v>
      </c>
      <c r="C43" s="534"/>
      <c r="D43" s="534"/>
      <c r="E43" s="534"/>
      <c r="F43" s="534"/>
      <c r="G43" s="534"/>
      <c r="H43" s="534"/>
      <c r="I43" s="534"/>
      <c r="J43" s="535"/>
      <c r="K43" s="273"/>
      <c r="L43" s="273"/>
      <c r="M43" s="273"/>
      <c r="N43" s="274" t="s">
        <v>84</v>
      </c>
      <c r="O43" s="521" t="s">
        <v>177</v>
      </c>
      <c r="P43" s="522"/>
      <c r="Q43" s="522"/>
      <c r="R43" s="522"/>
      <c r="S43" s="522"/>
      <c r="T43" s="522"/>
      <c r="U43" s="522"/>
      <c r="V43" s="522"/>
      <c r="W43" s="522"/>
      <c r="X43" s="523"/>
      <c r="Y43" s="275"/>
      <c r="Z43" s="273"/>
      <c r="AA43" s="273"/>
      <c r="AB43" s="275"/>
      <c r="AC43" s="276"/>
      <c r="AE43" s="339" t="s">
        <v>311</v>
      </c>
      <c r="AF43" s="333"/>
      <c r="AG43" s="333"/>
      <c r="AH43" s="340"/>
    </row>
    <row r="44" spans="1:34" s="105" customFormat="1" ht="13">
      <c r="A44" s="272" t="s">
        <v>156</v>
      </c>
      <c r="B44" s="536" t="s">
        <v>157</v>
      </c>
      <c r="C44" s="537"/>
      <c r="D44" s="537"/>
      <c r="E44" s="537"/>
      <c r="F44" s="537"/>
      <c r="G44" s="537"/>
      <c r="H44" s="537"/>
      <c r="I44" s="537"/>
      <c r="J44" s="538"/>
      <c r="K44" s="273"/>
      <c r="L44" s="273"/>
      <c r="M44" s="273"/>
      <c r="N44" s="274" t="s">
        <v>87</v>
      </c>
      <c r="O44" s="524" t="s">
        <v>88</v>
      </c>
      <c r="P44" s="525"/>
      <c r="Q44" s="525"/>
      <c r="R44" s="525"/>
      <c r="S44" s="525"/>
      <c r="T44" s="525"/>
      <c r="U44" s="525"/>
      <c r="V44" s="525"/>
      <c r="W44" s="525"/>
      <c r="X44" s="526"/>
      <c r="Y44" s="275"/>
      <c r="Z44" s="273"/>
      <c r="AA44" s="273"/>
      <c r="AB44" s="275"/>
      <c r="AC44" s="276"/>
      <c r="AD44"/>
      <c r="AE44"/>
      <c r="AF44"/>
      <c r="AG44"/>
    </row>
    <row r="45" spans="1:34" s="105" customFormat="1" ht="13">
      <c r="A45" s="272" t="s">
        <v>206</v>
      </c>
      <c r="B45" s="542" t="s">
        <v>207</v>
      </c>
      <c r="C45" s="543"/>
      <c r="D45" s="543"/>
      <c r="E45" s="543"/>
      <c r="F45" s="543"/>
      <c r="G45" s="543"/>
      <c r="H45" s="543"/>
      <c r="I45" s="543"/>
      <c r="J45" s="544"/>
      <c r="K45" s="273"/>
      <c r="L45" s="273"/>
      <c r="M45" s="273"/>
      <c r="N45" s="274" t="s">
        <v>89</v>
      </c>
      <c r="O45" s="527" t="s">
        <v>90</v>
      </c>
      <c r="P45" s="528"/>
      <c r="Q45" s="528"/>
      <c r="R45" s="528"/>
      <c r="S45" s="528"/>
      <c r="T45" s="528"/>
      <c r="U45" s="528"/>
      <c r="V45" s="528"/>
      <c r="W45" s="528"/>
      <c r="X45" s="529"/>
      <c r="Y45" s="275"/>
      <c r="Z45" s="273"/>
      <c r="AA45" s="273"/>
      <c r="AB45" s="275"/>
      <c r="AC45" s="276"/>
      <c r="AD45"/>
      <c r="AE45"/>
      <c r="AF45"/>
      <c r="AG45"/>
    </row>
    <row r="46" spans="1:34" s="105" customFormat="1" ht="13">
      <c r="A46" s="272" t="s">
        <v>301</v>
      </c>
      <c r="B46" s="545" t="s">
        <v>301</v>
      </c>
      <c r="C46" s="546"/>
      <c r="D46" s="546"/>
      <c r="E46" s="546"/>
      <c r="F46" s="546"/>
      <c r="G46" s="546"/>
      <c r="H46" s="546"/>
      <c r="I46" s="546"/>
      <c r="J46" s="547"/>
      <c r="K46" s="273"/>
      <c r="L46" s="273"/>
      <c r="M46" s="273"/>
      <c r="N46" s="274" t="s">
        <v>178</v>
      </c>
      <c r="O46" s="518" t="s">
        <v>179</v>
      </c>
      <c r="P46" s="519"/>
      <c r="Q46" s="519"/>
      <c r="R46" s="519"/>
      <c r="S46" s="519"/>
      <c r="T46" s="519"/>
      <c r="U46" s="519"/>
      <c r="V46" s="519"/>
      <c r="W46" s="519"/>
      <c r="X46" s="520"/>
      <c r="Y46" s="275"/>
      <c r="Z46" s="273"/>
      <c r="AA46" s="273"/>
      <c r="AB46" s="275"/>
      <c r="AC46" s="276"/>
      <c r="AD46"/>
      <c r="AE46"/>
      <c r="AF46"/>
      <c r="AG46"/>
    </row>
    <row r="47" spans="1:34" s="105" customFormat="1" ht="13">
      <c r="A47" s="272" t="s">
        <v>91</v>
      </c>
      <c r="B47" s="277" t="s">
        <v>92</v>
      </c>
      <c r="C47" s="278"/>
      <c r="D47" s="278"/>
      <c r="E47" s="278"/>
      <c r="F47" s="278"/>
      <c r="G47" s="278"/>
      <c r="H47" s="278"/>
      <c r="I47" s="278"/>
      <c r="J47" s="279"/>
      <c r="K47" s="273"/>
      <c r="L47" s="273"/>
      <c r="M47" s="273"/>
      <c r="N47" s="274">
        <v>802</v>
      </c>
      <c r="O47" s="539" t="s">
        <v>189</v>
      </c>
      <c r="P47" s="540"/>
      <c r="Q47" s="540"/>
      <c r="R47" s="540"/>
      <c r="S47" s="540"/>
      <c r="T47" s="540"/>
      <c r="U47" s="540"/>
      <c r="V47" s="540"/>
      <c r="W47" s="540"/>
      <c r="X47" s="541"/>
      <c r="Y47" s="275"/>
      <c r="Z47" s="273"/>
      <c r="AA47" s="273"/>
      <c r="AB47" s="275"/>
      <c r="AC47" s="276"/>
      <c r="AD47"/>
      <c r="AE47"/>
      <c r="AF47"/>
      <c r="AG47"/>
    </row>
    <row r="48" spans="1:34" s="105" customFormat="1" ht="13">
      <c r="A48" s="272" t="s">
        <v>93</v>
      </c>
      <c r="B48" s="280" t="s">
        <v>145</v>
      </c>
      <c r="C48" s="281"/>
      <c r="D48" s="281"/>
      <c r="E48" s="281"/>
      <c r="F48" s="281"/>
      <c r="G48" s="281"/>
      <c r="H48" s="281"/>
      <c r="I48" s="281"/>
      <c r="J48" s="282"/>
      <c r="K48" s="273"/>
      <c r="L48" s="273"/>
      <c r="M48" s="273"/>
      <c r="N48" s="274" t="s">
        <v>195</v>
      </c>
      <c r="O48" s="283" t="s">
        <v>196</v>
      </c>
      <c r="P48" s="284"/>
      <c r="Q48" s="284"/>
      <c r="R48" s="284"/>
      <c r="S48" s="285"/>
      <c r="T48" s="286"/>
      <c r="U48" s="286"/>
      <c r="V48" s="286"/>
      <c r="W48" s="286"/>
      <c r="X48" s="287"/>
      <c r="Y48" s="275"/>
      <c r="Z48" s="273"/>
      <c r="AA48" s="273"/>
      <c r="AB48" s="275"/>
      <c r="AC48" s="276"/>
      <c r="AD48"/>
      <c r="AE48"/>
      <c r="AF48"/>
      <c r="AG48"/>
    </row>
    <row r="49" spans="1:36" s="105" customFormat="1" ht="13">
      <c r="A49" s="272" t="s">
        <v>208</v>
      </c>
      <c r="B49" s="512" t="s">
        <v>209</v>
      </c>
      <c r="C49" s="513"/>
      <c r="D49" s="513"/>
      <c r="E49" s="513"/>
      <c r="F49" s="513"/>
      <c r="G49" s="513"/>
      <c r="H49" s="513"/>
      <c r="I49" s="513"/>
      <c r="J49" s="514"/>
      <c r="K49" s="273"/>
      <c r="L49" s="273"/>
      <c r="M49" s="273"/>
      <c r="N49" s="274"/>
      <c r="O49" s="283"/>
      <c r="P49" s="284"/>
      <c r="Q49" s="284"/>
      <c r="R49" s="284"/>
      <c r="S49" s="285"/>
      <c r="T49" s="286"/>
      <c r="U49" s="286"/>
      <c r="V49" s="286"/>
      <c r="W49" s="286"/>
      <c r="X49" s="287"/>
      <c r="Y49" s="275"/>
      <c r="Z49" s="273"/>
      <c r="AA49" s="273"/>
      <c r="AB49" s="275"/>
      <c r="AC49" s="276"/>
      <c r="AD49"/>
      <c r="AE49"/>
      <c r="AF49"/>
      <c r="AG49"/>
    </row>
    <row r="50" spans="1:36" s="105" customFormat="1" ht="13">
      <c r="A50" s="272" t="s">
        <v>94</v>
      </c>
      <c r="B50" s="283" t="s">
        <v>234</v>
      </c>
      <c r="C50" s="284"/>
      <c r="D50" s="284"/>
      <c r="E50" s="285"/>
      <c r="F50" s="286"/>
      <c r="G50" s="286"/>
      <c r="H50" s="286"/>
      <c r="I50" s="286"/>
      <c r="J50" s="287"/>
      <c r="K50" s="273"/>
      <c r="L50" s="273"/>
      <c r="M50" s="273"/>
      <c r="N50" s="274"/>
      <c r="O50" s="283"/>
      <c r="P50" s="288"/>
      <c r="Q50" s="288"/>
      <c r="R50" s="288"/>
      <c r="S50" s="286"/>
      <c r="T50" s="286"/>
      <c r="U50" s="286"/>
      <c r="V50" s="286"/>
      <c r="W50" s="286"/>
      <c r="X50" s="287"/>
      <c r="Y50" s="275"/>
      <c r="Z50" s="273"/>
      <c r="AA50" s="273"/>
      <c r="AB50" s="275"/>
      <c r="AC50" s="276"/>
      <c r="AD50"/>
      <c r="AE50"/>
      <c r="AF50"/>
      <c r="AG50"/>
    </row>
    <row r="51" spans="1:36" s="105" customFormat="1" ht="13">
      <c r="A51" s="272" t="s">
        <v>95</v>
      </c>
      <c r="B51" s="283" t="s">
        <v>235</v>
      </c>
      <c r="C51" s="289"/>
      <c r="D51" s="285"/>
      <c r="E51" s="290"/>
      <c r="F51" s="286"/>
      <c r="G51" s="285"/>
      <c r="H51" s="285"/>
      <c r="I51" s="290"/>
      <c r="J51" s="291"/>
      <c r="K51" s="273"/>
      <c r="L51" s="273"/>
      <c r="M51" s="273"/>
      <c r="N51" s="274"/>
      <c r="O51" s="283"/>
      <c r="P51" s="292"/>
      <c r="Q51" s="292"/>
      <c r="R51" s="292"/>
      <c r="S51" s="286"/>
      <c r="T51" s="286"/>
      <c r="U51" s="286"/>
      <c r="V51" s="286"/>
      <c r="W51" s="286"/>
      <c r="X51" s="287"/>
      <c r="Y51" s="275"/>
      <c r="Z51" s="273"/>
      <c r="AA51" s="273"/>
      <c r="AB51" s="275"/>
      <c r="AC51" s="276"/>
      <c r="AD51"/>
      <c r="AE51"/>
      <c r="AF51"/>
      <c r="AG51"/>
    </row>
    <row r="52" spans="1:36" s="105" customFormat="1" ht="13">
      <c r="A52" s="272" t="s">
        <v>96</v>
      </c>
      <c r="B52" s="293" t="s">
        <v>236</v>
      </c>
      <c r="C52" s="294"/>
      <c r="D52" s="294"/>
      <c r="E52" s="294"/>
      <c r="F52" s="294"/>
      <c r="G52" s="294"/>
      <c r="H52" s="294"/>
      <c r="I52" s="294"/>
      <c r="J52" s="295"/>
      <c r="K52" s="273"/>
      <c r="L52" s="273"/>
      <c r="M52" s="273"/>
      <c r="N52" s="274"/>
      <c r="O52" s="283"/>
      <c r="P52" s="296"/>
      <c r="Q52" s="296"/>
      <c r="R52" s="296"/>
      <c r="S52" s="286"/>
      <c r="T52" s="286"/>
      <c r="U52" s="286"/>
      <c r="V52" s="286"/>
      <c r="W52" s="286"/>
      <c r="X52" s="287"/>
      <c r="Y52" s="275"/>
      <c r="Z52" s="273"/>
      <c r="AA52" s="273"/>
      <c r="AB52" s="275"/>
      <c r="AC52" s="276"/>
      <c r="AD52"/>
      <c r="AE52"/>
      <c r="AF52"/>
      <c r="AG52"/>
    </row>
    <row r="53" spans="1:36" s="105" customFormat="1" ht="13.75" thickBot="1">
      <c r="A53" s="272" t="s">
        <v>237</v>
      </c>
      <c r="B53" s="297" t="s">
        <v>199</v>
      </c>
      <c r="C53" s="298"/>
      <c r="D53" s="298"/>
      <c r="E53" s="298"/>
      <c r="F53" s="298"/>
      <c r="G53" s="298"/>
      <c r="H53" s="298"/>
      <c r="I53" s="298"/>
      <c r="J53" s="299"/>
      <c r="K53" s="273"/>
      <c r="L53" s="273"/>
      <c r="M53" s="273"/>
      <c r="N53" s="300"/>
      <c r="O53" s="301"/>
      <c r="P53" s="302"/>
      <c r="Q53" s="302"/>
      <c r="R53" s="302"/>
      <c r="S53" s="303"/>
      <c r="T53" s="303"/>
      <c r="U53" s="303"/>
      <c r="V53" s="303"/>
      <c r="W53" s="303"/>
      <c r="X53" s="304"/>
      <c r="Y53" s="275"/>
      <c r="Z53" s="273"/>
      <c r="AA53" s="273"/>
      <c r="AB53" s="275"/>
      <c r="AC53" s="276"/>
      <c r="AD53"/>
      <c r="AE53"/>
      <c r="AF53"/>
      <c r="AG53"/>
    </row>
    <row r="54" spans="1:36" s="105" customFormat="1" ht="13.75" thickBot="1">
      <c r="A54" s="362" t="s">
        <v>197</v>
      </c>
      <c r="B54" s="305" t="s">
        <v>198</v>
      </c>
      <c r="C54" s="306"/>
      <c r="D54" s="306"/>
      <c r="E54" s="306"/>
      <c r="F54" s="306"/>
      <c r="G54" s="306"/>
      <c r="H54" s="306"/>
      <c r="I54" s="306"/>
      <c r="J54" s="307"/>
      <c r="K54" s="273"/>
      <c r="L54" s="273"/>
      <c r="M54" s="273"/>
      <c r="N54" s="300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5"/>
      <c r="Z54" s="273"/>
      <c r="AA54" s="273"/>
      <c r="AB54" s="275"/>
      <c r="AC54" s="276"/>
    </row>
    <row r="55" spans="1:36" s="105" customFormat="1" ht="13">
      <c r="A55" s="36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300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5"/>
      <c r="Z55" s="273"/>
      <c r="AA55" s="273"/>
      <c r="AB55" s="275"/>
      <c r="AC55" s="276"/>
      <c r="AD55" s="341"/>
      <c r="AE55" s="341"/>
      <c r="AF55" s="341"/>
      <c r="AG55" s="341"/>
    </row>
    <row r="56" spans="1:36" s="105" customFormat="1" ht="16" thickBot="1">
      <c r="A56" s="364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9"/>
      <c r="M56" s="309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1"/>
      <c r="Y56" s="311"/>
      <c r="Z56" s="310"/>
      <c r="AA56" s="311"/>
      <c r="AB56" s="311"/>
      <c r="AC56" s="312"/>
      <c r="AD56" s="189"/>
      <c r="AE56" s="189"/>
      <c r="AF56" s="189"/>
      <c r="AG56" s="189"/>
      <c r="AH56" s="78"/>
      <c r="AI56" s="78"/>
      <c r="AJ56" s="78"/>
    </row>
    <row r="57" spans="1:36">
      <c r="S57" s="123"/>
      <c r="T57" s="123"/>
      <c r="U57" s="123"/>
      <c r="V57" s="123"/>
      <c r="W57" s="123"/>
      <c r="X57" s="105"/>
      <c r="Y57" s="105"/>
      <c r="Z57" s="105"/>
      <c r="AA57" s="105"/>
      <c r="AB57" s="105"/>
      <c r="AC57" s="105"/>
      <c r="AD57" s="189"/>
      <c r="AE57" s="189"/>
      <c r="AF57" s="189"/>
      <c r="AG57" s="189"/>
    </row>
    <row r="58" spans="1:36">
      <c r="S58" s="123"/>
      <c r="T58" s="123"/>
      <c r="U58" s="123"/>
      <c r="V58" s="123"/>
      <c r="W58" s="123"/>
      <c r="X58" s="105"/>
      <c r="Y58" s="105"/>
      <c r="Z58" s="105"/>
      <c r="AA58" s="105"/>
      <c r="AB58" s="105"/>
      <c r="AC58" s="105"/>
      <c r="AD58" s="189"/>
      <c r="AE58" s="189"/>
      <c r="AF58" s="189"/>
      <c r="AG58" s="189"/>
    </row>
    <row r="59" spans="1:36">
      <c r="S59" s="123"/>
      <c r="T59" s="123"/>
      <c r="U59" s="123"/>
      <c r="V59" s="123"/>
      <c r="W59" s="123"/>
      <c r="X59" s="105"/>
      <c r="Y59" s="105"/>
      <c r="Z59" s="105"/>
      <c r="AA59" s="105"/>
      <c r="AB59" s="105"/>
      <c r="AC59" s="105"/>
      <c r="AD59" s="189"/>
      <c r="AE59" s="189"/>
      <c r="AF59" s="189"/>
      <c r="AG59" s="189"/>
    </row>
    <row r="60" spans="1:36">
      <c r="S60" s="123"/>
      <c r="T60" s="123"/>
      <c r="U60" s="123"/>
      <c r="V60" s="123"/>
      <c r="W60" s="123"/>
      <c r="X60" s="105"/>
      <c r="Y60" s="105"/>
      <c r="Z60" s="105"/>
      <c r="AA60" s="105"/>
      <c r="AB60" s="105"/>
      <c r="AC60" s="105"/>
      <c r="AD60" s="189"/>
      <c r="AE60" s="189"/>
      <c r="AF60" s="189"/>
      <c r="AG60" s="189"/>
    </row>
    <row r="61" spans="1:36">
      <c r="S61" s="123"/>
      <c r="T61" s="123"/>
      <c r="U61" s="123"/>
      <c r="V61" s="123"/>
      <c r="W61" s="123"/>
      <c r="X61" s="105"/>
      <c r="Y61" s="105"/>
      <c r="Z61" s="105"/>
      <c r="AA61" s="105"/>
      <c r="AB61" s="105"/>
      <c r="AC61" s="105"/>
      <c r="AD61" s="189"/>
      <c r="AE61" s="189"/>
      <c r="AF61" s="189"/>
      <c r="AG61" s="189"/>
    </row>
    <row r="62" spans="1:36"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89"/>
      <c r="AE62" s="189"/>
      <c r="AF62" s="189"/>
      <c r="AG62" s="189"/>
    </row>
    <row r="63" spans="1:36"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89"/>
      <c r="AE63" s="189"/>
      <c r="AF63" s="189"/>
      <c r="AG63" s="189"/>
    </row>
    <row r="64" spans="1:36"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89"/>
      <c r="AE64" s="189"/>
      <c r="AF64" s="189"/>
      <c r="AG64" s="189"/>
    </row>
    <row r="65" spans="19:33"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89"/>
      <c r="AE65" s="189"/>
      <c r="AF65" s="189"/>
      <c r="AG65" s="189"/>
    </row>
    <row r="66" spans="19:33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89"/>
      <c r="AE66" s="189"/>
      <c r="AF66" s="189"/>
      <c r="AG66" s="189"/>
    </row>
    <row r="67" spans="19:33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89"/>
      <c r="AE67" s="189"/>
      <c r="AF67" s="189"/>
      <c r="AG67" s="189"/>
    </row>
    <row r="68" spans="19:33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49"/>
      <c r="AE68" s="149"/>
      <c r="AF68" s="149"/>
      <c r="AG68" s="149"/>
    </row>
    <row r="69" spans="19:33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48"/>
      <c r="AE69" s="148"/>
      <c r="AF69" s="148"/>
      <c r="AG69" s="148"/>
    </row>
    <row r="70" spans="19:33">
      <c r="S70" s="105"/>
      <c r="T70" s="105"/>
      <c r="U70" s="105"/>
      <c r="V70" s="105"/>
      <c r="W70" s="105"/>
      <c r="X70" s="105"/>
      <c r="AA70" s="105"/>
    </row>
  </sheetData>
  <mergeCells count="126"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6:R19"/>
    <mergeCell ref="W32:W35"/>
    <mergeCell ref="S35:S36"/>
    <mergeCell ref="T35:V36"/>
    <mergeCell ref="Q27:Q30"/>
    <mergeCell ref="N27:N30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S37:W40"/>
    <mergeCell ref="M37:M40"/>
    <mergeCell ref="S22:S25"/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J27:J30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44" zoomScale="50" zoomScaleNormal="50" workbookViewId="0">
      <selection activeCell="A187" sqref="A187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95" customFormat="1" ht="64.900000000000006" customHeight="1">
      <c r="A1" s="548" t="s">
        <v>210</v>
      </c>
      <c r="B1" s="549"/>
      <c r="C1" s="549"/>
      <c r="D1" s="549"/>
      <c r="E1" s="549"/>
      <c r="F1" s="549"/>
      <c r="G1" s="550"/>
      <c r="I1" s="196"/>
    </row>
    <row r="2" spans="1:9" s="195" customFormat="1" ht="64.900000000000006" customHeight="1" thickBot="1">
      <c r="A2" s="551" t="s">
        <v>211</v>
      </c>
      <c r="B2" s="552"/>
      <c r="C2" s="552"/>
      <c r="D2" s="552"/>
      <c r="E2" s="552"/>
      <c r="F2" s="552"/>
      <c r="G2" s="553"/>
      <c r="I2" s="197"/>
    </row>
    <row r="3" spans="1:9" s="198" customFormat="1" ht="64.900000000000006" customHeight="1"/>
    <row r="4" spans="1:9" s="198" customFormat="1" ht="64.900000000000006" customHeight="1">
      <c r="A4" s="554" t="s">
        <v>212</v>
      </c>
      <c r="B4" s="555"/>
      <c r="C4" s="555"/>
      <c r="D4" s="555"/>
      <c r="E4" s="555"/>
      <c r="F4" s="555"/>
      <c r="G4" s="556"/>
    </row>
    <row r="5" spans="1:9" s="198" customFormat="1" ht="64.900000000000006" customHeight="1">
      <c r="A5" s="557"/>
      <c r="B5" s="558"/>
      <c r="C5" s="558"/>
      <c r="D5" s="558"/>
      <c r="E5" s="558"/>
      <c r="F5" s="558"/>
      <c r="G5" s="559"/>
    </row>
    <row r="6" spans="1:9" s="198" customFormat="1" ht="64.900000000000006" customHeight="1">
      <c r="A6" s="557"/>
      <c r="B6" s="558"/>
      <c r="C6" s="558"/>
      <c r="D6" s="558"/>
      <c r="E6" s="558"/>
      <c r="F6" s="558"/>
      <c r="G6" s="559"/>
    </row>
    <row r="7" spans="1:9" s="198" customFormat="1" ht="36" customHeight="1">
      <c r="A7" s="557"/>
      <c r="B7" s="558"/>
      <c r="C7" s="558"/>
      <c r="D7" s="558"/>
      <c r="E7" s="558"/>
      <c r="F7" s="558"/>
      <c r="G7" s="559"/>
    </row>
    <row r="8" spans="1:9" s="198" customFormat="1" ht="64.75" hidden="1" customHeight="1">
      <c r="A8" s="560"/>
      <c r="B8" s="561"/>
      <c r="C8" s="561"/>
      <c r="D8" s="561"/>
      <c r="E8" s="561"/>
      <c r="F8" s="561"/>
      <c r="G8" s="562"/>
    </row>
    <row r="9" spans="1:9" s="201" customFormat="1" ht="64.900000000000006" customHeight="1">
      <c r="A9" s="199" t="s">
        <v>213</v>
      </c>
      <c r="B9" s="200" t="s">
        <v>98</v>
      </c>
    </row>
    <row r="10" spans="1:9" s="113" customFormat="1" ht="50.5" customHeight="1"/>
    <row r="11" spans="1:9" s="103" customFormat="1" ht="32.75">
      <c r="A11" s="114" t="s">
        <v>97</v>
      </c>
      <c r="C11" s="223" t="s">
        <v>251</v>
      </c>
      <c r="G11" s="178"/>
    </row>
    <row r="13" spans="1:9" s="113" customFormat="1" ht="34" customHeight="1">
      <c r="A13" s="143"/>
    </row>
    <row r="14" spans="1:9" ht="50.5" customHeight="1"/>
    <row r="15" spans="1:9" s="198" customFormat="1" ht="111" customHeight="1">
      <c r="A15" s="563"/>
      <c r="B15" s="564"/>
      <c r="C15" s="564"/>
      <c r="D15" s="564"/>
      <c r="E15" s="563"/>
      <c r="F15" s="563"/>
      <c r="G15" s="563"/>
      <c r="H15" s="563"/>
    </row>
    <row r="16" spans="1:9" s="198" customFormat="1" ht="48" customHeight="1">
      <c r="A16" s="563"/>
      <c r="B16" s="565"/>
      <c r="C16" s="565"/>
      <c r="D16" s="565"/>
      <c r="E16" s="563"/>
      <c r="F16" s="563"/>
      <c r="G16" s="563"/>
      <c r="H16" s="563"/>
    </row>
    <row r="17" spans="1:8" s="198" customFormat="1" ht="32" customHeight="1">
      <c r="A17" s="563"/>
      <c r="B17" s="564"/>
      <c r="C17" s="564"/>
      <c r="D17" s="564"/>
      <c r="E17" s="563"/>
      <c r="F17" s="563"/>
      <c r="G17" s="563"/>
      <c r="H17" s="563"/>
    </row>
    <row r="18" spans="1:8" s="198" customFormat="1" ht="96" customHeight="1">
      <c r="A18" s="563"/>
      <c r="B18" s="566"/>
      <c r="C18" s="566"/>
      <c r="D18" s="566"/>
      <c r="E18" s="563"/>
      <c r="F18" s="563"/>
      <c r="G18" s="563"/>
      <c r="H18" s="563"/>
    </row>
    <row r="19" spans="1:8" s="198" customFormat="1" ht="26" customHeight="1">
      <c r="A19" s="563"/>
      <c r="B19" s="567"/>
      <c r="C19" s="567"/>
      <c r="D19" s="567"/>
      <c r="E19" s="563"/>
      <c r="F19" s="563"/>
      <c r="G19" s="563"/>
      <c r="H19" s="563"/>
    </row>
    <row r="20" spans="1:8" s="198" customFormat="1" ht="24" customHeight="1">
      <c r="A20" s="563"/>
      <c r="B20" s="564"/>
      <c r="C20" s="564"/>
      <c r="D20" s="564"/>
      <c r="E20" s="563"/>
      <c r="F20" s="563"/>
      <c r="G20" s="563"/>
      <c r="H20" s="563"/>
    </row>
    <row r="21" spans="1:8" s="198" customFormat="1" ht="32" customHeight="1">
      <c r="A21" s="563"/>
      <c r="B21" s="566"/>
      <c r="C21" s="566"/>
      <c r="D21" s="566"/>
      <c r="E21" s="563"/>
      <c r="F21" s="563"/>
      <c r="G21" s="563"/>
      <c r="H21" s="563"/>
    </row>
    <row r="22" spans="1:8" s="198" customFormat="1" ht="23" customHeight="1">
      <c r="A22" s="563"/>
      <c r="B22" s="566"/>
      <c r="C22" s="566"/>
      <c r="D22" s="566"/>
      <c r="E22" s="563"/>
      <c r="F22" s="563"/>
      <c r="G22" s="563"/>
      <c r="H22" s="563"/>
    </row>
    <row r="23" spans="1:8" s="198" customFormat="1" ht="120.75" customHeight="1">
      <c r="A23" s="563"/>
      <c r="B23" s="568"/>
      <c r="C23" s="568"/>
      <c r="D23" s="568"/>
      <c r="E23" s="563"/>
      <c r="F23" s="563"/>
      <c r="G23" s="563"/>
      <c r="H23" s="563"/>
    </row>
    <row r="25" spans="1:8" ht="79.5" customHeight="1">
      <c r="F25" s="151"/>
    </row>
    <row r="26" spans="1:8" ht="98.5" customHeight="1">
      <c r="F26" s="151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.2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.25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.25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.2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.25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A66" sqref="A66"/>
    </sheetView>
  </sheetViews>
  <sheetFormatPr defaultColWidth="8.81640625" defaultRowHeight="13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E21" zoomScaleNormal="100" workbookViewId="0">
      <selection activeCell="J28" sqref="J28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55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71"/>
      <c r="I1" s="171"/>
      <c r="J1" s="348"/>
      <c r="K1" s="172"/>
      <c r="L1" s="172"/>
    </row>
    <row r="2" spans="1:16">
      <c r="B2" s="15"/>
      <c r="C2" s="12"/>
      <c r="D2" s="18" t="s">
        <v>314</v>
      </c>
      <c r="F2" s="15"/>
      <c r="G2" s="16"/>
      <c r="H2" s="16"/>
      <c r="I2" s="16"/>
      <c r="J2" s="349"/>
    </row>
    <row r="3" spans="1:16" s="30" customFormat="1" ht="27">
      <c r="B3" s="44"/>
      <c r="C3" s="44"/>
      <c r="E3" s="60"/>
      <c r="F3" s="33"/>
      <c r="G3" s="92" t="s">
        <v>100</v>
      </c>
      <c r="H3" s="93" t="s">
        <v>317</v>
      </c>
      <c r="I3" s="92" t="s">
        <v>318</v>
      </c>
      <c r="J3" s="350" t="s">
        <v>320</v>
      </c>
      <c r="K3" s="224" t="s">
        <v>316</v>
      </c>
      <c r="L3" s="177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40">
        <f>K4+19/24</f>
        <v>0.85416666666666663</v>
      </c>
      <c r="K4" s="71">
        <f>H4-9/24</f>
        <v>6.25E-2</v>
      </c>
      <c r="L4" s="71"/>
    </row>
    <row r="5" spans="1:16" ht="18">
      <c r="A5" s="30"/>
      <c r="B5" s="30"/>
      <c r="C5" s="30"/>
      <c r="D5" s="30"/>
      <c r="F5" s="30"/>
      <c r="G5" s="30"/>
      <c r="H5" s="30"/>
      <c r="I5" s="30"/>
      <c r="J5" s="351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52"/>
      <c r="K6" s="89"/>
      <c r="L6" s="89"/>
      <c r="M6" s="89"/>
    </row>
    <row r="7" spans="1:16" s="30" customFormat="1" ht="19.25" thickBot="1">
      <c r="D7" s="203" t="s">
        <v>315</v>
      </c>
      <c r="E7" s="204"/>
      <c r="F7" s="203"/>
      <c r="G7" s="205"/>
      <c r="H7" s="39"/>
      <c r="I7" s="56"/>
      <c r="J7" s="351"/>
      <c r="K7" s="33"/>
      <c r="L7" s="33"/>
      <c r="M7" s="33"/>
    </row>
    <row r="8" spans="1:16" s="30" customFormat="1" ht="18.5">
      <c r="D8" s="203" t="s">
        <v>155</v>
      </c>
      <c r="E8" s="204"/>
      <c r="F8" s="203" t="s">
        <v>160</v>
      </c>
      <c r="G8" s="206"/>
      <c r="H8" s="39"/>
      <c r="I8" s="56"/>
      <c r="J8" s="351"/>
      <c r="K8" s="33"/>
      <c r="L8" s="33"/>
      <c r="M8" s="33"/>
    </row>
    <row r="9" spans="1:16" s="228" customFormat="1" ht="10.5">
      <c r="D9" s="229" t="s">
        <v>380</v>
      </c>
      <c r="E9" s="230"/>
      <c r="F9" s="229" t="s">
        <v>382</v>
      </c>
      <c r="G9" s="231"/>
      <c r="H9" s="232"/>
      <c r="I9" s="233"/>
      <c r="J9" s="353"/>
      <c r="K9" s="234"/>
      <c r="L9" s="234"/>
      <c r="M9" s="234"/>
    </row>
    <row r="10" spans="1:16" s="30" customFormat="1" ht="37">
      <c r="D10" s="366" t="s">
        <v>381</v>
      </c>
      <c r="E10" s="204"/>
      <c r="F10" s="203" t="s">
        <v>278</v>
      </c>
      <c r="G10" s="206"/>
      <c r="H10" s="39"/>
      <c r="I10" s="56"/>
      <c r="J10" s="351"/>
      <c r="K10" s="33"/>
      <c r="L10" s="33"/>
      <c r="M10" s="33"/>
    </row>
    <row r="11" spans="1:16" s="30" customFormat="1" ht="18.5">
      <c r="D11" s="203"/>
      <c r="E11" s="204"/>
      <c r="F11" s="203" t="s">
        <v>280</v>
      </c>
      <c r="G11" s="206"/>
      <c r="H11" s="39"/>
      <c r="I11" s="56"/>
      <c r="J11" s="351"/>
      <c r="K11" s="33"/>
      <c r="L11" s="33"/>
      <c r="M11" s="33"/>
    </row>
    <row r="12" spans="1:16" s="30" customFormat="1" ht="18.5">
      <c r="D12" s="203"/>
      <c r="E12" s="204"/>
      <c r="F12" s="203" t="s">
        <v>279</v>
      </c>
      <c r="G12" s="206"/>
      <c r="H12" s="39"/>
      <c r="I12" s="56"/>
      <c r="J12" s="351"/>
      <c r="K12" s="33"/>
      <c r="L12" s="33"/>
      <c r="M12" s="33"/>
    </row>
    <row r="13" spans="1:16" s="30" customFormat="1" ht="18">
      <c r="D13" s="38"/>
      <c r="E13" s="204"/>
      <c r="F13" s="219" t="s">
        <v>281</v>
      </c>
      <c r="G13" s="206"/>
      <c r="H13" s="39"/>
      <c r="I13" s="56"/>
      <c r="J13" s="351"/>
      <c r="K13" s="33"/>
      <c r="L13" s="33"/>
      <c r="M13" s="33"/>
    </row>
    <row r="14" spans="1:16" s="30" customFormat="1" ht="18.5">
      <c r="D14" s="38"/>
      <c r="E14" s="204"/>
      <c r="F14" s="203" t="s">
        <v>383</v>
      </c>
      <c r="G14" s="206"/>
      <c r="H14" s="39"/>
      <c r="I14" s="56"/>
      <c r="J14" s="351"/>
      <c r="K14" s="33"/>
      <c r="L14" s="33"/>
      <c r="M14" s="33"/>
    </row>
    <row r="15" spans="1:16" s="30" customFormat="1" ht="18.5">
      <c r="D15" s="38"/>
      <c r="E15" s="204"/>
      <c r="F15" s="203" t="s">
        <v>282</v>
      </c>
      <c r="G15" s="206"/>
      <c r="H15" s="39"/>
      <c r="I15" s="56"/>
      <c r="J15" s="351"/>
      <c r="K15" s="33"/>
      <c r="L15" s="33"/>
      <c r="M15" s="33"/>
    </row>
    <row r="16" spans="1:16" s="30" customFormat="1" ht="18">
      <c r="D16" s="38"/>
      <c r="E16" s="204"/>
      <c r="F16" s="219" t="s">
        <v>384</v>
      </c>
      <c r="G16" s="206"/>
      <c r="H16" s="39"/>
      <c r="I16" s="56"/>
      <c r="J16" s="351"/>
      <c r="K16" s="33"/>
      <c r="L16" s="33"/>
      <c r="M16" s="33"/>
    </row>
    <row r="17" spans="1:16" s="30" customFormat="1" ht="18">
      <c r="B17" s="55"/>
      <c r="C17" s="37"/>
      <c r="D17" s="208"/>
      <c r="E17" s="31"/>
      <c r="F17" s="219"/>
      <c r="G17" s="39"/>
      <c r="H17" s="39"/>
      <c r="I17" s="56"/>
      <c r="J17" s="351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54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314</v>
      </c>
      <c r="F20" s="15"/>
      <c r="G20" s="16"/>
      <c r="H20" s="16"/>
      <c r="I20" s="16"/>
    </row>
    <row r="22" spans="1:16" s="30" customFormat="1" ht="27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3" t="s">
        <v>317</v>
      </c>
      <c r="I22" s="92" t="s">
        <v>318</v>
      </c>
      <c r="J22" s="350" t="s">
        <v>320</v>
      </c>
      <c r="K22" s="224" t="s">
        <v>316</v>
      </c>
      <c r="L22" s="72"/>
      <c r="M22" s="33"/>
    </row>
    <row r="23" spans="1:16" ht="60" customHeight="1">
      <c r="A23" s="30"/>
      <c r="B23" s="32"/>
      <c r="C23" s="37"/>
      <c r="D23" s="74" t="s">
        <v>321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9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323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40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322</v>
      </c>
      <c r="E25" s="51" t="s">
        <v>395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9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40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323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40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238</v>
      </c>
      <c r="E28" s="70" t="s">
        <v>324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40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10" customFormat="1" ht="33.75" customHeight="1">
      <c r="A29" s="107"/>
      <c r="B29" s="52"/>
      <c r="C29" s="108"/>
      <c r="D29" s="53" t="s">
        <v>111</v>
      </c>
      <c r="E29" s="70"/>
      <c r="F29" s="68"/>
      <c r="G29" s="51"/>
      <c r="H29" s="80"/>
      <c r="I29" s="80"/>
      <c r="J29" s="139"/>
      <c r="K29" s="80"/>
      <c r="L29" s="80"/>
      <c r="M29" s="109"/>
      <c r="N29" s="107"/>
      <c r="O29" s="107"/>
      <c r="P29" s="107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392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9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7" customFormat="1" ht="73" customHeight="1">
      <c r="B31" s="57">
        <f>B30+0.1</f>
        <v>1.6</v>
      </c>
      <c r="D31" s="75" t="s">
        <v>141</v>
      </c>
      <c r="E31" s="51" t="s">
        <v>239</v>
      </c>
      <c r="F31" s="221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9">
        <f>J30+TIME(0,G30,0)</f>
        <v>1.0104166666666665</v>
      </c>
      <c r="K31" s="80">
        <f>K30+TIME(0,G30,0)</f>
        <v>0.21874999999999997</v>
      </c>
      <c r="L31" s="80"/>
    </row>
    <row r="32" spans="1:16" s="97" customFormat="1" ht="73" customHeight="1">
      <c r="B32" s="57">
        <f>B31+0.1</f>
        <v>1.7000000000000002</v>
      </c>
      <c r="D32" s="191" t="s">
        <v>275</v>
      </c>
      <c r="E32" s="51" t="s">
        <v>393</v>
      </c>
      <c r="F32" s="220" t="s">
        <v>276</v>
      </c>
      <c r="G32" s="165">
        <v>20</v>
      </c>
      <c r="H32" s="80">
        <f>H31+TIME(0,G31,0)</f>
        <v>0.60763888888888884</v>
      </c>
      <c r="I32" s="80">
        <f>I31+TIME(0,G31,0)</f>
        <v>1.0243055555555554</v>
      </c>
      <c r="J32" s="139">
        <f>J31+TIME(0,G31,0)</f>
        <v>1.0243055555555554</v>
      </c>
      <c r="K32" s="80">
        <f>K31+TIME(0,G31,0)</f>
        <v>0.23263888888888887</v>
      </c>
      <c r="L32" s="80"/>
    </row>
    <row r="33" spans="1:16" s="97" customFormat="1" ht="73" customHeight="1">
      <c r="B33" s="57">
        <f>B32+0.1</f>
        <v>1.8000000000000003</v>
      </c>
      <c r="D33" s="170" t="s">
        <v>325</v>
      </c>
      <c r="E33" s="51" t="s">
        <v>326</v>
      </c>
      <c r="F33" s="220" t="s">
        <v>276</v>
      </c>
      <c r="G33" s="165">
        <v>35</v>
      </c>
      <c r="H33" s="80">
        <f>H32+TIME(0,G32,0)</f>
        <v>0.62152777777777768</v>
      </c>
      <c r="I33" s="80">
        <f>I32+TIME(0,G32,0)</f>
        <v>1.0381944444444442</v>
      </c>
      <c r="J33" s="139">
        <f>J32+TIME(0,G32,0)</f>
        <v>1.0381944444444442</v>
      </c>
      <c r="K33" s="80">
        <f>K32+TIME(0,G32,0)</f>
        <v>0.24652777777777776</v>
      </c>
      <c r="L33" s="80"/>
    </row>
    <row r="34" spans="1:16" s="97" customFormat="1" ht="73" customHeight="1">
      <c r="B34" s="57">
        <f>B33+0.1</f>
        <v>1.9000000000000004</v>
      </c>
      <c r="D34" s="129" t="s">
        <v>112</v>
      </c>
      <c r="E34" s="117"/>
      <c r="F34" s="124" t="s">
        <v>107</v>
      </c>
      <c r="G34" s="124">
        <v>1</v>
      </c>
      <c r="H34" s="80">
        <f>H33+TIME(0,G33,0)</f>
        <v>0.64583333333333326</v>
      </c>
      <c r="I34" s="80">
        <f>I33+TIME(0,G33,0)</f>
        <v>1.0624999999999998</v>
      </c>
      <c r="J34" s="139">
        <f>J33+TIME(0,G33,0)</f>
        <v>1.0624999999999998</v>
      </c>
      <c r="K34" s="80">
        <f>K33+TIME(0,G33,0)</f>
        <v>0.27083333333333331</v>
      </c>
      <c r="L34" s="80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3" customFormat="1" ht="20.5">
      <c r="J37" s="356"/>
    </row>
    <row r="38" spans="1:16" s="94" customFormat="1" ht="20.5">
      <c r="D38" s="103" t="s">
        <v>240</v>
      </c>
      <c r="E38" s="103"/>
      <c r="F38" s="103"/>
      <c r="G38" s="103"/>
      <c r="H38" s="103"/>
      <c r="I38" s="103"/>
      <c r="J38" s="356"/>
      <c r="K38" s="103"/>
    </row>
    <row r="39" spans="1:16" s="115" customFormat="1">
      <c r="D39" s="94" t="s">
        <v>327</v>
      </c>
      <c r="E39" s="94"/>
      <c r="F39" s="94"/>
      <c r="G39" s="94"/>
      <c r="H39" s="94"/>
      <c r="I39" s="94"/>
      <c r="J39" s="357"/>
      <c r="K39" s="94"/>
      <c r="L39" s="94"/>
    </row>
    <row r="40" spans="1:16" s="94" customFormat="1">
      <c r="D40" s="94" t="s">
        <v>328</v>
      </c>
      <c r="J40" s="357"/>
      <c r="L40" s="115"/>
    </row>
    <row r="41" spans="1:16" s="94" customFormat="1">
      <c r="D41" s="94" t="s">
        <v>329</v>
      </c>
      <c r="E41" s="115"/>
      <c r="F41" s="115"/>
      <c r="G41" s="115"/>
      <c r="H41" s="115"/>
      <c r="I41" s="115"/>
      <c r="J41" s="358"/>
      <c r="K41" s="115"/>
    </row>
    <row r="42" spans="1:16" s="176" customFormat="1" ht="23">
      <c r="D42" s="115" t="s">
        <v>330</v>
      </c>
      <c r="E42" s="94"/>
      <c r="F42" s="94"/>
      <c r="G42" s="94"/>
      <c r="H42" s="94"/>
      <c r="I42" s="94"/>
      <c r="J42" s="357"/>
      <c r="K42" s="94"/>
    </row>
    <row r="43" spans="1:16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1:16" s="103" customFormat="1" ht="20.5">
      <c r="D44" s="203" t="s">
        <v>385</v>
      </c>
      <c r="J44" s="356"/>
    </row>
    <row r="45" spans="1:16" s="95" customFormat="1" ht="20.5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1:16" s="30" customFormat="1" ht="18">
      <c r="D46" s="207" t="s">
        <v>386</v>
      </c>
      <c r="E46" s="102"/>
      <c r="F46" s="102"/>
      <c r="G46" s="102"/>
      <c r="H46" s="102"/>
      <c r="I46" s="102"/>
      <c r="J46" s="367"/>
      <c r="K46" s="102"/>
      <c r="L46" s="102"/>
      <c r="M46" s="33"/>
    </row>
    <row r="47" spans="1:16" s="95" customFormat="1" ht="20.5">
      <c r="D47" s="207" t="s">
        <v>387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1:16" s="95" customFormat="1" ht="20.5">
      <c r="D48" s="203" t="s">
        <v>356</v>
      </c>
      <c r="H48" s="182"/>
      <c r="J48" s="168"/>
      <c r="L48" s="97"/>
      <c r="M48" s="97"/>
    </row>
    <row r="49" spans="1:13" s="95" customFormat="1" ht="20.25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.5">
      <c r="D51" s="207" t="s">
        <v>388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389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390</v>
      </c>
      <c r="E58" s="95"/>
      <c r="F58" s="95"/>
      <c r="G58" s="95"/>
      <c r="H58" s="182"/>
      <c r="I58" s="95"/>
      <c r="J58" s="168"/>
      <c r="K58" s="95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topLeftCell="E1" zoomScaleNormal="100" workbookViewId="0">
      <selection activeCell="H1" sqref="H1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6" customWidth="1"/>
    <col min="7" max="7" width="8.453125" style="106"/>
    <col min="8" max="8" width="14.7265625" style="106" customWidth="1"/>
    <col min="9" max="9" width="12.6328125" style="106" customWidth="1"/>
    <col min="10" max="10" width="13.453125" style="173" customWidth="1"/>
    <col min="11" max="11" width="14" style="106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 ht="15.5">
      <c r="B2" s="15"/>
      <c r="C2" s="12"/>
      <c r="D2" s="18" t="s">
        <v>331</v>
      </c>
      <c r="E2" s="14"/>
      <c r="F2" s="15"/>
      <c r="G2" s="16"/>
      <c r="H2" s="16"/>
      <c r="I2" s="16"/>
      <c r="K2" s="17"/>
      <c r="L2" s="17"/>
    </row>
    <row r="3" spans="1:15" s="2" customFormat="1" ht="15.5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2" t="s">
        <v>100</v>
      </c>
      <c r="H4" s="93" t="s">
        <v>333</v>
      </c>
      <c r="I4" s="92" t="s">
        <v>332</v>
      </c>
      <c r="J4" s="350" t="s">
        <v>397</v>
      </c>
      <c r="K4" s="224" t="s">
        <v>334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243</v>
      </c>
      <c r="E5" s="20"/>
      <c r="F5" s="64"/>
      <c r="G5" s="51">
        <v>120</v>
      </c>
      <c r="H5" s="80">
        <v>0.66666666666666663</v>
      </c>
      <c r="I5" s="80">
        <f>H5-7/24</f>
        <v>0.37499999999999994</v>
      </c>
      <c r="J5" s="139">
        <f>K5+19/24</f>
        <v>1.0833333333333333</v>
      </c>
      <c r="K5" s="80">
        <f>H5-9/24</f>
        <v>0.29166666666666663</v>
      </c>
      <c r="L5" s="33"/>
      <c r="M5" s="30"/>
      <c r="N5" s="30"/>
      <c r="O5" s="30"/>
    </row>
    <row r="6" spans="1:15" s="95" customFormat="1" ht="20.5">
      <c r="A6" s="98"/>
      <c r="B6" s="73">
        <v>2.1</v>
      </c>
      <c r="C6" s="99"/>
      <c r="D6" s="121" t="s">
        <v>114</v>
      </c>
      <c r="E6" s="70" t="s">
        <v>323</v>
      </c>
      <c r="F6" s="123" t="s">
        <v>115</v>
      </c>
      <c r="G6" s="126">
        <v>1</v>
      </c>
      <c r="H6" s="71">
        <v>0.66666666666666663</v>
      </c>
      <c r="I6" s="71">
        <f>H6-7/24</f>
        <v>0.37499999999999994</v>
      </c>
      <c r="J6" s="140">
        <f>K6+19/24</f>
        <v>1.0833333333333333</v>
      </c>
      <c r="K6" s="71">
        <f>H6-9/24</f>
        <v>0.29166666666666663</v>
      </c>
    </row>
    <row r="7" spans="1:15" s="95" customFormat="1" ht="31.5">
      <c r="A7" s="98"/>
      <c r="B7" s="73"/>
      <c r="C7" s="99"/>
      <c r="D7" s="121" t="s">
        <v>27</v>
      </c>
      <c r="E7" s="51" t="s">
        <v>335</v>
      </c>
      <c r="F7" s="106"/>
      <c r="G7" s="126">
        <v>1</v>
      </c>
      <c r="H7" s="59">
        <f>H6+TIME(0,G6,0)</f>
        <v>0.66736111111111107</v>
      </c>
      <c r="I7" s="59">
        <f>I6+TIME(0,G6,0)</f>
        <v>0.37569444444444439</v>
      </c>
      <c r="J7" s="141">
        <f>J6+TIME(0,G6,0)</f>
        <v>1.0840277777777778</v>
      </c>
      <c r="K7" s="59">
        <f>K6+TIME(0,G6,0)</f>
        <v>0.29236111111111107</v>
      </c>
    </row>
    <row r="8" spans="1:15" s="95" customFormat="1" ht="20.25">
      <c r="A8" s="98"/>
      <c r="B8" s="36">
        <f>B6+0.1</f>
        <v>2.2000000000000002</v>
      </c>
      <c r="C8" s="85"/>
      <c r="D8" s="121" t="s">
        <v>108</v>
      </c>
      <c r="E8" s="137"/>
      <c r="F8" s="123" t="s">
        <v>116</v>
      </c>
      <c r="G8" s="126">
        <v>1</v>
      </c>
      <c r="H8" s="69">
        <f>H7+TIME(0,G7,0)</f>
        <v>0.66805555555555551</v>
      </c>
      <c r="I8" s="69">
        <f>I7+TIME(0,G7,0)</f>
        <v>0.37638888888888883</v>
      </c>
      <c r="J8" s="142">
        <f>J7+TIME(0,G7,0)</f>
        <v>1.0847222222222224</v>
      </c>
      <c r="K8" s="69">
        <f>K7+TIME(0,G7,0)</f>
        <v>0.29305555555555551</v>
      </c>
    </row>
    <row r="9" spans="1:15" s="95" customFormat="1" ht="23.25" customHeight="1">
      <c r="A9" s="98"/>
      <c r="B9" s="36">
        <f>B8+0.1</f>
        <v>2.3000000000000003</v>
      </c>
      <c r="C9" s="85"/>
      <c r="D9" s="121" t="s">
        <v>117</v>
      </c>
      <c r="E9" s="116"/>
      <c r="F9" s="123" t="s">
        <v>107</v>
      </c>
      <c r="G9" s="126">
        <v>1</v>
      </c>
      <c r="H9" s="69">
        <f>H8+TIME(0,G8,0)</f>
        <v>0.66874999999999996</v>
      </c>
      <c r="I9" s="69">
        <f>I8+TIME(0,G8,0)</f>
        <v>0.37708333333333327</v>
      </c>
      <c r="J9" s="142">
        <f>J8+TIME(0,G8,0)</f>
        <v>1.0854166666666669</v>
      </c>
      <c r="K9" s="69">
        <f>K8+TIME(0,G8,0)</f>
        <v>0.29374999999999996</v>
      </c>
    </row>
    <row r="10" spans="1:15" s="97" customFormat="1" ht="55" customHeight="1">
      <c r="B10" s="57">
        <f>B9+0.1</f>
        <v>2.4000000000000004</v>
      </c>
      <c r="D10" s="163" t="s">
        <v>118</v>
      </c>
      <c r="E10" s="51" t="s">
        <v>396</v>
      </c>
      <c r="F10" s="90" t="s">
        <v>107</v>
      </c>
      <c r="G10" s="124">
        <v>5</v>
      </c>
      <c r="H10" s="59">
        <f>H9+TIME(0,G9,0)</f>
        <v>0.6694444444444444</v>
      </c>
      <c r="I10" s="59">
        <f>I9+TIME(0,G9,0)</f>
        <v>0.37777777777777771</v>
      </c>
      <c r="J10" s="141">
        <f>J9+TIME(0,G9,0)</f>
        <v>1.0861111111111115</v>
      </c>
      <c r="K10" s="59">
        <f>K9+TIME(0,G9,0)</f>
        <v>0.2944444444444444</v>
      </c>
    </row>
    <row r="11" spans="1:15" s="95" customFormat="1" ht="46.75" customHeight="1">
      <c r="B11" s="101"/>
      <c r="C11" s="96"/>
      <c r="D11" s="164" t="s">
        <v>222</v>
      </c>
      <c r="E11" s="117"/>
      <c r="F11" s="82"/>
      <c r="G11" s="70"/>
      <c r="H11" s="26"/>
      <c r="I11" s="26"/>
      <c r="J11" s="168"/>
    </row>
    <row r="12" spans="1:15" s="97" customFormat="1" ht="75.5" customHeight="1">
      <c r="B12" s="57">
        <f>B10+0.1</f>
        <v>2.5000000000000004</v>
      </c>
      <c r="D12" s="217" t="s">
        <v>377</v>
      </c>
      <c r="E12" s="51" t="s">
        <v>378</v>
      </c>
      <c r="F12" s="218" t="s">
        <v>244</v>
      </c>
      <c r="G12" s="68">
        <v>20</v>
      </c>
      <c r="H12" s="59">
        <f>H10+TIME(0,G10,0)</f>
        <v>0.67291666666666661</v>
      </c>
      <c r="I12" s="59">
        <f>I10+TIME(0,G10,0)</f>
        <v>0.38124999999999992</v>
      </c>
      <c r="J12" s="141">
        <f>J10+TIME(0,G10,0)</f>
        <v>1.0895833333333338</v>
      </c>
      <c r="K12" s="59">
        <f>K10+TIME(0,G10,0)</f>
        <v>0.29791666666666661</v>
      </c>
    </row>
    <row r="13" spans="1:15" s="2" customFormat="1" ht="82.5" customHeight="1">
      <c r="A13" s="30"/>
      <c r="B13" s="57">
        <f t="shared" ref="B13:B14" si="0">B12+0.1</f>
        <v>2.6000000000000005</v>
      </c>
      <c r="C13" s="21"/>
      <c r="D13" s="192" t="s">
        <v>150</v>
      </c>
      <c r="E13" s="70" t="s">
        <v>336</v>
      </c>
      <c r="F13" s="81" t="s">
        <v>168</v>
      </c>
      <c r="G13" s="70">
        <v>10</v>
      </c>
      <c r="H13" s="80">
        <f t="shared" ref="H13:H14" si="1">H12+TIME(0,G12,0)</f>
        <v>0.68680555555555545</v>
      </c>
      <c r="I13" s="80">
        <f t="shared" ref="I13:I14" si="2">I12+TIME(0,G12,0)</f>
        <v>0.39513888888888882</v>
      </c>
      <c r="J13" s="139">
        <f t="shared" ref="J13:J14" si="3">J12+TIME(0,G12,0)</f>
        <v>1.1034722222222226</v>
      </c>
      <c r="K13" s="80">
        <f t="shared" ref="K13:K14" si="4">K12+TIME(0,G12,0)</f>
        <v>0.3118055555555555</v>
      </c>
      <c r="L13" s="33"/>
      <c r="M13" s="30"/>
      <c r="N13" s="30"/>
      <c r="O13" s="30"/>
    </row>
    <row r="14" spans="1:15" s="193" customFormat="1" ht="55.5" customHeight="1">
      <c r="B14" s="57">
        <f t="shared" si="0"/>
        <v>2.7000000000000006</v>
      </c>
      <c r="C14" s="125"/>
      <c r="D14" s="194" t="s">
        <v>149</v>
      </c>
      <c r="E14" s="51" t="s">
        <v>337</v>
      </c>
      <c r="F14" s="81" t="s">
        <v>147</v>
      </c>
      <c r="G14" s="70">
        <v>10</v>
      </c>
      <c r="H14" s="80">
        <f t="shared" si="1"/>
        <v>0.69374999999999987</v>
      </c>
      <c r="I14" s="80">
        <f t="shared" si="2"/>
        <v>0.40208333333333324</v>
      </c>
      <c r="J14" s="139">
        <f t="shared" si="3"/>
        <v>1.1104166666666671</v>
      </c>
      <c r="K14" s="80">
        <f t="shared" si="4"/>
        <v>0.31874999999999992</v>
      </c>
      <c r="L14" s="125"/>
    </row>
    <row r="15" spans="1:15" s="97" customFormat="1" ht="88" customHeight="1">
      <c r="B15" s="57">
        <f>B14+0.1</f>
        <v>2.8000000000000007</v>
      </c>
      <c r="D15" s="202" t="s">
        <v>171</v>
      </c>
      <c r="E15" s="51" t="s">
        <v>338</v>
      </c>
      <c r="F15" s="67" t="s">
        <v>172</v>
      </c>
      <c r="G15" s="68">
        <v>10</v>
      </c>
      <c r="H15" s="80">
        <f t="shared" ref="H15" si="5">H14+TIME(0,G14,0)</f>
        <v>0.70069444444444429</v>
      </c>
      <c r="I15" s="80">
        <f t="shared" ref="I15" si="6">I14+TIME(0,G14,0)</f>
        <v>0.40902777777777766</v>
      </c>
      <c r="J15" s="139">
        <f t="shared" ref="J15" si="7">J14+TIME(0,G14,0)</f>
        <v>1.1173611111111115</v>
      </c>
      <c r="K15" s="80">
        <f t="shared" ref="K15" si="8">K14+TIME(0,G14,0)</f>
        <v>0.32569444444444434</v>
      </c>
    </row>
    <row r="16" spans="1:15" s="97" customFormat="1" ht="96.4" customHeight="1">
      <c r="B16" s="57">
        <f t="shared" ref="B16:B20" si="9">B15+0.1</f>
        <v>2.9000000000000008</v>
      </c>
      <c r="D16" s="217" t="s">
        <v>277</v>
      </c>
      <c r="E16" s="51" t="s">
        <v>339</v>
      </c>
      <c r="F16" s="218" t="s">
        <v>107</v>
      </c>
      <c r="G16" s="68">
        <v>10</v>
      </c>
      <c r="H16" s="80">
        <f t="shared" ref="H16" si="10">H15+TIME(0,G15,0)</f>
        <v>0.70763888888888871</v>
      </c>
      <c r="I16" s="80">
        <f t="shared" ref="I16" si="11">I15+TIME(0,G15,0)</f>
        <v>0.41597222222222208</v>
      </c>
      <c r="J16" s="139">
        <f t="shared" ref="J16" si="12">J15+TIME(0,G15,0)</f>
        <v>1.1243055555555559</v>
      </c>
      <c r="K16" s="80">
        <f t="shared" ref="K16" si="13">K15+TIME(0,G15,0)</f>
        <v>0.33263888888888876</v>
      </c>
    </row>
    <row r="17" spans="2:13" s="97" customFormat="1" ht="67.25" customHeight="1">
      <c r="B17" s="57">
        <f t="shared" si="9"/>
        <v>3.0000000000000009</v>
      </c>
      <c r="D17" s="217" t="s">
        <v>272</v>
      </c>
      <c r="E17" s="51" t="s">
        <v>340</v>
      </c>
      <c r="F17" s="218" t="s">
        <v>192</v>
      </c>
      <c r="G17" s="68">
        <v>15</v>
      </c>
      <c r="H17" s="80">
        <f t="shared" ref="H17:H18" si="14">H16+TIME(0,G16,0)</f>
        <v>0.71458333333333313</v>
      </c>
      <c r="I17" s="80">
        <f t="shared" ref="I17:I18" si="15">I16+TIME(0,G16,0)</f>
        <v>0.4229166666666665</v>
      </c>
      <c r="J17" s="139">
        <f t="shared" ref="J17:J18" si="16">J16+TIME(0,G16,0)</f>
        <v>1.1312500000000003</v>
      </c>
      <c r="K17" s="80">
        <f t="shared" ref="K17:K18" si="17">K16+TIME(0,G16,0)</f>
        <v>0.33958333333333318</v>
      </c>
    </row>
    <row r="18" spans="2:13" s="97" customFormat="1" ht="72" customHeight="1">
      <c r="B18" s="57">
        <f t="shared" si="9"/>
        <v>3.100000000000001</v>
      </c>
      <c r="D18" s="170" t="s">
        <v>362</v>
      </c>
      <c r="E18" s="51" t="s">
        <v>326</v>
      </c>
      <c r="F18" s="220" t="s">
        <v>276</v>
      </c>
      <c r="G18" s="165">
        <v>25</v>
      </c>
      <c r="H18" s="80">
        <f t="shared" si="14"/>
        <v>0.72499999999999976</v>
      </c>
      <c r="I18" s="80">
        <f t="shared" si="15"/>
        <v>0.43333333333333318</v>
      </c>
      <c r="J18" s="139">
        <f t="shared" si="16"/>
        <v>1.1416666666666671</v>
      </c>
      <c r="K18" s="80">
        <f t="shared" si="17"/>
        <v>0.34999999999999987</v>
      </c>
    </row>
    <row r="19" spans="2:13" s="97" customFormat="1" ht="72" customHeight="1">
      <c r="B19" s="57">
        <f t="shared" si="9"/>
        <v>3.2000000000000011</v>
      </c>
      <c r="D19" s="191" t="s">
        <v>283</v>
      </c>
      <c r="E19" s="51" t="s">
        <v>284</v>
      </c>
      <c r="F19" s="220" t="s">
        <v>285</v>
      </c>
      <c r="G19" s="165">
        <v>10</v>
      </c>
      <c r="H19" s="80">
        <f t="shared" ref="H19" si="18">H18+TIME(0,G18,0)</f>
        <v>0.74236111111111092</v>
      </c>
      <c r="I19" s="80">
        <f t="shared" ref="I19" si="19">I18+TIME(0,G18,0)</f>
        <v>0.45069444444444429</v>
      </c>
      <c r="J19" s="139">
        <f t="shared" ref="J19" si="20">J18+TIME(0,G18,0)</f>
        <v>1.1590277777777782</v>
      </c>
      <c r="K19" s="80">
        <f t="shared" ref="K19" si="21">K18+TIME(0,G18,0)</f>
        <v>0.36736111111111097</v>
      </c>
    </row>
    <row r="20" spans="2:13" s="17" customFormat="1" ht="57" customHeight="1">
      <c r="B20" s="57">
        <f t="shared" si="9"/>
        <v>3.3000000000000012</v>
      </c>
      <c r="C20" s="97"/>
      <c r="D20" s="129" t="s">
        <v>112</v>
      </c>
      <c r="E20" s="222"/>
      <c r="F20" s="124" t="s">
        <v>107</v>
      </c>
      <c r="G20" s="68">
        <v>1</v>
      </c>
      <c r="H20" s="80">
        <f t="shared" ref="H20" si="22">H19+TIME(0,G19,0)</f>
        <v>0.74930555555555534</v>
      </c>
      <c r="I20" s="80">
        <f t="shared" ref="I20" si="23">I19+TIME(0,G19,0)</f>
        <v>0.45763888888888871</v>
      </c>
      <c r="J20" s="139">
        <f t="shared" ref="J20" si="24">J19+TIME(0,G19,0)</f>
        <v>1.1659722222222226</v>
      </c>
      <c r="K20" s="80">
        <f t="shared" ref="K20" si="25">K19+TIME(0,G19,0)</f>
        <v>0.37430555555555539</v>
      </c>
    </row>
    <row r="21" spans="2:13" s="102" customFormat="1" ht="18"/>
    <row r="22" spans="2:13" s="94" customFormat="1" ht="12" customHeight="1">
      <c r="F22" s="153"/>
    </row>
    <row r="23" spans="2:13" s="94" customFormat="1" ht="15.5"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2:13" s="94" customFormat="1" ht="23">
      <c r="B24" s="94" t="s">
        <v>219</v>
      </c>
    </row>
    <row r="25" spans="2:13" s="115" customFormat="1" ht="15.5">
      <c r="D25" s="94" t="s">
        <v>341</v>
      </c>
      <c r="E25" s="94"/>
      <c r="F25" s="94"/>
      <c r="G25" s="94"/>
      <c r="H25" s="94"/>
      <c r="I25" s="94"/>
      <c r="J25" s="357"/>
      <c r="K25" s="94"/>
      <c r="L25" s="94"/>
    </row>
    <row r="26" spans="2:13" s="94" customFormat="1" ht="15.5">
      <c r="D26" s="94" t="s">
        <v>342</v>
      </c>
      <c r="J26" s="357"/>
      <c r="L26" s="115"/>
    </row>
    <row r="27" spans="2:13" s="94" customFormat="1" ht="15.5">
      <c r="D27" s="94" t="s">
        <v>343</v>
      </c>
      <c r="E27" s="115"/>
      <c r="F27" s="115"/>
      <c r="G27" s="115"/>
      <c r="H27" s="115"/>
      <c r="I27" s="115"/>
      <c r="J27" s="358"/>
      <c r="K27" s="115"/>
    </row>
    <row r="28" spans="2:13" s="176" customFormat="1" ht="23">
      <c r="D28" s="115" t="s">
        <v>344</v>
      </c>
      <c r="E28" s="94"/>
      <c r="F28" s="94"/>
      <c r="G28" s="94"/>
      <c r="H28" s="94"/>
      <c r="I28" s="94"/>
      <c r="J28" s="357"/>
      <c r="K28" s="94"/>
    </row>
    <row r="29" spans="2:13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2:13" s="103" customFormat="1" ht="20.5">
      <c r="D30" s="203" t="s">
        <v>385</v>
      </c>
      <c r="J30" s="356"/>
    </row>
    <row r="31" spans="2:13" s="95" customFormat="1" ht="20.5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2:13" s="30" customFormat="1" ht="18">
      <c r="D32" s="207" t="s">
        <v>386</v>
      </c>
      <c r="E32" s="102"/>
      <c r="F32" s="102"/>
      <c r="G32" s="102"/>
      <c r="H32" s="102"/>
      <c r="I32" s="102"/>
      <c r="J32" s="367"/>
      <c r="K32" s="102"/>
      <c r="L32" s="102"/>
      <c r="M32" s="33"/>
    </row>
    <row r="33" spans="1:13" s="95" customFormat="1" ht="20.5">
      <c r="D33" s="207" t="s">
        <v>387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3" s="95" customFormat="1" ht="20.5">
      <c r="D34" s="203" t="s">
        <v>356</v>
      </c>
      <c r="H34" s="182"/>
      <c r="J34" s="168"/>
      <c r="L34" s="97"/>
      <c r="M34" s="97"/>
    </row>
    <row r="35" spans="1:13" s="95" customFormat="1" ht="20.25">
      <c r="D35" s="2"/>
      <c r="E35" s="2"/>
      <c r="F35" s="2"/>
      <c r="G35" s="2"/>
      <c r="H35" s="14"/>
      <c r="I35" s="2"/>
      <c r="J35" s="351"/>
      <c r="K35" s="30"/>
      <c r="L35" s="97"/>
      <c r="M35" s="97"/>
    </row>
    <row r="36" spans="1:13" s="95" customFormat="1" ht="21">
      <c r="D36" s="181" t="s">
        <v>160</v>
      </c>
      <c r="H36" s="182"/>
      <c r="J36" s="168"/>
      <c r="L36" s="97"/>
      <c r="M36" s="97"/>
    </row>
    <row r="37" spans="1:13" s="95" customFormat="1" ht="20.5">
      <c r="D37" s="207" t="s">
        <v>388</v>
      </c>
      <c r="H37" s="182"/>
      <c r="J37" s="168"/>
      <c r="L37" s="97"/>
      <c r="M37" s="97"/>
    </row>
    <row r="38" spans="1:13" s="95" customFormat="1" ht="21">
      <c r="D38" s="181" t="s">
        <v>161</v>
      </c>
      <c r="H38" s="182"/>
      <c r="J38" s="168"/>
      <c r="L38" s="97"/>
      <c r="M38" s="97"/>
    </row>
    <row r="39" spans="1:13" s="95" customFormat="1" ht="21">
      <c r="D39" s="181" t="s">
        <v>162</v>
      </c>
      <c r="H39" s="182"/>
      <c r="J39" s="168"/>
      <c r="L39" s="97"/>
      <c r="M39" s="97"/>
    </row>
    <row r="40" spans="1:13" s="95" customFormat="1" ht="21">
      <c r="D40" s="181" t="s">
        <v>163</v>
      </c>
      <c r="H40" s="182"/>
      <c r="J40" s="168"/>
      <c r="L40" s="97"/>
      <c r="M40" s="97"/>
    </row>
    <row r="41" spans="1:13" s="95" customFormat="1" ht="21">
      <c r="D41" s="181" t="s">
        <v>164</v>
      </c>
      <c r="H41" s="182"/>
      <c r="J41" s="168"/>
      <c r="L41" s="97"/>
      <c r="M41" s="97"/>
    </row>
    <row r="42" spans="1:13" s="95" customFormat="1" ht="21">
      <c r="D42" s="181" t="s">
        <v>389</v>
      </c>
      <c r="H42" s="182"/>
      <c r="J42" s="168"/>
      <c r="L42" s="97"/>
      <c r="M42" s="97"/>
    </row>
    <row r="43" spans="1:13" s="95" customFormat="1" ht="21">
      <c r="D43" s="181" t="s">
        <v>214</v>
      </c>
      <c r="H43" s="182"/>
      <c r="J43" s="168"/>
      <c r="L43" s="97"/>
      <c r="M43" s="97"/>
    </row>
    <row r="44" spans="1:13" s="2" customFormat="1" ht="21">
      <c r="A44" s="183"/>
      <c r="D44" s="219" t="s">
        <v>390</v>
      </c>
      <c r="E44" s="95"/>
      <c r="F44" s="95"/>
      <c r="G44" s="95"/>
      <c r="H44" s="182"/>
      <c r="I44" s="95"/>
      <c r="J44" s="168"/>
      <c r="K44" s="95"/>
      <c r="L44" s="17"/>
      <c r="M44" s="17"/>
    </row>
    <row r="45" spans="1:13" s="2" customFormat="1" ht="21">
      <c r="A45" s="183"/>
      <c r="D45" s="219" t="s">
        <v>242</v>
      </c>
      <c r="E45" s="95"/>
      <c r="F45" s="95"/>
      <c r="G45" s="95"/>
      <c r="H45" s="182"/>
      <c r="I45" s="95"/>
      <c r="J45" s="95"/>
      <c r="K45" s="95"/>
      <c r="L45" s="17"/>
    </row>
    <row r="46" spans="1:13" s="2" customFormat="1" ht="15.5">
      <c r="E46" s="14"/>
      <c r="K46" s="17"/>
      <c r="L46" s="17"/>
    </row>
    <row r="47" spans="1:13" s="2" customFormat="1" ht="15.5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opLeftCell="F25" zoomScale="90" zoomScaleNormal="90" workbookViewId="0">
      <selection activeCell="H27" sqref="H27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9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16"/>
      <c r="I2" s="16"/>
      <c r="J2" s="355"/>
      <c r="M2" s="17"/>
    </row>
    <row r="3" spans="2:16" s="30" customFormat="1" ht="27">
      <c r="B3" s="44"/>
      <c r="C3" s="44"/>
      <c r="E3" s="33"/>
      <c r="F3" s="33"/>
      <c r="G3" s="49" t="s">
        <v>100</v>
      </c>
      <c r="H3" s="93" t="s">
        <v>345</v>
      </c>
      <c r="I3" s="92" t="s">
        <v>332</v>
      </c>
      <c r="J3" s="350" t="s">
        <v>319</v>
      </c>
      <c r="K3" s="224" t="s">
        <v>334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9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9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9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52"/>
      <c r="K9" s="89"/>
      <c r="L9" s="89"/>
      <c r="M9" s="89"/>
    </row>
    <row r="10" spans="2:16" ht="18.75" thickBot="1">
      <c r="D10" s="180" t="s">
        <v>166</v>
      </c>
      <c r="E10" s="128"/>
      <c r="F10" s="179"/>
      <c r="G10" s="150"/>
      <c r="H10" s="39"/>
      <c r="I10" s="56"/>
      <c r="J10" s="351"/>
      <c r="K10" s="33"/>
      <c r="L10" s="33"/>
      <c r="M10" s="33"/>
      <c r="N10" s="30"/>
      <c r="O10" s="30"/>
      <c r="P10" s="30"/>
    </row>
    <row r="11" spans="2:16" s="26" customFormat="1" ht="16.75" thickBot="1">
      <c r="D11" s="209" t="s">
        <v>315</v>
      </c>
      <c r="E11" s="128"/>
      <c r="F11" s="209"/>
      <c r="G11" s="210"/>
      <c r="H11" s="70"/>
      <c r="I11" s="80"/>
      <c r="J11" s="360"/>
      <c r="K11" s="60"/>
      <c r="L11" s="60"/>
      <c r="M11" s="60"/>
    </row>
    <row r="12" spans="2:16" s="26" customFormat="1" ht="16">
      <c r="D12" s="209" t="s">
        <v>155</v>
      </c>
      <c r="E12" s="128"/>
      <c r="F12" s="209" t="s">
        <v>160</v>
      </c>
      <c r="G12" s="211"/>
      <c r="H12" s="70"/>
      <c r="I12" s="80"/>
      <c r="J12" s="360"/>
      <c r="K12" s="60"/>
      <c r="L12" s="60"/>
      <c r="M12" s="60"/>
    </row>
    <row r="13" spans="2:16" s="26" customFormat="1" ht="15.75">
      <c r="D13" s="212" t="s">
        <v>246</v>
      </c>
      <c r="E13" s="128"/>
      <c r="F13" s="212" t="s">
        <v>249</v>
      </c>
      <c r="G13" s="211"/>
      <c r="H13" s="70"/>
      <c r="I13" s="80"/>
      <c r="J13" s="360"/>
      <c r="K13" s="60"/>
      <c r="L13" s="60"/>
      <c r="M13" s="60"/>
    </row>
    <row r="14" spans="2:16" s="26" customFormat="1" ht="16">
      <c r="D14" s="209" t="s">
        <v>247</v>
      </c>
      <c r="E14" s="128"/>
      <c r="F14" s="209" t="s">
        <v>161</v>
      </c>
      <c r="G14" s="211"/>
      <c r="H14" s="70"/>
      <c r="I14" s="80"/>
      <c r="J14" s="360"/>
      <c r="K14" s="60"/>
      <c r="L14" s="60"/>
      <c r="M14" s="60"/>
    </row>
    <row r="15" spans="2:16" s="26" customFormat="1" ht="16">
      <c r="D15" s="209" t="s">
        <v>346</v>
      </c>
      <c r="E15" s="128"/>
      <c r="F15" s="209" t="s">
        <v>162</v>
      </c>
      <c r="G15" s="211"/>
      <c r="H15" s="70"/>
      <c r="I15" s="80"/>
      <c r="J15" s="360"/>
      <c r="K15" s="60"/>
      <c r="L15" s="60"/>
      <c r="M15" s="60"/>
    </row>
    <row r="16" spans="2:16" s="26" customFormat="1" ht="16">
      <c r="D16" s="209"/>
      <c r="E16" s="128"/>
      <c r="F16" s="209" t="s">
        <v>163</v>
      </c>
      <c r="G16" s="211"/>
      <c r="H16" s="70"/>
      <c r="I16" s="80"/>
      <c r="J16" s="360"/>
      <c r="K16" s="60"/>
      <c r="L16" s="60"/>
      <c r="M16" s="60"/>
    </row>
    <row r="17" spans="1:16" s="26" customFormat="1" ht="16">
      <c r="D17" s="213"/>
      <c r="E17" s="128"/>
      <c r="F17" s="209" t="s">
        <v>164</v>
      </c>
      <c r="G17" s="211"/>
      <c r="H17" s="70"/>
      <c r="I17" s="80"/>
      <c r="J17" s="360"/>
      <c r="K17" s="60"/>
      <c r="L17" s="60"/>
      <c r="M17" s="60"/>
    </row>
    <row r="18" spans="1:16" s="26" customFormat="1" ht="16">
      <c r="D18" s="213"/>
      <c r="E18" s="128"/>
      <c r="F18" s="209" t="s">
        <v>247</v>
      </c>
      <c r="G18" s="211"/>
      <c r="H18" s="70"/>
      <c r="I18" s="80"/>
      <c r="J18" s="360"/>
      <c r="K18" s="60"/>
      <c r="L18" s="60"/>
      <c r="M18" s="60"/>
    </row>
    <row r="19" spans="1:16" s="26" customFormat="1" ht="16">
      <c r="D19" s="213"/>
      <c r="E19" s="128"/>
      <c r="F19" s="209" t="s">
        <v>248</v>
      </c>
      <c r="G19" s="211"/>
      <c r="H19" s="70"/>
      <c r="I19" s="80"/>
      <c r="J19" s="360"/>
      <c r="K19" s="60"/>
      <c r="L19" s="60"/>
      <c r="M19" s="60"/>
    </row>
    <row r="20" spans="1:16" s="26" customFormat="1" ht="16">
      <c r="D20" s="213"/>
      <c r="E20" s="128"/>
      <c r="F20" s="209" t="s">
        <v>165</v>
      </c>
      <c r="G20" s="211"/>
      <c r="H20" s="70"/>
      <c r="I20" s="80"/>
      <c r="J20" s="360"/>
      <c r="K20" s="60"/>
      <c r="L20" s="60"/>
      <c r="M20" s="60"/>
    </row>
    <row r="21" spans="1:16" s="26" customFormat="1">
      <c r="B21" s="214"/>
      <c r="C21" s="21"/>
      <c r="D21" s="58"/>
      <c r="E21" s="14"/>
      <c r="F21" s="219" t="s">
        <v>250</v>
      </c>
      <c r="G21" s="70"/>
      <c r="H21" s="70"/>
      <c r="I21" s="80"/>
      <c r="J21" s="360"/>
      <c r="K21" s="60"/>
      <c r="L21" s="60"/>
      <c r="M21" s="60"/>
    </row>
    <row r="22" spans="1:16" s="26" customFormat="1">
      <c r="B22" s="214"/>
      <c r="C22" s="21"/>
      <c r="D22" s="58"/>
      <c r="E22" s="14"/>
      <c r="F22" s="212"/>
      <c r="G22" s="70"/>
      <c r="H22" s="70"/>
      <c r="I22" s="80"/>
      <c r="J22" s="360"/>
      <c r="K22" s="60"/>
      <c r="L22" s="60"/>
      <c r="M22" s="60"/>
    </row>
    <row r="23" spans="1:16" s="26" customFormat="1" ht="9" customHeight="1">
      <c r="B23" s="214"/>
      <c r="C23" s="21"/>
      <c r="D23" s="58"/>
      <c r="E23" s="14"/>
      <c r="F23" s="212"/>
      <c r="G23" s="70"/>
      <c r="H23" s="70"/>
      <c r="I23" s="80"/>
      <c r="J23" s="360"/>
      <c r="K23" s="60"/>
      <c r="L23" s="60"/>
      <c r="M23" s="60"/>
    </row>
    <row r="24" spans="1:16" ht="27" customHeight="1">
      <c r="A24" s="30"/>
      <c r="B24" s="32"/>
      <c r="C24" s="37"/>
      <c r="D24" s="119"/>
      <c r="E24" s="20" t="s">
        <v>104</v>
      </c>
      <c r="F24" s="64" t="s">
        <v>105</v>
      </c>
      <c r="G24" s="92" t="s">
        <v>100</v>
      </c>
      <c r="H24" s="93" t="s">
        <v>345</v>
      </c>
      <c r="I24" s="92" t="s">
        <v>332</v>
      </c>
      <c r="J24" s="350" t="s">
        <v>319</v>
      </c>
      <c r="K24" s="224" t="s">
        <v>334</v>
      </c>
      <c r="L24" s="72"/>
      <c r="M24" s="33"/>
      <c r="N24" s="30"/>
      <c r="O24" s="30"/>
      <c r="P24" s="30"/>
    </row>
    <row r="25" spans="1:16" s="157" customFormat="1" ht="55" customHeight="1">
      <c r="B25" s="158"/>
      <c r="C25" s="86"/>
      <c r="D25" s="120" t="s">
        <v>274</v>
      </c>
      <c r="E25" s="70"/>
      <c r="F25" s="124"/>
      <c r="G25" s="67">
        <v>120</v>
      </c>
      <c r="H25" s="71">
        <v>0.66666666666666663</v>
      </c>
      <c r="I25" s="71">
        <f>H25+10/24</f>
        <v>1.0833333333333333</v>
      </c>
      <c r="J25" s="140">
        <f>H25+17/24</f>
        <v>1.375</v>
      </c>
      <c r="K25" s="71">
        <f>H25+8/24</f>
        <v>1</v>
      </c>
      <c r="L25" s="71"/>
    </row>
    <row r="26" spans="1:16" s="95" customFormat="1" ht="20.5">
      <c r="A26" s="98"/>
      <c r="B26" s="73">
        <v>3.1</v>
      </c>
      <c r="C26" s="99"/>
      <c r="D26" s="121" t="s">
        <v>114</v>
      </c>
      <c r="E26" s="70" t="s">
        <v>323</v>
      </c>
      <c r="F26" s="123" t="s">
        <v>115</v>
      </c>
      <c r="G26" s="137">
        <v>1</v>
      </c>
      <c r="H26" s="71">
        <v>0.66666666666666663</v>
      </c>
      <c r="I26" s="71">
        <f>H26+10/24</f>
        <v>1.0833333333333333</v>
      </c>
      <c r="J26" s="140">
        <f>H26+17/24</f>
        <v>1.375</v>
      </c>
      <c r="K26" s="71">
        <f>H26+8/24</f>
        <v>1</v>
      </c>
      <c r="L26" s="71"/>
    </row>
    <row r="27" spans="1:16" s="95" customFormat="1" ht="20.5">
      <c r="A27" s="98"/>
      <c r="B27" s="73"/>
      <c r="C27" s="99"/>
      <c r="D27" s="121" t="s">
        <v>27</v>
      </c>
      <c r="E27" s="51" t="s">
        <v>323</v>
      </c>
      <c r="F27" s="106"/>
      <c r="G27" s="137">
        <v>1</v>
      </c>
      <c r="H27" s="80">
        <f t="shared" ref="H27:H30" si="0">H26+TIME(0,G26,0)</f>
        <v>0.66736111111111107</v>
      </c>
      <c r="I27" s="80">
        <f t="shared" ref="I27:I30" si="1">I26+TIME(0,G26,0)</f>
        <v>1.0840277777777778</v>
      </c>
      <c r="J27" s="139">
        <f t="shared" ref="J27:J30" si="2">J26+TIME(0,G26,0)</f>
        <v>1.3756944444444446</v>
      </c>
      <c r="K27" s="80">
        <f t="shared" ref="K27:K30" si="3">K26+TIME(0,G26,0)</f>
        <v>1.0006944444444446</v>
      </c>
      <c r="L27" s="80"/>
    </row>
    <row r="28" spans="1:16" s="95" customFormat="1" ht="20.25">
      <c r="A28" s="98"/>
      <c r="B28" s="36">
        <f>B26+0.1</f>
        <v>3.2</v>
      </c>
      <c r="C28" s="85"/>
      <c r="D28" s="121" t="s">
        <v>108</v>
      </c>
      <c r="E28" s="137"/>
      <c r="F28" s="123" t="s">
        <v>116</v>
      </c>
      <c r="G28" s="137">
        <v>1</v>
      </c>
      <c r="H28" s="71">
        <f t="shared" si="0"/>
        <v>0.66805555555555551</v>
      </c>
      <c r="I28" s="71">
        <f t="shared" si="1"/>
        <v>1.0847222222222224</v>
      </c>
      <c r="J28" s="140">
        <f t="shared" si="2"/>
        <v>1.3763888888888891</v>
      </c>
      <c r="K28" s="71">
        <f t="shared" si="3"/>
        <v>1.0013888888888891</v>
      </c>
      <c r="L28" s="71"/>
    </row>
    <row r="29" spans="1:16" s="95" customFormat="1" ht="23.25" customHeight="1">
      <c r="A29" s="98"/>
      <c r="B29" s="36">
        <f t="shared" ref="B29:B30" si="4">B28+0.1</f>
        <v>3.3000000000000003</v>
      </c>
      <c r="C29" s="85"/>
      <c r="D29" s="121" t="s">
        <v>117</v>
      </c>
      <c r="E29" s="116"/>
      <c r="F29" s="123" t="s">
        <v>107</v>
      </c>
      <c r="G29" s="137">
        <v>1</v>
      </c>
      <c r="H29" s="71">
        <f t="shared" si="0"/>
        <v>0.66874999999999996</v>
      </c>
      <c r="I29" s="71">
        <f t="shared" si="1"/>
        <v>1.0854166666666669</v>
      </c>
      <c r="J29" s="140">
        <f t="shared" si="2"/>
        <v>1.3770833333333337</v>
      </c>
      <c r="K29" s="71">
        <f t="shared" si="3"/>
        <v>1.0020833333333337</v>
      </c>
      <c r="L29" s="71"/>
    </row>
    <row r="30" spans="1:16" s="95" customFormat="1" ht="23.25" customHeight="1">
      <c r="A30" s="98"/>
      <c r="B30" s="36">
        <f t="shared" si="4"/>
        <v>3.4000000000000004</v>
      </c>
      <c r="C30" s="85"/>
      <c r="D30" s="121" t="s">
        <v>118</v>
      </c>
      <c r="E30" s="116" t="s">
        <v>395</v>
      </c>
      <c r="F30" s="123" t="s">
        <v>107</v>
      </c>
      <c r="G30" s="137">
        <v>1</v>
      </c>
      <c r="H30" s="71">
        <f t="shared" si="0"/>
        <v>0.6694444444444444</v>
      </c>
      <c r="I30" s="71">
        <f t="shared" si="1"/>
        <v>1.0861111111111115</v>
      </c>
      <c r="J30" s="140">
        <f t="shared" si="2"/>
        <v>1.3777777777777782</v>
      </c>
      <c r="K30" s="71">
        <f t="shared" si="3"/>
        <v>1.0027777777777782</v>
      </c>
      <c r="L30" s="71"/>
    </row>
    <row r="31" spans="1:16" s="17" customFormat="1" ht="67.5" customHeight="1">
      <c r="B31" s="57">
        <f>B30+0.1</f>
        <v>3.5000000000000004</v>
      </c>
      <c r="C31" s="97"/>
      <c r="D31" s="170" t="s">
        <v>362</v>
      </c>
      <c r="E31" s="51" t="s">
        <v>326</v>
      </c>
      <c r="F31" s="220" t="s">
        <v>276</v>
      </c>
      <c r="G31" s="68">
        <v>45</v>
      </c>
      <c r="H31" s="80">
        <f t="shared" ref="H31" si="5">H30+TIME(0,G30,0)</f>
        <v>0.67013888888888884</v>
      </c>
      <c r="I31" s="80">
        <f t="shared" ref="I31" si="6">I30+TIME(0,G30,0)</f>
        <v>1.086805555555556</v>
      </c>
      <c r="J31" s="139">
        <f t="shared" ref="J31" si="7">J30+TIME(0,G30,0)</f>
        <v>1.3784722222222228</v>
      </c>
      <c r="K31" s="80">
        <f t="shared" ref="K31" si="8">K30+TIME(0,G30,0)</f>
        <v>1.0034722222222228</v>
      </c>
      <c r="L31" s="80"/>
    </row>
    <row r="32" spans="1:16" s="17" customFormat="1" ht="57" customHeight="1">
      <c r="B32" s="57">
        <f>B31+0.1</f>
        <v>3.6000000000000005</v>
      </c>
      <c r="C32" s="97"/>
      <c r="D32" s="127" t="s">
        <v>348</v>
      </c>
      <c r="E32" s="82" t="s">
        <v>349</v>
      </c>
      <c r="F32" s="91" t="s">
        <v>350</v>
      </c>
      <c r="G32" s="68">
        <v>30</v>
      </c>
      <c r="H32" s="80">
        <f>H31+TIME(0,G31,0)</f>
        <v>0.70138888888888884</v>
      </c>
      <c r="I32" s="80">
        <f>I31+TIME(0,G31,0)</f>
        <v>1.118055555555556</v>
      </c>
      <c r="J32" s="139">
        <f>J31+TIME(0,G31,0)</f>
        <v>1.4097222222222228</v>
      </c>
      <c r="K32" s="80">
        <f>K31+TIME(0,G31,0)</f>
        <v>1.0347222222222228</v>
      </c>
      <c r="L32" s="80"/>
    </row>
    <row r="33" spans="2:13" s="17" customFormat="1" ht="57" customHeight="1">
      <c r="B33" s="57">
        <f>B32+0.1</f>
        <v>3.7000000000000006</v>
      </c>
      <c r="C33" s="97"/>
      <c r="D33" s="127" t="s">
        <v>347</v>
      </c>
      <c r="E33" s="82" t="s">
        <v>289</v>
      </c>
      <c r="F33" s="91" t="s">
        <v>351</v>
      </c>
      <c r="G33" s="68">
        <v>30</v>
      </c>
      <c r="H33" s="80">
        <f>H32+TIME(0,G32,0)</f>
        <v>0.72222222222222221</v>
      </c>
      <c r="I33" s="80">
        <f>I32+TIME(0,G32,0)</f>
        <v>1.1388888888888893</v>
      </c>
      <c r="J33" s="139">
        <f>J32+TIME(0,G32,0)</f>
        <v>1.430555555555556</v>
      </c>
      <c r="K33" s="80">
        <f>K32+TIME(0,G32,0)</f>
        <v>1.055555555555556</v>
      </c>
      <c r="L33" s="80"/>
    </row>
    <row r="34" spans="2:13" s="17" customFormat="1" ht="57" customHeight="1">
      <c r="B34" s="57">
        <f>B33+0.1</f>
        <v>3.8000000000000007</v>
      </c>
      <c r="C34" s="97"/>
      <c r="D34" s="127" t="s">
        <v>245</v>
      </c>
      <c r="E34" s="82" t="s">
        <v>288</v>
      </c>
      <c r="F34" s="91" t="s">
        <v>107</v>
      </c>
      <c r="G34" s="68">
        <v>10</v>
      </c>
      <c r="H34" s="80">
        <f>H33+TIME(0,G33,0)</f>
        <v>0.74305555555555558</v>
      </c>
      <c r="I34" s="80">
        <f>I33+TIME(0,G33,0)</f>
        <v>1.1597222222222225</v>
      </c>
      <c r="J34" s="139">
        <f>J33+TIME(0,G33,0)</f>
        <v>1.4513888888888893</v>
      </c>
      <c r="K34" s="80">
        <f>K33+TIME(0,G33,0)</f>
        <v>1.0763888888888893</v>
      </c>
      <c r="L34" s="80"/>
    </row>
    <row r="35" spans="2:13" s="97" customFormat="1" ht="68.5" customHeight="1">
      <c r="B35" s="57">
        <f>B34+0.1</f>
        <v>3.9000000000000008</v>
      </c>
      <c r="D35" s="129" t="s">
        <v>112</v>
      </c>
      <c r="E35" s="70"/>
      <c r="F35" s="124" t="s">
        <v>107</v>
      </c>
      <c r="G35" s="124">
        <v>1</v>
      </c>
      <c r="H35" s="80">
        <f>H34+TIME(0,G34,0)</f>
        <v>0.75</v>
      </c>
      <c r="I35" s="80">
        <f>I34+TIME(0,G34,0)</f>
        <v>1.166666666666667</v>
      </c>
      <c r="J35" s="139">
        <f>J34+TIME(0,G34,0)</f>
        <v>1.4583333333333337</v>
      </c>
      <c r="K35" s="80">
        <f>K34+TIME(0,G34,0)</f>
        <v>1.0833333333333337</v>
      </c>
      <c r="L35" s="80"/>
    </row>
    <row r="36" spans="2:13" s="103" customFormat="1" ht="58.5" customHeight="1">
      <c r="B36" s="166"/>
      <c r="C36" s="60"/>
      <c r="D36" s="122"/>
      <c r="E36" s="51"/>
      <c r="F36" s="82"/>
      <c r="G36" s="167"/>
      <c r="H36" s="80"/>
      <c r="I36" s="80"/>
      <c r="J36" s="139"/>
      <c r="K36" s="80"/>
      <c r="L36" s="80"/>
    </row>
    <row r="37" spans="2:13" s="22" customFormat="1" ht="15" customHeight="1">
      <c r="D37" s="156" t="s">
        <v>113</v>
      </c>
      <c r="E37" s="118"/>
      <c r="J37" s="357"/>
      <c r="K37" s="23"/>
      <c r="L37" s="23"/>
    </row>
    <row r="38" spans="2:13" s="103" customFormat="1" ht="20.5">
      <c r="D38" s="103" t="s">
        <v>220</v>
      </c>
      <c r="J38" s="356"/>
    </row>
    <row r="39" spans="2:13" s="115" customFormat="1">
      <c r="D39" s="94" t="s">
        <v>352</v>
      </c>
      <c r="E39" s="94"/>
      <c r="F39" s="94"/>
      <c r="G39" s="94"/>
      <c r="H39" s="94"/>
      <c r="I39" s="94"/>
      <c r="J39" s="357"/>
      <c r="K39" s="94"/>
      <c r="L39" s="94"/>
    </row>
    <row r="40" spans="2:13" s="94" customFormat="1">
      <c r="D40" s="94" t="s">
        <v>353</v>
      </c>
      <c r="J40" s="357"/>
      <c r="L40" s="115"/>
    </row>
    <row r="41" spans="2:13" s="94" customFormat="1">
      <c r="D41" s="94" t="s">
        <v>354</v>
      </c>
      <c r="E41" s="115"/>
      <c r="F41" s="115"/>
      <c r="G41" s="115"/>
      <c r="H41" s="115"/>
      <c r="I41" s="115"/>
      <c r="J41" s="358"/>
      <c r="K41" s="115"/>
    </row>
    <row r="42" spans="2:13" s="176" customFormat="1" ht="23">
      <c r="D42" s="115" t="s">
        <v>355</v>
      </c>
      <c r="E42" s="94"/>
      <c r="F42" s="94"/>
      <c r="G42" s="94"/>
      <c r="H42" s="94"/>
      <c r="I42" s="94"/>
      <c r="J42" s="357"/>
      <c r="K42" s="94"/>
    </row>
    <row r="43" spans="2:13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2:13" s="103" customFormat="1" ht="20.5">
      <c r="D44" s="203" t="s">
        <v>385</v>
      </c>
      <c r="J44" s="356"/>
    </row>
    <row r="45" spans="2:13" s="95" customFormat="1" ht="20.5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2:13" s="30" customFormat="1" ht="18">
      <c r="D46" s="207" t="s">
        <v>386</v>
      </c>
      <c r="E46" s="102"/>
      <c r="F46" s="102"/>
      <c r="G46" s="102"/>
      <c r="H46" s="102"/>
      <c r="I46" s="102"/>
      <c r="J46" s="367"/>
      <c r="K46" s="102"/>
      <c r="L46" s="102"/>
      <c r="M46" s="33"/>
    </row>
    <row r="47" spans="2:13" s="95" customFormat="1" ht="20.5">
      <c r="D47" s="207" t="s">
        <v>387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2:13" s="95" customFormat="1" ht="20.5">
      <c r="D48" s="203" t="s">
        <v>356</v>
      </c>
      <c r="H48" s="182"/>
      <c r="J48" s="168"/>
      <c r="L48" s="97"/>
      <c r="M48" s="97"/>
    </row>
    <row r="49" spans="1:13" s="95" customFormat="1" ht="20.25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.5">
      <c r="D51" s="207" t="s">
        <v>388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389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390</v>
      </c>
      <c r="E58" s="95"/>
      <c r="F58" s="95"/>
      <c r="G58" s="95"/>
      <c r="H58" s="182"/>
      <c r="I58" s="95"/>
      <c r="J58" s="168"/>
      <c r="K58" s="95"/>
      <c r="M58" s="17"/>
    </row>
    <row r="59" spans="1:13" ht="21">
      <c r="A59" s="183"/>
      <c r="D59" s="219"/>
      <c r="E59" s="95"/>
      <c r="F59" s="95"/>
      <c r="G59" s="95"/>
      <c r="H59" s="182"/>
      <c r="I59" s="95"/>
      <c r="J59" s="168"/>
      <c r="K59" s="95"/>
      <c r="M59" s="17"/>
    </row>
    <row r="60" spans="1:13">
      <c r="J60" s="355"/>
      <c r="M60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7B71335D-2E92-4445-9E04-43ED13CFAC4A}"/>
    <hyperlink ref="D58" r:id="rId5" xr:uid="{E5B5DB57-AFAB-4DE3-B6BC-14F62325BF83}"/>
    <hyperlink ref="D46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zoomScale="80" zoomScaleNormal="80" workbookViewId="0"/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2" ht="18">
      <c r="B1" s="11"/>
      <c r="C1" s="12"/>
      <c r="D1" s="13" t="s">
        <v>99</v>
      </c>
      <c r="F1" s="15"/>
      <c r="G1" s="16"/>
      <c r="J1" s="349"/>
      <c r="L1" s="17"/>
    </row>
    <row r="2" spans="1:12">
      <c r="B2" s="15"/>
      <c r="C2" s="12"/>
      <c r="D2" s="18">
        <v>45673</v>
      </c>
      <c r="F2" s="15"/>
      <c r="G2" s="16"/>
      <c r="H2" s="16"/>
      <c r="I2" s="16"/>
      <c r="J2" s="355"/>
      <c r="L2" s="17"/>
    </row>
    <row r="3" spans="1:12" s="78" customFormat="1" ht="20.5">
      <c r="A3" s="111"/>
      <c r="E3" s="83"/>
      <c r="F3" s="41"/>
      <c r="G3" s="41"/>
      <c r="H3" s="41"/>
      <c r="I3" s="41"/>
      <c r="J3" s="41"/>
      <c r="K3" s="41"/>
      <c r="L3" s="41"/>
    </row>
    <row r="4" spans="1:12" s="26" customFormat="1" ht="61.5">
      <c r="B4" s="61"/>
      <c r="C4" s="62"/>
      <c r="D4" s="112" t="s">
        <v>273</v>
      </c>
      <c r="E4" s="35" t="s">
        <v>104</v>
      </c>
      <c r="F4" s="35" t="s">
        <v>105</v>
      </c>
      <c r="G4" s="49" t="s">
        <v>100</v>
      </c>
      <c r="H4" s="93" t="s">
        <v>357</v>
      </c>
      <c r="I4" s="92" t="s">
        <v>358</v>
      </c>
      <c r="J4" s="350" t="s">
        <v>397</v>
      </c>
      <c r="K4" s="224" t="s">
        <v>360</v>
      </c>
    </row>
    <row r="5" spans="1:12" s="26" customFormat="1" ht="35.5" customHeight="1">
      <c r="B5" s="61"/>
      <c r="C5" s="62"/>
      <c r="D5" s="63"/>
      <c r="E5" s="35"/>
      <c r="F5" s="35"/>
      <c r="G5" s="67">
        <v>120</v>
      </c>
      <c r="H5" s="80">
        <v>0.5625</v>
      </c>
      <c r="I5" s="80">
        <f>H5-7/24</f>
        <v>0.27083333333333331</v>
      </c>
      <c r="J5" s="139">
        <f>K5+19/24</f>
        <v>0.97916666666666663</v>
      </c>
      <c r="K5" s="80">
        <f>H5-9/24</f>
        <v>0.1875</v>
      </c>
    </row>
    <row r="6" spans="1:12" s="30" customFormat="1" ht="20.5">
      <c r="A6" s="44"/>
      <c r="B6" s="145">
        <v>4.0999999999999996</v>
      </c>
      <c r="C6" s="99"/>
      <c r="D6" s="138" t="s">
        <v>114</v>
      </c>
      <c r="E6" s="48" t="s">
        <v>335</v>
      </c>
      <c r="F6" s="147" t="s">
        <v>115</v>
      </c>
      <c r="G6" s="137">
        <v>1</v>
      </c>
      <c r="H6" s="80">
        <v>0.5625</v>
      </c>
      <c r="I6" s="80">
        <f>H6-7/24</f>
        <v>0.27083333333333331</v>
      </c>
      <c r="J6" s="139">
        <f>K6+19/24</f>
        <v>0.97916666666666663</v>
      </c>
      <c r="K6" s="80">
        <f>H6-9/24</f>
        <v>0.1875</v>
      </c>
    </row>
    <row r="7" spans="1:12" s="30" customFormat="1" ht="41">
      <c r="A7" s="44"/>
      <c r="B7" s="145"/>
      <c r="C7" s="99"/>
      <c r="D7" s="138" t="s">
        <v>27</v>
      </c>
      <c r="E7" s="47"/>
      <c r="F7" s="78"/>
      <c r="G7" s="137">
        <v>1</v>
      </c>
      <c r="H7" s="80">
        <f t="shared" ref="H7:H10" si="0">H6+TIME(0,G6,0)</f>
        <v>0.56319444444444444</v>
      </c>
      <c r="I7" s="80">
        <f t="shared" ref="I7:I10" si="1">I6+TIME(0,G6,0)</f>
        <v>0.27152777777777776</v>
      </c>
      <c r="J7" s="139">
        <f t="shared" ref="J7:J10" si="2">J6+TIME(0,G6,0)</f>
        <v>0.97986111111111107</v>
      </c>
      <c r="K7" s="80">
        <f t="shared" ref="K7:K10" si="3">K6+TIME(0,G6,0)</f>
        <v>0.18819444444444444</v>
      </c>
    </row>
    <row r="8" spans="1:12" s="30" customFormat="1" ht="20.5">
      <c r="A8" s="44"/>
      <c r="B8" s="146">
        <f>B6+0.1</f>
        <v>4.1999999999999993</v>
      </c>
      <c r="C8" s="85"/>
      <c r="D8" s="138" t="s">
        <v>108</v>
      </c>
      <c r="E8" s="47"/>
      <c r="F8" s="147" t="s">
        <v>109</v>
      </c>
      <c r="G8" s="137">
        <v>1</v>
      </c>
      <c r="H8" s="71">
        <f t="shared" si="0"/>
        <v>0.56388888888888888</v>
      </c>
      <c r="I8" s="71">
        <f t="shared" si="1"/>
        <v>0.2722222222222222</v>
      </c>
      <c r="J8" s="140">
        <f t="shared" si="2"/>
        <v>0.98055555555555551</v>
      </c>
      <c r="K8" s="71">
        <f t="shared" si="3"/>
        <v>0.18888888888888888</v>
      </c>
    </row>
    <row r="9" spans="1:12" s="30" customFormat="1" ht="23.25" customHeight="1">
      <c r="A9" s="44"/>
      <c r="B9" s="146">
        <f t="shared" ref="B9:B10" si="4">B8+0.1</f>
        <v>4.2999999999999989</v>
      </c>
      <c r="C9" s="85"/>
      <c r="D9" s="138" t="s">
        <v>117</v>
      </c>
      <c r="E9" s="47"/>
      <c r="F9" s="147" t="s">
        <v>107</v>
      </c>
      <c r="G9" s="137">
        <v>1</v>
      </c>
      <c r="H9" s="71">
        <f t="shared" si="0"/>
        <v>0.56458333333333333</v>
      </c>
      <c r="I9" s="71">
        <f t="shared" si="1"/>
        <v>0.27291666666666664</v>
      </c>
      <c r="J9" s="140">
        <f t="shared" si="2"/>
        <v>0.98124999999999996</v>
      </c>
      <c r="K9" s="71">
        <f t="shared" si="3"/>
        <v>0.18958333333333333</v>
      </c>
    </row>
    <row r="10" spans="1:12" s="30" customFormat="1" ht="23.25" customHeight="1">
      <c r="A10" s="44"/>
      <c r="B10" s="146">
        <f t="shared" si="4"/>
        <v>4.3999999999999986</v>
      </c>
      <c r="C10" s="85"/>
      <c r="D10" s="138" t="s">
        <v>118</v>
      </c>
      <c r="E10" s="47" t="s">
        <v>395</v>
      </c>
      <c r="F10" s="147" t="s">
        <v>107</v>
      </c>
      <c r="G10" s="68">
        <v>5</v>
      </c>
      <c r="H10" s="71">
        <f t="shared" si="0"/>
        <v>0.56527777777777777</v>
      </c>
      <c r="I10" s="71">
        <f t="shared" si="1"/>
        <v>0.27361111111111108</v>
      </c>
      <c r="J10" s="140">
        <f t="shared" si="2"/>
        <v>0.9819444444444444</v>
      </c>
      <c r="K10" s="71">
        <f t="shared" si="3"/>
        <v>0.19027777777777777</v>
      </c>
    </row>
    <row r="11" spans="1:12" s="313" customFormat="1" ht="87.25" customHeight="1">
      <c r="B11" s="314">
        <f>B10+0.1</f>
        <v>4.4999999999999982</v>
      </c>
      <c r="C11" s="157"/>
      <c r="D11" s="170" t="s">
        <v>361</v>
      </c>
      <c r="E11" s="51" t="s">
        <v>326</v>
      </c>
      <c r="F11" s="220" t="s">
        <v>276</v>
      </c>
      <c r="G11" s="68">
        <v>15</v>
      </c>
      <c r="H11" s="80">
        <f t="shared" ref="H11:H12" si="5">H10+TIME(0,G10,0)</f>
        <v>0.56874999999999998</v>
      </c>
      <c r="I11" s="80">
        <f t="shared" ref="I11:I12" si="6">I10+TIME(0,G10,0)</f>
        <v>0.27708333333333329</v>
      </c>
      <c r="J11" s="139">
        <f t="shared" ref="J11:J12" si="7">J10+TIME(0,G10,0)</f>
        <v>0.98541666666666661</v>
      </c>
      <c r="K11" s="80">
        <f t="shared" ref="K11:K12" si="8">K10+TIME(0,G10,0)</f>
        <v>0.19374999999999998</v>
      </c>
    </row>
    <row r="12" spans="1:12" s="17" customFormat="1" ht="57" customHeight="1">
      <c r="B12" s="57">
        <f t="shared" ref="B12:B15" si="9">B11+0.1</f>
        <v>4.5999999999999979</v>
      </c>
      <c r="C12" s="97"/>
      <c r="D12" s="75" t="s">
        <v>215</v>
      </c>
      <c r="E12" s="54" t="s">
        <v>363</v>
      </c>
      <c r="F12" s="67" t="s">
        <v>287</v>
      </c>
      <c r="G12" s="68">
        <v>10</v>
      </c>
      <c r="H12" s="80">
        <f t="shared" si="5"/>
        <v>0.57916666666666661</v>
      </c>
      <c r="I12" s="80">
        <f t="shared" si="6"/>
        <v>0.28749999999999998</v>
      </c>
      <c r="J12" s="139">
        <f t="shared" si="7"/>
        <v>0.99583333333333324</v>
      </c>
      <c r="K12" s="80">
        <f t="shared" si="8"/>
        <v>0.20416666666666664</v>
      </c>
    </row>
    <row r="13" spans="1:12" s="97" customFormat="1" ht="74.5" customHeight="1">
      <c r="A13" s="89"/>
      <c r="B13" s="57">
        <f t="shared" si="9"/>
        <v>4.6999999999999975</v>
      </c>
      <c r="C13" s="33"/>
      <c r="D13" s="75" t="s">
        <v>217</v>
      </c>
      <c r="E13" s="54" t="s">
        <v>364</v>
      </c>
      <c r="F13" s="67" t="s">
        <v>142</v>
      </c>
      <c r="G13" s="68">
        <v>15</v>
      </c>
      <c r="H13" s="80">
        <f>H12+TIME(0,G12,0)</f>
        <v>0.58611111111111103</v>
      </c>
      <c r="I13" s="80">
        <f>I12+TIME(0,G12,0)</f>
        <v>0.2944444444444444</v>
      </c>
      <c r="J13" s="139">
        <f>J12+TIME(0,G12,0)</f>
        <v>1.0027777777777778</v>
      </c>
      <c r="K13" s="80">
        <f>K12+TIME(0,G12,0)</f>
        <v>0.21111111111111108</v>
      </c>
    </row>
    <row r="14" spans="1:12" s="17" customFormat="1" ht="99.75" customHeight="1">
      <c r="B14" s="57">
        <f t="shared" si="9"/>
        <v>4.7999999999999972</v>
      </c>
      <c r="D14" s="75" t="s">
        <v>180</v>
      </c>
      <c r="E14" s="54" t="s">
        <v>365</v>
      </c>
      <c r="F14" s="81" t="s">
        <v>170</v>
      </c>
      <c r="G14" s="68">
        <v>15</v>
      </c>
      <c r="H14" s="169">
        <f t="shared" ref="H14:H15" si="10">H13+TIME(0,G13,0)</f>
        <v>0.59652777777777766</v>
      </c>
      <c r="I14" s="190">
        <f t="shared" ref="I14:I15" si="11">I13+TIME(0,G13,0)</f>
        <v>0.30486111111111108</v>
      </c>
      <c r="J14" s="141">
        <f t="shared" ref="J14:J15" si="12">J13+TIME(0,G13,0)</f>
        <v>1.0131944444444445</v>
      </c>
      <c r="K14" s="190">
        <f t="shared" ref="K14:K15" si="13">K13+TIME(0,G13,0)</f>
        <v>0.22152777777777774</v>
      </c>
    </row>
    <row r="15" spans="1:12" s="17" customFormat="1" ht="74.25" customHeight="1">
      <c r="B15" s="57">
        <f t="shared" si="9"/>
        <v>4.8999999999999968</v>
      </c>
      <c r="D15" s="75" t="s">
        <v>174</v>
      </c>
      <c r="E15" s="54" t="s">
        <v>366</v>
      </c>
      <c r="F15" s="81" t="s">
        <v>173</v>
      </c>
      <c r="G15" s="68">
        <v>15</v>
      </c>
      <c r="H15" s="80">
        <f t="shared" si="10"/>
        <v>0.60694444444444429</v>
      </c>
      <c r="I15" s="80">
        <f t="shared" si="11"/>
        <v>0.31527777777777777</v>
      </c>
      <c r="J15" s="139">
        <f t="shared" si="12"/>
        <v>1.0236111111111112</v>
      </c>
      <c r="K15" s="80">
        <f t="shared" si="13"/>
        <v>0.2319444444444444</v>
      </c>
    </row>
    <row r="16" spans="1:12" s="97" customFormat="1" ht="73" customHeight="1">
      <c r="B16" s="100">
        <f t="shared" ref="B16:B21" si="14">B15+0.1</f>
        <v>4.9999999999999964</v>
      </c>
      <c r="D16" s="316" t="s">
        <v>290</v>
      </c>
      <c r="E16" s="185" t="s">
        <v>367</v>
      </c>
      <c r="F16" s="81" t="s">
        <v>107</v>
      </c>
      <c r="G16" s="68">
        <v>15</v>
      </c>
      <c r="H16" s="80">
        <f>H15+TIME(0,G15,0)</f>
        <v>0.61736111111111092</v>
      </c>
      <c r="I16" s="80">
        <f>I15+TIME(0,G15,0)</f>
        <v>0.32569444444444445</v>
      </c>
      <c r="J16" s="139">
        <f>J15+TIME(0,G15,0)</f>
        <v>1.034027777777778</v>
      </c>
      <c r="K16" s="80">
        <f>K15+TIME(0,G15,0)</f>
        <v>0.24236111111111105</v>
      </c>
    </row>
    <row r="17" spans="1:14" s="97" customFormat="1" ht="73" customHeight="1">
      <c r="B17" s="100">
        <f t="shared" si="14"/>
        <v>5.0999999999999961</v>
      </c>
      <c r="D17" s="184" t="s">
        <v>291</v>
      </c>
      <c r="E17" s="185" t="s">
        <v>368</v>
      </c>
      <c r="F17" s="81" t="s">
        <v>107</v>
      </c>
      <c r="G17" s="68">
        <v>10</v>
      </c>
      <c r="H17" s="80">
        <f>H16+TIME(0,G16,0)</f>
        <v>0.62777777777777755</v>
      </c>
      <c r="I17" s="80">
        <f>I16+TIME(0,G16,0)</f>
        <v>0.33611111111111114</v>
      </c>
      <c r="J17" s="139">
        <f>J16+TIME(0,G16,0)</f>
        <v>1.0444444444444447</v>
      </c>
      <c r="K17" s="80">
        <f>K16+TIME(0,G16,0)</f>
        <v>0.25277777777777771</v>
      </c>
    </row>
    <row r="18" spans="1:14" ht="82.5" customHeight="1">
      <c r="A18" s="17"/>
      <c r="B18" s="216">
        <f t="shared" si="14"/>
        <v>5.1999999999999957</v>
      </c>
      <c r="C18" s="60"/>
      <c r="D18" s="215" t="s">
        <v>223</v>
      </c>
      <c r="E18" s="54" t="s">
        <v>369</v>
      </c>
      <c r="F18" s="67" t="s">
        <v>224</v>
      </c>
      <c r="G18" s="68">
        <v>5</v>
      </c>
      <c r="H18" s="80">
        <f>H17+TIME(0,G17,0)</f>
        <v>0.63472222222222197</v>
      </c>
      <c r="I18" s="80">
        <f>I17+TIME(0,G17,0)</f>
        <v>0.34305555555555556</v>
      </c>
      <c r="J18" s="139">
        <f>J17+TIME(0,G17,0)</f>
        <v>1.0513888888888892</v>
      </c>
      <c r="K18" s="80">
        <f>K17+TIME(0,G17,0)</f>
        <v>0.25972222222222213</v>
      </c>
      <c r="L18" s="30"/>
      <c r="M18" s="30"/>
      <c r="N18" s="30"/>
    </row>
    <row r="19" spans="1:14" ht="82.5" customHeight="1">
      <c r="A19" s="17"/>
      <c r="B19" s="216">
        <f t="shared" si="14"/>
        <v>5.2999999999999954</v>
      </c>
      <c r="C19" s="60"/>
      <c r="D19" s="215" t="s">
        <v>123</v>
      </c>
      <c r="E19" s="54" t="s">
        <v>370</v>
      </c>
      <c r="F19" s="67" t="s">
        <v>216</v>
      </c>
      <c r="G19" s="68">
        <v>5</v>
      </c>
      <c r="H19" s="80">
        <f>H18+TIME(0,G18,0)</f>
        <v>0.63819444444444418</v>
      </c>
      <c r="I19" s="80">
        <f>I18+TIME(0,G18,0)</f>
        <v>0.34652777777777777</v>
      </c>
      <c r="J19" s="139">
        <f>J18+TIME(0,G18,0)</f>
        <v>1.0548611111111115</v>
      </c>
      <c r="K19" s="80">
        <f>K18+TIME(0,G18,0)</f>
        <v>0.26319444444444434</v>
      </c>
      <c r="L19" s="30"/>
      <c r="M19" s="30"/>
      <c r="N19" s="30"/>
    </row>
    <row r="20" spans="1:14" ht="82.5" customHeight="1">
      <c r="A20" s="17"/>
      <c r="B20" s="216">
        <f t="shared" si="14"/>
        <v>5.399999999999995</v>
      </c>
      <c r="C20" s="60"/>
      <c r="D20" s="215" t="s">
        <v>148</v>
      </c>
      <c r="E20" s="54" t="s">
        <v>371</v>
      </c>
      <c r="F20" s="67" t="s">
        <v>134</v>
      </c>
      <c r="G20" s="68">
        <v>5</v>
      </c>
      <c r="H20" s="59">
        <f>H19+TIME(0,G19,0)</f>
        <v>0.64166666666666639</v>
      </c>
      <c r="I20" s="59">
        <f>I19+TIME(0,G19,0)</f>
        <v>0.35</v>
      </c>
      <c r="J20" s="141">
        <f>J19+TIME(1,G19,0)</f>
        <v>1.1000000000000003</v>
      </c>
      <c r="K20" s="59">
        <f>K19+TIME(0,G19,0)</f>
        <v>0.26666666666666655</v>
      </c>
      <c r="L20" s="30"/>
      <c r="M20" s="30"/>
      <c r="N20" s="30"/>
    </row>
    <row r="21" spans="1:14" s="103" customFormat="1" ht="58.5" customHeight="1">
      <c r="A21" s="103" t="s">
        <v>135</v>
      </c>
      <c r="B21" s="100">
        <f t="shared" si="14"/>
        <v>5.4999999999999947</v>
      </c>
      <c r="C21" s="60"/>
      <c r="D21" s="215" t="s">
        <v>122</v>
      </c>
      <c r="E21" s="54"/>
      <c r="F21" s="67" t="s">
        <v>107</v>
      </c>
      <c r="G21" s="315">
        <v>1</v>
      </c>
      <c r="H21" s="80">
        <f>H20+TIME(0,G20,0)</f>
        <v>0.6451388888888886</v>
      </c>
      <c r="I21" s="80">
        <f>I20+TIME(0,G20,0)</f>
        <v>0.35347222222222219</v>
      </c>
      <c r="J21" s="139">
        <f>J20+TIME(0,G20,0)</f>
        <v>1.1034722222222226</v>
      </c>
      <c r="K21" s="80">
        <f>K20+TIME(0,G20,0)</f>
        <v>0.27013888888888876</v>
      </c>
    </row>
    <row r="22" spans="1:14" s="78" customFormat="1" ht="20.5">
      <c r="A22" s="111"/>
      <c r="E22" s="83"/>
      <c r="F22" s="41"/>
      <c r="G22" s="41"/>
      <c r="H22" s="41"/>
      <c r="I22" s="41"/>
      <c r="J22" s="41"/>
      <c r="K22" s="41"/>
      <c r="L22" s="41"/>
    </row>
    <row r="23" spans="1:14" s="22" customFormat="1" ht="15" customHeight="1">
      <c r="D23" s="156" t="s">
        <v>113</v>
      </c>
      <c r="E23" s="118"/>
      <c r="J23" s="23"/>
      <c r="K23" s="23"/>
    </row>
    <row r="24" spans="1:14" s="103" customFormat="1" ht="20.5">
      <c r="D24" s="103" t="s">
        <v>221</v>
      </c>
    </row>
    <row r="25" spans="1:14" s="115" customFormat="1">
      <c r="D25" s="94" t="s">
        <v>372</v>
      </c>
      <c r="E25" s="94"/>
      <c r="F25" s="94"/>
      <c r="G25" s="94"/>
      <c r="H25" s="94"/>
      <c r="I25" s="94"/>
      <c r="J25" s="357"/>
      <c r="K25" s="94"/>
      <c r="L25" s="94"/>
    </row>
    <row r="26" spans="1:14" s="94" customFormat="1">
      <c r="D26" s="94" t="s">
        <v>373</v>
      </c>
      <c r="J26" s="357"/>
      <c r="L26" s="115"/>
    </row>
    <row r="27" spans="1:14" s="94" customFormat="1">
      <c r="D27" s="94" t="s">
        <v>374</v>
      </c>
      <c r="E27" s="115"/>
      <c r="F27" s="115"/>
      <c r="G27" s="115"/>
      <c r="H27" s="115"/>
      <c r="I27" s="115"/>
      <c r="J27" s="358"/>
      <c r="K27" s="115"/>
    </row>
    <row r="28" spans="1:14" s="176" customFormat="1" ht="23">
      <c r="D28" s="115" t="s">
        <v>375</v>
      </c>
      <c r="E28" s="94"/>
      <c r="F28" s="94"/>
      <c r="G28" s="94"/>
      <c r="H28" s="94"/>
      <c r="I28" s="94"/>
      <c r="J28" s="357"/>
      <c r="K28" s="94"/>
    </row>
    <row r="29" spans="1:14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1:14" s="103" customFormat="1" ht="20.5">
      <c r="D30" s="203" t="s">
        <v>385</v>
      </c>
      <c r="J30" s="356"/>
    </row>
    <row r="31" spans="1:14" s="95" customFormat="1" ht="20.5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1:14" s="30" customFormat="1" ht="18">
      <c r="D32" s="207" t="s">
        <v>386</v>
      </c>
      <c r="E32" s="102"/>
      <c r="F32" s="102"/>
      <c r="G32" s="102"/>
      <c r="H32" s="102"/>
      <c r="I32" s="102"/>
      <c r="J32" s="367"/>
      <c r="K32" s="102"/>
      <c r="L32" s="102"/>
      <c r="M32" s="33"/>
    </row>
    <row r="33" spans="1:15" s="95" customFormat="1" ht="20.5">
      <c r="D33" s="207" t="s">
        <v>387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5" s="95" customFormat="1" ht="20.5">
      <c r="D34" s="203" t="s">
        <v>356</v>
      </c>
      <c r="H34" s="182"/>
      <c r="J34" s="168"/>
      <c r="L34" s="97"/>
      <c r="M34" s="97"/>
    </row>
    <row r="35" spans="1:15" ht="20.5">
      <c r="D35" s="203" t="s">
        <v>241</v>
      </c>
      <c r="E35" s="95"/>
      <c r="F35" s="95"/>
      <c r="G35" s="95"/>
      <c r="H35" s="182"/>
      <c r="I35" s="95"/>
      <c r="J35" s="95"/>
      <c r="K35" s="95"/>
      <c r="L35" s="17"/>
    </row>
    <row r="36" spans="1:15" s="95" customFormat="1" ht="21">
      <c r="D36" s="181"/>
      <c r="H36" s="182"/>
    </row>
    <row r="37" spans="1:15" s="95" customFormat="1" ht="21">
      <c r="D37" s="181"/>
      <c r="H37" s="182"/>
    </row>
    <row r="38" spans="1:15" s="30" customFormat="1" ht="27">
      <c r="A38" s="78"/>
      <c r="B38" s="44"/>
      <c r="C38" s="44"/>
      <c r="E38" s="33"/>
      <c r="F38" s="33"/>
      <c r="G38" s="49" t="s">
        <v>100</v>
      </c>
      <c r="H38" s="93" t="s">
        <v>357</v>
      </c>
      <c r="I38" s="92" t="s">
        <v>358</v>
      </c>
      <c r="J38" s="350" t="s">
        <v>359</v>
      </c>
      <c r="K38" s="224" t="s">
        <v>360</v>
      </c>
    </row>
    <row r="39" spans="1:15" s="17" customFormat="1" ht="47.25" customHeight="1">
      <c r="A39" s="30"/>
      <c r="D39" s="112" t="s">
        <v>376</v>
      </c>
      <c r="E39" s="35"/>
      <c r="F39" s="35"/>
      <c r="G39" s="144">
        <v>120</v>
      </c>
      <c r="H39" s="71">
        <v>0.66666666666666663</v>
      </c>
      <c r="I39" s="71">
        <f>H39+10/24</f>
        <v>1.0833333333333333</v>
      </c>
      <c r="J39" s="140">
        <f>H39+17/24</f>
        <v>1.375</v>
      </c>
      <c r="K39" s="71">
        <f>H39+8/24</f>
        <v>1</v>
      </c>
    </row>
    <row r="40" spans="1:15" s="30" customFormat="1" ht="18">
      <c r="A40" s="17"/>
      <c r="B40" s="44"/>
      <c r="C40" s="44"/>
      <c r="E40" s="33"/>
      <c r="F40" s="33"/>
      <c r="G40" s="31"/>
      <c r="H40" s="71"/>
      <c r="I40" s="71"/>
      <c r="J40" s="140"/>
      <c r="K40" s="71"/>
    </row>
    <row r="41" spans="1:15" s="102" customFormat="1" ht="18.75" thickBot="1">
      <c r="A41" s="44"/>
    </row>
    <row r="42" spans="1:15" ht="19.25" thickBot="1">
      <c r="D42" s="203" t="s">
        <v>315</v>
      </c>
      <c r="E42" s="128"/>
      <c r="F42" s="179"/>
      <c r="G42" s="150"/>
      <c r="H42" s="39"/>
      <c r="I42" s="56"/>
      <c r="J42" s="30"/>
      <c r="K42" s="33"/>
      <c r="L42" s="33"/>
      <c r="M42" s="30"/>
      <c r="N42" s="30"/>
      <c r="O42" s="30"/>
    </row>
    <row r="43" spans="1:15" s="26" customFormat="1" ht="19.25" thickBot="1">
      <c r="D43" s="203" t="s">
        <v>155</v>
      </c>
      <c r="E43" s="128"/>
      <c r="F43" s="209"/>
      <c r="G43" s="210"/>
      <c r="H43" s="70"/>
      <c r="I43" s="80"/>
      <c r="K43" s="60"/>
      <c r="L43" s="60"/>
    </row>
    <row r="44" spans="1:15" s="26" customFormat="1" ht="18.5">
      <c r="D44" s="229" t="s">
        <v>380</v>
      </c>
      <c r="E44" s="128"/>
      <c r="F44" s="203" t="s">
        <v>160</v>
      </c>
      <c r="G44" s="211"/>
      <c r="H44" s="70"/>
      <c r="I44" s="80"/>
      <c r="K44" s="60"/>
      <c r="L44" s="60"/>
    </row>
    <row r="45" spans="1:15" s="26" customFormat="1" ht="37">
      <c r="D45" s="366" t="s">
        <v>381</v>
      </c>
      <c r="E45" s="128"/>
      <c r="F45" s="229" t="s">
        <v>382</v>
      </c>
      <c r="G45" s="211"/>
      <c r="H45" s="70"/>
      <c r="I45" s="80"/>
      <c r="K45" s="60"/>
      <c r="L45" s="60"/>
    </row>
    <row r="46" spans="1:15" s="26" customFormat="1" ht="18.5">
      <c r="D46" s="209" t="s">
        <v>247</v>
      </c>
      <c r="E46" s="128"/>
      <c r="F46" s="203" t="s">
        <v>278</v>
      </c>
      <c r="G46" s="211"/>
      <c r="H46" s="70"/>
      <c r="I46" s="80"/>
      <c r="K46" s="60"/>
      <c r="L46" s="60"/>
    </row>
    <row r="47" spans="1:15" s="26" customFormat="1" ht="18.5">
      <c r="D47" s="209" t="s">
        <v>248</v>
      </c>
      <c r="E47" s="128"/>
      <c r="F47" s="203" t="s">
        <v>280</v>
      </c>
      <c r="G47" s="211"/>
      <c r="H47" s="70"/>
      <c r="I47" s="80"/>
      <c r="K47" s="60"/>
      <c r="L47" s="60"/>
    </row>
    <row r="48" spans="1:15" s="26" customFormat="1" ht="18.5">
      <c r="D48" s="209"/>
      <c r="E48" s="128"/>
      <c r="F48" s="203" t="s">
        <v>279</v>
      </c>
      <c r="G48" s="211"/>
      <c r="H48" s="70"/>
      <c r="I48" s="80"/>
      <c r="K48" s="60"/>
      <c r="L48" s="60"/>
    </row>
    <row r="49" spans="1:14" s="26" customFormat="1" ht="15.75">
      <c r="D49" s="213"/>
      <c r="E49" s="128"/>
      <c r="F49" s="219" t="s">
        <v>281</v>
      </c>
      <c r="G49" s="211"/>
      <c r="H49" s="70"/>
      <c r="I49" s="80"/>
      <c r="K49" s="60"/>
      <c r="L49" s="60"/>
    </row>
    <row r="50" spans="1:14" s="26" customFormat="1" ht="18.5">
      <c r="D50" s="213"/>
      <c r="E50" s="128"/>
      <c r="F50" s="203" t="s">
        <v>383</v>
      </c>
      <c r="G50" s="211"/>
      <c r="H50" s="70"/>
      <c r="I50" s="80"/>
      <c r="K50" s="60"/>
      <c r="L50" s="60"/>
    </row>
    <row r="51" spans="1:14" s="26" customFormat="1" ht="18.5">
      <c r="D51" s="213"/>
      <c r="E51" s="128"/>
      <c r="F51" s="203" t="s">
        <v>282</v>
      </c>
      <c r="G51" s="211"/>
      <c r="H51" s="70"/>
      <c r="I51" s="80"/>
      <c r="K51" s="60"/>
      <c r="L51" s="60"/>
    </row>
    <row r="52" spans="1:14" s="26" customFormat="1" ht="15.75">
      <c r="D52" s="213"/>
      <c r="E52" s="128"/>
      <c r="F52" s="219" t="s">
        <v>384</v>
      </c>
      <c r="G52" s="211"/>
      <c r="H52" s="70"/>
      <c r="I52" s="80"/>
      <c r="K52" s="60"/>
      <c r="L52" s="60"/>
    </row>
    <row r="53" spans="1:14" s="26" customFormat="1">
      <c r="B53" s="214"/>
      <c r="C53" s="21"/>
      <c r="D53" s="58"/>
      <c r="E53" s="14"/>
      <c r="F53" s="219"/>
      <c r="G53" s="70"/>
      <c r="H53" s="70"/>
      <c r="I53" s="80"/>
      <c r="K53" s="60"/>
      <c r="L53" s="60"/>
    </row>
    <row r="55" spans="1:14" ht="18">
      <c r="B55" s="30"/>
      <c r="C55" s="30"/>
      <c r="D55" s="30"/>
      <c r="E55" s="31"/>
      <c r="F55" s="30"/>
      <c r="I55" s="30"/>
      <c r="J55" s="72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40"/>
      <c r="I56" s="30"/>
      <c r="J56" s="72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0"/>
      <c r="M89" s="30"/>
      <c r="N89" s="30"/>
    </row>
    <row r="90" spans="1:14" ht="18">
      <c r="A90" s="30"/>
      <c r="B90" s="30"/>
      <c r="G90" s="30"/>
      <c r="H90" s="30"/>
      <c r="I90" s="30"/>
      <c r="K90" s="33"/>
      <c r="L90" s="30"/>
      <c r="M90" s="30"/>
      <c r="N90" s="30"/>
    </row>
    <row r="91" spans="1:14" ht="18">
      <c r="A91" s="30"/>
      <c r="B91" s="30"/>
      <c r="G91" s="30"/>
      <c r="H91" s="30"/>
      <c r="I91" s="30"/>
      <c r="K91" s="33"/>
      <c r="L91" s="30"/>
      <c r="M91" s="30"/>
      <c r="N91" s="30"/>
    </row>
    <row r="92" spans="1:14" ht="18">
      <c r="A92" s="30"/>
      <c r="G92" s="30"/>
      <c r="H92" s="30"/>
      <c r="I92" s="30"/>
      <c r="K92" s="33"/>
      <c r="L92" s="30"/>
      <c r="M92" s="30"/>
      <c r="N92" s="30"/>
    </row>
    <row r="93" spans="1:14" ht="18">
      <c r="A93" s="30"/>
      <c r="G93" s="30"/>
      <c r="H93" s="30"/>
      <c r="I93" s="30"/>
      <c r="K93" s="33"/>
      <c r="L93" s="30"/>
      <c r="M93" s="30"/>
      <c r="N93" s="30"/>
    </row>
    <row r="94" spans="1:14" ht="18">
      <c r="A94" s="30"/>
      <c r="G94" s="30"/>
      <c r="H94" s="30"/>
      <c r="I94" s="30"/>
      <c r="K94" s="33"/>
      <c r="L94" s="30"/>
      <c r="M94" s="30"/>
      <c r="N94" s="30"/>
    </row>
    <row r="95" spans="1:14" ht="18">
      <c r="A95" s="30"/>
      <c r="G95" s="30"/>
      <c r="H95" s="30"/>
    </row>
    <row r="96" spans="1:14" ht="18">
      <c r="G96" s="30"/>
      <c r="H96" s="30"/>
    </row>
    <row r="97" spans="5:11" ht="18">
      <c r="G97" s="30"/>
      <c r="H97" s="30"/>
    </row>
    <row r="98" spans="5:11" ht="18">
      <c r="E98" s="2"/>
      <c r="G98" s="30"/>
      <c r="H98" s="30"/>
      <c r="J98" s="2"/>
      <c r="K98" s="2"/>
    </row>
  </sheetData>
  <phoneticPr fontId="23"/>
  <hyperlinks>
    <hyperlink ref="D32" r:id="rId1" display="https://ieeesa.webex.com/wbxmjs/joinservice/sites/ieeesa/meeting/download/3e0bdaecc2e845988112b28cb38bc738?siteurl=ieeesa&amp;MTID=m077b9725fcf2dbe44c37fbf440e67f30" xr:uid="{5E50B9C6-5AFE-47C9-825C-7BE3BA4D60AB}"/>
    <hyperlink ref="F45" r:id="rId2" display="mailto:23490809065@ieeesa.webex.com" xr:uid="{1231AEC1-C63A-4EEC-B872-8C37915BDCDC}"/>
    <hyperlink ref="F49" r:id="rId3" xr:uid="{B9359884-2A51-4257-B7BE-B2C4FF116619}"/>
    <hyperlink ref="F52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2025-01-12T16:03:11Z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