
<file path=[Content_Types].xml><?xml version="1.0" encoding="utf-8"?>
<Types xmlns="http://schemas.openxmlformats.org/package/2006/content-types">
  <Default Extension="tmp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kri\Downloads\"/>
    </mc:Choice>
  </mc:AlternateContent>
  <bookViews>
    <workbookView xWindow="0" yWindow="0" windowWidth="15780" windowHeight="6430" tabRatio="913" firstSheet="3" activeTab="8"/>
  </bookViews>
  <sheets>
    <sheet name="Pat Policy-AntiTrust" sheetId="401" r:id="rId1"/>
    <sheet name="Registration" sheetId="418" r:id="rId2"/>
    <sheet name="2024 &amp; 2025 SASB Dates" sheetId="428" r:id="rId3"/>
    <sheet name="AC Opening" sheetId="414" r:id="rId4"/>
    <sheet name="WG Opening" sheetId="419" r:id="rId5"/>
    <sheet name="AC Mid-Week" sheetId="423" r:id="rId6"/>
    <sheet name="WG Mid-Week" sheetId="422" r:id="rId7"/>
    <sheet name="WG Closing" sheetId="421" r:id="rId8"/>
    <sheet name="802.15 Graphic" sheetId="427" r:id="rId9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" i="421" l="1"/>
  <c r="F28" i="419"/>
  <c r="F29" i="419" s="1"/>
  <c r="F30" i="419" s="1"/>
  <c r="F31" i="419" s="1"/>
  <c r="F32" i="419" s="1"/>
  <c r="A45" i="422"/>
  <c r="C41" i="419"/>
  <c r="C40" i="419"/>
  <c r="C4" i="423"/>
  <c r="C6" i="423"/>
  <c r="C7" i="423"/>
  <c r="C8" i="423"/>
  <c r="C9" i="423"/>
  <c r="C28" i="423"/>
  <c r="C29" i="423"/>
  <c r="C30" i="423"/>
  <c r="C31" i="423"/>
  <c r="C32" i="423"/>
  <c r="C35" i="423"/>
  <c r="B6" i="427"/>
  <c r="C17" i="414"/>
  <c r="C16" i="414"/>
  <c r="C15" i="414"/>
  <c r="C14" i="414"/>
  <c r="C13" i="414"/>
  <c r="F4" i="422"/>
  <c r="A41" i="421"/>
  <c r="B41" i="421"/>
  <c r="F4" i="421" l="1"/>
  <c r="B28" i="423" l="1"/>
  <c r="C53" i="419"/>
  <c r="C23" i="422" l="1"/>
  <c r="B36" i="421" l="1"/>
  <c r="A36" i="421"/>
  <c r="B36" i="422"/>
  <c r="A36" i="422"/>
  <c r="D55" i="419"/>
  <c r="D36" i="421" s="1"/>
  <c r="C55" i="419"/>
  <c r="C36" i="421" s="1"/>
  <c r="G36" i="421" s="1"/>
  <c r="C17" i="423"/>
  <c r="B17" i="423"/>
  <c r="D54" i="419"/>
  <c r="C54" i="419"/>
  <c r="C60" i="419"/>
  <c r="C41" i="421" s="1"/>
  <c r="G41" i="421" s="1"/>
  <c r="A16" i="421"/>
  <c r="A15" i="421"/>
  <c r="A55" i="421"/>
  <c r="C53" i="421"/>
  <c r="A53" i="421"/>
  <c r="A51" i="421"/>
  <c r="A25" i="421"/>
  <c r="A24" i="421"/>
  <c r="A23" i="421"/>
  <c r="A22" i="421"/>
  <c r="A21" i="421"/>
  <c r="A20" i="421"/>
  <c r="A19" i="421"/>
  <c r="A18" i="421"/>
  <c r="D18" i="421"/>
  <c r="D15" i="421"/>
  <c r="D27" i="422"/>
  <c r="D18" i="422"/>
  <c r="D15" i="422"/>
  <c r="A13" i="422"/>
  <c r="A12" i="422"/>
  <c r="A11" i="422"/>
  <c r="A10" i="422"/>
  <c r="A9" i="422"/>
  <c r="A8" i="422"/>
  <c r="A7" i="422"/>
  <c r="A6" i="422"/>
  <c r="A5" i="422"/>
  <c r="A13" i="421"/>
  <c r="A12" i="421"/>
  <c r="A11" i="421"/>
  <c r="A10" i="421"/>
  <c r="A9" i="421"/>
  <c r="A8" i="421"/>
  <c r="A7" i="421"/>
  <c r="A6" i="421"/>
  <c r="A5" i="421"/>
  <c r="A55" i="422"/>
  <c r="A53" i="422"/>
  <c r="A51" i="422"/>
  <c r="A18" i="422"/>
  <c r="A25" i="422"/>
  <c r="A24" i="422"/>
  <c r="A23" i="422"/>
  <c r="A22" i="422"/>
  <c r="A21" i="422"/>
  <c r="A20" i="422"/>
  <c r="A19" i="422"/>
  <c r="A45" i="421"/>
  <c r="A44" i="421"/>
  <c r="A43" i="421"/>
  <c r="A42" i="421"/>
  <c r="A40" i="421"/>
  <c r="A39" i="421"/>
  <c r="A38" i="421"/>
  <c r="A37" i="421"/>
  <c r="A35" i="421"/>
  <c r="A34" i="421"/>
  <c r="A33" i="421"/>
  <c r="A32" i="421"/>
  <c r="A31" i="421"/>
  <c r="A30" i="421"/>
  <c r="A29" i="421"/>
  <c r="A28" i="421"/>
  <c r="A27" i="421"/>
  <c r="A27" i="422"/>
  <c r="B30" i="421"/>
  <c r="A44" i="422"/>
  <c r="A43" i="422"/>
  <c r="A42" i="422"/>
  <c r="A41" i="422"/>
  <c r="A40" i="422"/>
  <c r="A39" i="422"/>
  <c r="A38" i="422"/>
  <c r="A37" i="422"/>
  <c r="A34" i="422"/>
  <c r="A33" i="422"/>
  <c r="A32" i="422"/>
  <c r="A31" i="422"/>
  <c r="A30" i="422"/>
  <c r="A29" i="422"/>
  <c r="A28" i="422"/>
  <c r="B30" i="422"/>
  <c r="D30" i="422"/>
  <c r="C49" i="419"/>
  <c r="C30" i="421" s="1"/>
  <c r="G30" i="421" s="1"/>
  <c r="C12" i="423"/>
  <c r="B12" i="423"/>
  <c r="F4" i="419"/>
  <c r="B31" i="421"/>
  <c r="B31" i="422"/>
  <c r="C13" i="423"/>
  <c r="B13" i="423"/>
  <c r="D31" i="421"/>
  <c r="C50" i="419"/>
  <c r="C31" i="421" s="1"/>
  <c r="G31" i="421" s="1"/>
  <c r="C53" i="422"/>
  <c r="B45" i="421"/>
  <c r="B44" i="421"/>
  <c r="B43" i="421"/>
  <c r="B42" i="421"/>
  <c r="B40" i="421"/>
  <c r="B39" i="421"/>
  <c r="B38" i="421"/>
  <c r="B37" i="421"/>
  <c r="B35" i="421"/>
  <c r="B34" i="421"/>
  <c r="B33" i="421"/>
  <c r="B32" i="421"/>
  <c r="B29" i="421"/>
  <c r="B28" i="421"/>
  <c r="B25" i="421"/>
  <c r="B24" i="421"/>
  <c r="B23" i="421"/>
  <c r="B22" i="421"/>
  <c r="B21" i="421"/>
  <c r="B20" i="421"/>
  <c r="B19" i="421"/>
  <c r="C18" i="421"/>
  <c r="B25" i="422"/>
  <c r="B45" i="422"/>
  <c r="B44" i="422"/>
  <c r="B43" i="422"/>
  <c r="B42" i="422"/>
  <c r="B41" i="422"/>
  <c r="B40" i="422"/>
  <c r="B39" i="422"/>
  <c r="B38" i="422"/>
  <c r="B37" i="422"/>
  <c r="B35" i="422"/>
  <c r="B34" i="422"/>
  <c r="B33" i="422"/>
  <c r="B32" i="422"/>
  <c r="B29" i="422"/>
  <c r="B28" i="422"/>
  <c r="B24" i="422"/>
  <c r="B23" i="422"/>
  <c r="B22" i="422"/>
  <c r="B21" i="422"/>
  <c r="B20" i="422"/>
  <c r="B19" i="422"/>
  <c r="B16" i="421"/>
  <c r="B13" i="421"/>
  <c r="B12" i="421"/>
  <c r="B11" i="421"/>
  <c r="B10" i="421"/>
  <c r="B9" i="421"/>
  <c r="B8" i="421"/>
  <c r="B7" i="421"/>
  <c r="B6" i="421"/>
  <c r="B13" i="422"/>
  <c r="B12" i="422"/>
  <c r="B11" i="422"/>
  <c r="B10" i="422"/>
  <c r="B9" i="422"/>
  <c r="B8" i="422"/>
  <c r="B7" i="422"/>
  <c r="B6" i="422"/>
  <c r="C36" i="422" l="1"/>
  <c r="D36" i="422"/>
  <c r="D30" i="421"/>
  <c r="C30" i="422"/>
  <c r="C31" i="422"/>
  <c r="D31" i="422"/>
  <c r="C16" i="423"/>
  <c r="B16" i="423"/>
  <c r="D53" i="419"/>
  <c r="D34" i="421" s="1"/>
  <c r="C34" i="421"/>
  <c r="G34" i="421" s="1"/>
  <c r="F5" i="419"/>
  <c r="F12" i="419" l="1"/>
  <c r="F13" i="419" s="1"/>
  <c r="F14" i="419" s="1"/>
  <c r="F15" i="419" s="1"/>
  <c r="D34" i="422"/>
  <c r="C34" i="422"/>
  <c r="D6" i="427"/>
  <c r="I6" i="427" s="1"/>
  <c r="N6" i="427" s="1"/>
  <c r="S6" i="427" s="1"/>
  <c r="X6" i="427" s="1"/>
  <c r="AA6" i="427" s="1"/>
  <c r="C27" i="423"/>
  <c r="B27" i="423"/>
  <c r="D64" i="419"/>
  <c r="D45" i="421" s="1"/>
  <c r="C64" i="419"/>
  <c r="C45" i="421" s="1"/>
  <c r="G45" i="421" s="1"/>
  <c r="F18" i="419" l="1"/>
  <c r="F19" i="419" s="1"/>
  <c r="F20" i="419" s="1"/>
  <c r="F21" i="419" s="1"/>
  <c r="F22" i="419" s="1"/>
  <c r="F23" i="419" s="1"/>
  <c r="F24" i="419" s="1"/>
  <c r="F25" i="419" s="1"/>
  <c r="F26" i="419" s="1"/>
  <c r="F27" i="419" s="1"/>
  <c r="F33" i="419" s="1"/>
  <c r="F34" i="419" s="1"/>
  <c r="F35" i="419" s="1"/>
  <c r="F36" i="419" s="1"/>
  <c r="F37" i="419" s="1"/>
  <c r="C45" i="422"/>
  <c r="D45" i="422"/>
  <c r="E13" i="421"/>
  <c r="E13" i="422"/>
  <c r="D13" i="422"/>
  <c r="C13" i="422"/>
  <c r="C12" i="422"/>
  <c r="C33" i="423"/>
  <c r="B33" i="423"/>
  <c r="B32" i="423"/>
  <c r="D19" i="422"/>
  <c r="D5" i="422"/>
  <c r="C52" i="419"/>
  <c r="C33" i="422" s="1"/>
  <c r="C24" i="423"/>
  <c r="B7" i="423"/>
  <c r="F38" i="419" l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l="1"/>
  <c r="F59" i="419" s="1"/>
  <c r="F60" i="419" s="1"/>
  <c r="F61" i="419" s="1"/>
  <c r="F62" i="419" s="1"/>
  <c r="F63" i="419" s="1"/>
  <c r="F64" i="419" s="1"/>
  <c r="F65" i="419" s="1"/>
  <c r="F66" i="419" s="1"/>
  <c r="F67" i="419" s="1"/>
  <c r="F68" i="419" s="1"/>
  <c r="F70" i="419" s="1"/>
  <c r="F71" i="419" s="1"/>
  <c r="F72" i="419" s="1"/>
  <c r="F73" i="419" s="1"/>
  <c r="A1" i="428"/>
  <c r="B31" i="423"/>
  <c r="C51" i="421"/>
  <c r="F5" i="421"/>
  <c r="F12" i="421" s="1"/>
  <c r="F13" i="421" s="1"/>
  <c r="F14" i="421" s="1"/>
  <c r="C16" i="422"/>
  <c r="C18" i="414"/>
  <c r="C9" i="414"/>
  <c r="C10" i="414"/>
  <c r="C11" i="414"/>
  <c r="C16" i="421" l="1"/>
  <c r="C20" i="422"/>
  <c r="A2" i="422"/>
  <c r="A2" i="421"/>
  <c r="A2" i="419"/>
  <c r="A2" i="423"/>
  <c r="B34" i="423" l="1"/>
  <c r="B14" i="423"/>
  <c r="C34" i="423"/>
  <c r="C35" i="421"/>
  <c r="G35" i="421" s="1"/>
  <c r="D55" i="421"/>
  <c r="D53" i="421"/>
  <c r="D51" i="421"/>
  <c r="D55" i="422"/>
  <c r="D53" i="422"/>
  <c r="D51" i="422"/>
  <c r="C26" i="423"/>
  <c r="C25" i="423"/>
  <c r="C23" i="423"/>
  <c r="C22" i="423"/>
  <c r="C21" i="423"/>
  <c r="C20" i="423"/>
  <c r="C19" i="423"/>
  <c r="C18" i="423"/>
  <c r="C15" i="423"/>
  <c r="C14" i="423"/>
  <c r="C11" i="423"/>
  <c r="C10" i="423"/>
  <c r="B5" i="423"/>
  <c r="A9" i="423" l="1"/>
  <c r="A8" i="423"/>
  <c r="D41" i="421"/>
  <c r="D40" i="421"/>
  <c r="C59" i="419"/>
  <c r="B23" i="423"/>
  <c r="B22" i="423"/>
  <c r="C41" i="422" l="1"/>
  <c r="C40" i="422"/>
  <c r="C40" i="421"/>
  <c r="G40" i="421" s="1"/>
  <c r="D41" i="422"/>
  <c r="D40" i="422"/>
  <c r="D16" i="422" l="1"/>
  <c r="D16" i="421" l="1"/>
  <c r="C25" i="421"/>
  <c r="C25" i="422"/>
  <c r="C60" i="421"/>
  <c r="C59" i="421"/>
  <c r="C58" i="421"/>
  <c r="C58" i="422"/>
  <c r="C60" i="422"/>
  <c r="C59" i="422"/>
  <c r="C51" i="422"/>
  <c r="C8" i="422"/>
  <c r="B30" i="423"/>
  <c r="B29" i="423"/>
  <c r="B26" i="423"/>
  <c r="B25" i="423"/>
  <c r="B24" i="423"/>
  <c r="B21" i="423"/>
  <c r="B20" i="423"/>
  <c r="B19" i="423"/>
  <c r="B18" i="423"/>
  <c r="B15" i="423"/>
  <c r="B11" i="423"/>
  <c r="B10" i="423"/>
  <c r="A7" i="423"/>
  <c r="B6" i="423"/>
  <c r="A6" i="423"/>
  <c r="A5" i="423"/>
  <c r="B4" i="423"/>
  <c r="A4" i="423"/>
  <c r="D42" i="421"/>
  <c r="D58" i="419"/>
  <c r="D39" i="421" s="1"/>
  <c r="D57" i="419"/>
  <c r="D38" i="421" s="1"/>
  <c r="D37" i="421"/>
  <c r="D35" i="421"/>
  <c r="D52" i="419"/>
  <c r="D51" i="419"/>
  <c r="D32" i="421" s="1"/>
  <c r="D48" i="419"/>
  <c r="D29" i="421" s="1"/>
  <c r="D47" i="419"/>
  <c r="D28" i="421" s="1"/>
  <c r="C63" i="419"/>
  <c r="C62" i="419"/>
  <c r="C61" i="419"/>
  <c r="C42" i="422" s="1"/>
  <c r="C58" i="419"/>
  <c r="C57" i="419"/>
  <c r="C56" i="419"/>
  <c r="C35" i="422"/>
  <c r="C51" i="419"/>
  <c r="C48" i="419"/>
  <c r="C29" i="422" s="1"/>
  <c r="C47" i="419"/>
  <c r="C42" i="421" l="1"/>
  <c r="G42" i="421" s="1"/>
  <c r="C43" i="422"/>
  <c r="C43" i="421"/>
  <c r="G43" i="421" s="1"/>
  <c r="D44" i="422"/>
  <c r="D43" i="422"/>
  <c r="D43" i="421"/>
  <c r="C44" i="422"/>
  <c r="C44" i="421"/>
  <c r="G44" i="421" s="1"/>
  <c r="C28" i="422"/>
  <c r="C28" i="421"/>
  <c r="G28" i="421" s="1"/>
  <c r="C29" i="421"/>
  <c r="G29" i="421" s="1"/>
  <c r="C39" i="422"/>
  <c r="C39" i="421"/>
  <c r="G39" i="421" s="1"/>
  <c r="C32" i="422"/>
  <c r="C32" i="421"/>
  <c r="G32" i="421" s="1"/>
  <c r="G33" i="421"/>
  <c r="C37" i="422"/>
  <c r="C37" i="421"/>
  <c r="G37" i="421" s="1"/>
  <c r="C38" i="422"/>
  <c r="C38" i="421"/>
  <c r="G38" i="421" s="1"/>
  <c r="D28" i="422"/>
  <c r="D39" i="422"/>
  <c r="D29" i="422"/>
  <c r="D32" i="422"/>
  <c r="D42" i="422"/>
  <c r="D33" i="422"/>
  <c r="D35" i="422"/>
  <c r="D37" i="422"/>
  <c r="D38" i="422"/>
  <c r="D27" i="421" l="1"/>
  <c r="C15" i="422"/>
  <c r="D5" i="421"/>
  <c r="C15" i="421" l="1"/>
  <c r="D19" i="421" l="1"/>
  <c r="C4" i="421"/>
  <c r="C18" i="422"/>
  <c r="D4" i="421"/>
  <c r="C11" i="421"/>
  <c r="C9" i="421"/>
  <c r="C8" i="421"/>
  <c r="C5" i="421"/>
  <c r="D25" i="422"/>
  <c r="D4" i="422"/>
  <c r="C24" i="422"/>
  <c r="C24" i="421" s="1"/>
  <c r="C11" i="422"/>
  <c r="C10" i="422"/>
  <c r="C9" i="422"/>
  <c r="C5" i="422"/>
  <c r="C4" i="422"/>
  <c r="C23" i="421"/>
  <c r="C22" i="422"/>
  <c r="C22" i="421" s="1"/>
  <c r="C21" i="422"/>
  <c r="C21" i="421" s="1"/>
  <c r="C20" i="421"/>
  <c r="C19" i="422"/>
  <c r="C19" i="421" s="1"/>
  <c r="A1" i="419" l="1"/>
  <c r="A1" i="421" l="1"/>
  <c r="A1" i="422"/>
  <c r="A1" i="423"/>
  <c r="A1" i="414"/>
  <c r="F15" i="421"/>
  <c r="F5" i="422" l="1"/>
  <c r="F12" i="422" s="1"/>
  <c r="F13" i="422" s="1"/>
  <c r="F14" i="422" s="1"/>
  <c r="F15" i="422" s="1"/>
  <c r="F16" i="422" s="1"/>
  <c r="F17" i="422" s="1"/>
  <c r="F18" i="422" s="1"/>
  <c r="F19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51" i="422" s="1"/>
  <c r="F52" i="422" s="1"/>
  <c r="F53" i="422" s="1"/>
  <c r="F54" i="422" s="1"/>
  <c r="F55" i="422" s="1"/>
  <c r="F56" i="422" s="1"/>
  <c r="F16" i="421"/>
  <c r="F17" i="421" s="1"/>
  <c r="F18" i="421" s="1"/>
  <c r="F19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55" i="421" s="1"/>
  <c r="F56" i="421" s="1"/>
</calcChain>
</file>

<file path=xl/sharedStrings.xml><?xml version="1.0" encoding="utf-8"?>
<sst xmlns="http://schemas.openxmlformats.org/spreadsheetml/2006/main" count="539" uniqueCount="310">
  <si>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</si>
  <si>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</si>
  <si>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</si>
  <si>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</si>
  <si>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</si>
  <si>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</si>
  <si>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</si>
  <si>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ADJOURN</t>
  </si>
  <si>
    <t>NEW BUSINESS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</si>
  <si>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</si>
  <si>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</si>
  <si>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</si>
  <si>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</si>
  <si>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</si>
  <si>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</si>
  <si>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</si>
  <si>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</si>
  <si>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TG16t</t>
  </si>
  <si>
    <t>SC WNG</t>
  </si>
  <si>
    <t>Rolfe</t>
  </si>
  <si>
    <t>Kivinen</t>
  </si>
  <si>
    <t>Godfrey</t>
  </si>
  <si>
    <t>Kohno</t>
  </si>
  <si>
    <t>Jang</t>
  </si>
  <si>
    <t>Powell</t>
  </si>
  <si>
    <t xml:space="preserve">LIAISON REPORT: 802.18 </t>
  </si>
  <si>
    <t xml:space="preserve">LIAISON REPORT: 802.19 </t>
  </si>
  <si>
    <t xml:space="preserve">LIAISON REPORT: 802.11 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</si>
  <si>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</si>
  <si>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</si>
  <si>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</si>
  <si>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</si>
  <si>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</si>
  <si>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</si>
  <si>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</si>
  <si>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https://grouper.ieee.org/groups/802/15/pub/Meeting_Plan.html</t>
  </si>
  <si>
    <t>5</t>
  </si>
  <si>
    <t>3.1</t>
  </si>
  <si>
    <t>3.2</t>
  </si>
  <si>
    <t>7</t>
  </si>
  <si>
    <t>Item #</t>
  </si>
  <si>
    <t>Agenda Item</t>
  </si>
  <si>
    <t>Registration Link:</t>
  </si>
  <si>
    <t>Cat.</t>
  </si>
  <si>
    <t>Owner</t>
  </si>
  <si>
    <t>1.1e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</si>
  <si>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</si>
  <si>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</si>
  <si>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</si>
  <si>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</si>
  <si>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</si>
  <si>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</si>
  <si>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</si>
  <si>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</si>
  <si>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</si>
  <si>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</si>
  <si>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</si>
  <si>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</si>
  <si>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</si>
  <si>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</si>
  <si>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</si>
  <si>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</si>
  <si>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</si>
  <si>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</si>
  <si>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</si>
  <si>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</si>
  <si>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</si>
  <si>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</si>
  <si>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</si>
  <si>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</si>
  <si>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</si>
  <si>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</si>
  <si>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</si>
  <si>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</si>
  <si>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</si>
  <si>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</si>
  <si>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</si>
  <si>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</si>
  <si>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</si>
  <si>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</si>
  <si>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</si>
  <si>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</si>
  <si>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</si>
  <si>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</si>
  <si>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</si>
  <si>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</si>
  <si>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</si>
  <si>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</si>
  <si>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</si>
  <si>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</si>
  <si>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</si>
  <si>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</si>
  <si>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</si>
  <si>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</si>
  <si>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</si>
  <si>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</si>
  <si>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</si>
  <si>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</si>
  <si>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2.1</t>
  </si>
  <si>
    <t>Opening 802.15 WG meeting:</t>
  </si>
  <si>
    <t>Mid-Week 802.15 WG meeting:</t>
  </si>
  <si>
    <t>Closing 802.15 WG meeting:</t>
  </si>
  <si>
    <t>802 Wireless Chairs (WCSC) meeting:</t>
  </si>
  <si>
    <t>1.1f</t>
  </si>
  <si>
    <t>2.6</t>
  </si>
  <si>
    <t>1.5</t>
  </si>
  <si>
    <t>1.6</t>
  </si>
  <si>
    <t>1.7</t>
  </si>
  <si>
    <t>Closing motions
EC Agenda items
PAR extension needed
Any issues</t>
  </si>
  <si>
    <t>3.1a</t>
  </si>
  <si>
    <t>3.1b</t>
  </si>
  <si>
    <t>3.1c</t>
  </si>
  <si>
    <t>3.1d</t>
  </si>
  <si>
    <t>3.1e</t>
  </si>
  <si>
    <t>Virtual Rm 1</t>
  </si>
  <si>
    <t>Attendance requirements for Mtg.</t>
  </si>
  <si>
    <t>Subgroup Status and Objectives for Mtg.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</si>
  <si>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</si>
  <si>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</si>
  <si>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</si>
  <si>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</si>
  <si>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</si>
  <si>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Virtual Rm 2</t>
  </si>
  <si>
    <t>Virtual Rm 3</t>
  </si>
  <si>
    <t>Virtual Rm 4</t>
  </si>
  <si>
    <t>DirectVoteLive (DVL) for Closing Plenary [rem: highly recomm. to use one email for all 802 items]</t>
  </si>
  <si>
    <t>TG 6ma BAN/VAN Revision</t>
  </si>
  <si>
    <t>TG 7a OCC Amendment</t>
  </si>
  <si>
    <t>802.15
AC MEETING
(Virtual Rm 1)</t>
  </si>
  <si>
    <t>Recess</t>
  </si>
  <si>
    <t>802.15 WG Opening Plenary
(Virtual Rm 1)</t>
  </si>
  <si>
    <t>802.15 WG Closing Plenary
(Virtual Rm 1)</t>
  </si>
  <si>
    <t>Guidance Timing Local Time</t>
  </si>
  <si>
    <t>Status Update Topic</t>
  </si>
  <si>
    <t>SC
MAINT</t>
  </si>
  <si>
    <t>Midweek Subgroup Status Updates</t>
  </si>
  <si>
    <t>Au</t>
  </si>
  <si>
    <t>AOB</t>
  </si>
  <si>
    <t>LUNCH</t>
  </si>
  <si>
    <t>N/A</t>
  </si>
  <si>
    <t>Chair Reminders:
    - Show Patent Policy, Antitrust, Copyright,
      Ethics/Conduct, and Bylaws opening slides
      and ask patent claim question
    - Remind participants they must register and pay
      registation fee for meeting</t>
  </si>
  <si>
    <t>Opening 802.15 WG AC meeting:</t>
  </si>
  <si>
    <t>Mid-Week 802.15 WG AC meeting:</t>
  </si>
  <si>
    <t>802 Leadership Mtg. Update</t>
  </si>
  <si>
    <r>
      <t xml:space="preserve">Registration for the this Mtg. is required -
If you have not already done so, you can follow the registration link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https://grouper.ieee.org/groups/802/15/pub/Meeting_Plan.html</t>
    </r>
    <r>
      <rPr>
        <sz val="10"/>
        <rFont val="Times New Roman"/>
        <family val="1"/>
      </rPr>
      <t>)</t>
    </r>
  </si>
  <si>
    <r>
      <rPr>
        <b/>
        <sz val="10"/>
        <rFont val="Times New Roman"/>
        <family val="1"/>
      </rPr>
      <t>REMOTE INFORMATION FOR THE WEEK</t>
    </r>
    <r>
      <rPr>
        <b/>
        <sz val="10"/>
        <color theme="10"/>
        <rFont val="Times New Roman"/>
        <family val="1"/>
      </rPr>
      <t xml:space="preserve">
</t>
    </r>
    <r>
      <rPr>
        <sz val="10"/>
        <color theme="10"/>
        <rFont val="Times New Roman"/>
        <family val="1"/>
      </rPr>
      <t xml:space="preserve">   </t>
    </r>
    <r>
      <rPr>
        <sz val="10"/>
        <rFont val="Times New Roman"/>
        <family val="1"/>
      </rPr>
      <t xml:space="preserve"> (</t>
    </r>
    <r>
      <rPr>
        <sz val="10"/>
        <color rgb="FF0000FF"/>
        <rFont val="Times New Roman"/>
        <family val="1"/>
      </rPr>
      <t>http://grouper.ieee.org/groups/802/15/calendar.html</t>
    </r>
    <r>
      <rPr>
        <sz val="10"/>
        <color theme="10"/>
        <rFont val="Times New Roman"/>
        <family val="1"/>
      </rPr>
      <t>)</t>
    </r>
  </si>
  <si>
    <r>
      <t xml:space="preserve">IEEE PATENT POLICY--CALL FOR LOAs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https://mentor.ieee.org/myproject/Public/mytools/mob/slideset.pdf</t>
    </r>
    <r>
      <rPr>
        <sz val="10"/>
        <rFont val="Times New Roman"/>
        <family val="1"/>
      </rPr>
      <t>)</t>
    </r>
  </si>
  <si>
    <r>
      <t xml:space="preserve">IEEE COPYRIGHT POLICY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https://standards.ieee.org/wp-content/uploads/2022/02/ieee-sa-copyright-policy.pdf</t>
    </r>
    <r>
      <rPr>
        <sz val="10"/>
        <rFont val="Times New Roman"/>
        <family val="1"/>
      </rPr>
      <t>)</t>
    </r>
  </si>
  <si>
    <r>
      <t xml:space="preserve">IEEE PARTICIPANT BEHAVIOR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https://standards.ieee.org/wp-content/uploads/import/documents/other/Participant-Behavior-Individual-Method.pdf</t>
    </r>
    <r>
      <rPr>
        <sz val="10"/>
        <rFont val="Times New Roman"/>
        <family val="1"/>
      </rPr>
      <t>)</t>
    </r>
  </si>
  <si>
    <t>All</t>
  </si>
  <si>
    <t>Adjourn</t>
  </si>
  <si>
    <t>TG4ac</t>
  </si>
  <si>
    <t>15.4 Amend: Privacy</t>
  </si>
  <si>
    <t>15.6 Revision to 15.6-2012 (and adding BAN/VAN)</t>
  </si>
  <si>
    <t>TG7a</t>
  </si>
  <si>
    <t>Agenda for WG15 AC Mtg. -</t>
  </si>
  <si>
    <t>TG 4ac Privacy Amendment</t>
  </si>
  <si>
    <t># slots
requested</t>
  </si>
  <si>
    <t>Local
Time</t>
  </si>
  <si>
    <t>Opening 802 Wireless:</t>
  </si>
  <si>
    <t>Opening 802 LMSC:</t>
  </si>
  <si>
    <t>Closing 802 LMSC:</t>
  </si>
  <si>
    <t>4.10</t>
  </si>
  <si>
    <t>4.13</t>
  </si>
  <si>
    <t>WG ADMIN ITEMS - N/A</t>
  </si>
  <si>
    <t>SC MAINT/RULES</t>
  </si>
  <si>
    <t>Social</t>
  </si>
  <si>
    <t>802.15 WNG meeting:</t>
  </si>
  <si>
    <t>This Mtg. is being held Mixed-Mode as per the vote in the 802 LMSC</t>
  </si>
  <si>
    <t>The weekly session of the IEEE P802.15 WG on WSN is given in graphic format below. Local Time is meeting location time.</t>
  </si>
  <si>
    <t>n/a</t>
  </si>
  <si>
    <t xml:space="preserve">    Motions @ EOW
        - …
        - …
        - …
        - …
        - …</t>
  </si>
  <si>
    <t>15.7 Amend: Optical Camera Communications (OCC)</t>
  </si>
  <si>
    <t>Update on NesCom and RevCom and Dates
    - See SASB Dates TAB(s)</t>
  </si>
  <si>
    <t>NesCom RevCom SA Stds. Board UPDATES - (see SASB TAB(s) for important dates)</t>
  </si>
  <si>
    <t>POLLS - In person and ePolls</t>
  </si>
  <si>
    <t>SC IETF - update at WG15 Mid-Week</t>
  </si>
  <si>
    <t>2.5</t>
  </si>
  <si>
    <t>1.1g</t>
  </si>
  <si>
    <t>2.7</t>
  </si>
  <si>
    <t>4.1</t>
  </si>
  <si>
    <t>Kurner</t>
  </si>
  <si>
    <t>4.15</t>
  </si>
  <si>
    <t>Report given during Mid-Week</t>
  </si>
  <si>
    <t>WEBEX INFO</t>
  </si>
  <si>
    <t>close rpt. doc. #</t>
  </si>
  <si>
    <t>TG4ad</t>
  </si>
  <si>
    <t>15.4 Amend: Next Gen SUN PHYs</t>
  </si>
  <si>
    <t>Joint .15/.1 Mtg.</t>
  </si>
  <si>
    <t>4.16</t>
  </si>
  <si>
    <t>WG15</t>
  </si>
  <si>
    <t>Standing Committee on Wireless Next Generation</t>
  </si>
  <si>
    <t>4.20</t>
  </si>
  <si>
    <t>4.17</t>
  </si>
  <si>
    <t>4.18</t>
  </si>
  <si>
    <t>Standing Committee on IETF Related Activities (part of WG Mid-Week)</t>
  </si>
  <si>
    <t>Joint .15/.11 Mtg.</t>
  </si>
  <si>
    <t>Mtg. Requests</t>
  </si>
  <si>
    <t>Next Session Info</t>
  </si>
  <si>
    <t>Call Requests Until Next Session</t>
  </si>
  <si>
    <t>802
JTC1
802.24</t>
  </si>
  <si>
    <t xml:space="preserve">Dinner on
your own
</t>
  </si>
  <si>
    <t>802 Activities (LMSC or Other)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</si>
  <si>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</si>
  <si>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</si>
  <si>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</si>
  <si>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</si>
  <si>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802.15 WG Activities &amp; Joint WG Activities</t>
  </si>
  <si>
    <t>2.8</t>
  </si>
  <si>
    <t>2.9</t>
  </si>
  <si>
    <t>Interest Group on Next Gen OWC</t>
  </si>
  <si>
    <t>Any slot not conflicting with .18 and of course all of Ben's other mtgs.</t>
  </si>
  <si>
    <t>Vote on offering TG4ab D01 for Sale Y/N/A 34/5/12 (66.7%, 9.8%, 23.5%)</t>
  </si>
  <si>
    <t>TG4ae</t>
  </si>
  <si>
    <t>TG9a</t>
  </si>
  <si>
    <t>802.15 WG
Prep</t>
  </si>
  <si>
    <t>TG4ac
Privacy</t>
  </si>
  <si>
    <t>802.15 WG Prep</t>
  </si>
  <si>
    <t>4.8</t>
  </si>
  <si>
    <t>4.19</t>
  </si>
  <si>
    <t>WG15 TG
Tech Ed</t>
  </si>
  <si>
    <t>802 Wireless
Chairs
Standing Committee</t>
  </si>
  <si>
    <t>15.4 Amend: Ascon Cryptographic Algorithms</t>
  </si>
  <si>
    <t>TG 9a EDHOC KMP Amendment</t>
  </si>
  <si>
    <t>TG 4ae Ascon Cryptographic Algorithms Amendment</t>
  </si>
  <si>
    <t>15.9 Amend: EDHOC KMP</t>
  </si>
  <si>
    <t>TG4ae
Ascon
Crypt Alg</t>
  </si>
  <si>
    <t>TG9a
EDHOC KMP</t>
  </si>
  <si>
    <t>Krieger</t>
  </si>
  <si>
    <t>Questions/discussion on IEEE 802 Response to FCC Petition by NextNav</t>
  </si>
  <si>
    <r>
      <t xml:space="preserve">IEEE 802 LinkedIn Publicity Page: </t>
    </r>
    <r>
      <rPr>
        <sz val="10"/>
        <rFont val="Times New Roman"/>
        <family val="1"/>
      </rPr>
      <t>(</t>
    </r>
    <r>
      <rPr>
        <sz val="10"/>
        <color rgb="FF0000FF"/>
        <rFont val="Times New Roman"/>
        <family val="1"/>
      </rPr>
      <t>https://mentor.ieee.org/myproject/Public/mytools/mob/slideset.pdf</t>
    </r>
    <r>
      <rPr>
        <sz val="10"/>
        <rFont val="Times New Roman"/>
        <family val="1"/>
      </rPr>
      <t>)</t>
    </r>
  </si>
  <si>
    <t>Jnt/Recip 
Credit
See 802
Cal</t>
  </si>
  <si>
    <t>TG4ad
NG SUN PHYs</t>
  </si>
  <si>
    <t>TG4ab
NG UWB</t>
  </si>
  <si>
    <t>15.4 Amend: Next Gen UWB</t>
  </si>
  <si>
    <t>IG NG OWC</t>
  </si>
  <si>
    <t>TG 4ad NG SUN PHYs Amendment</t>
  </si>
  <si>
    <t>TG 16t Lic NB Amendment</t>
  </si>
  <si>
    <t>TG 15 NB AHN New Standard - IN HIBERNATION</t>
  </si>
  <si>
    <t>TG 4ab NG UWB Amendment</t>
  </si>
  <si>
    <t>UWB Ad Hoc Networks (in hibernation)</t>
  </si>
  <si>
    <t>NB Ad Hoc Networks (in hibernation)</t>
  </si>
  <si>
    <t>16 Amend: Licensed Narrowband</t>
  </si>
  <si>
    <t>-</t>
  </si>
  <si>
    <t>JTC1 meets on TUES PM2 free for PHIL</t>
  </si>
  <si>
    <t>SC
THz</t>
  </si>
  <si>
    <t>SC THz</t>
  </si>
  <si>
    <t>Plans for Jan. Mtg.</t>
  </si>
  <si>
    <t>TG 14 IR UWB AHN New Standard - IN HIBERNATION</t>
  </si>
  <si>
    <t>802.15 WG Midweek Plenary
(Virtual Rm 1)</t>
  </si>
  <si>
    <t>2024 &amp; 2025 SASB Dates</t>
  </si>
  <si>
    <t>WG MOTIONS</t>
  </si>
  <si>
    <t>154th IEEE 802.15 WSN Session</t>
  </si>
  <si>
    <t>802 WIRELESS
OPENING MEETING</t>
  </si>
  <si>
    <t>154th IEEE 802.15 WSN SESSION</t>
  </si>
  <si>
    <t>Kobe Covention Center - Kobe, Japan</t>
  </si>
  <si>
    <t>Not overlaping mtg w/4ae and 9a</t>
  </si>
  <si>
    <t>MARCH 2025 802 WIRELESS PLENARY MIXED MODE MTG. - PLAN OF RECORD AND MTG INFO</t>
  </si>
  <si>
    <t>802.15 AC Meeting  (Virtual Rm 1)</t>
  </si>
  <si>
    <t>APPROVE THE MINUTES FROM Prior Mtg. (15-24-0676-00-0000)</t>
  </si>
  <si>
    <t>SC WNG - Special 802.15 Technology Focus
w/Technology Demos
(Virtual Rm 1)</t>
  </si>
  <si>
    <t>4.12</t>
  </si>
  <si>
    <t>4.11</t>
  </si>
  <si>
    <t>4.9</t>
  </si>
  <si>
    <t>4.2</t>
  </si>
  <si>
    <t>4.3</t>
  </si>
  <si>
    <t>4.4</t>
  </si>
  <si>
    <t>4.5</t>
  </si>
  <si>
    <t>4.6</t>
  </si>
  <si>
    <t>4.7</t>
  </si>
  <si>
    <t>4.14</t>
  </si>
  <si>
    <t>RECESS FOR WNG, starting @ 10:30am</t>
  </si>
  <si>
    <t>4.21</t>
  </si>
  <si>
    <t>4.22</t>
  </si>
  <si>
    <t>TBD</t>
  </si>
  <si>
    <t>WEBEX/ATTENDANCE/VOTERS (voters: 114, nearly: 12, aspirant: 22)</t>
  </si>
  <si>
    <t>REVIEW AND APPROVE MTG AGENDA (15-24-0669-03)</t>
  </si>
  <si>
    <t>WG Admin Items and Announcements</t>
  </si>
  <si>
    <t>Rolfe, Beecher</t>
  </si>
  <si>
    <t xml:space="preserve">FUTURE MTGS </t>
  </si>
  <si>
    <t>Future Venue Ad-Hoc - Thursday 8am</t>
  </si>
  <si>
    <t>802.15 WG will hold its session March 9-15, 2024, with the in-person part being held at the Hilton Atlanta, Atlanta, GA.</t>
  </si>
  <si>
    <t>802 (in-person) Mtg. Registration Fees &amp; Deadlines have been set at $600 until Jan 31, 2025, $800 through Feb 28, 2024, and $1000 after Feb 28, 2024 
Additional In Hotel Stay Discount of $300
Student Rate $100</t>
  </si>
  <si>
    <t>Godfrey/Beecher</t>
  </si>
  <si>
    <t>Jang/Beecher</t>
  </si>
  <si>
    <t>　</t>
  </si>
  <si>
    <t>　Social</t>
  </si>
  <si>
    <t>　Venue</t>
  </si>
  <si>
    <t xml:space="preserve">CHAIR'S ADVISORY COMMITTEE (CAC) </t>
  </si>
  <si>
    <t xml:space="preserve">WIRELESS CHAIRS STEERING COMMITTEE (WCSC) </t>
  </si>
  <si>
    <t>Kitazawa</t>
  </si>
  <si>
    <t>TREASURER'S REPORT (ec-25-0001-00-WCSC)</t>
  </si>
  <si>
    <t>WG OPENING REPORT (15-24-0670-04)</t>
  </si>
  <si>
    <t>　Kobe Information 15-25-0037-00</t>
  </si>
  <si>
    <t>Social Event</t>
  </si>
  <si>
    <t>Thanks to Hiroshi Mano and local IEEE personnel</t>
  </si>
  <si>
    <t>LIAISON REPORT: 802.18</t>
  </si>
  <si>
    <t>Au/??</t>
  </si>
  <si>
    <t>Petrick/??</t>
  </si>
  <si>
    <t>Atlanta</t>
  </si>
  <si>
    <t>yes</t>
  </si>
  <si>
    <t>R5</t>
  </si>
  <si>
    <t>Ben sent the information in an email</t>
  </si>
  <si>
    <t>if possible -   no conflicts with .18/.19/.24 and Thurs AM</t>
  </si>
  <si>
    <t>Not overlaping mtg w/4ac and 9a</t>
  </si>
  <si>
    <t>Not overlaping mtg w/4ac and 4ae</t>
  </si>
  <si>
    <t>Phil has those</t>
  </si>
  <si>
    <t>not overlaping with 4ad</t>
  </si>
  <si>
    <t>not overlapping with  SC MAINT - big room.</t>
  </si>
  <si>
    <t>AM1 then AM2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</si>
</sst>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[$-F800]dddd\,\ mmmm\ dd\,\ yyyy"/>
    <numFmt numFmtId="168" formatCode="[$-409]dd\-mmm\-yy;@"/>
  </numFmts>
  <fonts count="58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10"/>
      <name val="Courier"/>
    </font>
    <font>
      <b/>
      <sz val="10"/>
      <color indexed="8"/>
      <name val="Courier"/>
      <family val="3"/>
    </font>
    <font>
      <u/>
      <sz val="10"/>
      <color theme="10"/>
      <name val="Arial"/>
      <family val="2"/>
    </font>
    <font>
      <b/>
      <sz val="10"/>
      <color theme="10"/>
      <name val="Times New Roman"/>
      <family val="1"/>
    </font>
    <font>
      <sz val="10"/>
      <color theme="10"/>
      <name val="Times New Roman"/>
      <family val="1"/>
    </font>
    <font>
      <sz val="10"/>
      <color rgb="FF0000FF"/>
      <name val="Times New Roman"/>
      <family val="1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10"/>
      <color rgb="FF0000FF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b/>
      <u/>
      <sz val="8"/>
      <color rgb="FF0000FF"/>
      <name val="Arial"/>
      <family val="2"/>
    </font>
    <font>
      <b/>
      <u/>
      <sz val="14"/>
      <color theme="10"/>
      <name val="Arial"/>
      <family val="2"/>
    </font>
    <font>
      <b/>
      <strike/>
      <sz val="10"/>
      <color indexed="8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48A54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">
    <xf numFmtId="164" fontId="0" fillId="0" borderId="0"/>
    <xf numFmtId="166" fontId="4" fillId="0" borderId="0" applyFont="0" applyFill="0" applyBorder="0" applyAlignment="0" applyProtection="0"/>
    <xf numFmtId="164" fontId="7" fillId="0" borderId="0"/>
    <xf numFmtId="164" fontId="7" fillId="0" borderId="0"/>
    <xf numFmtId="164" fontId="14" fillId="0" borderId="0" applyNumberFormat="0" applyFill="0" applyBorder="0" applyAlignment="0" applyProtection="0"/>
    <xf numFmtId="0" fontId="3" fillId="0" borderId="0"/>
    <xf numFmtId="0" fontId="39" fillId="0" borderId="0" applyNumberFormat="0" applyFill="0" applyBorder="0" applyAlignment="0" applyProtection="0"/>
    <xf numFmtId="0" fontId="2" fillId="0" borderId="0"/>
    <xf numFmtId="0" fontId="1" fillId="0" borderId="0"/>
  </cellStyleXfs>
  <cellXfs count="404">
    <xf numFmtId="164" fontId="0" fillId="0" borderId="0" xfId="0"/>
    <xf numFmtId="164" fontId="6" fillId="0" borderId="0" xfId="0" applyFont="1"/>
    <xf numFmtId="164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quotePrefix="1" applyNumberFormat="1" applyFont="1" applyAlignment="1">
      <alignment horizontal="left"/>
    </xf>
    <xf numFmtId="164" fontId="6" fillId="0" borderId="0" xfId="0" applyFont="1" applyAlignment="1">
      <alignment horizontal="left" indent="2"/>
    </xf>
    <xf numFmtId="164" fontId="8" fillId="0" borderId="0" xfId="0" applyFont="1"/>
    <xf numFmtId="164" fontId="9" fillId="0" borderId="0" xfId="0" applyFont="1"/>
    <xf numFmtId="164" fontId="5" fillId="0" borderId="0" xfId="0" applyFont="1"/>
    <xf numFmtId="164" fontId="10" fillId="0" borderId="0" xfId="0" quotePrefix="1" applyFont="1" applyAlignment="1">
      <alignment horizontal="left" vertical="top"/>
    </xf>
    <xf numFmtId="164" fontId="10" fillId="0" borderId="0" xfId="0" applyFont="1" applyAlignment="1">
      <alignment vertical="top"/>
    </xf>
    <xf numFmtId="164" fontId="11" fillId="0" borderId="0" xfId="0" applyFont="1" applyAlignment="1">
      <alignment vertical="top"/>
    </xf>
    <xf numFmtId="164" fontId="5" fillId="0" borderId="0" xfId="0" applyFont="1" applyAlignment="1">
      <alignment horizontal="left" indent="1"/>
    </xf>
    <xf numFmtId="164" fontId="5" fillId="0" borderId="0" xfId="0" applyFont="1" applyAlignment="1">
      <alignment horizontal="left" indent="2"/>
    </xf>
    <xf numFmtId="164" fontId="9" fillId="0" borderId="0" xfId="2" applyFont="1" applyAlignment="1">
      <alignment horizontal="left" vertical="center"/>
    </xf>
    <xf numFmtId="164" fontId="9" fillId="0" borderId="0" xfId="2" applyFont="1" applyAlignment="1">
      <alignment horizontal="left" vertical="center" wrapText="1"/>
    </xf>
    <xf numFmtId="164" fontId="5" fillId="0" borderId="0" xfId="2" applyFont="1" applyAlignment="1">
      <alignment horizontal="center" vertical="center"/>
    </xf>
    <xf numFmtId="164" fontId="11" fillId="0" borderId="0" xfId="3" applyFont="1" applyAlignment="1">
      <alignment horizontal="left" vertical="center"/>
    </xf>
    <xf numFmtId="0" fontId="9" fillId="0" borderId="0" xfId="2" applyNumberFormat="1" applyFont="1" applyAlignment="1">
      <alignment horizontal="left" vertical="center"/>
    </xf>
    <xf numFmtId="0" fontId="5" fillId="0" borderId="0" xfId="0" applyNumberFormat="1" applyFont="1" applyAlignment="1">
      <alignment horizontal="left"/>
    </xf>
    <xf numFmtId="164" fontId="6" fillId="0" borderId="0" xfId="0" applyFont="1" applyAlignment="1">
      <alignment horizontal="left"/>
    </xf>
    <xf numFmtId="164" fontId="5" fillId="0" borderId="0" xfId="0" applyFont="1" applyAlignment="1">
      <alignment horizontal="left" wrapText="1"/>
    </xf>
    <xf numFmtId="164" fontId="6" fillId="0" borderId="0" xfId="0" applyFont="1" applyAlignment="1">
      <alignment horizontal="left" indent="1"/>
    </xf>
    <xf numFmtId="164" fontId="6" fillId="2" borderId="0" xfId="0" applyFont="1" applyFill="1"/>
    <xf numFmtId="0" fontId="8" fillId="0" borderId="0" xfId="0" applyNumberFormat="1" applyFont="1"/>
    <xf numFmtId="164" fontId="5" fillId="0" borderId="0" xfId="0" applyFont="1" applyAlignment="1">
      <alignment horizontal="left" vertical="center" wrapText="1"/>
    </xf>
    <xf numFmtId="164" fontId="5" fillId="0" borderId="0" xfId="0" applyFont="1" applyAlignment="1">
      <alignment horizontal="left" vertical="center" wrapText="1" indent="1"/>
    </xf>
    <xf numFmtId="164" fontId="5" fillId="0" borderId="0" xfId="0" applyFont="1" applyAlignment="1">
      <alignment horizontal="left" vertical="center" indent="1"/>
    </xf>
    <xf numFmtId="164" fontId="6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6" fillId="0" borderId="0" xfId="0" applyFont="1" applyAlignment="1">
      <alignment vertical="center" wrapText="1"/>
    </xf>
    <xf numFmtId="164" fontId="17" fillId="0" borderId="0" xfId="4" applyFont="1" applyAlignment="1">
      <alignment horizontal="left" wrapText="1" indent="2"/>
    </xf>
    <xf numFmtId="164" fontId="19" fillId="0" borderId="0" xfId="0" applyFont="1"/>
    <xf numFmtId="164" fontId="4" fillId="0" borderId="0" xfId="0" applyFont="1"/>
    <xf numFmtId="164" fontId="20" fillId="0" borderId="0" xfId="0" applyFont="1" applyAlignment="1">
      <alignment horizontal="left" indent="1"/>
    </xf>
    <xf numFmtId="164" fontId="4" fillId="0" borderId="0" xfId="0" applyFont="1" applyAlignment="1">
      <alignment horizontal="left" indent="1"/>
    </xf>
    <xf numFmtId="164" fontId="4" fillId="0" borderId="0" xfId="0" applyFont="1" applyAlignment="1">
      <alignment horizontal="center"/>
    </xf>
    <xf numFmtId="164" fontId="19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2" fillId="0" borderId="0" xfId="0" applyFont="1" applyAlignment="1">
      <alignment horizontal="center"/>
    </xf>
    <xf numFmtId="164" fontId="22" fillId="0" borderId="0" xfId="0" applyFont="1"/>
    <xf numFmtId="164" fontId="23" fillId="0" borderId="0" xfId="0" applyFont="1"/>
    <xf numFmtId="164" fontId="4" fillId="0" borderId="0" xfId="0" applyFont="1" applyAlignment="1">
      <alignment horizontal="left"/>
    </xf>
    <xf numFmtId="164" fontId="5" fillId="0" borderId="0" xfId="2" applyFont="1" applyAlignment="1">
      <alignment vertical="center"/>
    </xf>
    <xf numFmtId="0" fontId="5" fillId="0" borderId="18" xfId="2" applyNumberFormat="1" applyFont="1" applyBorder="1" applyAlignment="1">
      <alignment horizontal="left" vertical="center"/>
    </xf>
    <xf numFmtId="164" fontId="5" fillId="0" borderId="19" xfId="2" quotePrefix="1" applyFont="1" applyBorder="1" applyAlignment="1">
      <alignment horizontal="left" vertical="center"/>
    </xf>
    <xf numFmtId="164" fontId="5" fillId="0" borderId="19" xfId="2" quotePrefix="1" applyFont="1" applyBorder="1" applyAlignment="1">
      <alignment horizontal="left" vertical="center" wrapText="1"/>
    </xf>
    <xf numFmtId="164" fontId="19" fillId="0" borderId="16" xfId="0" applyFont="1" applyBorder="1"/>
    <xf numFmtId="164" fontId="19" fillId="0" borderId="17" xfId="0" applyFont="1" applyBorder="1"/>
    <xf numFmtId="164" fontId="20" fillId="0" borderId="0" xfId="0" applyFont="1"/>
    <xf numFmtId="164" fontId="6" fillId="0" borderId="0" xfId="0" applyFont="1" applyAlignment="1">
      <alignment horizontal="left" wrapText="1"/>
    </xf>
    <xf numFmtId="164" fontId="5" fillId="0" borderId="0" xfId="0" applyFont="1" applyAlignment="1">
      <alignment horizontal="left" wrapText="1" indent="1"/>
    </xf>
    <xf numFmtId="167" fontId="19" fillId="0" borderId="0" xfId="0" applyNumberFormat="1" applyFont="1"/>
    <xf numFmtId="164" fontId="6" fillId="0" borderId="0" xfId="0" applyFont="1" applyAlignment="1">
      <alignment horizontal="left" vertical="top" wrapText="1"/>
    </xf>
    <xf numFmtId="164" fontId="38" fillId="0" borderId="0" xfId="0" applyFont="1" applyAlignment="1">
      <alignment horizontal="left" vertical="center" indent="1"/>
    </xf>
    <xf numFmtId="164" fontId="38" fillId="0" borderId="0" xfId="0" applyFont="1" applyAlignment="1">
      <alignment horizontal="left" vertical="center" indent="2"/>
    </xf>
    <xf numFmtId="164" fontId="4" fillId="0" borderId="0" xfId="0" applyFont="1" applyAlignment="1">
      <alignment horizontal="left" wrapText="1" indent="1"/>
    </xf>
    <xf numFmtId="164" fontId="5" fillId="0" borderId="0" xfId="0" applyFont="1" applyAlignment="1">
      <alignment horizontal="center" vertical="center"/>
    </xf>
    <xf numFmtId="164" fontId="5" fillId="0" borderId="0" xfId="0" quotePrefix="1" applyFont="1" applyAlignment="1">
      <alignment horizontal="center" vertical="center"/>
    </xf>
    <xf numFmtId="164" fontId="41" fillId="0" borderId="0" xfId="0" applyFont="1" applyAlignment="1">
      <alignment horizontal="center" vertical="center"/>
    </xf>
    <xf numFmtId="164" fontId="42" fillId="0" borderId="0" xfId="0" applyFont="1" applyAlignment="1">
      <alignment horizontal="center" vertical="center"/>
    </xf>
    <xf numFmtId="164" fontId="5" fillId="0" borderId="0" xfId="3" applyFont="1" applyAlignment="1">
      <alignment horizontal="center" vertical="center"/>
    </xf>
    <xf numFmtId="164" fontId="5" fillId="0" borderId="0" xfId="0" applyFont="1" applyAlignment="1">
      <alignment horizontal="center"/>
    </xf>
    <xf numFmtId="164" fontId="5" fillId="0" borderId="0" xfId="0" applyFont="1" applyAlignment="1">
      <alignment horizontal="left" vertical="center"/>
    </xf>
    <xf numFmtId="164" fontId="5" fillId="0" borderId="0" xfId="2" applyFont="1" applyAlignment="1">
      <alignment horizontal="left" vertical="center"/>
    </xf>
    <xf numFmtId="164" fontId="41" fillId="0" borderId="0" xfId="0" applyFont="1" applyAlignment="1">
      <alignment horizontal="left" vertical="center"/>
    </xf>
    <xf numFmtId="164" fontId="42" fillId="0" borderId="0" xfId="0" applyFont="1" applyAlignment="1">
      <alignment horizontal="left" vertical="center"/>
    </xf>
    <xf numFmtId="164" fontId="5" fillId="0" borderId="0" xfId="3" applyFont="1" applyAlignment="1">
      <alignment horizontal="left" vertical="center"/>
    </xf>
    <xf numFmtId="164" fontId="44" fillId="0" borderId="0" xfId="4" applyFont="1" applyAlignment="1">
      <alignment horizontal="left" vertical="center" wrapText="1" indent="1"/>
    </xf>
    <xf numFmtId="164" fontId="6" fillId="0" borderId="0" xfId="4" applyFont="1" applyAlignment="1">
      <alignment horizontal="left" wrapText="1" indent="1"/>
    </xf>
    <xf numFmtId="164" fontId="43" fillId="0" borderId="0" xfId="4" applyFont="1"/>
    <xf numFmtId="164" fontId="4" fillId="0" borderId="0" xfId="0" applyFont="1" applyAlignment="1">
      <alignment horizontal="left" vertical="center" wrapText="1" indent="1"/>
    </xf>
    <xf numFmtId="164" fontId="23" fillId="0" borderId="15" xfId="0" applyFont="1" applyBorder="1" applyAlignment="1">
      <alignment horizontal="center"/>
    </xf>
    <xf numFmtId="164" fontId="4" fillId="0" borderId="0" xfId="0" applyFont="1" applyAlignment="1">
      <alignment horizontal="left" wrapText="1"/>
    </xf>
    <xf numFmtId="164" fontId="23" fillId="0" borderId="16" xfId="0" applyFont="1" applyBorder="1" applyAlignment="1">
      <alignment horizontal="left"/>
    </xf>
    <xf numFmtId="164" fontId="0" fillId="0" borderId="0" xfId="0" applyAlignment="1">
      <alignment horizontal="left"/>
    </xf>
    <xf numFmtId="164" fontId="13" fillId="0" borderId="0" xfId="0" applyFont="1" applyAlignment="1">
      <alignment horizontal="left"/>
    </xf>
    <xf numFmtId="164" fontId="20" fillId="0" borderId="0" xfId="0" applyFont="1" applyAlignment="1">
      <alignment horizontal="left"/>
    </xf>
    <xf numFmtId="164" fontId="19" fillId="0" borderId="0" xfId="0" applyFont="1" applyAlignment="1">
      <alignment horizontal="left"/>
    </xf>
    <xf numFmtId="164" fontId="14" fillId="0" borderId="0" xfId="4" applyAlignment="1">
      <alignment horizontal="left"/>
    </xf>
    <xf numFmtId="164" fontId="15" fillId="0" borderId="0" xfId="0" applyFont="1" applyAlignment="1">
      <alignment horizontal="left"/>
    </xf>
    <xf numFmtId="164" fontId="6" fillId="0" borderId="0" xfId="0" applyFont="1" applyAlignment="1">
      <alignment wrapText="1"/>
    </xf>
    <xf numFmtId="164" fontId="9" fillId="0" borderId="0" xfId="0" applyFont="1" applyAlignment="1">
      <alignment horizontal="left"/>
    </xf>
    <xf numFmtId="164" fontId="8" fillId="0" borderId="0" xfId="0" applyFont="1" applyAlignment="1">
      <alignment horizontal="left"/>
    </xf>
    <xf numFmtId="164" fontId="23" fillId="5" borderId="0" xfId="0" applyFont="1" applyFill="1"/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5" fillId="8" borderId="27" xfId="0" applyFont="1" applyFill="1" applyBorder="1" applyAlignment="1">
      <alignment horizontal="center" vertical="center" wrapText="1"/>
    </xf>
    <xf numFmtId="164" fontId="25" fillId="8" borderId="14" xfId="0" applyFont="1" applyFill="1" applyBorder="1" applyAlignment="1">
      <alignment horizontal="center" vertical="center" wrapText="1"/>
    </xf>
    <xf numFmtId="164" fontId="28" fillId="11" borderId="14" xfId="0" quotePrefix="1" applyFont="1" applyFill="1" applyBorder="1" applyAlignment="1">
      <alignment horizontal="center" vertical="center" wrapText="1"/>
    </xf>
    <xf numFmtId="164" fontId="23" fillId="16" borderId="14" xfId="0" applyFont="1" applyFill="1" applyBorder="1" applyAlignment="1">
      <alignment horizontal="center" vertical="center" wrapText="1"/>
    </xf>
    <xf numFmtId="164" fontId="28" fillId="11" borderId="14" xfId="0" applyFont="1" applyFill="1" applyBorder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5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3" fillId="6" borderId="4" xfId="0" applyFont="1" applyFill="1" applyBorder="1" applyAlignment="1">
      <alignment horizontal="right" vertical="center"/>
    </xf>
    <xf numFmtId="164" fontId="23" fillId="6" borderId="0" xfId="0" applyFont="1" applyFill="1" applyAlignment="1">
      <alignment horizontal="right" vertical="center"/>
    </xf>
    <xf numFmtId="164" fontId="23" fillId="22" borderId="4" xfId="0" applyFont="1" applyFill="1" applyBorder="1" applyAlignment="1">
      <alignment vertical="center"/>
    </xf>
    <xf numFmtId="164" fontId="23" fillId="22" borderId="0" xfId="0" applyFont="1" applyFill="1" applyAlignment="1">
      <alignment vertical="center"/>
    </xf>
    <xf numFmtId="164" fontId="32" fillId="22" borderId="0" xfId="0" applyFont="1" applyFill="1" applyAlignment="1">
      <alignment vertical="center"/>
    </xf>
    <xf numFmtId="164" fontId="33" fillId="22" borderId="0" xfId="0" applyFont="1" applyFill="1" applyAlignment="1">
      <alignment horizontal="left" vertical="center" indent="1"/>
    </xf>
    <xf numFmtId="164" fontId="30" fillId="22" borderId="0" xfId="0" applyFont="1" applyFill="1" applyAlignment="1">
      <alignment vertical="center"/>
    </xf>
    <xf numFmtId="164" fontId="31" fillId="22" borderId="0" xfId="0" applyFont="1" applyFill="1" applyAlignment="1">
      <alignment vertical="center"/>
    </xf>
    <xf numFmtId="164" fontId="31" fillId="22" borderId="6" xfId="0" applyFont="1" applyFill="1" applyBorder="1" applyAlignment="1">
      <alignment vertical="center"/>
    </xf>
    <xf numFmtId="164" fontId="33" fillId="22" borderId="0" xfId="0" applyFont="1" applyFill="1" applyAlignment="1">
      <alignment vertical="center"/>
    </xf>
    <xf numFmtId="164" fontId="33" fillId="22" borderId="6" xfId="0" applyFont="1" applyFill="1" applyBorder="1" applyAlignment="1">
      <alignment horizontal="left" vertical="center" indent="1"/>
    </xf>
    <xf numFmtId="164" fontId="34" fillId="22" borderId="0" xfId="0" applyFont="1" applyFill="1" applyAlignment="1">
      <alignment vertical="center"/>
    </xf>
    <xf numFmtId="164" fontId="23" fillId="6" borderId="0" xfId="0" applyFont="1" applyFill="1" applyAlignment="1">
      <alignment horizontal="center" vertical="center"/>
    </xf>
    <xf numFmtId="164" fontId="34" fillId="22" borderId="0" xfId="0" applyFont="1" applyFill="1" applyAlignment="1">
      <alignment horizontal="left" vertical="center" indent="1"/>
    </xf>
    <xf numFmtId="164" fontId="23" fillId="6" borderId="0" xfId="0" applyFont="1" applyFill="1" applyAlignment="1">
      <alignment vertical="center"/>
    </xf>
    <xf numFmtId="164" fontId="23" fillId="6" borderId="6" xfId="0" applyFont="1" applyFill="1" applyBorder="1" applyAlignment="1">
      <alignment horizontal="center" vertical="center"/>
    </xf>
    <xf numFmtId="164" fontId="35" fillId="22" borderId="7" xfId="0" applyFont="1" applyFill="1" applyBorder="1" applyAlignment="1">
      <alignment vertical="center"/>
    </xf>
    <xf numFmtId="164" fontId="32" fillId="22" borderId="5" xfId="0" applyFont="1" applyFill="1" applyBorder="1" applyAlignment="1">
      <alignment vertical="center"/>
    </xf>
    <xf numFmtId="164" fontId="33" fillId="22" borderId="5" xfId="0" applyFont="1" applyFill="1" applyBorder="1" applyAlignment="1">
      <alignment horizontal="left" vertical="center" indent="1"/>
    </xf>
    <xf numFmtId="164" fontId="33" fillId="22" borderId="8" xfId="0" applyFont="1" applyFill="1" applyBorder="1" applyAlignment="1">
      <alignment horizontal="left" vertical="center" indent="1"/>
    </xf>
    <xf numFmtId="164" fontId="23" fillId="0" borderId="0" xfId="0" applyFont="1" applyAlignment="1">
      <alignment horizontal="center"/>
    </xf>
    <xf numFmtId="164" fontId="18" fillId="6" borderId="3" xfId="0" applyFont="1" applyFill="1" applyBorder="1" applyAlignment="1">
      <alignment horizontal="center" vertical="center"/>
    </xf>
    <xf numFmtId="164" fontId="23" fillId="6" borderId="11" xfId="0" applyFont="1" applyFill="1" applyBorder="1" applyAlignment="1">
      <alignment vertical="center"/>
    </xf>
    <xf numFmtId="164" fontId="23" fillId="6" borderId="10" xfId="0" applyFont="1" applyFill="1" applyBorder="1" applyAlignment="1">
      <alignment vertical="center"/>
    </xf>
    <xf numFmtId="164" fontId="35" fillId="6" borderId="0" xfId="0" applyFont="1" applyFill="1" applyAlignment="1">
      <alignment horizontal="right" vertical="center"/>
    </xf>
    <xf numFmtId="164" fontId="36" fillId="6" borderId="5" xfId="0" applyFont="1" applyFill="1" applyBorder="1" applyAlignment="1">
      <alignment horizontal="center" vertical="center"/>
    </xf>
    <xf numFmtId="164" fontId="25" fillId="6" borderId="5" xfId="0" applyFont="1" applyFill="1" applyBorder="1" applyAlignment="1">
      <alignment horizontal="center" vertical="center"/>
    </xf>
    <xf numFmtId="164" fontId="23" fillId="6" borderId="5" xfId="0" applyFont="1" applyFill="1" applyBorder="1" applyAlignment="1">
      <alignment vertical="center"/>
    </xf>
    <xf numFmtId="164" fontId="25" fillId="6" borderId="8" xfId="0" applyFont="1" applyFill="1" applyBorder="1" applyAlignment="1">
      <alignment horizontal="center" vertical="center"/>
    </xf>
    <xf numFmtId="164" fontId="5" fillId="0" borderId="0" xfId="0" applyFont="1" applyAlignment="1">
      <alignment wrapText="1"/>
    </xf>
    <xf numFmtId="164" fontId="51" fillId="25" borderId="11" xfId="0" applyFont="1" applyFill="1" applyBorder="1" applyAlignment="1">
      <alignment horizontal="left" vertical="center" indent="2"/>
    </xf>
    <xf numFmtId="164" fontId="52" fillId="25" borderId="11" xfId="0" applyFont="1" applyFill="1" applyBorder="1" applyAlignment="1">
      <alignment vertical="center"/>
    </xf>
    <xf numFmtId="164" fontId="52" fillId="25" borderId="11" xfId="0" applyFont="1" applyFill="1" applyBorder="1" applyAlignment="1">
      <alignment horizontal="center" vertical="center"/>
    </xf>
    <xf numFmtId="164" fontId="52" fillId="25" borderId="10" xfId="0" applyFont="1" applyFill="1" applyBorder="1" applyAlignment="1">
      <alignment vertical="center"/>
    </xf>
    <xf numFmtId="164" fontId="51" fillId="25" borderId="0" xfId="0" applyFont="1" applyFill="1" applyAlignment="1">
      <alignment horizontal="left" indent="2"/>
    </xf>
    <xf numFmtId="164" fontId="53" fillId="25" borderId="0" xfId="0" applyFont="1" applyFill="1"/>
    <xf numFmtId="164" fontId="53" fillId="25" borderId="6" xfId="0" applyFont="1" applyFill="1" applyBorder="1"/>
    <xf numFmtId="164" fontId="52" fillId="25" borderId="5" xfId="0" applyFont="1" applyFill="1" applyBorder="1" applyAlignment="1">
      <alignment horizontal="left" vertical="center" indent="2"/>
    </xf>
    <xf numFmtId="164" fontId="52" fillId="25" borderId="5" xfId="0" applyFont="1" applyFill="1" applyBorder="1" applyAlignment="1">
      <alignment vertical="center"/>
    </xf>
    <xf numFmtId="164" fontId="52" fillId="25" borderId="5" xfId="0" applyFont="1" applyFill="1" applyBorder="1" applyAlignment="1">
      <alignment horizontal="center" vertical="center"/>
    </xf>
    <xf numFmtId="164" fontId="52" fillId="25" borderId="8" xfId="0" applyFont="1" applyFill="1" applyBorder="1" applyAlignment="1">
      <alignment vertical="center"/>
    </xf>
    <xf numFmtId="164" fontId="5" fillId="0" borderId="0" xfId="0" applyFont="1" applyAlignment="1">
      <alignment horizontal="center" vertical="top"/>
    </xf>
    <xf numFmtId="164" fontId="6" fillId="0" borderId="0" xfId="0" applyFont="1" applyAlignment="1">
      <alignment horizontal="center" vertical="top"/>
    </xf>
    <xf numFmtId="164" fontId="9" fillId="0" borderId="0" xfId="2" applyFont="1" applyAlignment="1">
      <alignment horizontal="center" vertical="top"/>
    </xf>
    <xf numFmtId="164" fontId="5" fillId="0" borderId="0" xfId="2" applyFont="1" applyAlignment="1">
      <alignment horizontal="center" vertical="top"/>
    </xf>
    <xf numFmtId="164" fontId="5" fillId="0" borderId="0" xfId="0" applyFont="1" applyAlignment="1">
      <alignment horizontal="center" vertical="top" wrapText="1"/>
    </xf>
    <xf numFmtId="164" fontId="6" fillId="2" borderId="0" xfId="0" applyFont="1" applyFill="1" applyAlignment="1">
      <alignment horizontal="center" vertical="top"/>
    </xf>
    <xf numFmtId="165" fontId="5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4" fontId="5" fillId="0" borderId="0" xfId="0" quotePrefix="1" applyFont="1" applyAlignment="1">
      <alignment horizontal="left"/>
    </xf>
    <xf numFmtId="164" fontId="24" fillId="30" borderId="0" xfId="0" applyFont="1" applyFill="1" applyAlignment="1">
      <alignment horizontal="center" vertical="center" wrapText="1"/>
    </xf>
    <xf numFmtId="164" fontId="47" fillId="8" borderId="6" xfId="0" applyFont="1" applyFill="1" applyBorder="1" applyAlignment="1">
      <alignment vertical="center" wrapText="1"/>
    </xf>
    <xf numFmtId="0" fontId="5" fillId="0" borderId="0" xfId="2" applyNumberFormat="1" applyFont="1" applyAlignment="1">
      <alignment horizontal="left" vertical="center"/>
    </xf>
    <xf numFmtId="164" fontId="47" fillId="8" borderId="4" xfId="0" applyFont="1" applyFill="1" applyBorder="1" applyAlignment="1">
      <alignment vertical="center" wrapText="1"/>
    </xf>
    <xf numFmtId="164" fontId="47" fillId="8" borderId="0" xfId="0" applyFont="1" applyFill="1" applyAlignment="1">
      <alignment vertical="center" wrapText="1"/>
    </xf>
    <xf numFmtId="164" fontId="47" fillId="8" borderId="5" xfId="0" applyFont="1" applyFill="1" applyBorder="1" applyAlignment="1">
      <alignment vertical="center" wrapText="1"/>
    </xf>
    <xf numFmtId="164" fontId="52" fillId="15" borderId="4" xfId="0" applyFont="1" applyFill="1" applyBorder="1" applyAlignment="1">
      <alignment horizontal="left" vertical="center"/>
    </xf>
    <xf numFmtId="164" fontId="52" fillId="15" borderId="0" xfId="0" applyFont="1" applyFill="1" applyAlignment="1">
      <alignment horizontal="left" vertical="center"/>
    </xf>
    <xf numFmtId="164" fontId="52" fillId="15" borderId="6" xfId="0" applyFont="1" applyFill="1" applyBorder="1" applyAlignment="1">
      <alignment horizontal="left" vertical="center"/>
    </xf>
    <xf numFmtId="164" fontId="23" fillId="17" borderId="4" xfId="0" applyFont="1" applyFill="1" applyBorder="1" applyAlignment="1">
      <alignment horizontal="left" vertical="center"/>
    </xf>
    <xf numFmtId="164" fontId="23" fillId="17" borderId="0" xfId="0" applyFont="1" applyFill="1" applyAlignment="1">
      <alignment horizontal="left" vertical="center"/>
    </xf>
    <xf numFmtId="164" fontId="23" fillId="17" borderId="6" xfId="0" applyFont="1" applyFill="1" applyBorder="1" applyAlignment="1">
      <alignment horizontal="left" vertical="center"/>
    </xf>
    <xf numFmtId="164" fontId="23" fillId="4" borderId="4" xfId="0" applyFont="1" applyFill="1" applyBorder="1" applyAlignment="1">
      <alignment horizontal="left" vertical="center"/>
    </xf>
    <xf numFmtId="164" fontId="23" fillId="4" borderId="0" xfId="0" applyFont="1" applyFill="1" applyAlignment="1">
      <alignment horizontal="left" vertical="center"/>
    </xf>
    <xf numFmtId="164" fontId="23" fillId="4" borderId="6" xfId="0" applyFont="1" applyFill="1" applyBorder="1" applyAlignment="1">
      <alignment horizontal="left" vertical="center"/>
    </xf>
    <xf numFmtId="164" fontId="52" fillId="23" borderId="4" xfId="0" applyFont="1" applyFill="1" applyBorder="1" applyAlignment="1">
      <alignment horizontal="left" vertical="center"/>
    </xf>
    <xf numFmtId="164" fontId="52" fillId="23" borderId="0" xfId="0" applyFont="1" applyFill="1" applyAlignment="1">
      <alignment horizontal="left" vertical="center"/>
    </xf>
    <xf numFmtId="164" fontId="52" fillId="23" borderId="6" xfId="0" applyFont="1" applyFill="1" applyBorder="1" applyAlignment="1">
      <alignment horizontal="left" vertical="center"/>
    </xf>
    <xf numFmtId="164" fontId="23" fillId="6" borderId="5" xfId="0" applyFont="1" applyFill="1" applyBorder="1" applyAlignment="1">
      <alignment horizontal="center" vertical="center"/>
    </xf>
    <xf numFmtId="164" fontId="52" fillId="31" borderId="7" xfId="0" applyFont="1" applyFill="1" applyBorder="1" applyAlignment="1">
      <alignment horizontal="left" vertical="center"/>
    </xf>
    <xf numFmtId="164" fontId="52" fillId="31" borderId="5" xfId="0" applyFont="1" applyFill="1" applyBorder="1" applyAlignment="1">
      <alignment horizontal="left" vertical="center"/>
    </xf>
    <xf numFmtId="164" fontId="52" fillId="31" borderId="8" xfId="0" applyFont="1" applyFill="1" applyBorder="1" applyAlignment="1">
      <alignment horizontal="left" vertical="center"/>
    </xf>
    <xf numFmtId="0" fontId="14" fillId="24" borderId="33" xfId="4" applyNumberForma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vertical="center" wrapText="1"/>
    </xf>
    <xf numFmtId="164" fontId="24" fillId="8" borderId="7" xfId="0" applyFont="1" applyFill="1" applyBorder="1" applyAlignment="1">
      <alignment vertical="center" wrapText="1"/>
    </xf>
    <xf numFmtId="164" fontId="47" fillId="8" borderId="3" xfId="0" applyFont="1" applyFill="1" applyBorder="1" applyAlignment="1">
      <alignment vertical="center" wrapText="1"/>
    </xf>
    <xf numFmtId="164" fontId="47" fillId="8" borderId="11" xfId="0" applyFont="1" applyFill="1" applyBorder="1" applyAlignment="1">
      <alignment vertical="center" wrapText="1"/>
    </xf>
    <xf numFmtId="164" fontId="47" fillId="8" borderId="10" xfId="0" applyFont="1" applyFill="1" applyBorder="1" applyAlignment="1">
      <alignment vertical="center" wrapText="1"/>
    </xf>
    <xf numFmtId="0" fontId="37" fillId="29" borderId="8" xfId="4" applyNumberFormat="1" applyFont="1" applyFill="1" applyBorder="1" applyAlignment="1">
      <alignment horizontal="center" vertical="center" wrapText="1"/>
    </xf>
    <xf numFmtId="0" fontId="14" fillId="24" borderId="31" xfId="4" applyNumberFormat="1" applyFill="1" applyBorder="1" applyAlignment="1">
      <alignment horizontal="center" vertical="center" wrapText="1"/>
    </xf>
    <xf numFmtId="164" fontId="5" fillId="6" borderId="35" xfId="0" applyFont="1" applyFill="1" applyBorder="1" applyAlignment="1">
      <alignment horizontal="center"/>
    </xf>
    <xf numFmtId="164" fontId="5" fillId="6" borderId="36" xfId="0" applyFont="1" applyFill="1" applyBorder="1" applyAlignment="1">
      <alignment horizontal="center"/>
    </xf>
    <xf numFmtId="164" fontId="5" fillId="0" borderId="0" xfId="0" applyFont="1" applyAlignment="1">
      <alignment vertical="center" wrapText="1"/>
    </xf>
    <xf numFmtId="164" fontId="26" fillId="8" borderId="6" xfId="0" applyFont="1" applyFill="1" applyBorder="1" applyAlignment="1">
      <alignment vertical="center" wrapText="1"/>
    </xf>
    <xf numFmtId="164" fontId="23" fillId="6" borderId="23" xfId="0" applyFont="1" applyFill="1" applyBorder="1" applyAlignment="1">
      <alignment horizontal="right" vertical="center"/>
    </xf>
    <xf numFmtId="164" fontId="23" fillId="6" borderId="23" xfId="0" applyFont="1" applyFill="1" applyBorder="1" applyAlignment="1">
      <alignment horizontal="center" vertical="center"/>
    </xf>
    <xf numFmtId="164" fontId="23" fillId="6" borderId="38" xfId="0" applyFont="1" applyFill="1" applyBorder="1" applyAlignment="1">
      <alignment horizontal="center" vertical="center"/>
    </xf>
    <xf numFmtId="164" fontId="5" fillId="0" borderId="35" xfId="0" applyFont="1" applyBorder="1" applyAlignment="1">
      <alignment horizontal="center"/>
    </xf>
    <xf numFmtId="164" fontId="5" fillId="0" borderId="36" xfId="0" applyFont="1" applyBorder="1" applyAlignment="1">
      <alignment horizontal="center"/>
    </xf>
    <xf numFmtId="164" fontId="5" fillId="29" borderId="0" xfId="0" applyFont="1" applyFill="1" applyAlignment="1">
      <alignment vertical="center"/>
    </xf>
    <xf numFmtId="164" fontId="6" fillId="29" borderId="0" xfId="0" applyFont="1" applyFill="1" applyAlignment="1">
      <alignment wrapText="1"/>
    </xf>
    <xf numFmtId="164" fontId="6" fillId="29" borderId="0" xfId="0" applyFont="1" applyFill="1" applyAlignment="1">
      <alignment horizontal="left" wrapText="1" indent="1"/>
    </xf>
    <xf numFmtId="164" fontId="57" fillId="0" borderId="0" xfId="0" applyFont="1"/>
    <xf numFmtId="164" fontId="57" fillId="0" borderId="0" xfId="0" applyFont="1" applyAlignment="1">
      <alignment horizontal="left"/>
    </xf>
    <xf numFmtId="164" fontId="10" fillId="0" borderId="3" xfId="0" applyFont="1" applyBorder="1" applyAlignment="1">
      <alignment horizontal="center" wrapText="1"/>
    </xf>
    <xf numFmtId="164" fontId="10" fillId="0" borderId="11" xfId="0" applyFont="1" applyBorder="1" applyAlignment="1">
      <alignment horizontal="center" wrapText="1"/>
    </xf>
    <xf numFmtId="164" fontId="10" fillId="0" borderId="10" xfId="0" applyFont="1" applyBorder="1" applyAlignment="1">
      <alignment horizontal="center" wrapText="1"/>
    </xf>
    <xf numFmtId="164" fontId="10" fillId="0" borderId="7" xfId="0" applyFont="1" applyBorder="1" applyAlignment="1">
      <alignment horizontal="center" wrapText="1"/>
    </xf>
    <xf numFmtId="164" fontId="10" fillId="0" borderId="5" xfId="0" applyFont="1" applyBorder="1" applyAlignment="1">
      <alignment horizontal="center" wrapText="1"/>
    </xf>
    <xf numFmtId="164" fontId="10" fillId="0" borderId="8" xfId="0" applyFont="1" applyBorder="1" applyAlignment="1">
      <alignment horizontal="center" wrapText="1"/>
    </xf>
    <xf numFmtId="164" fontId="21" fillId="0" borderId="21" xfId="0" applyFont="1" applyBorder="1" applyAlignment="1">
      <alignment horizontal="left" vertical="top" wrapText="1" readingOrder="1"/>
    </xf>
    <xf numFmtId="164" fontId="21" fillId="0" borderId="22" xfId="0" applyFont="1" applyBorder="1" applyAlignment="1">
      <alignment horizontal="left" vertical="top" readingOrder="1"/>
    </xf>
    <xf numFmtId="164" fontId="21" fillId="0" borderId="1" xfId="0" applyFont="1" applyBorder="1" applyAlignment="1">
      <alignment horizontal="left" vertical="top" readingOrder="1"/>
    </xf>
    <xf numFmtId="164" fontId="21" fillId="0" borderId="23" xfId="0" applyFont="1" applyBorder="1" applyAlignment="1">
      <alignment horizontal="left" vertical="top" readingOrder="1"/>
    </xf>
    <xf numFmtId="164" fontId="21" fillId="0" borderId="0" xfId="0" applyFont="1" applyAlignment="1">
      <alignment horizontal="left" vertical="top" readingOrder="1"/>
    </xf>
    <xf numFmtId="164" fontId="21" fillId="0" borderId="24" xfId="0" applyFont="1" applyBorder="1" applyAlignment="1">
      <alignment horizontal="left" vertical="top" readingOrder="1"/>
    </xf>
    <xf numFmtId="164" fontId="21" fillId="0" borderId="25" xfId="0" applyFont="1" applyBorder="1" applyAlignment="1">
      <alignment horizontal="left" vertical="top" readingOrder="1"/>
    </xf>
    <xf numFmtId="164" fontId="21" fillId="0" borderId="26" xfId="0" applyFont="1" applyBorder="1" applyAlignment="1">
      <alignment horizontal="left" vertical="top" readingOrder="1"/>
    </xf>
    <xf numFmtId="164" fontId="21" fillId="0" borderId="2" xfId="0" applyFont="1" applyBorder="1" applyAlignment="1">
      <alignment horizontal="left" vertical="top" readingOrder="1"/>
    </xf>
    <xf numFmtId="164" fontId="10" fillId="0" borderId="7" xfId="0" applyFont="1" applyBorder="1" applyAlignment="1">
      <alignment horizontal="center"/>
    </xf>
    <xf numFmtId="164" fontId="10" fillId="0" borderId="5" xfId="0" applyFont="1" applyBorder="1" applyAlignment="1">
      <alignment horizontal="center"/>
    </xf>
    <xf numFmtId="164" fontId="10" fillId="0" borderId="8" xfId="0" applyFont="1" applyBorder="1" applyAlignment="1">
      <alignment horizontal="center"/>
    </xf>
    <xf numFmtId="164" fontId="10" fillId="0" borderId="7" xfId="0" applyFont="1" applyBorder="1" applyAlignment="1">
      <alignment horizontal="right"/>
    </xf>
    <xf numFmtId="164" fontId="10" fillId="0" borderId="5" xfId="0" applyFont="1" applyBorder="1" applyAlignment="1">
      <alignment horizontal="right"/>
    </xf>
    <xf numFmtId="167" fontId="10" fillId="0" borderId="5" xfId="0" applyNumberFormat="1" applyFont="1" applyBorder="1" applyAlignment="1">
      <alignment horizontal="left"/>
    </xf>
    <xf numFmtId="167" fontId="10" fillId="0" borderId="8" xfId="0" applyNumberFormat="1" applyFont="1" applyBorder="1" applyAlignment="1">
      <alignment horizontal="left"/>
    </xf>
    <xf numFmtId="164" fontId="5" fillId="0" borderId="19" xfId="2" applyFont="1" applyBorder="1" applyAlignment="1">
      <alignment horizontal="center" vertical="center" wrapText="1"/>
    </xf>
    <xf numFmtId="164" fontId="5" fillId="0" borderId="20" xfId="2" applyFont="1" applyBorder="1" applyAlignment="1">
      <alignment horizontal="center" vertical="center" wrapText="1"/>
    </xf>
    <xf numFmtId="167" fontId="10" fillId="0" borderId="7" xfId="0" applyNumberFormat="1" applyFont="1" applyBorder="1" applyAlignment="1">
      <alignment horizontal="center" wrapText="1"/>
    </xf>
    <xf numFmtId="167" fontId="10" fillId="0" borderId="5" xfId="0" applyNumberFormat="1" applyFont="1" applyBorder="1" applyAlignment="1">
      <alignment horizontal="center" wrapText="1"/>
    </xf>
    <xf numFmtId="167" fontId="10" fillId="0" borderId="8" xfId="0" applyNumberFormat="1" applyFont="1" applyBorder="1" applyAlignment="1">
      <alignment horizontal="center" wrapText="1"/>
    </xf>
    <xf numFmtId="164" fontId="5" fillId="0" borderId="0" xfId="0" applyFont="1" applyAlignment="1">
      <alignment horizontal="left" vertical="top"/>
    </xf>
    <xf numFmtId="164" fontId="5" fillId="0" borderId="0" xfId="0" applyFont="1" applyAlignment="1">
      <alignment horizontal="center" vertical="top" wrapText="1"/>
    </xf>
    <xf numFmtId="165" fontId="5" fillId="0" borderId="0" xfId="0" applyNumberFormat="1" applyFont="1" applyAlignment="1">
      <alignment horizontal="center" vertical="top"/>
    </xf>
    <xf numFmtId="164" fontId="5" fillId="0" borderId="9" xfId="2" applyFont="1" applyBorder="1" applyAlignment="1">
      <alignment horizontal="center" vertical="center" wrapText="1"/>
    </xf>
    <xf numFmtId="164" fontId="5" fillId="0" borderId="12" xfId="2" applyFont="1" applyBorder="1" applyAlignment="1">
      <alignment horizontal="center" vertical="center" wrapText="1"/>
    </xf>
    <xf numFmtId="164" fontId="5" fillId="0" borderId="13" xfId="2" applyFont="1" applyBorder="1" applyAlignment="1">
      <alignment horizontal="center" vertical="center" wrapText="1"/>
    </xf>
    <xf numFmtId="164" fontId="5" fillId="0" borderId="6" xfId="2" applyFont="1" applyBorder="1" applyAlignment="1">
      <alignment horizontal="left" vertical="center" wrapText="1"/>
    </xf>
    <xf numFmtId="164" fontId="5" fillId="0" borderId="8" xfId="2" applyFont="1" applyBorder="1" applyAlignment="1">
      <alignment horizontal="left" vertical="center" wrapText="1"/>
    </xf>
    <xf numFmtId="164" fontId="5" fillId="0" borderId="28" xfId="2" applyFont="1" applyBorder="1" applyAlignment="1">
      <alignment horizontal="center" vertical="center" wrapText="1"/>
    </xf>
    <xf numFmtId="164" fontId="5" fillId="0" borderId="34" xfId="2" applyFont="1" applyBorder="1" applyAlignment="1">
      <alignment horizontal="center" vertical="center" wrapText="1"/>
    </xf>
    <xf numFmtId="164" fontId="5" fillId="0" borderId="29" xfId="2" applyFont="1" applyBorder="1" applyAlignment="1">
      <alignment horizontal="center" vertical="center" wrapText="1"/>
    </xf>
    <xf numFmtId="164" fontId="5" fillId="0" borderId="30" xfId="2" applyFont="1" applyBorder="1" applyAlignment="1">
      <alignment horizontal="center" vertical="center" wrapText="1"/>
    </xf>
    <xf numFmtId="164" fontId="5" fillId="0" borderId="31" xfId="2" applyFont="1" applyBorder="1" applyAlignment="1">
      <alignment horizontal="center" vertical="center" wrapText="1"/>
    </xf>
    <xf numFmtId="164" fontId="5" fillId="0" borderId="0" xfId="0" applyFont="1" applyAlignment="1">
      <alignment horizontal="center" vertical="top"/>
    </xf>
    <xf numFmtId="164" fontId="6" fillId="0" borderId="0" xfId="0" applyFont="1" applyAlignment="1">
      <alignment horizontal="center" vertical="top"/>
    </xf>
    <xf numFmtId="164" fontId="5" fillId="0" borderId="37" xfId="2" applyFont="1" applyBorder="1" applyAlignment="1">
      <alignment horizontal="center" vertical="center" wrapText="1"/>
    </xf>
    <xf numFmtId="164" fontId="5" fillId="0" borderId="8" xfId="2" applyFont="1" applyBorder="1" applyAlignment="1">
      <alignment horizontal="center" vertical="center" wrapText="1"/>
    </xf>
    <xf numFmtId="0" fontId="55" fillId="12" borderId="11" xfId="4" applyNumberFormat="1" applyFont="1" applyFill="1" applyBorder="1" applyAlignment="1">
      <alignment horizontal="center" vertical="center" wrapText="1"/>
    </xf>
    <xf numFmtId="0" fontId="55" fillId="12" borderId="10" xfId="4" applyNumberFormat="1" applyFont="1" applyFill="1" applyBorder="1" applyAlignment="1">
      <alignment horizontal="center" vertical="center" wrapText="1"/>
    </xf>
    <xf numFmtId="0" fontId="55" fillId="12" borderId="0" xfId="4" applyNumberFormat="1" applyFont="1" applyFill="1" applyAlignment="1">
      <alignment horizontal="center" vertical="center" wrapText="1"/>
    </xf>
    <xf numFmtId="0" fontId="55" fillId="12" borderId="6" xfId="4" applyNumberFormat="1" applyFont="1" applyFill="1" applyBorder="1" applyAlignment="1">
      <alignment horizontal="center" vertical="center" wrapText="1"/>
    </xf>
    <xf numFmtId="0" fontId="55" fillId="12" borderId="5" xfId="4" applyNumberFormat="1" applyFont="1" applyFill="1" applyBorder="1" applyAlignment="1">
      <alignment horizontal="center" vertical="center" wrapText="1"/>
    </xf>
    <xf numFmtId="0" fontId="55" fillId="12" borderId="8" xfId="4" applyNumberFormat="1" applyFont="1" applyFill="1" applyBorder="1" applyAlignment="1">
      <alignment horizontal="center" vertical="center" wrapText="1"/>
    </xf>
    <xf numFmtId="164" fontId="27" fillId="14" borderId="9" xfId="0" applyFont="1" applyFill="1" applyBorder="1" applyAlignment="1">
      <alignment horizontal="center" vertical="center" wrapText="1"/>
    </xf>
    <xf numFmtId="164" fontId="27" fillId="14" borderId="12" xfId="0" applyFont="1" applyFill="1" applyBorder="1" applyAlignment="1">
      <alignment horizontal="center" vertical="center" wrapText="1"/>
    </xf>
    <xf numFmtId="164" fontId="27" fillId="14" borderId="13" xfId="0" applyFont="1" applyFill="1" applyBorder="1" applyAlignment="1">
      <alignment horizontal="center" vertical="center" wrapText="1"/>
    </xf>
    <xf numFmtId="164" fontId="29" fillId="10" borderId="11" xfId="0" applyFont="1" applyFill="1" applyBorder="1" applyAlignment="1">
      <alignment horizontal="center" vertical="center" wrapText="1"/>
    </xf>
    <xf numFmtId="164" fontId="29" fillId="10" borderId="10" xfId="0" applyFont="1" applyFill="1" applyBorder="1" applyAlignment="1">
      <alignment horizontal="center" vertical="center" wrapText="1"/>
    </xf>
    <xf numFmtId="164" fontId="29" fillId="10" borderId="5" xfId="0" applyFont="1" applyFill="1" applyBorder="1" applyAlignment="1">
      <alignment horizontal="center" vertical="center" wrapText="1"/>
    </xf>
    <xf numFmtId="164" fontId="29" fillId="10" borderId="8" xfId="0" applyFont="1" applyFill="1" applyBorder="1" applyAlignment="1">
      <alignment horizontal="center" vertical="center" wrapText="1"/>
    </xf>
    <xf numFmtId="164" fontId="47" fillId="8" borderId="4" xfId="0" applyFont="1" applyFill="1" applyBorder="1" applyAlignment="1">
      <alignment horizontal="center" vertical="center" wrapText="1"/>
    </xf>
    <xf numFmtId="164" fontId="47" fillId="8" borderId="0" xfId="0" applyFont="1" applyFill="1" applyAlignment="1">
      <alignment horizontal="center" vertical="center" wrapText="1"/>
    </xf>
    <xf numFmtId="164" fontId="47" fillId="8" borderId="6" xfId="0" applyFont="1" applyFill="1" applyBorder="1" applyAlignment="1">
      <alignment horizontal="center" vertical="center" wrapText="1"/>
    </xf>
    <xf numFmtId="164" fontId="47" fillId="8" borderId="7" xfId="0" applyFont="1" applyFill="1" applyBorder="1" applyAlignment="1">
      <alignment horizontal="center" vertical="center" wrapText="1"/>
    </xf>
    <xf numFmtId="164" fontId="47" fillId="8" borderId="5" xfId="0" applyFont="1" applyFill="1" applyBorder="1" applyAlignment="1">
      <alignment horizontal="center" vertical="center" wrapText="1"/>
    </xf>
    <xf numFmtId="164" fontId="47" fillId="8" borderId="8" xfId="0" applyFont="1" applyFill="1" applyBorder="1" applyAlignment="1">
      <alignment horizontal="center" vertical="center" wrapText="1"/>
    </xf>
    <xf numFmtId="164" fontId="52" fillId="18" borderId="4" xfId="0" applyFont="1" applyFill="1" applyBorder="1" applyAlignment="1">
      <alignment horizontal="left" vertical="center"/>
    </xf>
    <xf numFmtId="164" fontId="52" fillId="18" borderId="0" xfId="0" applyFont="1" applyFill="1" applyAlignment="1">
      <alignment horizontal="left" vertical="center"/>
    </xf>
    <xf numFmtId="164" fontId="52" fillId="18" borderId="6" xfId="0" applyFont="1" applyFill="1" applyBorder="1" applyAlignment="1">
      <alignment horizontal="left" vertical="center"/>
    </xf>
    <xf numFmtId="164" fontId="52" fillId="10" borderId="3" xfId="0" applyFont="1" applyFill="1" applyBorder="1" applyAlignment="1">
      <alignment horizontal="left" vertical="center"/>
    </xf>
    <xf numFmtId="164" fontId="52" fillId="10" borderId="11" xfId="0" applyFont="1" applyFill="1" applyBorder="1" applyAlignment="1">
      <alignment horizontal="left" vertical="center"/>
    </xf>
    <xf numFmtId="164" fontId="52" fillId="10" borderId="10" xfId="0" applyFont="1" applyFill="1" applyBorder="1" applyAlignment="1">
      <alignment horizontal="left" vertical="center"/>
    </xf>
    <xf numFmtId="164" fontId="52" fillId="10" borderId="4" xfId="0" applyFont="1" applyFill="1" applyBorder="1" applyAlignment="1">
      <alignment horizontal="left" vertical="center"/>
    </xf>
    <xf numFmtId="164" fontId="52" fillId="10" borderId="0" xfId="0" applyFont="1" applyFill="1" applyAlignment="1">
      <alignment horizontal="left" vertical="center"/>
    </xf>
    <xf numFmtId="164" fontId="52" fillId="10" borderId="6" xfId="0" applyFont="1" applyFill="1" applyBorder="1" applyAlignment="1">
      <alignment horizontal="left" vertical="center"/>
    </xf>
    <xf numFmtId="164" fontId="23" fillId="0" borderId="4" xfId="0" applyFont="1" applyBorder="1" applyAlignment="1">
      <alignment horizontal="left" vertical="center"/>
    </xf>
    <xf numFmtId="164" fontId="23" fillId="0" borderId="0" xfId="0" applyFont="1" applyAlignment="1">
      <alignment horizontal="left" vertical="center"/>
    </xf>
    <xf numFmtId="164" fontId="23" fillId="0" borderId="6" xfId="0" applyFont="1" applyBorder="1" applyAlignment="1">
      <alignment horizontal="left" vertical="center"/>
    </xf>
    <xf numFmtId="164" fontId="23" fillId="3" borderId="4" xfId="0" applyFont="1" applyFill="1" applyBorder="1" applyAlignment="1">
      <alignment horizontal="left" vertical="center"/>
    </xf>
    <xf numFmtId="164" fontId="23" fillId="3" borderId="0" xfId="0" applyFont="1" applyFill="1" applyAlignment="1">
      <alignment horizontal="left" vertical="center"/>
    </xf>
    <xf numFmtId="164" fontId="23" fillId="3" borderId="6" xfId="0" applyFont="1" applyFill="1" applyBorder="1" applyAlignment="1">
      <alignment horizontal="left" vertical="center"/>
    </xf>
    <xf numFmtId="164" fontId="52" fillId="26" borderId="4" xfId="0" applyFont="1" applyFill="1" applyBorder="1" applyAlignment="1">
      <alignment horizontal="left" vertical="center"/>
    </xf>
    <xf numFmtId="164" fontId="52" fillId="26" borderId="0" xfId="0" applyFont="1" applyFill="1" applyAlignment="1">
      <alignment horizontal="left" vertical="center"/>
    </xf>
    <xf numFmtId="164" fontId="52" fillId="26" borderId="6" xfId="0" applyFont="1" applyFill="1" applyBorder="1" applyAlignment="1">
      <alignment horizontal="left" vertical="center"/>
    </xf>
    <xf numFmtId="164" fontId="23" fillId="27" borderId="3" xfId="0" applyFont="1" applyFill="1" applyBorder="1" applyAlignment="1">
      <alignment horizontal="left" vertical="center"/>
    </xf>
    <xf numFmtId="164" fontId="23" fillId="27" borderId="11" xfId="0" applyFont="1" applyFill="1" applyBorder="1" applyAlignment="1">
      <alignment horizontal="left" vertical="center"/>
    </xf>
    <xf numFmtId="164" fontId="23" fillId="27" borderId="10" xfId="0" applyFont="1" applyFill="1" applyBorder="1" applyAlignment="1">
      <alignment horizontal="left" vertical="center"/>
    </xf>
    <xf numFmtId="164" fontId="23" fillId="20" borderId="4" xfId="0" applyFont="1" applyFill="1" applyBorder="1" applyAlignment="1">
      <alignment horizontal="left" vertical="center"/>
    </xf>
    <xf numFmtId="164" fontId="23" fillId="20" borderId="0" xfId="0" applyFont="1" applyFill="1" applyAlignment="1">
      <alignment horizontal="left" vertical="center"/>
    </xf>
    <xf numFmtId="164" fontId="23" fillId="20" borderId="6" xfId="0" applyFont="1" applyFill="1" applyBorder="1" applyAlignment="1">
      <alignment horizontal="left" vertical="center"/>
    </xf>
    <xf numFmtId="164" fontId="52" fillId="21" borderId="4" xfId="0" applyFont="1" applyFill="1" applyBorder="1" applyAlignment="1">
      <alignment horizontal="left" vertical="center"/>
    </xf>
    <xf numFmtId="164" fontId="52" fillId="21" borderId="0" xfId="0" applyFont="1" applyFill="1" applyAlignment="1">
      <alignment horizontal="left" vertical="center"/>
    </xf>
    <xf numFmtId="164" fontId="52" fillId="21" borderId="6" xfId="0" applyFont="1" applyFill="1" applyBorder="1" applyAlignment="1">
      <alignment horizontal="left" vertical="center"/>
    </xf>
    <xf numFmtId="164" fontId="23" fillId="12" borderId="4" xfId="0" applyFont="1" applyFill="1" applyBorder="1" applyAlignment="1">
      <alignment horizontal="left" vertical="center"/>
    </xf>
    <xf numFmtId="164" fontId="23" fillId="12" borderId="0" xfId="0" applyFont="1" applyFill="1" applyAlignment="1">
      <alignment horizontal="left" vertical="center"/>
    </xf>
    <xf numFmtId="164" fontId="23" fillId="12" borderId="6" xfId="0" applyFont="1" applyFill="1" applyBorder="1" applyAlignment="1">
      <alignment horizontal="left" vertical="center"/>
    </xf>
    <xf numFmtId="164" fontId="52" fillId="28" borderId="4" xfId="0" applyFont="1" applyFill="1" applyBorder="1" applyAlignment="1">
      <alignment horizontal="left" vertical="center" wrapText="1"/>
    </xf>
    <xf numFmtId="164" fontId="52" fillId="28" borderId="0" xfId="0" applyFont="1" applyFill="1" applyAlignment="1">
      <alignment horizontal="left" vertical="center"/>
    </xf>
    <xf numFmtId="164" fontId="52" fillId="28" borderId="6" xfId="0" applyFont="1" applyFill="1" applyBorder="1" applyAlignment="1">
      <alignment horizontal="left" vertical="center"/>
    </xf>
    <xf numFmtId="164" fontId="23" fillId="19" borderId="4" xfId="0" applyFont="1" applyFill="1" applyBorder="1" applyAlignment="1">
      <alignment horizontal="left" vertical="center"/>
    </xf>
    <xf numFmtId="164" fontId="23" fillId="19" borderId="0" xfId="0" applyFont="1" applyFill="1" applyAlignment="1">
      <alignment horizontal="left" vertical="center"/>
    </xf>
    <xf numFmtId="164" fontId="23" fillId="19" borderId="6" xfId="0" applyFont="1" applyFill="1" applyBorder="1" applyAlignment="1">
      <alignment horizontal="left" vertical="center"/>
    </xf>
    <xf numFmtId="164" fontId="54" fillId="7" borderId="11" xfId="0" applyFont="1" applyFill="1" applyBorder="1" applyAlignment="1">
      <alignment horizontal="center" vertical="center" wrapText="1"/>
    </xf>
    <xf numFmtId="164" fontId="54" fillId="7" borderId="10" xfId="0" applyFont="1" applyFill="1" applyBorder="1" applyAlignment="1">
      <alignment horizontal="center" vertical="center" wrapText="1"/>
    </xf>
    <xf numFmtId="164" fontId="54" fillId="7" borderId="0" xfId="0" applyFont="1" applyFill="1" applyAlignment="1">
      <alignment horizontal="center" vertical="center" wrapText="1"/>
    </xf>
    <xf numFmtId="164" fontId="54" fillId="7" borderId="6" xfId="0" applyFont="1" applyFill="1" applyBorder="1" applyAlignment="1">
      <alignment horizontal="center" vertical="center" wrapText="1"/>
    </xf>
    <xf numFmtId="164" fontId="54" fillId="7" borderId="5" xfId="0" applyFont="1" applyFill="1" applyBorder="1" applyAlignment="1">
      <alignment horizontal="center" vertical="center" wrapText="1"/>
    </xf>
    <xf numFmtId="164" fontId="54" fillId="7" borderId="8" xfId="0" applyFont="1" applyFill="1" applyBorder="1" applyAlignment="1">
      <alignment horizontal="center" vertical="center" wrapText="1"/>
    </xf>
    <xf numFmtId="164" fontId="26" fillId="13" borderId="9" xfId="0" applyFont="1" applyFill="1" applyBorder="1" applyAlignment="1">
      <alignment horizontal="center" vertical="center" wrapText="1"/>
    </xf>
    <xf numFmtId="164" fontId="26" fillId="13" borderId="12" xfId="0" applyFont="1" applyFill="1" applyBorder="1" applyAlignment="1">
      <alignment horizontal="center" vertical="center" wrapText="1"/>
    </xf>
    <xf numFmtId="164" fontId="26" fillId="13" borderId="13" xfId="0" applyFont="1" applyFill="1" applyBorder="1" applyAlignment="1">
      <alignment horizontal="center" vertical="center" wrapText="1"/>
    </xf>
    <xf numFmtId="164" fontId="26" fillId="17" borderId="9" xfId="0" applyFont="1" applyFill="1" applyBorder="1" applyAlignment="1">
      <alignment horizontal="center" vertical="center" wrapText="1"/>
    </xf>
    <xf numFmtId="164" fontId="26" fillId="17" borderId="12" xfId="0" applyFont="1" applyFill="1" applyBorder="1" applyAlignment="1">
      <alignment horizontal="center" vertical="center" wrapText="1"/>
    </xf>
    <xf numFmtId="164" fontId="26" fillId="17" borderId="13" xfId="0" applyFont="1" applyFill="1" applyBorder="1" applyAlignment="1">
      <alignment horizontal="center" vertical="center" wrapText="1"/>
    </xf>
    <xf numFmtId="164" fontId="27" fillId="15" borderId="9" xfId="0" applyFont="1" applyFill="1" applyBorder="1" applyAlignment="1">
      <alignment horizontal="center" vertical="center" wrapText="1"/>
    </xf>
    <xf numFmtId="164" fontId="27" fillId="15" borderId="12" xfId="0" applyFont="1" applyFill="1" applyBorder="1" applyAlignment="1">
      <alignment horizontal="center" vertical="center" wrapText="1"/>
    </xf>
    <xf numFmtId="164" fontId="27" fillId="15" borderId="13" xfId="0" applyFont="1" applyFill="1" applyBorder="1" applyAlignment="1">
      <alignment horizontal="center" vertical="center" wrapText="1"/>
    </xf>
    <xf numFmtId="164" fontId="27" fillId="18" borderId="9" xfId="0" applyFont="1" applyFill="1" applyBorder="1" applyAlignment="1">
      <alignment horizontal="center" vertical="center" wrapText="1"/>
    </xf>
    <xf numFmtId="164" fontId="27" fillId="18" borderId="12" xfId="0" applyFont="1" applyFill="1" applyBorder="1" applyAlignment="1">
      <alignment horizontal="center" vertical="center" wrapText="1"/>
    </xf>
    <xf numFmtId="164" fontId="27" fillId="18" borderId="13" xfId="0" applyFont="1" applyFill="1" applyBorder="1" applyAlignment="1">
      <alignment horizontal="center" vertical="center" wrapText="1"/>
    </xf>
    <xf numFmtId="164" fontId="26" fillId="0" borderId="9" xfId="0" applyFont="1" applyBorder="1" applyAlignment="1">
      <alignment horizontal="center" vertical="center" wrapText="1"/>
    </xf>
    <xf numFmtId="164" fontId="26" fillId="0" borderId="12" xfId="0" applyFont="1" applyBorder="1" applyAlignment="1">
      <alignment horizontal="center" vertical="center" wrapText="1"/>
    </xf>
    <xf numFmtId="164" fontId="26" fillId="0" borderId="13" xfId="0" applyFont="1" applyBorder="1" applyAlignment="1">
      <alignment horizontal="center" vertical="center" wrapText="1"/>
    </xf>
    <xf numFmtId="164" fontId="26" fillId="20" borderId="9" xfId="0" applyFont="1" applyFill="1" applyBorder="1" applyAlignment="1">
      <alignment horizontal="center" vertical="center" wrapText="1"/>
    </xf>
    <xf numFmtId="164" fontId="26" fillId="20" borderId="12" xfId="0" applyFont="1" applyFill="1" applyBorder="1" applyAlignment="1">
      <alignment horizontal="center" vertical="center" wrapText="1"/>
    </xf>
    <xf numFmtId="164" fontId="26" fillId="20" borderId="13" xfId="0" applyFont="1" applyFill="1" applyBorder="1" applyAlignment="1">
      <alignment horizontal="center" vertical="center" wrapText="1"/>
    </xf>
    <xf numFmtId="164" fontId="54" fillId="8" borderId="0" xfId="0" applyFont="1" applyFill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6" fillId="16" borderId="15" xfId="0" applyFont="1" applyFill="1" applyBorder="1" applyAlignment="1">
      <alignment horizontal="center" vertical="center" wrapText="1"/>
    </xf>
    <xf numFmtId="164" fontId="26" fillId="16" borderId="16" xfId="0" applyFont="1" applyFill="1" applyBorder="1" applyAlignment="1">
      <alignment horizontal="center" vertical="center" wrapText="1"/>
    </xf>
    <xf numFmtId="164" fontId="26" fillId="16" borderId="17" xfId="0" applyFont="1" applyFill="1" applyBorder="1" applyAlignment="1">
      <alignment horizontal="center" vertical="center" wrapText="1"/>
    </xf>
    <xf numFmtId="164" fontId="27" fillId="21" borderId="9" xfId="0" applyFont="1" applyFill="1" applyBorder="1" applyAlignment="1">
      <alignment horizontal="center" vertical="center" wrapText="1"/>
    </xf>
    <xf numFmtId="164" fontId="27" fillId="21" borderId="12" xfId="0" applyFont="1" applyFill="1" applyBorder="1" applyAlignment="1">
      <alignment horizontal="center" vertical="center" wrapText="1"/>
    </xf>
    <xf numFmtId="164" fontId="27" fillId="21" borderId="13" xfId="0" applyFont="1" applyFill="1" applyBorder="1" applyAlignment="1">
      <alignment horizontal="center" vertical="center" wrapText="1"/>
    </xf>
    <xf numFmtId="164" fontId="27" fillId="10" borderId="9" xfId="0" applyFont="1" applyFill="1" applyBorder="1" applyAlignment="1">
      <alignment horizontal="center" vertical="center" wrapText="1"/>
    </xf>
    <xf numFmtId="164" fontId="27" fillId="10" borderId="12" xfId="0" applyFont="1" applyFill="1" applyBorder="1" applyAlignment="1">
      <alignment horizontal="center" vertical="center" wrapText="1"/>
    </xf>
    <xf numFmtId="164" fontId="27" fillId="10" borderId="13" xfId="0" applyFont="1" applyFill="1" applyBorder="1" applyAlignment="1">
      <alignment horizontal="center" vertical="center" wrapText="1"/>
    </xf>
    <xf numFmtId="164" fontId="27" fillId="32" borderId="9" xfId="0" applyFont="1" applyFill="1" applyBorder="1" applyAlignment="1">
      <alignment horizontal="center" vertical="center" wrapText="1"/>
    </xf>
    <xf numFmtId="164" fontId="27" fillId="32" borderId="12" xfId="0" applyFont="1" applyFill="1" applyBorder="1" applyAlignment="1">
      <alignment horizontal="center" vertical="center" wrapText="1"/>
    </xf>
    <xf numFmtId="164" fontId="27" fillId="32" borderId="13" xfId="0" applyFont="1" applyFill="1" applyBorder="1" applyAlignment="1">
      <alignment horizontal="center" vertical="center" wrapText="1"/>
    </xf>
    <xf numFmtId="164" fontId="26" fillId="3" borderId="9" xfId="0" applyFont="1" applyFill="1" applyBorder="1" applyAlignment="1">
      <alignment horizontal="center" vertical="center" wrapText="1"/>
    </xf>
    <xf numFmtId="164" fontId="26" fillId="3" borderId="12" xfId="0" applyFont="1" applyFill="1" applyBorder="1" applyAlignment="1">
      <alignment horizontal="center" vertical="center" wrapText="1"/>
    </xf>
    <xf numFmtId="164" fontId="26" fillId="3" borderId="13" xfId="0" applyFont="1" applyFill="1" applyBorder="1" applyAlignment="1">
      <alignment horizontal="center" vertical="center" wrapText="1"/>
    </xf>
    <xf numFmtId="164" fontId="25" fillId="12" borderId="3" xfId="0" applyFont="1" applyFill="1" applyBorder="1" applyAlignment="1">
      <alignment horizontal="center" vertical="center" wrapText="1"/>
    </xf>
    <xf numFmtId="164" fontId="25" fillId="12" borderId="11" xfId="0" applyFont="1" applyFill="1" applyBorder="1" applyAlignment="1">
      <alignment horizontal="center" vertical="center" wrapText="1"/>
    </xf>
    <xf numFmtId="164" fontId="25" fillId="12" borderId="10" xfId="0" applyFont="1" applyFill="1" applyBorder="1" applyAlignment="1">
      <alignment horizontal="center" vertical="center" wrapText="1"/>
    </xf>
    <xf numFmtId="164" fontId="25" fillId="12" borderId="7" xfId="0" applyFont="1" applyFill="1" applyBorder="1" applyAlignment="1">
      <alignment horizontal="center" vertical="center" wrapText="1"/>
    </xf>
    <xf numFmtId="164" fontId="25" fillId="12" borderId="5" xfId="0" applyFont="1" applyFill="1" applyBorder="1" applyAlignment="1">
      <alignment horizontal="center" vertical="center" wrapText="1"/>
    </xf>
    <xf numFmtId="164" fontId="25" fillId="12" borderId="8" xfId="0" applyFont="1" applyFill="1" applyBorder="1" applyAlignment="1">
      <alignment horizontal="center" vertical="center" wrapText="1"/>
    </xf>
    <xf numFmtId="164" fontId="50" fillId="25" borderId="9" xfId="0" applyFont="1" applyFill="1" applyBorder="1" applyAlignment="1">
      <alignment horizontal="center" vertical="center" wrapText="1"/>
    </xf>
    <xf numFmtId="164" fontId="50" fillId="25" borderId="12" xfId="0" applyFont="1" applyFill="1" applyBorder="1" applyAlignment="1">
      <alignment horizontal="center" vertical="center" wrapText="1"/>
    </xf>
    <xf numFmtId="164" fontId="23" fillId="24" borderId="11" xfId="0" applyFont="1" applyFill="1" applyBorder="1" applyAlignment="1">
      <alignment horizontal="center" vertical="center"/>
    </xf>
    <xf numFmtId="164" fontId="23" fillId="24" borderId="10" xfId="0" applyFont="1" applyFill="1" applyBorder="1" applyAlignment="1">
      <alignment horizontal="center" vertical="center"/>
    </xf>
    <xf numFmtId="164" fontId="23" fillId="24" borderId="3" xfId="0" applyFont="1" applyFill="1" applyBorder="1" applyAlignment="1">
      <alignment horizontal="center" vertical="center" wrapText="1"/>
    </xf>
    <xf numFmtId="164" fontId="23" fillId="24" borderId="11" xfId="0" applyFont="1" applyFill="1" applyBorder="1" applyAlignment="1">
      <alignment horizontal="center" vertical="center" wrapText="1"/>
    </xf>
    <xf numFmtId="164" fontId="23" fillId="24" borderId="10" xfId="0" applyFont="1" applyFill="1" applyBorder="1" applyAlignment="1">
      <alignment horizontal="center" vertical="center" wrapText="1"/>
    </xf>
    <xf numFmtId="168" fontId="23" fillId="24" borderId="0" xfId="0" applyNumberFormat="1" applyFont="1" applyFill="1" applyAlignment="1">
      <alignment horizontal="center" vertical="center"/>
    </xf>
    <xf numFmtId="168" fontId="23" fillId="24" borderId="6" xfId="0" applyNumberFormat="1" applyFont="1" applyFill="1" applyBorder="1" applyAlignment="1">
      <alignment horizontal="center" vertical="center"/>
    </xf>
    <xf numFmtId="0" fontId="14" fillId="24" borderId="31" xfId="4" applyNumberFormat="1" applyFill="1" applyBorder="1" applyAlignment="1">
      <alignment horizontal="center" vertical="center" wrapText="1"/>
    </xf>
    <xf numFmtId="0" fontId="14" fillId="24" borderId="32" xfId="4" applyNumberFormat="1" applyFill="1" applyBorder="1" applyAlignment="1">
      <alignment horizontal="center" vertical="center" wrapText="1"/>
    </xf>
    <xf numFmtId="168" fontId="23" fillId="24" borderId="0" xfId="0" applyNumberFormat="1" applyFont="1" applyFill="1" applyAlignment="1">
      <alignment horizontal="center" vertical="center" wrapText="1"/>
    </xf>
    <xf numFmtId="168" fontId="23" fillId="24" borderId="6" xfId="0" applyNumberFormat="1" applyFont="1" applyFill="1" applyBorder="1" applyAlignment="1">
      <alignment horizontal="center" vertical="center" wrapText="1"/>
    </xf>
    <xf numFmtId="164" fontId="23" fillId="7" borderId="11" xfId="0" applyFont="1" applyFill="1" applyBorder="1" applyAlignment="1">
      <alignment horizontal="center" vertical="center" wrapText="1"/>
    </xf>
    <xf numFmtId="164" fontId="23" fillId="7" borderId="0" xfId="0" applyFont="1" applyFill="1" applyAlignment="1">
      <alignment horizontal="center" vertical="center" wrapText="1"/>
    </xf>
    <xf numFmtId="164" fontId="23" fillId="7" borderId="10" xfId="0" applyFont="1" applyFill="1" applyBorder="1" applyAlignment="1">
      <alignment horizontal="center" vertical="center" wrapText="1"/>
    </xf>
    <xf numFmtId="164" fontId="23" fillId="7" borderId="5" xfId="0" applyFont="1" applyFill="1" applyBorder="1" applyAlignment="1">
      <alignment horizontal="center" vertical="center" wrapText="1"/>
    </xf>
    <xf numFmtId="164" fontId="23" fillId="7" borderId="8" xfId="0" applyFont="1" applyFill="1" applyBorder="1" applyAlignment="1">
      <alignment horizontal="center" vertical="center" wrapText="1"/>
    </xf>
    <xf numFmtId="164" fontId="23" fillId="7" borderId="3" xfId="0" applyFont="1" applyFill="1" applyBorder="1" applyAlignment="1">
      <alignment horizontal="center" vertical="center" wrapText="1"/>
    </xf>
    <xf numFmtId="164" fontId="23" fillId="7" borderId="7" xfId="0" applyFont="1" applyFill="1" applyBorder="1" applyAlignment="1">
      <alignment horizontal="center" vertical="center" wrapText="1"/>
    </xf>
    <xf numFmtId="164" fontId="27" fillId="14" borderId="3" xfId="0" applyFont="1" applyFill="1" applyBorder="1" applyAlignment="1">
      <alignment horizontal="center" vertical="center" wrapText="1"/>
    </xf>
    <xf numFmtId="164" fontId="27" fillId="14" borderId="11" xfId="0" applyFont="1" applyFill="1" applyBorder="1" applyAlignment="1">
      <alignment horizontal="center" vertical="center" wrapText="1"/>
    </xf>
    <xf numFmtId="164" fontId="27" fillId="14" borderId="10" xfId="0" applyFont="1" applyFill="1" applyBorder="1" applyAlignment="1">
      <alignment horizontal="center" vertical="center" wrapText="1"/>
    </xf>
    <xf numFmtId="164" fontId="27" fillId="14" borderId="7" xfId="0" applyFont="1" applyFill="1" applyBorder="1" applyAlignment="1">
      <alignment horizontal="center" vertical="center" wrapText="1"/>
    </xf>
    <xf numFmtId="164" fontId="27" fillId="14" borderId="5" xfId="0" applyFont="1" applyFill="1" applyBorder="1" applyAlignment="1">
      <alignment horizontal="center" vertical="center" wrapText="1"/>
    </xf>
    <xf numFmtId="164" fontId="27" fillId="14" borderId="8" xfId="0" applyFont="1" applyFill="1" applyBorder="1" applyAlignment="1">
      <alignment horizontal="center" vertical="center" wrapText="1"/>
    </xf>
    <xf numFmtId="164" fontId="40" fillId="10" borderId="3" xfId="0" applyFont="1" applyFill="1" applyBorder="1" applyAlignment="1">
      <alignment horizontal="center" vertical="center" wrapText="1"/>
    </xf>
    <xf numFmtId="164" fontId="40" fillId="10" borderId="11" xfId="0" applyFont="1" applyFill="1" applyBorder="1" applyAlignment="1">
      <alignment horizontal="center" vertical="center" wrapText="1"/>
    </xf>
    <xf numFmtId="164" fontId="40" fillId="10" borderId="10" xfId="0" applyFont="1" applyFill="1" applyBorder="1" applyAlignment="1">
      <alignment horizontal="center" vertical="center" wrapText="1"/>
    </xf>
    <xf numFmtId="164" fontId="40" fillId="10" borderId="7" xfId="0" applyFont="1" applyFill="1" applyBorder="1" applyAlignment="1">
      <alignment horizontal="center" vertical="center" wrapText="1"/>
    </xf>
    <xf numFmtId="164" fontId="40" fillId="10" borderId="5" xfId="0" applyFont="1" applyFill="1" applyBorder="1" applyAlignment="1">
      <alignment horizontal="center" vertical="center" wrapText="1"/>
    </xf>
    <xf numFmtId="164" fontId="40" fillId="10" borderId="8" xfId="0" applyFont="1" applyFill="1" applyBorder="1" applyAlignment="1">
      <alignment horizontal="center" vertical="center" wrapText="1"/>
    </xf>
    <xf numFmtId="164" fontId="40" fillId="10" borderId="4" xfId="0" applyFont="1" applyFill="1" applyBorder="1" applyAlignment="1">
      <alignment horizontal="center" vertical="center" wrapText="1"/>
    </xf>
    <xf numFmtId="164" fontId="40" fillId="10" borderId="0" xfId="0" applyFont="1" applyFill="1" applyAlignment="1">
      <alignment horizontal="center" vertical="center" wrapText="1"/>
    </xf>
    <xf numFmtId="164" fontId="40" fillId="10" borderId="6" xfId="0" applyFont="1" applyFill="1" applyBorder="1" applyAlignment="1">
      <alignment horizontal="center" vertical="center" wrapText="1"/>
    </xf>
    <xf numFmtId="164" fontId="40" fillId="10" borderId="15" xfId="0" applyFont="1" applyFill="1" applyBorder="1" applyAlignment="1">
      <alignment horizontal="center" vertical="center" wrapText="1"/>
    </xf>
    <xf numFmtId="164" fontId="40" fillId="10" borderId="16" xfId="0" applyFont="1" applyFill="1" applyBorder="1" applyAlignment="1">
      <alignment horizontal="center" vertical="center" wrapText="1"/>
    </xf>
    <xf numFmtId="164" fontId="40" fillId="10" borderId="17" xfId="0" applyFont="1" applyFill="1" applyBorder="1" applyAlignment="1">
      <alignment horizontal="center" vertical="center" wrapText="1"/>
    </xf>
    <xf numFmtId="164" fontId="27" fillId="26" borderId="9" xfId="0" applyFont="1" applyFill="1" applyBorder="1" applyAlignment="1">
      <alignment horizontal="center" vertical="center" wrapText="1"/>
    </xf>
    <xf numFmtId="164" fontId="27" fillId="26" borderId="12" xfId="0" applyFont="1" applyFill="1" applyBorder="1" applyAlignment="1">
      <alignment horizontal="center" vertical="center" wrapText="1"/>
    </xf>
    <xf numFmtId="164" fontId="27" fillId="26" borderId="13" xfId="0" applyFont="1" applyFill="1" applyBorder="1" applyAlignment="1">
      <alignment horizontal="center" vertical="center" wrapText="1"/>
    </xf>
    <xf numFmtId="168" fontId="23" fillId="24" borderId="4" xfId="0" applyNumberFormat="1" applyFont="1" applyFill="1" applyBorder="1" applyAlignment="1">
      <alignment horizontal="center" vertical="center" wrapText="1"/>
    </xf>
    <xf numFmtId="164" fontId="48" fillId="24" borderId="9" xfId="0" applyFont="1" applyFill="1" applyBorder="1" applyAlignment="1">
      <alignment horizontal="center" vertical="center" wrapText="1"/>
    </xf>
    <xf numFmtId="164" fontId="48" fillId="24" borderId="12" xfId="0" applyFont="1" applyFill="1" applyBorder="1" applyAlignment="1">
      <alignment horizontal="center" vertical="center" wrapText="1"/>
    </xf>
    <xf numFmtId="164" fontId="48" fillId="24" borderId="13" xfId="0" applyFont="1" applyFill="1" applyBorder="1" applyAlignment="1">
      <alignment horizontal="center" vertical="center" wrapText="1"/>
    </xf>
    <xf numFmtId="168" fontId="23" fillId="24" borderId="7" xfId="0" applyNumberFormat="1" applyFont="1" applyFill="1" applyBorder="1" applyAlignment="1">
      <alignment horizontal="center" vertical="center" wrapText="1"/>
    </xf>
    <xf numFmtId="168" fontId="23" fillId="24" borderId="5" xfId="0" applyNumberFormat="1" applyFont="1" applyFill="1" applyBorder="1" applyAlignment="1">
      <alignment horizontal="center" vertical="center" wrapText="1"/>
    </xf>
    <xf numFmtId="168" fontId="23" fillId="24" borderId="8" xfId="0" applyNumberFormat="1" applyFont="1" applyFill="1" applyBorder="1" applyAlignment="1">
      <alignment horizontal="center" vertical="center" wrapText="1"/>
    </xf>
    <xf numFmtId="168" fontId="49" fillId="24" borderId="28" xfId="0" applyNumberFormat="1" applyFont="1" applyFill="1" applyBorder="1" applyAlignment="1">
      <alignment horizontal="center" vertical="center"/>
    </xf>
    <xf numFmtId="168" fontId="49" fillId="24" borderId="34" xfId="0" applyNumberFormat="1" applyFont="1" applyFill="1" applyBorder="1" applyAlignment="1">
      <alignment horizontal="center" vertical="center"/>
    </xf>
    <xf numFmtId="168" fontId="49" fillId="24" borderId="29" xfId="0" applyNumberFormat="1" applyFont="1" applyFill="1" applyBorder="1" applyAlignment="1">
      <alignment horizontal="center" vertical="center"/>
    </xf>
    <xf numFmtId="164" fontId="26" fillId="8" borderId="6" xfId="0" applyFont="1" applyFill="1" applyBorder="1" applyAlignment="1">
      <alignment horizontal="center" vertical="center" wrapText="1"/>
    </xf>
    <xf numFmtId="164" fontId="26" fillId="8" borderId="8" xfId="0" applyFont="1" applyFill="1" applyBorder="1" applyAlignment="1">
      <alignment horizontal="center" vertical="center" wrapText="1"/>
    </xf>
    <xf numFmtId="164" fontId="56" fillId="12" borderId="3" xfId="4" applyFont="1" applyFill="1" applyBorder="1" applyAlignment="1">
      <alignment horizontal="center" vertical="center" wrapText="1"/>
    </xf>
    <xf numFmtId="164" fontId="56" fillId="12" borderId="11" xfId="4" applyFont="1" applyFill="1" applyBorder="1" applyAlignment="1">
      <alignment horizontal="center" vertical="center" wrapText="1"/>
    </xf>
    <xf numFmtId="164" fontId="56" fillId="12" borderId="10" xfId="4" applyFont="1" applyFill="1" applyBorder="1" applyAlignment="1">
      <alignment horizontal="center" vertical="center" wrapText="1"/>
    </xf>
    <xf numFmtId="164" fontId="56" fillId="12" borderId="4" xfId="4" applyFont="1" applyFill="1" applyBorder="1" applyAlignment="1">
      <alignment horizontal="center" vertical="center" wrapText="1"/>
    </xf>
    <xf numFmtId="164" fontId="56" fillId="12" borderId="0" xfId="4" applyFont="1" applyFill="1" applyAlignment="1">
      <alignment horizontal="center" vertical="center" wrapText="1"/>
    </xf>
    <xf numFmtId="164" fontId="56" fillId="12" borderId="6" xfId="4" applyFont="1" applyFill="1" applyBorder="1" applyAlignment="1">
      <alignment horizontal="center" vertical="center" wrapText="1"/>
    </xf>
    <xf numFmtId="164" fontId="56" fillId="12" borderId="7" xfId="4" applyFont="1" applyFill="1" applyBorder="1" applyAlignment="1">
      <alignment horizontal="center" vertical="center" wrapText="1"/>
    </xf>
    <xf numFmtId="164" fontId="56" fillId="12" borderId="5" xfId="4" applyFont="1" applyFill="1" applyBorder="1" applyAlignment="1">
      <alignment horizontal="center" vertical="center" wrapText="1"/>
    </xf>
    <xf numFmtId="164" fontId="56" fillId="12" borderId="8" xfId="4" applyFont="1" applyFill="1" applyBorder="1" applyAlignment="1">
      <alignment horizontal="center" vertical="center" wrapText="1"/>
    </xf>
    <xf numFmtId="164" fontId="4" fillId="0" borderId="17" xfId="0" applyFont="1" applyBorder="1"/>
    <xf numFmtId="164" fontId="27" fillId="14" borderId="9" xfId="0" applyFont="1" applyFill="1" applyBorder="1" applyAlignment="1">
      <alignment vertical="center" wrapText="1"/>
    </xf>
    <xf numFmtId="164" fontId="27" fillId="14" borderId="12" xfId="0" applyFont="1" applyFill="1" applyBorder="1" applyAlignment="1">
      <alignment vertical="center" wrapText="1"/>
    </xf>
  </cellXfs>
  <cellStyles count="9">
    <cellStyle name="Euro" xfId="1"/>
    <cellStyle name="Hyperlink" xfId="4" builtinId="8" customBuiltin="1"/>
    <cellStyle name="Hyperlink 2" xfId="6"/>
    <cellStyle name="Normal" xfId="0" builtinId="0"/>
    <cellStyle name="Normal 2" xfId="5"/>
    <cellStyle name="Normal 3" xfId="7"/>
    <cellStyle name="Normal 4" xfId="8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948A54"/>
      <color rgb="FF66CCFF"/>
      <color rgb="FFCC00FF"/>
      <color rgb="FFFFCC99"/>
      <color rgb="FFFFFF99"/>
      <color rgb="FFFFABAB"/>
      <color rgb="FF969696"/>
      <color rgb="FF66FFFF"/>
      <color rgb="FF9636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tmp"/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19051</xdr:rowOff>
    </xdr:from>
    <xdr:to>
      <xdr:col>8</xdr:col>
      <xdr:colOff>19050</xdr:colOff>
      <xdr:row>36</xdr:row>
      <xdr:rowOff>167987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33665653-227A-4DCB-9457-890A867C4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558801"/>
          <a:ext cx="6972300" cy="538768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36</xdr:row>
      <xdr:rowOff>119050</xdr:rowOff>
    </xdr:from>
    <xdr:to>
      <xdr:col>7</xdr:col>
      <xdr:colOff>323850</xdr:colOff>
      <xdr:row>60</xdr:row>
      <xdr:rowOff>108210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7780E41-3DC2-8BE3-CF0A-C13B4FC8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897550"/>
          <a:ext cx="6737350" cy="5151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myproject/Public/mytools/mob/slideset.pdf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Relationship Id="rId6" Type="http://schemas.openxmlformats.org/officeDocument/2006/relationships/hyperlink" Target="https://mentor.ieee.org/myproject/Public/mytools/mob/slideset.pdf" TargetMode="External"/><Relationship Id="rId5" Type="http://schemas.openxmlformats.org/officeDocument/2006/relationships/hyperlink" Target="http://grouper.ieee.org/groups/802/15/calendar.html" TargetMode="External"/><Relationship Id="rId4" Type="http://schemas.openxmlformats.org/officeDocument/2006/relationships/hyperlink" Target="https://grouper.ieee.org/groups/802/15/pub/Meeting_Plan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grouper.ieee.org/groups/802/15/calendar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grouper.ieee.org/groups/802/15/calendar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15" zoomScale="130" zoomScaleNormal="130" workbookViewId="0">
      <selection activeCell="I14" sqref="I14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Normal="100" workbookViewId="0">
      <selection activeCell="A2" sqref="A2:G2"/>
    </sheetView>
  </sheetViews>
  <sheetFormatPr defaultColWidth="10.6640625" defaultRowHeight="12.5" x14ac:dyDescent="0.25"/>
  <cols>
    <col min="1" max="7" width="15.58203125" customWidth="1"/>
    <col min="8" max="9" width="5.58203125" customWidth="1"/>
  </cols>
  <sheetData>
    <row r="1" spans="1:9" s="7" customFormat="1" ht="15" customHeight="1" x14ac:dyDescent="0.35">
      <c r="A1" s="192" t="s">
        <v>252</v>
      </c>
      <c r="B1" s="193"/>
      <c r="C1" s="193"/>
      <c r="D1" s="193"/>
      <c r="E1" s="193"/>
      <c r="F1" s="193"/>
      <c r="G1" s="194"/>
      <c r="I1" s="9"/>
    </row>
    <row r="2" spans="1:9" s="7" customFormat="1" ht="15" customHeight="1" thickBot="1" x14ac:dyDescent="0.4">
      <c r="A2" s="195" t="s">
        <v>34</v>
      </c>
      <c r="B2" s="196"/>
      <c r="C2" s="196"/>
      <c r="D2" s="196"/>
      <c r="E2" s="196"/>
      <c r="F2" s="196"/>
      <c r="G2" s="197"/>
      <c r="I2" s="10"/>
    </row>
    <row r="3" spans="1:9" ht="15" customHeight="1" x14ac:dyDescent="0.25"/>
    <row r="4" spans="1:9" s="35" customFormat="1" ht="15" customHeight="1" x14ac:dyDescent="0.25">
      <c r="A4" s="198" t="s">
        <v>121</v>
      </c>
      <c r="B4" s="199"/>
      <c r="C4" s="199"/>
      <c r="D4" s="199"/>
      <c r="E4" s="199"/>
      <c r="F4" s="199"/>
      <c r="G4" s="200"/>
    </row>
    <row r="5" spans="1:9" s="35" customFormat="1" ht="15" customHeight="1" x14ac:dyDescent="0.25">
      <c r="A5" s="201"/>
      <c r="B5" s="202"/>
      <c r="C5" s="202"/>
      <c r="D5" s="202"/>
      <c r="E5" s="202"/>
      <c r="F5" s="202"/>
      <c r="G5" s="203"/>
    </row>
    <row r="6" spans="1:9" s="35" customFormat="1" ht="15" customHeight="1" x14ac:dyDescent="0.25">
      <c r="A6" s="201"/>
      <c r="B6" s="202"/>
      <c r="C6" s="202"/>
      <c r="D6" s="202"/>
      <c r="E6" s="202"/>
      <c r="F6" s="202"/>
      <c r="G6" s="203"/>
    </row>
    <row r="7" spans="1:9" s="35" customFormat="1" ht="15" customHeight="1" x14ac:dyDescent="0.25">
      <c r="A7" s="201"/>
      <c r="B7" s="202"/>
      <c r="C7" s="202"/>
      <c r="D7" s="202"/>
      <c r="E7" s="202"/>
      <c r="F7" s="202"/>
      <c r="G7" s="203"/>
    </row>
    <row r="8" spans="1:9" ht="15" customHeight="1" x14ac:dyDescent="0.25">
      <c r="A8" s="204"/>
      <c r="B8" s="205"/>
      <c r="C8" s="205"/>
      <c r="D8" s="205"/>
      <c r="E8" s="205"/>
      <c r="F8" s="205"/>
      <c r="G8" s="206"/>
    </row>
    <row r="9" spans="1:9" ht="14" x14ac:dyDescent="0.3">
      <c r="A9" s="42" t="s">
        <v>42</v>
      </c>
      <c r="B9" s="72" t="s">
        <v>35</v>
      </c>
    </row>
  </sheetData>
  <mergeCells count="3">
    <mergeCell ref="A1:G1"/>
    <mergeCell ref="A2:G2"/>
    <mergeCell ref="A4:G8"/>
  </mergeCells>
  <hyperlinks>
    <hyperlink ref="B9" r:id="rId1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>
      <selection activeCell="J37" sqref="J37"/>
    </sheetView>
  </sheetViews>
  <sheetFormatPr defaultRowHeight="12.5" x14ac:dyDescent="0.25"/>
  <cols>
    <col min="1" max="1" width="5.58203125" style="40" customWidth="1"/>
    <col min="2" max="2" width="35.58203125" customWidth="1"/>
    <col min="3" max="3" width="12" customWidth="1"/>
    <col min="4" max="4" width="12.25" customWidth="1"/>
    <col min="8" max="9" width="5.58203125" customWidth="1"/>
  </cols>
  <sheetData>
    <row r="1" spans="1:9" s="7" customFormat="1" ht="15" customHeight="1" x14ac:dyDescent="0.35">
      <c r="A1" s="192" t="str">
        <f>Registration!A1</f>
        <v>154th IEEE 802.15 WSN Session</v>
      </c>
      <c r="B1" s="193"/>
      <c r="C1" s="193"/>
      <c r="D1" s="193"/>
      <c r="E1" s="193"/>
      <c r="F1" s="193"/>
      <c r="G1" s="194"/>
      <c r="I1" s="9"/>
    </row>
    <row r="2" spans="1:9" s="7" customFormat="1" ht="15" customHeight="1" thickBot="1" x14ac:dyDescent="0.4">
      <c r="A2" s="207" t="s">
        <v>250</v>
      </c>
      <c r="B2" s="208"/>
      <c r="C2" s="208"/>
      <c r="D2" s="208"/>
      <c r="E2" s="208"/>
      <c r="F2" s="208"/>
      <c r="G2" s="209"/>
      <c r="I2" s="10"/>
    </row>
    <row r="3" spans="1:9" x14ac:dyDescent="0.25">
      <c r="A3" s="38"/>
      <c r="B3" s="35"/>
      <c r="C3" s="35"/>
      <c r="D3" s="34"/>
      <c r="E3" s="34"/>
      <c r="F3" s="34"/>
      <c r="G3" s="34"/>
    </row>
    <row r="4" spans="1:9" x14ac:dyDescent="0.25">
      <c r="A4" s="38"/>
      <c r="B4" s="35"/>
      <c r="C4" s="35"/>
      <c r="D4" s="34"/>
      <c r="E4" s="34"/>
      <c r="F4" s="34"/>
      <c r="G4" s="34"/>
    </row>
    <row r="5" spans="1:9" x14ac:dyDescent="0.25">
      <c r="A5" s="38"/>
      <c r="B5" s="35"/>
      <c r="C5" s="35"/>
      <c r="D5" s="34"/>
      <c r="E5" s="34"/>
      <c r="F5" s="34"/>
      <c r="G5" s="34"/>
    </row>
    <row r="6" spans="1:9" x14ac:dyDescent="0.25">
      <c r="A6" s="38"/>
      <c r="B6" s="35"/>
      <c r="C6" s="35"/>
      <c r="D6" s="35"/>
      <c r="E6" s="34"/>
      <c r="F6" s="34"/>
      <c r="G6" s="34"/>
    </row>
    <row r="7" spans="1:9" x14ac:dyDescent="0.25">
      <c r="A7" s="38"/>
      <c r="B7" s="35"/>
      <c r="C7" s="35"/>
      <c r="D7" s="34"/>
      <c r="E7" s="34"/>
      <c r="F7" s="34"/>
      <c r="G7" s="34"/>
    </row>
    <row r="8" spans="1:9" x14ac:dyDescent="0.25">
      <c r="A8" s="38"/>
      <c r="B8" s="35"/>
      <c r="C8" s="35"/>
      <c r="D8" s="34"/>
      <c r="E8" s="34"/>
      <c r="F8" s="34"/>
      <c r="G8" s="34"/>
    </row>
    <row r="9" spans="1:9" x14ac:dyDescent="0.25">
      <c r="A9" s="38"/>
      <c r="B9" s="36"/>
      <c r="C9" s="51"/>
      <c r="D9" s="34"/>
      <c r="E9" s="34"/>
      <c r="F9" s="34"/>
      <c r="G9" s="34"/>
    </row>
    <row r="10" spans="1:9" x14ac:dyDescent="0.25">
      <c r="A10" s="38"/>
      <c r="B10" s="36"/>
      <c r="C10" s="51"/>
      <c r="D10" s="34"/>
      <c r="E10" s="34"/>
      <c r="F10" s="34"/>
      <c r="G10" s="34"/>
    </row>
    <row r="11" spans="1:9" x14ac:dyDescent="0.25">
      <c r="A11" s="38"/>
      <c r="B11" s="36"/>
      <c r="C11" s="51"/>
      <c r="D11" s="34"/>
      <c r="E11" s="34"/>
      <c r="F11" s="34"/>
      <c r="G11" s="34"/>
    </row>
    <row r="12" spans="1:9" x14ac:dyDescent="0.25">
      <c r="A12" s="38"/>
      <c r="B12" s="36"/>
      <c r="C12" s="51"/>
      <c r="D12" s="34"/>
      <c r="E12" s="34"/>
      <c r="F12" s="34"/>
      <c r="G12" s="34"/>
    </row>
    <row r="13" spans="1:9" x14ac:dyDescent="0.25">
      <c r="A13" s="38"/>
      <c r="B13" s="36"/>
      <c r="C13" s="51"/>
      <c r="D13" s="34"/>
      <c r="E13" s="34"/>
      <c r="F13" s="34"/>
      <c r="G13" s="34"/>
    </row>
    <row r="14" spans="1:9" x14ac:dyDescent="0.25">
      <c r="A14" s="39"/>
      <c r="B14" s="36"/>
      <c r="C14" s="51"/>
      <c r="D14" s="34"/>
      <c r="E14" s="34"/>
      <c r="F14" s="34"/>
      <c r="G14" s="34"/>
    </row>
    <row r="15" spans="1:9" x14ac:dyDescent="0.25">
      <c r="A15" s="39"/>
      <c r="B15" s="36"/>
      <c r="C15" s="51"/>
      <c r="D15" s="34"/>
      <c r="E15" s="34"/>
      <c r="F15" s="34"/>
      <c r="G15" s="34"/>
    </row>
    <row r="16" spans="1:9" x14ac:dyDescent="0.25">
      <c r="A16" s="38"/>
      <c r="B16" s="36"/>
      <c r="C16" s="51"/>
      <c r="D16" s="34"/>
      <c r="E16" s="34"/>
      <c r="F16" s="34"/>
      <c r="G16" s="34"/>
    </row>
    <row r="17" spans="1:7" x14ac:dyDescent="0.25">
      <c r="A17" s="38"/>
      <c r="B17" s="35"/>
      <c r="C17" s="35"/>
      <c r="D17" s="34"/>
      <c r="E17" s="34"/>
      <c r="F17" s="34"/>
      <c r="G17" s="34"/>
    </row>
    <row r="18" spans="1:7" x14ac:dyDescent="0.25">
      <c r="A18" s="38"/>
      <c r="B18" s="35"/>
      <c r="C18" s="35"/>
      <c r="D18" s="34"/>
      <c r="E18" s="34"/>
      <c r="F18" s="34"/>
      <c r="G18" s="34"/>
    </row>
    <row r="19" spans="1:7" x14ac:dyDescent="0.25">
      <c r="A19" s="39"/>
      <c r="B19" s="35"/>
      <c r="C19" s="35"/>
      <c r="D19" s="34"/>
      <c r="E19" s="34"/>
      <c r="F19" s="34"/>
      <c r="G19" s="34"/>
    </row>
    <row r="20" spans="1:7" x14ac:dyDescent="0.25">
      <c r="A20" s="39"/>
      <c r="B20" s="35"/>
      <c r="C20" s="35"/>
      <c r="D20" s="34"/>
      <c r="E20" s="34"/>
      <c r="F20" s="34"/>
      <c r="G20" s="34"/>
    </row>
    <row r="21" spans="1:7" x14ac:dyDescent="0.25">
      <c r="A21" s="39"/>
      <c r="B21" s="35"/>
      <c r="C21" s="35"/>
      <c r="D21" s="34"/>
      <c r="E21" s="34"/>
      <c r="F21" s="34"/>
      <c r="G21" s="34"/>
    </row>
    <row r="22" spans="1:7" x14ac:dyDescent="0.25">
      <c r="A22" s="39"/>
      <c r="B22" s="35"/>
      <c r="C22" s="35"/>
      <c r="D22" s="34"/>
      <c r="E22" s="34"/>
      <c r="F22" s="34"/>
      <c r="G22" s="34"/>
    </row>
    <row r="23" spans="1:7" x14ac:dyDescent="0.25">
      <c r="A23" s="39"/>
      <c r="B23" s="35"/>
      <c r="C23" s="35"/>
      <c r="D23" s="34"/>
      <c r="E23" s="34"/>
      <c r="F23" s="34"/>
      <c r="G23" s="34"/>
    </row>
    <row r="24" spans="1:7" x14ac:dyDescent="0.25">
      <c r="A24" s="39"/>
      <c r="B24" s="35"/>
      <c r="C24" s="35"/>
      <c r="D24" s="34"/>
      <c r="E24" s="34"/>
      <c r="F24" s="34"/>
      <c r="G24" s="34"/>
    </row>
    <row r="25" spans="1:7" x14ac:dyDescent="0.25">
      <c r="A25" s="39"/>
      <c r="B25" s="35"/>
      <c r="C25" s="35"/>
      <c r="D25" s="34"/>
      <c r="E25" s="34"/>
      <c r="F25" s="34"/>
      <c r="G25" s="34"/>
    </row>
    <row r="26" spans="1:7" x14ac:dyDescent="0.25">
      <c r="A26" s="39"/>
      <c r="B26" s="35"/>
      <c r="C26" s="35"/>
      <c r="D26" s="34"/>
      <c r="E26" s="34"/>
      <c r="F26" s="34"/>
      <c r="G26" s="34"/>
    </row>
    <row r="27" spans="1:7" x14ac:dyDescent="0.25">
      <c r="A27" s="39"/>
      <c r="B27" s="35"/>
      <c r="C27" s="35"/>
      <c r="D27" s="34"/>
      <c r="E27" s="34"/>
      <c r="F27" s="34"/>
      <c r="G27" s="34"/>
    </row>
    <row r="28" spans="1:7" x14ac:dyDescent="0.25">
      <c r="A28" s="39"/>
      <c r="B28" s="35"/>
      <c r="C28" s="35"/>
      <c r="D28" s="34"/>
      <c r="E28" s="34"/>
      <c r="F28" s="34"/>
      <c r="G28" s="34"/>
    </row>
    <row r="29" spans="1:7" x14ac:dyDescent="0.25">
      <c r="A29" s="39"/>
      <c r="B29" s="35"/>
      <c r="C29" s="35"/>
      <c r="D29" s="34"/>
      <c r="E29" s="34"/>
      <c r="F29" s="34"/>
      <c r="G29" s="34"/>
    </row>
    <row r="30" spans="1:7" x14ac:dyDescent="0.25">
      <c r="A30" s="38"/>
      <c r="B30" s="35"/>
      <c r="C30" s="35"/>
      <c r="D30" s="34"/>
      <c r="E30" s="34"/>
      <c r="F30" s="34"/>
      <c r="G30" s="34"/>
    </row>
    <row r="31" spans="1:7" x14ac:dyDescent="0.25">
      <c r="A31" s="39"/>
      <c r="B31" s="35"/>
      <c r="C31" s="35"/>
      <c r="D31" s="34"/>
      <c r="E31" s="34"/>
      <c r="F31" s="34"/>
      <c r="G31" s="34"/>
    </row>
    <row r="32" spans="1:7" x14ac:dyDescent="0.25">
      <c r="A32" s="38"/>
      <c r="B32" s="35"/>
      <c r="C32" s="35"/>
      <c r="D32" s="34"/>
      <c r="E32" s="34"/>
      <c r="F32" s="34"/>
      <c r="G32" s="34"/>
    </row>
    <row r="33" spans="1:7" x14ac:dyDescent="0.25">
      <c r="A33" s="38"/>
      <c r="B33" s="35"/>
      <c r="C33" s="35"/>
      <c r="D33" s="34"/>
      <c r="E33" s="34"/>
      <c r="F33" s="34"/>
      <c r="G33" s="34"/>
    </row>
    <row r="34" spans="1:7" x14ac:dyDescent="0.25">
      <c r="A34" s="38"/>
      <c r="B34" s="35"/>
      <c r="C34" s="35"/>
      <c r="D34" s="34"/>
      <c r="E34" s="34"/>
      <c r="F34" s="34"/>
      <c r="G34" s="34"/>
    </row>
    <row r="35" spans="1:7" x14ac:dyDescent="0.25">
      <c r="A35" s="38"/>
      <c r="B35" s="37"/>
      <c r="C35" s="35"/>
      <c r="D35" s="35"/>
      <c r="E35" s="34"/>
      <c r="F35" s="34"/>
      <c r="G35" s="34"/>
    </row>
    <row r="36" spans="1:7" x14ac:dyDescent="0.25">
      <c r="A36" s="38"/>
      <c r="B36" s="37"/>
      <c r="C36" s="44"/>
      <c r="D36" s="44"/>
      <c r="E36" s="34"/>
      <c r="F36" s="34"/>
      <c r="G36" s="34"/>
    </row>
    <row r="37" spans="1:7" ht="14.5" x14ac:dyDescent="0.25">
      <c r="A37" s="38"/>
      <c r="B37" s="57"/>
      <c r="C37" s="44"/>
      <c r="D37" s="44"/>
      <c r="E37" s="34"/>
      <c r="F37" s="34"/>
      <c r="G37" s="34"/>
    </row>
    <row r="38" spans="1:7" ht="14.5" x14ac:dyDescent="0.25">
      <c r="A38" s="38"/>
      <c r="B38" s="57"/>
      <c r="C38" s="44"/>
      <c r="D38" s="44"/>
      <c r="E38" s="34"/>
      <c r="F38" s="34"/>
      <c r="G38" s="34"/>
    </row>
    <row r="39" spans="1:7" ht="14.5" x14ac:dyDescent="0.25">
      <c r="A39" s="38"/>
      <c r="B39" s="57"/>
      <c r="C39" s="44"/>
      <c r="D39" s="44"/>
      <c r="E39" s="34"/>
      <c r="F39" s="34"/>
      <c r="G39" s="34"/>
    </row>
    <row r="40" spans="1:7" ht="14.5" x14ac:dyDescent="0.25">
      <c r="A40" s="38"/>
      <c r="B40" s="56"/>
      <c r="C40" s="44"/>
      <c r="D40" s="44"/>
      <c r="E40" s="34"/>
      <c r="F40" s="34"/>
      <c r="G40" s="34"/>
    </row>
    <row r="41" spans="1:7" x14ac:dyDescent="0.25">
      <c r="A41" s="38"/>
      <c r="B41" s="35"/>
      <c r="C41" s="35"/>
      <c r="D41" s="34"/>
      <c r="E41" s="34"/>
      <c r="F41" s="34"/>
      <c r="G41" s="34"/>
    </row>
    <row r="42" spans="1:7" x14ac:dyDescent="0.25">
      <c r="A42" s="38"/>
      <c r="B42" s="35"/>
      <c r="C42" s="34"/>
      <c r="D42" s="34"/>
      <c r="E42" s="34"/>
      <c r="F42" s="34"/>
      <c r="G42" s="34"/>
    </row>
    <row r="43" spans="1:7" ht="18" x14ac:dyDescent="0.4">
      <c r="B43" s="29"/>
    </row>
    <row r="44" spans="1:7" ht="20" x14ac:dyDescent="0.4">
      <c r="A44" s="41"/>
      <c r="C44" s="31"/>
    </row>
    <row r="45" spans="1:7" ht="18" x14ac:dyDescent="0.4">
      <c r="B45" s="29"/>
    </row>
    <row r="46" spans="1:7" ht="18" x14ac:dyDescent="0.4">
      <c r="B46" s="29"/>
      <c r="C46" s="30"/>
    </row>
    <row r="47" spans="1:7" ht="18" x14ac:dyDescent="0.4">
      <c r="B47" s="29"/>
      <c r="C47" s="30"/>
    </row>
    <row r="48" spans="1:7" ht="18" x14ac:dyDescent="0.4">
      <c r="B48" s="29"/>
      <c r="C48" s="30"/>
    </row>
    <row r="49" spans="2:3" ht="18" x14ac:dyDescent="0.4">
      <c r="B49" s="29"/>
      <c r="C49" s="30"/>
    </row>
    <row r="50" spans="2:3" ht="17.5" x14ac:dyDescent="0.35">
      <c r="C50" s="30"/>
    </row>
    <row r="51" spans="2:3" ht="18" x14ac:dyDescent="0.4">
      <c r="B51" s="29"/>
      <c r="C51" s="30"/>
    </row>
    <row r="52" spans="2:3" ht="18" x14ac:dyDescent="0.4">
      <c r="B52" s="29"/>
      <c r="C52" s="30"/>
    </row>
    <row r="53" spans="2:3" ht="17.5" x14ac:dyDescent="0.35">
      <c r="C53" s="30"/>
    </row>
    <row r="54" spans="2:3" ht="18" x14ac:dyDescent="0.4">
      <c r="B54" s="29"/>
      <c r="C54" s="31"/>
    </row>
    <row r="55" spans="2:3" ht="18" x14ac:dyDescent="0.4">
      <c r="B55" s="29"/>
      <c r="C55" s="30"/>
    </row>
    <row r="56" spans="2:3" ht="17.5" x14ac:dyDescent="0.35">
      <c r="C56" s="30"/>
    </row>
    <row r="57" spans="2:3" ht="18" x14ac:dyDescent="0.4">
      <c r="B57" s="29"/>
      <c r="C57" s="30"/>
    </row>
    <row r="58" spans="2:3" ht="17.5" x14ac:dyDescent="0.35">
      <c r="C58" s="30"/>
    </row>
    <row r="59" spans="2:3" ht="18" x14ac:dyDescent="0.4">
      <c r="B59" s="29"/>
      <c r="C59" s="30"/>
    </row>
    <row r="60" spans="2:3" ht="17.5" x14ac:dyDescent="0.35">
      <c r="C60" s="30"/>
    </row>
    <row r="61" spans="2:3" ht="18" x14ac:dyDescent="0.4">
      <c r="B61" s="29"/>
      <c r="C61" s="30"/>
    </row>
    <row r="62" spans="2:3" ht="18" x14ac:dyDescent="0.4">
      <c r="B62" s="29"/>
      <c r="C62" s="30"/>
    </row>
    <row r="63" spans="2:3" ht="17.5" x14ac:dyDescent="0.35">
      <c r="C63" s="30"/>
    </row>
    <row r="64" spans="2:3" ht="18" x14ac:dyDescent="0.4">
      <c r="B64" s="29"/>
      <c r="C64" s="30"/>
    </row>
    <row r="65" spans="2:3" ht="17.5" x14ac:dyDescent="0.35">
      <c r="C65" s="30"/>
    </row>
    <row r="66" spans="2:3" ht="18" x14ac:dyDescent="0.4">
      <c r="B66" s="29"/>
      <c r="C66" s="30"/>
    </row>
    <row r="67" spans="2:3" ht="17.5" x14ac:dyDescent="0.35">
      <c r="C67" s="30"/>
    </row>
    <row r="68" spans="2:3" ht="17.5" x14ac:dyDescent="0.35">
      <c r="C68" s="30"/>
    </row>
    <row r="69" spans="2:3" ht="17.5" x14ac:dyDescent="0.35">
      <c r="C69" s="30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" sqref="C2:F2"/>
    </sheetView>
  </sheetViews>
  <sheetFormatPr defaultColWidth="10.6640625" defaultRowHeight="12.5" x14ac:dyDescent="0.25"/>
  <cols>
    <col min="1" max="1" width="5.58203125" style="40" customWidth="1"/>
    <col min="2" max="2" width="50.58203125" style="77" customWidth="1"/>
    <col min="3" max="3" width="12" style="77" customWidth="1"/>
    <col min="4" max="4" width="12.25" customWidth="1"/>
    <col min="7" max="7" width="5.58203125" customWidth="1"/>
    <col min="8" max="8" width="6.58203125" customWidth="1"/>
  </cols>
  <sheetData>
    <row r="1" spans="1:8" s="7" customFormat="1" ht="15" customHeight="1" x14ac:dyDescent="0.35">
      <c r="A1" s="192" t="str">
        <f>Registration!A1</f>
        <v>154th IEEE 802.15 WSN Session</v>
      </c>
      <c r="B1" s="193"/>
      <c r="C1" s="193"/>
      <c r="D1" s="193"/>
      <c r="E1" s="193"/>
      <c r="F1" s="194"/>
      <c r="H1" s="9"/>
    </row>
    <row r="2" spans="1:8" s="7" customFormat="1" ht="15" customHeight="1" thickBot="1" x14ac:dyDescent="0.4">
      <c r="A2" s="210" t="s">
        <v>155</v>
      </c>
      <c r="B2" s="211"/>
      <c r="C2" s="212">
        <v>45669</v>
      </c>
      <c r="D2" s="212"/>
      <c r="E2" s="212"/>
      <c r="F2" s="213"/>
      <c r="H2" s="10"/>
    </row>
    <row r="3" spans="1:8" s="34" customFormat="1" ht="15" customHeight="1" thickBot="1" x14ac:dyDescent="0.35">
      <c r="A3" s="74" t="s">
        <v>40</v>
      </c>
      <c r="B3" s="76" t="s">
        <v>41</v>
      </c>
      <c r="C3" s="76" t="s">
        <v>44</v>
      </c>
      <c r="D3" s="49"/>
      <c r="E3" s="49"/>
      <c r="F3" s="50"/>
    </row>
    <row r="4" spans="1:8" s="34" customFormat="1" ht="15" customHeight="1" x14ac:dyDescent="0.25">
      <c r="A4" s="38">
        <v>1</v>
      </c>
      <c r="B4" s="44" t="s">
        <v>115</v>
      </c>
      <c r="C4" s="44" t="s">
        <v>28</v>
      </c>
    </row>
    <row r="5" spans="1:8" s="34" customFormat="1" ht="85" customHeight="1" x14ac:dyDescent="0.25">
      <c r="A5" s="38">
        <v>2</v>
      </c>
      <c r="B5" s="75" t="s">
        <v>140</v>
      </c>
      <c r="C5" s="44" t="s">
        <v>28</v>
      </c>
    </row>
    <row r="6" spans="1:8" s="34" customFormat="1" ht="15" customHeight="1" x14ac:dyDescent="0.25">
      <c r="A6" s="38">
        <v>3</v>
      </c>
      <c r="B6" s="75" t="s">
        <v>164</v>
      </c>
      <c r="C6" s="44" t="s">
        <v>28</v>
      </c>
    </row>
    <row r="7" spans="1:8" s="34" customFormat="1" ht="30" customHeight="1" x14ac:dyDescent="0.25">
      <c r="A7" s="38">
        <v>4</v>
      </c>
      <c r="B7" s="75" t="s">
        <v>173</v>
      </c>
      <c r="C7" s="44" t="s">
        <v>28</v>
      </c>
      <c r="D7" s="35"/>
    </row>
    <row r="8" spans="1:8" s="34" customFormat="1" ht="15" customHeight="1" x14ac:dyDescent="0.25">
      <c r="A8" s="38">
        <v>5</v>
      </c>
      <c r="B8" s="44" t="s">
        <v>143</v>
      </c>
      <c r="C8" s="44" t="s">
        <v>28</v>
      </c>
    </row>
    <row r="9" spans="1:8" s="34" customFormat="1" ht="15" customHeight="1" x14ac:dyDescent="0.25">
      <c r="A9" s="38"/>
      <c r="B9" s="36" t="s">
        <v>217</v>
      </c>
      <c r="C9" s="79" t="str">
        <f>_xlfn.CONCAT("2pm to 3:00pm on ",TEXT(('AC Opening'!$C$2),"DDD., MMM. DD, YYYY"))</f>
        <v>2pm to 3:00pm on Sun., Jan. 12, 2025</v>
      </c>
    </row>
    <row r="10" spans="1:8" s="34" customFormat="1" ht="15" customHeight="1" x14ac:dyDescent="0.25">
      <c r="A10" s="38"/>
      <c r="B10" s="36" t="s">
        <v>102</v>
      </c>
      <c r="C10" s="79" t="str">
        <f>_xlfn.CONCAT("4pm to 5:30pm on ",TEXT(('AC Opening'!$C$2),"DDD., MMM. DD, YYYY"))</f>
        <v>4pm to 5:30pm on Sun., Jan. 12, 2025</v>
      </c>
    </row>
    <row r="11" spans="1:8" s="34" customFormat="1" ht="15" customHeight="1" x14ac:dyDescent="0.25">
      <c r="A11" s="38"/>
      <c r="B11" s="36" t="s">
        <v>141</v>
      </c>
      <c r="C11" s="79" t="str">
        <f>_xlfn.CONCAT("5:30pm to 6:30pm on ",TEXT(('AC Opening'!$C$2),"DDD., MMM. DD, YYYY"))</f>
        <v>5:30pm to 6:30pm on Sun., Jan. 12, 2025</v>
      </c>
    </row>
    <row r="12" spans="1:8" s="34" customFormat="1" ht="15" customHeight="1" x14ac:dyDescent="0.25">
      <c r="A12" s="38"/>
      <c r="B12" s="36" t="s">
        <v>160</v>
      </c>
      <c r="C12" s="79" t="s">
        <v>170</v>
      </c>
    </row>
    <row r="13" spans="1:8" s="34" customFormat="1" ht="15" customHeight="1" x14ac:dyDescent="0.25">
      <c r="A13" s="38"/>
      <c r="B13" s="36" t="s">
        <v>159</v>
      </c>
      <c r="C13" s="79" t="str">
        <f>_xlfn.CONCAT("8:00am to 9:00am on ",TEXT(('AC Opening'!$C$2)+1,"DDD., MMM. DD, YYYY"))</f>
        <v>8:00am to 9:00am on Mon., Jan. 13, 2025</v>
      </c>
    </row>
    <row r="14" spans="1:8" s="34" customFormat="1" ht="15" customHeight="1" x14ac:dyDescent="0.25">
      <c r="A14" s="38"/>
      <c r="B14" s="36" t="s">
        <v>99</v>
      </c>
      <c r="C14" s="79" t="str">
        <f>_xlfn.CONCAT("10:30am to 12:30pm on ",TEXT(('AC Opening'!$C$2)+1,"DDD., MMM. DD, YYYY"))</f>
        <v>10:30am to 12:30pm on Mon., Jan. 13, 2025</v>
      </c>
    </row>
    <row r="15" spans="1:8" s="34" customFormat="1" ht="15" customHeight="1" x14ac:dyDescent="0.25">
      <c r="A15" s="38"/>
      <c r="B15" s="36" t="s">
        <v>142</v>
      </c>
      <c r="C15" s="79" t="str">
        <f>_xlfn.CONCAT("7:00am to 8:00am on ",TEXT(('AC Opening'!$C$2)+3,"DDD., MMM. DD, YYYY"))</f>
        <v>7:00am to 8:00am on Wed., Jan. 15, 2025</v>
      </c>
    </row>
    <row r="16" spans="1:8" s="34" customFormat="1" ht="15" customHeight="1" x14ac:dyDescent="0.25">
      <c r="A16" s="39"/>
      <c r="B16" s="36" t="s">
        <v>100</v>
      </c>
      <c r="C16" s="79" t="str">
        <f>_xlfn.CONCAT("9:00am to 10:00am on ",TEXT(('AC Opening'!$C$2)+3,"DDD., MMM. DD, YYYY"))</f>
        <v>9:00am to 10:00am on Wed., Jan. 15, 2025</v>
      </c>
    </row>
    <row r="17" spans="1:7" s="34" customFormat="1" ht="15" customHeight="1" x14ac:dyDescent="0.25">
      <c r="A17" s="39"/>
      <c r="B17" s="36" t="s">
        <v>167</v>
      </c>
      <c r="C17" s="79" t="str">
        <f>_xlfn.CONCAT("10:30am to 12:30pm on ",TEXT(('AC Opening'!$C$2)+3,"DDD., MMM. DD, YYYY"))</f>
        <v>10:30am to 12:30pm on Wed., Jan. 15, 2025</v>
      </c>
    </row>
    <row r="18" spans="1:7" s="34" customFormat="1" ht="15" customHeight="1" x14ac:dyDescent="0.25">
      <c r="A18" s="39"/>
      <c r="B18" s="36" t="s">
        <v>101</v>
      </c>
      <c r="C18" s="79" t="str">
        <f>_xlfn.CONCAT("4:00pm to 6:00pm on ",TEXT(('AC Opening'!$C$2)+4,"DDD., MMM. DD, YYYY"))</f>
        <v>4:00pm to 6:00pm on Thu., Jan. 16, 2025</v>
      </c>
    </row>
    <row r="19" spans="1:7" s="34" customFormat="1" ht="15" customHeight="1" x14ac:dyDescent="0.25">
      <c r="A19" s="39"/>
      <c r="B19" s="36" t="s">
        <v>161</v>
      </c>
      <c r="C19" s="79" t="s">
        <v>170</v>
      </c>
    </row>
    <row r="20" spans="1:7" s="34" customFormat="1" ht="15" customHeight="1" x14ac:dyDescent="0.25">
      <c r="A20" s="38">
        <v>6</v>
      </c>
      <c r="B20" s="44" t="s">
        <v>116</v>
      </c>
      <c r="C20" s="44" t="s">
        <v>28</v>
      </c>
    </row>
    <row r="21" spans="1:7" s="34" customFormat="1" ht="15" customHeight="1" x14ac:dyDescent="0.25">
      <c r="A21" s="39"/>
      <c r="B21" s="44" t="s">
        <v>239</v>
      </c>
      <c r="C21" s="44" t="s">
        <v>19</v>
      </c>
      <c r="E21" s="44"/>
      <c r="F21" s="44"/>
    </row>
    <row r="22" spans="1:7" s="34" customFormat="1" ht="15" customHeight="1" x14ac:dyDescent="0.25">
      <c r="A22" s="39"/>
      <c r="B22" s="44" t="s">
        <v>18</v>
      </c>
      <c r="C22" s="44" t="s">
        <v>19</v>
      </c>
      <c r="E22" s="44"/>
      <c r="F22" s="44"/>
    </row>
    <row r="23" spans="1:7" s="34" customFormat="1" ht="15" customHeight="1" x14ac:dyDescent="0.25">
      <c r="A23" s="39"/>
      <c r="B23" s="44" t="s">
        <v>205</v>
      </c>
      <c r="C23" s="44" t="s">
        <v>19</v>
      </c>
      <c r="E23" s="44"/>
      <c r="F23" s="44"/>
    </row>
    <row r="24" spans="1:7" s="34" customFormat="1" ht="15" customHeight="1" x14ac:dyDescent="0.25">
      <c r="A24" s="39"/>
      <c r="B24" s="44" t="s">
        <v>196</v>
      </c>
      <c r="C24" s="44" t="s">
        <v>19</v>
      </c>
      <c r="E24" s="44"/>
      <c r="F24" s="44"/>
    </row>
    <row r="25" spans="1:7" s="34" customFormat="1" ht="15" customHeight="1" x14ac:dyDescent="0.25">
      <c r="A25" s="39"/>
      <c r="B25" s="44" t="s">
        <v>156</v>
      </c>
      <c r="C25" s="44" t="s">
        <v>20</v>
      </c>
      <c r="E25" s="44"/>
      <c r="F25" s="44"/>
      <c r="G25" s="35"/>
    </row>
    <row r="26" spans="1:7" s="34" customFormat="1" ht="15" customHeight="1" x14ac:dyDescent="0.25">
      <c r="A26" s="39"/>
      <c r="B26" s="44" t="s">
        <v>176</v>
      </c>
      <c r="C26" s="44" t="s">
        <v>20</v>
      </c>
    </row>
    <row r="27" spans="1:7" s="34" customFormat="1" ht="15" customHeight="1" x14ac:dyDescent="0.25">
      <c r="A27" s="39"/>
      <c r="B27" s="44" t="s">
        <v>224</v>
      </c>
      <c r="C27" s="44" t="s">
        <v>20</v>
      </c>
    </row>
    <row r="28" spans="1:7" s="34" customFormat="1" ht="15" customHeight="1" x14ac:dyDescent="0.25">
      <c r="A28" s="39"/>
      <c r="B28" s="44" t="s">
        <v>223</v>
      </c>
      <c r="C28" s="44" t="s">
        <v>20</v>
      </c>
    </row>
    <row r="29" spans="1:7" s="34" customFormat="1" ht="15" customHeight="1" x14ac:dyDescent="0.25">
      <c r="A29" s="39"/>
      <c r="B29" s="44" t="s">
        <v>236</v>
      </c>
      <c r="C29" s="44" t="s">
        <v>28</v>
      </c>
    </row>
    <row r="30" spans="1:7" s="34" customFormat="1" ht="15" customHeight="1" x14ac:dyDescent="0.25">
      <c r="A30" s="39"/>
      <c r="B30" s="44" t="s">
        <v>188</v>
      </c>
      <c r="C30" s="44" t="s">
        <v>28</v>
      </c>
    </row>
    <row r="31" spans="1:7" s="34" customFormat="1" ht="15" customHeight="1" x14ac:dyDescent="0.25">
      <c r="A31" s="39"/>
      <c r="B31" s="44" t="s">
        <v>165</v>
      </c>
      <c r="C31" s="44" t="s">
        <v>28</v>
      </c>
    </row>
    <row r="32" spans="1:7" s="34" customFormat="1" ht="15" customHeight="1" x14ac:dyDescent="0.25">
      <c r="A32" s="39"/>
      <c r="B32" s="44" t="s">
        <v>126</v>
      </c>
      <c r="C32" s="44" t="s">
        <v>22</v>
      </c>
    </row>
    <row r="33" spans="1:6" s="34" customFormat="1" ht="15" customHeight="1" x14ac:dyDescent="0.25">
      <c r="A33" s="39"/>
      <c r="B33" s="44" t="s">
        <v>127</v>
      </c>
      <c r="C33" s="44" t="s">
        <v>23</v>
      </c>
      <c r="F33" s="35"/>
    </row>
    <row r="34" spans="1:6" s="34" customFormat="1" ht="15" customHeight="1" x14ac:dyDescent="0.25">
      <c r="A34" s="39"/>
      <c r="B34" s="44" t="s">
        <v>235</v>
      </c>
      <c r="C34" s="44" t="s">
        <v>23</v>
      </c>
      <c r="F34" s="35"/>
    </row>
    <row r="35" spans="1:6" s="34" customFormat="1" ht="15" customHeight="1" x14ac:dyDescent="0.25">
      <c r="A35" s="39"/>
      <c r="B35" s="44" t="s">
        <v>248</v>
      </c>
      <c r="C35" s="44" t="s">
        <v>24</v>
      </c>
    </row>
    <row r="36" spans="1:6" s="34" customFormat="1" ht="15" customHeight="1" x14ac:dyDescent="0.25">
      <c r="A36" s="38"/>
      <c r="B36" s="44" t="s">
        <v>238</v>
      </c>
      <c r="C36" s="44" t="s">
        <v>28</v>
      </c>
    </row>
    <row r="37" spans="1:6" s="34" customFormat="1" ht="15" customHeight="1" x14ac:dyDescent="0.25">
      <c r="A37" s="39"/>
      <c r="B37" s="44" t="s">
        <v>237</v>
      </c>
      <c r="C37" s="44" t="s">
        <v>21</v>
      </c>
    </row>
    <row r="38" spans="1:6" s="34" customFormat="1" ht="15" customHeight="1" x14ac:dyDescent="0.25">
      <c r="A38" s="39"/>
      <c r="B38" s="44" t="s">
        <v>246</v>
      </c>
      <c r="C38" s="44" t="s">
        <v>181</v>
      </c>
    </row>
    <row r="39" spans="1:6" s="34" customFormat="1" ht="15" customHeight="1" x14ac:dyDescent="0.25">
      <c r="A39" s="38">
        <v>7</v>
      </c>
      <c r="B39" s="44" t="s">
        <v>247</v>
      </c>
      <c r="C39" s="44" t="s">
        <v>28</v>
      </c>
    </row>
    <row r="40" spans="1:6" s="34" customFormat="1" ht="15" customHeight="1" x14ac:dyDescent="0.25">
      <c r="A40" s="38">
        <v>8</v>
      </c>
      <c r="B40" s="44" t="s">
        <v>29</v>
      </c>
      <c r="C40" s="44" t="s">
        <v>28</v>
      </c>
    </row>
    <row r="41" spans="1:6" s="34" customFormat="1" ht="15" customHeight="1" x14ac:dyDescent="0.25">
      <c r="A41" s="38"/>
      <c r="B41" s="37"/>
      <c r="C41" s="44" t="s">
        <v>28</v>
      </c>
      <c r="D41" s="44"/>
    </row>
    <row r="42" spans="1:6" s="34" customFormat="1" ht="15" customHeight="1" x14ac:dyDescent="0.25">
      <c r="A42" s="38"/>
      <c r="B42" s="58"/>
      <c r="C42" s="44" t="s">
        <v>28</v>
      </c>
      <c r="D42" s="44"/>
    </row>
    <row r="43" spans="1:6" s="34" customFormat="1" ht="15" customHeight="1" x14ac:dyDescent="0.25">
      <c r="A43" s="38"/>
      <c r="B43" s="58"/>
      <c r="C43" s="44" t="s">
        <v>28</v>
      </c>
      <c r="D43" s="44"/>
    </row>
    <row r="44" spans="1:6" s="34" customFormat="1" ht="15" customHeight="1" x14ac:dyDescent="0.25">
      <c r="A44" s="38"/>
      <c r="B44" s="58"/>
      <c r="C44" s="44"/>
      <c r="D44" s="44"/>
    </row>
    <row r="45" spans="1:6" s="34" customFormat="1" ht="80" customHeight="1" x14ac:dyDescent="0.25">
      <c r="A45" s="38"/>
      <c r="B45" s="75" t="s">
        <v>171</v>
      </c>
      <c r="C45" s="44" t="s">
        <v>149</v>
      </c>
      <c r="D45" s="44"/>
    </row>
    <row r="46" spans="1:6" s="34" customFormat="1" ht="15" customHeight="1" x14ac:dyDescent="0.25">
      <c r="A46" s="38">
        <v>9</v>
      </c>
      <c r="B46" s="44" t="s">
        <v>129</v>
      </c>
      <c r="C46" s="44" t="s">
        <v>28</v>
      </c>
    </row>
    <row r="47" spans="1:6" s="34" customFormat="1" ht="15" customHeight="1" x14ac:dyDescent="0.25">
      <c r="A47" s="38"/>
      <c r="B47" s="44"/>
      <c r="C47" s="80"/>
    </row>
    <row r="48" spans="1:6" x14ac:dyDescent="0.25">
      <c r="B48" s="73"/>
    </row>
    <row r="49" spans="1:3" ht="20" x14ac:dyDescent="0.4">
      <c r="A49" s="41"/>
      <c r="C49" s="81"/>
    </row>
    <row r="50" spans="1:3" ht="18" x14ac:dyDescent="0.4">
      <c r="B50" s="78"/>
    </row>
    <row r="51" spans="1:3" ht="18" x14ac:dyDescent="0.4">
      <c r="B51" s="78"/>
      <c r="C51" s="82"/>
    </row>
    <row r="52" spans="1:3" ht="18" x14ac:dyDescent="0.4">
      <c r="B52" s="78"/>
      <c r="C52" s="82"/>
    </row>
    <row r="53" spans="1:3" ht="18" x14ac:dyDescent="0.4">
      <c r="B53" s="78"/>
      <c r="C53" s="82"/>
    </row>
    <row r="54" spans="1:3" ht="18" x14ac:dyDescent="0.4">
      <c r="B54" s="78"/>
      <c r="C54" s="82"/>
    </row>
    <row r="55" spans="1:3" ht="17.5" x14ac:dyDescent="0.35">
      <c r="C55" s="82"/>
    </row>
    <row r="56" spans="1:3" ht="18" x14ac:dyDescent="0.4">
      <c r="B56" s="78"/>
      <c r="C56" s="82"/>
    </row>
    <row r="57" spans="1:3" ht="18" x14ac:dyDescent="0.4">
      <c r="B57" s="78"/>
      <c r="C57" s="82"/>
    </row>
    <row r="58" spans="1:3" ht="17.5" x14ac:dyDescent="0.35">
      <c r="C58" s="82"/>
    </row>
    <row r="59" spans="1:3" ht="18" x14ac:dyDescent="0.4">
      <c r="B59" s="78"/>
      <c r="C59" s="81"/>
    </row>
    <row r="60" spans="1:3" ht="18" x14ac:dyDescent="0.4">
      <c r="B60" s="78"/>
      <c r="C60" s="82"/>
    </row>
    <row r="61" spans="1:3" ht="17.5" x14ac:dyDescent="0.35">
      <c r="C61" s="82"/>
    </row>
    <row r="62" spans="1:3" ht="18" x14ac:dyDescent="0.4">
      <c r="B62" s="78"/>
      <c r="C62" s="82"/>
    </row>
    <row r="63" spans="1:3" ht="17.5" x14ac:dyDescent="0.35">
      <c r="C63" s="82"/>
    </row>
    <row r="64" spans="1:3" ht="18" x14ac:dyDescent="0.4">
      <c r="B64" s="78"/>
      <c r="C64" s="82"/>
    </row>
    <row r="65" spans="2:3" ht="17.5" x14ac:dyDescent="0.35">
      <c r="C65" s="82"/>
    </row>
    <row r="66" spans="2:3" ht="18" x14ac:dyDescent="0.4">
      <c r="B66" s="78"/>
      <c r="C66" s="82"/>
    </row>
    <row r="67" spans="2:3" ht="18" x14ac:dyDescent="0.4">
      <c r="B67" s="78"/>
      <c r="C67" s="82"/>
    </row>
    <row r="68" spans="2:3" ht="17.5" x14ac:dyDescent="0.35">
      <c r="C68" s="82"/>
    </row>
    <row r="69" spans="2:3" ht="18" x14ac:dyDescent="0.4">
      <c r="B69" s="78"/>
      <c r="C69" s="82"/>
    </row>
    <row r="70" spans="2:3" ht="17.5" x14ac:dyDescent="0.35">
      <c r="C70" s="82"/>
    </row>
    <row r="71" spans="2:3" ht="18" x14ac:dyDescent="0.4">
      <c r="B71" s="78"/>
      <c r="C71" s="82"/>
    </row>
    <row r="72" spans="2:3" ht="17.5" x14ac:dyDescent="0.35">
      <c r="C72" s="82"/>
    </row>
    <row r="73" spans="2:3" ht="17.5" x14ac:dyDescent="0.35">
      <c r="C73" s="82"/>
    </row>
    <row r="74" spans="2:3" ht="17.5" x14ac:dyDescent="0.35">
      <c r="C74" s="82"/>
    </row>
  </sheetData>
  <mergeCells count="3">
    <mergeCell ref="A1:F1"/>
    <mergeCell ref="A2:B2"/>
    <mergeCell ref="C2:F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07"/>
  <sheetViews>
    <sheetView workbookViewId="0">
      <pane xSplit="2" ySplit="3" topLeftCell="C27" activePane="bottomRight" state="frozen"/>
      <selection pane="topRight" activeCell="C1" sqref="C1"/>
      <selection pane="bottomLeft" activeCell="A4" sqref="A4"/>
      <selection pane="bottomRight" activeCell="I39" sqref="I39"/>
    </sheetView>
  </sheetViews>
  <sheetFormatPr defaultColWidth="9.4140625" defaultRowHeight="13" x14ac:dyDescent="0.25"/>
  <cols>
    <col min="1" max="1" width="5.58203125" style="18" customWidth="1"/>
    <col min="2" max="2" width="3.58203125" style="14" customWidth="1"/>
    <col min="3" max="3" width="75.58203125" style="15" customWidth="1"/>
    <col min="4" max="4" width="11.58203125" style="14" customWidth="1"/>
    <col min="5" max="5" width="3.1640625" style="142" customWidth="1"/>
    <col min="6" max="6" width="8.75" style="141" customWidth="1"/>
    <col min="7" max="7" width="5.58203125" style="14" customWidth="1"/>
    <col min="8" max="8" width="6.58203125" style="14" customWidth="1"/>
    <col min="9" max="255" width="9.4140625" style="14"/>
    <col min="256" max="256" width="6.25" style="14" customWidth="1"/>
    <col min="257" max="257" width="4.75" style="14" customWidth="1"/>
    <col min="258" max="258" width="55.83203125" style="14" customWidth="1"/>
    <col min="259" max="259" width="2.75" style="14" customWidth="1"/>
    <col min="260" max="260" width="14.75" style="14" customWidth="1"/>
    <col min="261" max="261" width="3.25" style="14" customWidth="1"/>
    <col min="262" max="262" width="8.1640625" style="14" customWidth="1"/>
    <col min="263" max="263" width="4.1640625" style="14" customWidth="1"/>
    <col min="264" max="511" width="9.4140625" style="14"/>
    <col min="512" max="512" width="6.25" style="14" customWidth="1"/>
    <col min="513" max="513" width="4.75" style="14" customWidth="1"/>
    <col min="514" max="514" width="55.83203125" style="14" customWidth="1"/>
    <col min="515" max="515" width="2.75" style="14" customWidth="1"/>
    <col min="516" max="516" width="14.75" style="14" customWidth="1"/>
    <col min="517" max="517" width="3.25" style="14" customWidth="1"/>
    <col min="518" max="518" width="8.1640625" style="14" customWidth="1"/>
    <col min="519" max="519" width="4.1640625" style="14" customWidth="1"/>
    <col min="520" max="767" width="9.4140625" style="14"/>
    <col min="768" max="768" width="6.25" style="14" customWidth="1"/>
    <col min="769" max="769" width="4.75" style="14" customWidth="1"/>
    <col min="770" max="770" width="55.83203125" style="14" customWidth="1"/>
    <col min="771" max="771" width="2.75" style="14" customWidth="1"/>
    <col min="772" max="772" width="14.75" style="14" customWidth="1"/>
    <col min="773" max="773" width="3.25" style="14" customWidth="1"/>
    <col min="774" max="774" width="8.1640625" style="14" customWidth="1"/>
    <col min="775" max="775" width="4.1640625" style="14" customWidth="1"/>
    <col min="776" max="1023" width="9.4140625" style="14"/>
    <col min="1024" max="1024" width="6.25" style="14" customWidth="1"/>
    <col min="1025" max="1025" width="4.75" style="14" customWidth="1"/>
    <col min="1026" max="1026" width="55.83203125" style="14" customWidth="1"/>
    <col min="1027" max="1027" width="2.75" style="14" customWidth="1"/>
    <col min="1028" max="1028" width="14.75" style="14" customWidth="1"/>
    <col min="1029" max="1029" width="3.25" style="14" customWidth="1"/>
    <col min="1030" max="1030" width="8.1640625" style="14" customWidth="1"/>
    <col min="1031" max="1031" width="4.1640625" style="14" customWidth="1"/>
    <col min="1032" max="1279" width="9.4140625" style="14"/>
    <col min="1280" max="1280" width="6.25" style="14" customWidth="1"/>
    <col min="1281" max="1281" width="4.75" style="14" customWidth="1"/>
    <col min="1282" max="1282" width="55.83203125" style="14" customWidth="1"/>
    <col min="1283" max="1283" width="2.75" style="14" customWidth="1"/>
    <col min="1284" max="1284" width="14.75" style="14" customWidth="1"/>
    <col min="1285" max="1285" width="3.25" style="14" customWidth="1"/>
    <col min="1286" max="1286" width="8.1640625" style="14" customWidth="1"/>
    <col min="1287" max="1287" width="4.1640625" style="14" customWidth="1"/>
    <col min="1288" max="1535" width="9.4140625" style="14"/>
    <col min="1536" max="1536" width="6.25" style="14" customWidth="1"/>
    <col min="1537" max="1537" width="4.75" style="14" customWidth="1"/>
    <col min="1538" max="1538" width="55.83203125" style="14" customWidth="1"/>
    <col min="1539" max="1539" width="2.75" style="14" customWidth="1"/>
    <col min="1540" max="1540" width="14.75" style="14" customWidth="1"/>
    <col min="1541" max="1541" width="3.25" style="14" customWidth="1"/>
    <col min="1542" max="1542" width="8.1640625" style="14" customWidth="1"/>
    <col min="1543" max="1543" width="4.1640625" style="14" customWidth="1"/>
    <col min="1544" max="1791" width="9.4140625" style="14"/>
    <col min="1792" max="1792" width="6.25" style="14" customWidth="1"/>
    <col min="1793" max="1793" width="4.75" style="14" customWidth="1"/>
    <col min="1794" max="1794" width="55.83203125" style="14" customWidth="1"/>
    <col min="1795" max="1795" width="2.75" style="14" customWidth="1"/>
    <col min="1796" max="1796" width="14.75" style="14" customWidth="1"/>
    <col min="1797" max="1797" width="3.25" style="14" customWidth="1"/>
    <col min="1798" max="1798" width="8.1640625" style="14" customWidth="1"/>
    <col min="1799" max="1799" width="4.1640625" style="14" customWidth="1"/>
    <col min="1800" max="2047" width="9.4140625" style="14"/>
    <col min="2048" max="2048" width="6.25" style="14" customWidth="1"/>
    <col min="2049" max="2049" width="4.75" style="14" customWidth="1"/>
    <col min="2050" max="2050" width="55.83203125" style="14" customWidth="1"/>
    <col min="2051" max="2051" width="2.75" style="14" customWidth="1"/>
    <col min="2052" max="2052" width="14.75" style="14" customWidth="1"/>
    <col min="2053" max="2053" width="3.25" style="14" customWidth="1"/>
    <col min="2054" max="2054" width="8.1640625" style="14" customWidth="1"/>
    <col min="2055" max="2055" width="4.1640625" style="14" customWidth="1"/>
    <col min="2056" max="2303" width="9.4140625" style="14"/>
    <col min="2304" max="2304" width="6.25" style="14" customWidth="1"/>
    <col min="2305" max="2305" width="4.75" style="14" customWidth="1"/>
    <col min="2306" max="2306" width="55.83203125" style="14" customWidth="1"/>
    <col min="2307" max="2307" width="2.75" style="14" customWidth="1"/>
    <col min="2308" max="2308" width="14.75" style="14" customWidth="1"/>
    <col min="2309" max="2309" width="3.25" style="14" customWidth="1"/>
    <col min="2310" max="2310" width="8.1640625" style="14" customWidth="1"/>
    <col min="2311" max="2311" width="4.1640625" style="14" customWidth="1"/>
    <col min="2312" max="2559" width="9.4140625" style="14"/>
    <col min="2560" max="2560" width="6.25" style="14" customWidth="1"/>
    <col min="2561" max="2561" width="4.75" style="14" customWidth="1"/>
    <col min="2562" max="2562" width="55.83203125" style="14" customWidth="1"/>
    <col min="2563" max="2563" width="2.75" style="14" customWidth="1"/>
    <col min="2564" max="2564" width="14.75" style="14" customWidth="1"/>
    <col min="2565" max="2565" width="3.25" style="14" customWidth="1"/>
    <col min="2566" max="2566" width="8.1640625" style="14" customWidth="1"/>
    <col min="2567" max="2567" width="4.1640625" style="14" customWidth="1"/>
    <col min="2568" max="2815" width="9.4140625" style="14"/>
    <col min="2816" max="2816" width="6.25" style="14" customWidth="1"/>
    <col min="2817" max="2817" width="4.75" style="14" customWidth="1"/>
    <col min="2818" max="2818" width="55.83203125" style="14" customWidth="1"/>
    <col min="2819" max="2819" width="2.75" style="14" customWidth="1"/>
    <col min="2820" max="2820" width="14.75" style="14" customWidth="1"/>
    <col min="2821" max="2821" width="3.25" style="14" customWidth="1"/>
    <col min="2822" max="2822" width="8.1640625" style="14" customWidth="1"/>
    <col min="2823" max="2823" width="4.1640625" style="14" customWidth="1"/>
    <col min="2824" max="3071" width="9.4140625" style="14"/>
    <col min="3072" max="3072" width="6.25" style="14" customWidth="1"/>
    <col min="3073" max="3073" width="4.75" style="14" customWidth="1"/>
    <col min="3074" max="3074" width="55.83203125" style="14" customWidth="1"/>
    <col min="3075" max="3075" width="2.75" style="14" customWidth="1"/>
    <col min="3076" max="3076" width="14.75" style="14" customWidth="1"/>
    <col min="3077" max="3077" width="3.25" style="14" customWidth="1"/>
    <col min="3078" max="3078" width="8.1640625" style="14" customWidth="1"/>
    <col min="3079" max="3079" width="4.1640625" style="14" customWidth="1"/>
    <col min="3080" max="3327" width="9.4140625" style="14"/>
    <col min="3328" max="3328" width="6.25" style="14" customWidth="1"/>
    <col min="3329" max="3329" width="4.75" style="14" customWidth="1"/>
    <col min="3330" max="3330" width="55.83203125" style="14" customWidth="1"/>
    <col min="3331" max="3331" width="2.75" style="14" customWidth="1"/>
    <col min="3332" max="3332" width="14.75" style="14" customWidth="1"/>
    <col min="3333" max="3333" width="3.25" style="14" customWidth="1"/>
    <col min="3334" max="3334" width="8.1640625" style="14" customWidth="1"/>
    <col min="3335" max="3335" width="4.1640625" style="14" customWidth="1"/>
    <col min="3336" max="3583" width="9.4140625" style="14"/>
    <col min="3584" max="3584" width="6.25" style="14" customWidth="1"/>
    <col min="3585" max="3585" width="4.75" style="14" customWidth="1"/>
    <col min="3586" max="3586" width="55.83203125" style="14" customWidth="1"/>
    <col min="3587" max="3587" width="2.75" style="14" customWidth="1"/>
    <col min="3588" max="3588" width="14.75" style="14" customWidth="1"/>
    <col min="3589" max="3589" width="3.25" style="14" customWidth="1"/>
    <col min="3590" max="3590" width="8.1640625" style="14" customWidth="1"/>
    <col min="3591" max="3591" width="4.1640625" style="14" customWidth="1"/>
    <col min="3592" max="3839" width="9.4140625" style="14"/>
    <col min="3840" max="3840" width="6.25" style="14" customWidth="1"/>
    <col min="3841" max="3841" width="4.75" style="14" customWidth="1"/>
    <col min="3842" max="3842" width="55.83203125" style="14" customWidth="1"/>
    <col min="3843" max="3843" width="2.75" style="14" customWidth="1"/>
    <col min="3844" max="3844" width="14.75" style="14" customWidth="1"/>
    <col min="3845" max="3845" width="3.25" style="14" customWidth="1"/>
    <col min="3846" max="3846" width="8.1640625" style="14" customWidth="1"/>
    <col min="3847" max="3847" width="4.1640625" style="14" customWidth="1"/>
    <col min="3848" max="4095" width="9.4140625" style="14"/>
    <col min="4096" max="4096" width="6.25" style="14" customWidth="1"/>
    <col min="4097" max="4097" width="4.75" style="14" customWidth="1"/>
    <col min="4098" max="4098" width="55.83203125" style="14" customWidth="1"/>
    <col min="4099" max="4099" width="2.75" style="14" customWidth="1"/>
    <col min="4100" max="4100" width="14.75" style="14" customWidth="1"/>
    <col min="4101" max="4101" width="3.25" style="14" customWidth="1"/>
    <col min="4102" max="4102" width="8.1640625" style="14" customWidth="1"/>
    <col min="4103" max="4103" width="4.1640625" style="14" customWidth="1"/>
    <col min="4104" max="4351" width="9.4140625" style="14"/>
    <col min="4352" max="4352" width="6.25" style="14" customWidth="1"/>
    <col min="4353" max="4353" width="4.75" style="14" customWidth="1"/>
    <col min="4354" max="4354" width="55.83203125" style="14" customWidth="1"/>
    <col min="4355" max="4355" width="2.75" style="14" customWidth="1"/>
    <col min="4356" max="4356" width="14.75" style="14" customWidth="1"/>
    <col min="4357" max="4357" width="3.25" style="14" customWidth="1"/>
    <col min="4358" max="4358" width="8.1640625" style="14" customWidth="1"/>
    <col min="4359" max="4359" width="4.1640625" style="14" customWidth="1"/>
    <col min="4360" max="4607" width="9.4140625" style="14"/>
    <col min="4608" max="4608" width="6.25" style="14" customWidth="1"/>
    <col min="4609" max="4609" width="4.75" style="14" customWidth="1"/>
    <col min="4610" max="4610" width="55.83203125" style="14" customWidth="1"/>
    <col min="4611" max="4611" width="2.75" style="14" customWidth="1"/>
    <col min="4612" max="4612" width="14.75" style="14" customWidth="1"/>
    <col min="4613" max="4613" width="3.25" style="14" customWidth="1"/>
    <col min="4614" max="4614" width="8.1640625" style="14" customWidth="1"/>
    <col min="4615" max="4615" width="4.1640625" style="14" customWidth="1"/>
    <col min="4616" max="4863" width="9.4140625" style="14"/>
    <col min="4864" max="4864" width="6.25" style="14" customWidth="1"/>
    <col min="4865" max="4865" width="4.75" style="14" customWidth="1"/>
    <col min="4866" max="4866" width="55.83203125" style="14" customWidth="1"/>
    <col min="4867" max="4867" width="2.75" style="14" customWidth="1"/>
    <col min="4868" max="4868" width="14.75" style="14" customWidth="1"/>
    <col min="4869" max="4869" width="3.25" style="14" customWidth="1"/>
    <col min="4870" max="4870" width="8.1640625" style="14" customWidth="1"/>
    <col min="4871" max="4871" width="4.1640625" style="14" customWidth="1"/>
    <col min="4872" max="5119" width="9.4140625" style="14"/>
    <col min="5120" max="5120" width="6.25" style="14" customWidth="1"/>
    <col min="5121" max="5121" width="4.75" style="14" customWidth="1"/>
    <col min="5122" max="5122" width="55.83203125" style="14" customWidth="1"/>
    <col min="5123" max="5123" width="2.75" style="14" customWidth="1"/>
    <col min="5124" max="5124" width="14.75" style="14" customWidth="1"/>
    <col min="5125" max="5125" width="3.25" style="14" customWidth="1"/>
    <col min="5126" max="5126" width="8.1640625" style="14" customWidth="1"/>
    <col min="5127" max="5127" width="4.1640625" style="14" customWidth="1"/>
    <col min="5128" max="5375" width="9.4140625" style="14"/>
    <col min="5376" max="5376" width="6.25" style="14" customWidth="1"/>
    <col min="5377" max="5377" width="4.75" style="14" customWidth="1"/>
    <col min="5378" max="5378" width="55.83203125" style="14" customWidth="1"/>
    <col min="5379" max="5379" width="2.75" style="14" customWidth="1"/>
    <col min="5380" max="5380" width="14.75" style="14" customWidth="1"/>
    <col min="5381" max="5381" width="3.25" style="14" customWidth="1"/>
    <col min="5382" max="5382" width="8.1640625" style="14" customWidth="1"/>
    <col min="5383" max="5383" width="4.1640625" style="14" customWidth="1"/>
    <col min="5384" max="5631" width="9.4140625" style="14"/>
    <col min="5632" max="5632" width="6.25" style="14" customWidth="1"/>
    <col min="5633" max="5633" width="4.75" style="14" customWidth="1"/>
    <col min="5634" max="5634" width="55.83203125" style="14" customWidth="1"/>
    <col min="5635" max="5635" width="2.75" style="14" customWidth="1"/>
    <col min="5636" max="5636" width="14.75" style="14" customWidth="1"/>
    <col min="5637" max="5637" width="3.25" style="14" customWidth="1"/>
    <col min="5638" max="5638" width="8.1640625" style="14" customWidth="1"/>
    <col min="5639" max="5639" width="4.1640625" style="14" customWidth="1"/>
    <col min="5640" max="5887" width="9.4140625" style="14"/>
    <col min="5888" max="5888" width="6.25" style="14" customWidth="1"/>
    <col min="5889" max="5889" width="4.75" style="14" customWidth="1"/>
    <col min="5890" max="5890" width="55.83203125" style="14" customWidth="1"/>
    <col min="5891" max="5891" width="2.75" style="14" customWidth="1"/>
    <col min="5892" max="5892" width="14.75" style="14" customWidth="1"/>
    <col min="5893" max="5893" width="3.25" style="14" customWidth="1"/>
    <col min="5894" max="5894" width="8.1640625" style="14" customWidth="1"/>
    <col min="5895" max="5895" width="4.1640625" style="14" customWidth="1"/>
    <col min="5896" max="6143" width="9.4140625" style="14"/>
    <col min="6144" max="6144" width="6.25" style="14" customWidth="1"/>
    <col min="6145" max="6145" width="4.75" style="14" customWidth="1"/>
    <col min="6146" max="6146" width="55.83203125" style="14" customWidth="1"/>
    <col min="6147" max="6147" width="2.75" style="14" customWidth="1"/>
    <col min="6148" max="6148" width="14.75" style="14" customWidth="1"/>
    <col min="6149" max="6149" width="3.25" style="14" customWidth="1"/>
    <col min="6150" max="6150" width="8.1640625" style="14" customWidth="1"/>
    <col min="6151" max="6151" width="4.1640625" style="14" customWidth="1"/>
    <col min="6152" max="6399" width="9.4140625" style="14"/>
    <col min="6400" max="6400" width="6.25" style="14" customWidth="1"/>
    <col min="6401" max="6401" width="4.75" style="14" customWidth="1"/>
    <col min="6402" max="6402" width="55.83203125" style="14" customWidth="1"/>
    <col min="6403" max="6403" width="2.75" style="14" customWidth="1"/>
    <col min="6404" max="6404" width="14.75" style="14" customWidth="1"/>
    <col min="6405" max="6405" width="3.25" style="14" customWidth="1"/>
    <col min="6406" max="6406" width="8.1640625" style="14" customWidth="1"/>
    <col min="6407" max="6407" width="4.1640625" style="14" customWidth="1"/>
    <col min="6408" max="6655" width="9.4140625" style="14"/>
    <col min="6656" max="6656" width="6.25" style="14" customWidth="1"/>
    <col min="6657" max="6657" width="4.75" style="14" customWidth="1"/>
    <col min="6658" max="6658" width="55.83203125" style="14" customWidth="1"/>
    <col min="6659" max="6659" width="2.75" style="14" customWidth="1"/>
    <col min="6660" max="6660" width="14.75" style="14" customWidth="1"/>
    <col min="6661" max="6661" width="3.25" style="14" customWidth="1"/>
    <col min="6662" max="6662" width="8.1640625" style="14" customWidth="1"/>
    <col min="6663" max="6663" width="4.1640625" style="14" customWidth="1"/>
    <col min="6664" max="6911" width="9.4140625" style="14"/>
    <col min="6912" max="6912" width="6.25" style="14" customWidth="1"/>
    <col min="6913" max="6913" width="4.75" style="14" customWidth="1"/>
    <col min="6914" max="6914" width="55.83203125" style="14" customWidth="1"/>
    <col min="6915" max="6915" width="2.75" style="14" customWidth="1"/>
    <col min="6916" max="6916" width="14.75" style="14" customWidth="1"/>
    <col min="6917" max="6917" width="3.25" style="14" customWidth="1"/>
    <col min="6918" max="6918" width="8.1640625" style="14" customWidth="1"/>
    <col min="6919" max="6919" width="4.1640625" style="14" customWidth="1"/>
    <col min="6920" max="7167" width="9.4140625" style="14"/>
    <col min="7168" max="7168" width="6.25" style="14" customWidth="1"/>
    <col min="7169" max="7169" width="4.75" style="14" customWidth="1"/>
    <col min="7170" max="7170" width="55.83203125" style="14" customWidth="1"/>
    <col min="7171" max="7171" width="2.75" style="14" customWidth="1"/>
    <col min="7172" max="7172" width="14.75" style="14" customWidth="1"/>
    <col min="7173" max="7173" width="3.25" style="14" customWidth="1"/>
    <col min="7174" max="7174" width="8.1640625" style="14" customWidth="1"/>
    <col min="7175" max="7175" width="4.1640625" style="14" customWidth="1"/>
    <col min="7176" max="7423" width="9.4140625" style="14"/>
    <col min="7424" max="7424" width="6.25" style="14" customWidth="1"/>
    <col min="7425" max="7425" width="4.75" style="14" customWidth="1"/>
    <col min="7426" max="7426" width="55.83203125" style="14" customWidth="1"/>
    <col min="7427" max="7427" width="2.75" style="14" customWidth="1"/>
    <col min="7428" max="7428" width="14.75" style="14" customWidth="1"/>
    <col min="7429" max="7429" width="3.25" style="14" customWidth="1"/>
    <col min="7430" max="7430" width="8.1640625" style="14" customWidth="1"/>
    <col min="7431" max="7431" width="4.1640625" style="14" customWidth="1"/>
    <col min="7432" max="7679" width="9.4140625" style="14"/>
    <col min="7680" max="7680" width="6.25" style="14" customWidth="1"/>
    <col min="7681" max="7681" width="4.75" style="14" customWidth="1"/>
    <col min="7682" max="7682" width="55.83203125" style="14" customWidth="1"/>
    <col min="7683" max="7683" width="2.75" style="14" customWidth="1"/>
    <col min="7684" max="7684" width="14.75" style="14" customWidth="1"/>
    <col min="7685" max="7685" width="3.25" style="14" customWidth="1"/>
    <col min="7686" max="7686" width="8.1640625" style="14" customWidth="1"/>
    <col min="7687" max="7687" width="4.1640625" style="14" customWidth="1"/>
    <col min="7688" max="7935" width="9.4140625" style="14"/>
    <col min="7936" max="7936" width="6.25" style="14" customWidth="1"/>
    <col min="7937" max="7937" width="4.75" style="14" customWidth="1"/>
    <col min="7938" max="7938" width="55.83203125" style="14" customWidth="1"/>
    <col min="7939" max="7939" width="2.75" style="14" customWidth="1"/>
    <col min="7940" max="7940" width="14.75" style="14" customWidth="1"/>
    <col min="7941" max="7941" width="3.25" style="14" customWidth="1"/>
    <col min="7942" max="7942" width="8.1640625" style="14" customWidth="1"/>
    <col min="7943" max="7943" width="4.1640625" style="14" customWidth="1"/>
    <col min="7944" max="8191" width="9.4140625" style="14"/>
    <col min="8192" max="8192" width="6.25" style="14" customWidth="1"/>
    <col min="8193" max="8193" width="4.75" style="14" customWidth="1"/>
    <col min="8194" max="8194" width="55.83203125" style="14" customWidth="1"/>
    <col min="8195" max="8195" width="2.75" style="14" customWidth="1"/>
    <col min="8196" max="8196" width="14.75" style="14" customWidth="1"/>
    <col min="8197" max="8197" width="3.25" style="14" customWidth="1"/>
    <col min="8198" max="8198" width="8.1640625" style="14" customWidth="1"/>
    <col min="8199" max="8199" width="4.1640625" style="14" customWidth="1"/>
    <col min="8200" max="8447" width="9.4140625" style="14"/>
    <col min="8448" max="8448" width="6.25" style="14" customWidth="1"/>
    <col min="8449" max="8449" width="4.75" style="14" customWidth="1"/>
    <col min="8450" max="8450" width="55.83203125" style="14" customWidth="1"/>
    <col min="8451" max="8451" width="2.75" style="14" customWidth="1"/>
    <col min="8452" max="8452" width="14.75" style="14" customWidth="1"/>
    <col min="8453" max="8453" width="3.25" style="14" customWidth="1"/>
    <col min="8454" max="8454" width="8.1640625" style="14" customWidth="1"/>
    <col min="8455" max="8455" width="4.1640625" style="14" customWidth="1"/>
    <col min="8456" max="8703" width="9.4140625" style="14"/>
    <col min="8704" max="8704" width="6.25" style="14" customWidth="1"/>
    <col min="8705" max="8705" width="4.75" style="14" customWidth="1"/>
    <col min="8706" max="8706" width="55.83203125" style="14" customWidth="1"/>
    <col min="8707" max="8707" width="2.75" style="14" customWidth="1"/>
    <col min="8708" max="8708" width="14.75" style="14" customWidth="1"/>
    <col min="8709" max="8709" width="3.25" style="14" customWidth="1"/>
    <col min="8710" max="8710" width="8.1640625" style="14" customWidth="1"/>
    <col min="8711" max="8711" width="4.1640625" style="14" customWidth="1"/>
    <col min="8712" max="8959" width="9.4140625" style="14"/>
    <col min="8960" max="8960" width="6.25" style="14" customWidth="1"/>
    <col min="8961" max="8961" width="4.75" style="14" customWidth="1"/>
    <col min="8962" max="8962" width="55.83203125" style="14" customWidth="1"/>
    <col min="8963" max="8963" width="2.75" style="14" customWidth="1"/>
    <col min="8964" max="8964" width="14.75" style="14" customWidth="1"/>
    <col min="8965" max="8965" width="3.25" style="14" customWidth="1"/>
    <col min="8966" max="8966" width="8.1640625" style="14" customWidth="1"/>
    <col min="8967" max="8967" width="4.1640625" style="14" customWidth="1"/>
    <col min="8968" max="9215" width="9.4140625" style="14"/>
    <col min="9216" max="9216" width="6.25" style="14" customWidth="1"/>
    <col min="9217" max="9217" width="4.75" style="14" customWidth="1"/>
    <col min="9218" max="9218" width="55.83203125" style="14" customWidth="1"/>
    <col min="9219" max="9219" width="2.75" style="14" customWidth="1"/>
    <col min="9220" max="9220" width="14.75" style="14" customWidth="1"/>
    <col min="9221" max="9221" width="3.25" style="14" customWidth="1"/>
    <col min="9222" max="9222" width="8.1640625" style="14" customWidth="1"/>
    <col min="9223" max="9223" width="4.1640625" style="14" customWidth="1"/>
    <col min="9224" max="9471" width="9.4140625" style="14"/>
    <col min="9472" max="9472" width="6.25" style="14" customWidth="1"/>
    <col min="9473" max="9473" width="4.75" style="14" customWidth="1"/>
    <col min="9474" max="9474" width="55.83203125" style="14" customWidth="1"/>
    <col min="9475" max="9475" width="2.75" style="14" customWidth="1"/>
    <col min="9476" max="9476" width="14.75" style="14" customWidth="1"/>
    <col min="9477" max="9477" width="3.25" style="14" customWidth="1"/>
    <col min="9478" max="9478" width="8.1640625" style="14" customWidth="1"/>
    <col min="9479" max="9479" width="4.1640625" style="14" customWidth="1"/>
    <col min="9480" max="9727" width="9.4140625" style="14"/>
    <col min="9728" max="9728" width="6.25" style="14" customWidth="1"/>
    <col min="9729" max="9729" width="4.75" style="14" customWidth="1"/>
    <col min="9730" max="9730" width="55.83203125" style="14" customWidth="1"/>
    <col min="9731" max="9731" width="2.75" style="14" customWidth="1"/>
    <col min="9732" max="9732" width="14.75" style="14" customWidth="1"/>
    <col min="9733" max="9733" width="3.25" style="14" customWidth="1"/>
    <col min="9734" max="9734" width="8.1640625" style="14" customWidth="1"/>
    <col min="9735" max="9735" width="4.1640625" style="14" customWidth="1"/>
    <col min="9736" max="9983" width="9.4140625" style="14"/>
    <col min="9984" max="9984" width="6.25" style="14" customWidth="1"/>
    <col min="9985" max="9985" width="4.75" style="14" customWidth="1"/>
    <col min="9986" max="9986" width="55.83203125" style="14" customWidth="1"/>
    <col min="9987" max="9987" width="2.75" style="14" customWidth="1"/>
    <col min="9988" max="9988" width="14.75" style="14" customWidth="1"/>
    <col min="9989" max="9989" width="3.25" style="14" customWidth="1"/>
    <col min="9990" max="9990" width="8.1640625" style="14" customWidth="1"/>
    <col min="9991" max="9991" width="4.1640625" style="14" customWidth="1"/>
    <col min="9992" max="10239" width="9.4140625" style="14"/>
    <col min="10240" max="10240" width="6.25" style="14" customWidth="1"/>
    <col min="10241" max="10241" width="4.75" style="14" customWidth="1"/>
    <col min="10242" max="10242" width="55.83203125" style="14" customWidth="1"/>
    <col min="10243" max="10243" width="2.75" style="14" customWidth="1"/>
    <col min="10244" max="10244" width="14.75" style="14" customWidth="1"/>
    <col min="10245" max="10245" width="3.25" style="14" customWidth="1"/>
    <col min="10246" max="10246" width="8.1640625" style="14" customWidth="1"/>
    <col min="10247" max="10247" width="4.1640625" style="14" customWidth="1"/>
    <col min="10248" max="10495" width="9.4140625" style="14"/>
    <col min="10496" max="10496" width="6.25" style="14" customWidth="1"/>
    <col min="10497" max="10497" width="4.75" style="14" customWidth="1"/>
    <col min="10498" max="10498" width="55.83203125" style="14" customWidth="1"/>
    <col min="10499" max="10499" width="2.75" style="14" customWidth="1"/>
    <col min="10500" max="10500" width="14.75" style="14" customWidth="1"/>
    <col min="10501" max="10501" width="3.25" style="14" customWidth="1"/>
    <col min="10502" max="10502" width="8.1640625" style="14" customWidth="1"/>
    <col min="10503" max="10503" width="4.1640625" style="14" customWidth="1"/>
    <col min="10504" max="10751" width="9.4140625" style="14"/>
    <col min="10752" max="10752" width="6.25" style="14" customWidth="1"/>
    <col min="10753" max="10753" width="4.75" style="14" customWidth="1"/>
    <col min="10754" max="10754" width="55.83203125" style="14" customWidth="1"/>
    <col min="10755" max="10755" width="2.75" style="14" customWidth="1"/>
    <col min="10756" max="10756" width="14.75" style="14" customWidth="1"/>
    <col min="10757" max="10757" width="3.25" style="14" customWidth="1"/>
    <col min="10758" max="10758" width="8.1640625" style="14" customWidth="1"/>
    <col min="10759" max="10759" width="4.1640625" style="14" customWidth="1"/>
    <col min="10760" max="11007" width="9.4140625" style="14"/>
    <col min="11008" max="11008" width="6.25" style="14" customWidth="1"/>
    <col min="11009" max="11009" width="4.75" style="14" customWidth="1"/>
    <col min="11010" max="11010" width="55.83203125" style="14" customWidth="1"/>
    <col min="11011" max="11011" width="2.75" style="14" customWidth="1"/>
    <col min="11012" max="11012" width="14.75" style="14" customWidth="1"/>
    <col min="11013" max="11013" width="3.25" style="14" customWidth="1"/>
    <col min="11014" max="11014" width="8.1640625" style="14" customWidth="1"/>
    <col min="11015" max="11015" width="4.1640625" style="14" customWidth="1"/>
    <col min="11016" max="11263" width="9.4140625" style="14"/>
    <col min="11264" max="11264" width="6.25" style="14" customWidth="1"/>
    <col min="11265" max="11265" width="4.75" style="14" customWidth="1"/>
    <col min="11266" max="11266" width="55.83203125" style="14" customWidth="1"/>
    <col min="11267" max="11267" width="2.75" style="14" customWidth="1"/>
    <col min="11268" max="11268" width="14.75" style="14" customWidth="1"/>
    <col min="11269" max="11269" width="3.25" style="14" customWidth="1"/>
    <col min="11270" max="11270" width="8.1640625" style="14" customWidth="1"/>
    <col min="11271" max="11271" width="4.1640625" style="14" customWidth="1"/>
    <col min="11272" max="11519" width="9.4140625" style="14"/>
    <col min="11520" max="11520" width="6.25" style="14" customWidth="1"/>
    <col min="11521" max="11521" width="4.75" style="14" customWidth="1"/>
    <col min="11522" max="11522" width="55.83203125" style="14" customWidth="1"/>
    <col min="11523" max="11523" width="2.75" style="14" customWidth="1"/>
    <col min="11524" max="11524" width="14.75" style="14" customWidth="1"/>
    <col min="11525" max="11525" width="3.25" style="14" customWidth="1"/>
    <col min="11526" max="11526" width="8.1640625" style="14" customWidth="1"/>
    <col min="11527" max="11527" width="4.1640625" style="14" customWidth="1"/>
    <col min="11528" max="11775" width="9.4140625" style="14"/>
    <col min="11776" max="11776" width="6.25" style="14" customWidth="1"/>
    <col min="11777" max="11777" width="4.75" style="14" customWidth="1"/>
    <col min="11778" max="11778" width="55.83203125" style="14" customWidth="1"/>
    <col min="11779" max="11779" width="2.75" style="14" customWidth="1"/>
    <col min="11780" max="11780" width="14.75" style="14" customWidth="1"/>
    <col min="11781" max="11781" width="3.25" style="14" customWidth="1"/>
    <col min="11782" max="11782" width="8.1640625" style="14" customWidth="1"/>
    <col min="11783" max="11783" width="4.1640625" style="14" customWidth="1"/>
    <col min="11784" max="12031" width="9.4140625" style="14"/>
    <col min="12032" max="12032" width="6.25" style="14" customWidth="1"/>
    <col min="12033" max="12033" width="4.75" style="14" customWidth="1"/>
    <col min="12034" max="12034" width="55.83203125" style="14" customWidth="1"/>
    <col min="12035" max="12035" width="2.75" style="14" customWidth="1"/>
    <col min="12036" max="12036" width="14.75" style="14" customWidth="1"/>
    <col min="12037" max="12037" width="3.25" style="14" customWidth="1"/>
    <col min="12038" max="12038" width="8.1640625" style="14" customWidth="1"/>
    <col min="12039" max="12039" width="4.1640625" style="14" customWidth="1"/>
    <col min="12040" max="12287" width="9.4140625" style="14"/>
    <col min="12288" max="12288" width="6.25" style="14" customWidth="1"/>
    <col min="12289" max="12289" width="4.75" style="14" customWidth="1"/>
    <col min="12290" max="12290" width="55.83203125" style="14" customWidth="1"/>
    <col min="12291" max="12291" width="2.75" style="14" customWidth="1"/>
    <col min="12292" max="12292" width="14.75" style="14" customWidth="1"/>
    <col min="12293" max="12293" width="3.25" style="14" customWidth="1"/>
    <col min="12294" max="12294" width="8.1640625" style="14" customWidth="1"/>
    <col min="12295" max="12295" width="4.1640625" style="14" customWidth="1"/>
    <col min="12296" max="12543" width="9.4140625" style="14"/>
    <col min="12544" max="12544" width="6.25" style="14" customWidth="1"/>
    <col min="12545" max="12545" width="4.75" style="14" customWidth="1"/>
    <col min="12546" max="12546" width="55.83203125" style="14" customWidth="1"/>
    <col min="12547" max="12547" width="2.75" style="14" customWidth="1"/>
    <col min="12548" max="12548" width="14.75" style="14" customWidth="1"/>
    <col min="12549" max="12549" width="3.25" style="14" customWidth="1"/>
    <col min="12550" max="12550" width="8.1640625" style="14" customWidth="1"/>
    <col min="12551" max="12551" width="4.1640625" style="14" customWidth="1"/>
    <col min="12552" max="12799" width="9.4140625" style="14"/>
    <col min="12800" max="12800" width="6.25" style="14" customWidth="1"/>
    <col min="12801" max="12801" width="4.75" style="14" customWidth="1"/>
    <col min="12802" max="12802" width="55.83203125" style="14" customWidth="1"/>
    <col min="12803" max="12803" width="2.75" style="14" customWidth="1"/>
    <col min="12804" max="12804" width="14.75" style="14" customWidth="1"/>
    <col min="12805" max="12805" width="3.25" style="14" customWidth="1"/>
    <col min="12806" max="12806" width="8.1640625" style="14" customWidth="1"/>
    <col min="12807" max="12807" width="4.1640625" style="14" customWidth="1"/>
    <col min="12808" max="13055" width="9.4140625" style="14"/>
    <col min="13056" max="13056" width="6.25" style="14" customWidth="1"/>
    <col min="13057" max="13057" width="4.75" style="14" customWidth="1"/>
    <col min="13058" max="13058" width="55.83203125" style="14" customWidth="1"/>
    <col min="13059" max="13059" width="2.75" style="14" customWidth="1"/>
    <col min="13060" max="13060" width="14.75" style="14" customWidth="1"/>
    <col min="13061" max="13061" width="3.25" style="14" customWidth="1"/>
    <col min="13062" max="13062" width="8.1640625" style="14" customWidth="1"/>
    <col min="13063" max="13063" width="4.1640625" style="14" customWidth="1"/>
    <col min="13064" max="13311" width="9.4140625" style="14"/>
    <col min="13312" max="13312" width="6.25" style="14" customWidth="1"/>
    <col min="13313" max="13313" width="4.75" style="14" customWidth="1"/>
    <col min="13314" max="13314" width="55.83203125" style="14" customWidth="1"/>
    <col min="13315" max="13315" width="2.75" style="14" customWidth="1"/>
    <col min="13316" max="13316" width="14.75" style="14" customWidth="1"/>
    <col min="13317" max="13317" width="3.25" style="14" customWidth="1"/>
    <col min="13318" max="13318" width="8.1640625" style="14" customWidth="1"/>
    <col min="13319" max="13319" width="4.1640625" style="14" customWidth="1"/>
    <col min="13320" max="13567" width="9.4140625" style="14"/>
    <col min="13568" max="13568" width="6.25" style="14" customWidth="1"/>
    <col min="13569" max="13569" width="4.75" style="14" customWidth="1"/>
    <col min="13570" max="13570" width="55.83203125" style="14" customWidth="1"/>
    <col min="13571" max="13571" width="2.75" style="14" customWidth="1"/>
    <col min="13572" max="13572" width="14.75" style="14" customWidth="1"/>
    <col min="13573" max="13573" width="3.25" style="14" customWidth="1"/>
    <col min="13574" max="13574" width="8.1640625" style="14" customWidth="1"/>
    <col min="13575" max="13575" width="4.1640625" style="14" customWidth="1"/>
    <col min="13576" max="13823" width="9.4140625" style="14"/>
    <col min="13824" max="13824" width="6.25" style="14" customWidth="1"/>
    <col min="13825" max="13825" width="4.75" style="14" customWidth="1"/>
    <col min="13826" max="13826" width="55.83203125" style="14" customWidth="1"/>
    <col min="13827" max="13827" width="2.75" style="14" customWidth="1"/>
    <col min="13828" max="13828" width="14.75" style="14" customWidth="1"/>
    <col min="13829" max="13829" width="3.25" style="14" customWidth="1"/>
    <col min="13830" max="13830" width="8.1640625" style="14" customWidth="1"/>
    <col min="13831" max="13831" width="4.1640625" style="14" customWidth="1"/>
    <col min="13832" max="14079" width="9.4140625" style="14"/>
    <col min="14080" max="14080" width="6.25" style="14" customWidth="1"/>
    <col min="14081" max="14081" width="4.75" style="14" customWidth="1"/>
    <col min="14082" max="14082" width="55.83203125" style="14" customWidth="1"/>
    <col min="14083" max="14083" width="2.75" style="14" customWidth="1"/>
    <col min="14084" max="14084" width="14.75" style="14" customWidth="1"/>
    <col min="14085" max="14085" width="3.25" style="14" customWidth="1"/>
    <col min="14086" max="14086" width="8.1640625" style="14" customWidth="1"/>
    <col min="14087" max="14087" width="4.1640625" style="14" customWidth="1"/>
    <col min="14088" max="14335" width="9.4140625" style="14"/>
    <col min="14336" max="14336" width="6.25" style="14" customWidth="1"/>
    <col min="14337" max="14337" width="4.75" style="14" customWidth="1"/>
    <col min="14338" max="14338" width="55.83203125" style="14" customWidth="1"/>
    <col min="14339" max="14339" width="2.75" style="14" customWidth="1"/>
    <col min="14340" max="14340" width="14.75" style="14" customWidth="1"/>
    <col min="14341" max="14341" width="3.25" style="14" customWidth="1"/>
    <col min="14342" max="14342" width="8.1640625" style="14" customWidth="1"/>
    <col min="14343" max="14343" width="4.1640625" style="14" customWidth="1"/>
    <col min="14344" max="14591" width="9.4140625" style="14"/>
    <col min="14592" max="14592" width="6.25" style="14" customWidth="1"/>
    <col min="14593" max="14593" width="4.75" style="14" customWidth="1"/>
    <col min="14594" max="14594" width="55.83203125" style="14" customWidth="1"/>
    <col min="14595" max="14595" width="2.75" style="14" customWidth="1"/>
    <col min="14596" max="14596" width="14.75" style="14" customWidth="1"/>
    <col min="14597" max="14597" width="3.25" style="14" customWidth="1"/>
    <col min="14598" max="14598" width="8.1640625" style="14" customWidth="1"/>
    <col min="14599" max="14599" width="4.1640625" style="14" customWidth="1"/>
    <col min="14600" max="14847" width="9.4140625" style="14"/>
    <col min="14848" max="14848" width="6.25" style="14" customWidth="1"/>
    <col min="14849" max="14849" width="4.75" style="14" customWidth="1"/>
    <col min="14850" max="14850" width="55.83203125" style="14" customWidth="1"/>
    <col min="14851" max="14851" width="2.75" style="14" customWidth="1"/>
    <col min="14852" max="14852" width="14.75" style="14" customWidth="1"/>
    <col min="14853" max="14853" width="3.25" style="14" customWidth="1"/>
    <col min="14854" max="14854" width="8.1640625" style="14" customWidth="1"/>
    <col min="14855" max="14855" width="4.1640625" style="14" customWidth="1"/>
    <col min="14856" max="15103" width="9.4140625" style="14"/>
    <col min="15104" max="15104" width="6.25" style="14" customWidth="1"/>
    <col min="15105" max="15105" width="4.75" style="14" customWidth="1"/>
    <col min="15106" max="15106" width="55.83203125" style="14" customWidth="1"/>
    <col min="15107" max="15107" width="2.75" style="14" customWidth="1"/>
    <col min="15108" max="15108" width="14.75" style="14" customWidth="1"/>
    <col min="15109" max="15109" width="3.25" style="14" customWidth="1"/>
    <col min="15110" max="15110" width="8.1640625" style="14" customWidth="1"/>
    <col min="15111" max="15111" width="4.1640625" style="14" customWidth="1"/>
    <col min="15112" max="15359" width="9.4140625" style="14"/>
    <col min="15360" max="15360" width="6.25" style="14" customWidth="1"/>
    <col min="15361" max="15361" width="4.75" style="14" customWidth="1"/>
    <col min="15362" max="15362" width="55.83203125" style="14" customWidth="1"/>
    <col min="15363" max="15363" width="2.75" style="14" customWidth="1"/>
    <col min="15364" max="15364" width="14.75" style="14" customWidth="1"/>
    <col min="15365" max="15365" width="3.25" style="14" customWidth="1"/>
    <col min="15366" max="15366" width="8.1640625" style="14" customWidth="1"/>
    <col min="15367" max="15367" width="4.1640625" style="14" customWidth="1"/>
    <col min="15368" max="15615" width="9.4140625" style="14"/>
    <col min="15616" max="15616" width="6.25" style="14" customWidth="1"/>
    <col min="15617" max="15617" width="4.75" style="14" customWidth="1"/>
    <col min="15618" max="15618" width="55.83203125" style="14" customWidth="1"/>
    <col min="15619" max="15619" width="2.75" style="14" customWidth="1"/>
    <col min="15620" max="15620" width="14.75" style="14" customWidth="1"/>
    <col min="15621" max="15621" width="3.25" style="14" customWidth="1"/>
    <col min="15622" max="15622" width="8.1640625" style="14" customWidth="1"/>
    <col min="15623" max="15623" width="4.1640625" style="14" customWidth="1"/>
    <col min="15624" max="15871" width="9.4140625" style="14"/>
    <col min="15872" max="15872" width="6.25" style="14" customWidth="1"/>
    <col min="15873" max="15873" width="4.75" style="14" customWidth="1"/>
    <col min="15874" max="15874" width="55.83203125" style="14" customWidth="1"/>
    <col min="15875" max="15875" width="2.75" style="14" customWidth="1"/>
    <col min="15876" max="15876" width="14.75" style="14" customWidth="1"/>
    <col min="15877" max="15877" width="3.25" style="14" customWidth="1"/>
    <col min="15878" max="15878" width="8.1640625" style="14" customWidth="1"/>
    <col min="15879" max="15879" width="4.1640625" style="14" customWidth="1"/>
    <col min="15880" max="16127" width="9.4140625" style="14"/>
    <col min="16128" max="16128" width="6.25" style="14" customWidth="1"/>
    <col min="16129" max="16129" width="4.75" style="14" customWidth="1"/>
    <col min="16130" max="16130" width="55.83203125" style="14" customWidth="1"/>
    <col min="16131" max="16131" width="2.75" style="14" customWidth="1"/>
    <col min="16132" max="16132" width="14.75" style="14" customWidth="1"/>
    <col min="16133" max="16133" width="3.25" style="14" customWidth="1"/>
    <col min="16134" max="16134" width="8.1640625" style="14" customWidth="1"/>
    <col min="16135" max="16135" width="4.1640625" style="14" customWidth="1"/>
    <col min="16136" max="16384" width="9.4140625" style="14"/>
  </cols>
  <sheetData>
    <row r="1" spans="1:12" s="7" customFormat="1" ht="15" customHeight="1" x14ac:dyDescent="0.35">
      <c r="A1" s="192" t="str">
        <f>Registration!A1</f>
        <v>154th IEEE 802.15 WSN Session</v>
      </c>
      <c r="B1" s="193"/>
      <c r="C1" s="193"/>
      <c r="D1" s="193"/>
      <c r="E1" s="193"/>
      <c r="F1" s="194"/>
      <c r="H1" s="6"/>
      <c r="I1" s="6"/>
      <c r="J1" s="6"/>
      <c r="K1" s="6"/>
      <c r="L1" s="6"/>
    </row>
    <row r="2" spans="1:12" s="7" customFormat="1" ht="15" customHeight="1" thickBot="1" x14ac:dyDescent="0.4">
      <c r="A2" s="216" t="str">
        <f>_xlfn.CONCAT("Agenda for WG15 Opening Plenary - ",TEXT(('AC Opening'!C2)+1,"DDDD, MMMM DD, YYYY"))</f>
        <v>Agenda for WG15 Opening Plenary - Monday, January 13, 2025</v>
      </c>
      <c r="B2" s="217"/>
      <c r="C2" s="217"/>
      <c r="D2" s="217"/>
      <c r="E2" s="217"/>
      <c r="F2" s="218"/>
      <c r="H2" s="6"/>
      <c r="I2" s="6"/>
      <c r="J2" s="6"/>
      <c r="K2" s="6"/>
      <c r="L2" s="6"/>
    </row>
    <row r="3" spans="1:12" ht="25" customHeight="1" thickBot="1" x14ac:dyDescent="0.3">
      <c r="A3" s="46" t="s">
        <v>40</v>
      </c>
      <c r="B3" s="47" t="s">
        <v>43</v>
      </c>
      <c r="C3" s="48" t="s">
        <v>41</v>
      </c>
      <c r="D3" s="47" t="s">
        <v>44</v>
      </c>
      <c r="E3" s="214" t="s">
        <v>132</v>
      </c>
      <c r="F3" s="215"/>
      <c r="G3" s="45"/>
      <c r="H3" s="6"/>
      <c r="I3" s="6"/>
      <c r="J3" s="6"/>
      <c r="K3" s="6"/>
      <c r="L3" s="6"/>
    </row>
    <row r="4" spans="1:12" s="6" customFormat="1" ht="15" customHeight="1" x14ac:dyDescent="0.3">
      <c r="A4" s="150"/>
      <c r="B4" s="8"/>
      <c r="C4" s="21" t="s">
        <v>0</v>
      </c>
      <c r="D4" s="2" t="s">
        <v>28</v>
      </c>
      <c r="E4" s="143"/>
      <c r="F4" s="145">
        <f>TIME(10,30,0)</f>
        <v>0.4375</v>
      </c>
    </row>
    <row r="5" spans="1:12" s="6" customFormat="1" ht="15" customHeight="1" x14ac:dyDescent="0.3">
      <c r="A5" s="4">
        <v>1</v>
      </c>
      <c r="B5" s="8"/>
      <c r="C5" s="2" t="s">
        <v>16</v>
      </c>
      <c r="D5" s="219" t="s">
        <v>28</v>
      </c>
      <c r="E5" s="220">
        <v>5</v>
      </c>
      <c r="F5" s="221">
        <f>F4+TIME(0,E4,0)</f>
        <v>0.4375</v>
      </c>
    </row>
    <row r="6" spans="1:12" s="6" customFormat="1" ht="30" customHeight="1" x14ac:dyDescent="0.3">
      <c r="A6" s="4">
        <v>1.1000000000000001</v>
      </c>
      <c r="B6" s="8" t="s">
        <v>4</v>
      </c>
      <c r="C6" s="70" t="s">
        <v>145</v>
      </c>
      <c r="D6" s="219"/>
      <c r="E6" s="220"/>
      <c r="F6" s="221"/>
    </row>
    <row r="7" spans="1:12" s="6" customFormat="1" ht="45" customHeight="1" x14ac:dyDescent="0.3">
      <c r="A7" s="4" t="s">
        <v>12</v>
      </c>
      <c r="B7" s="8" t="s">
        <v>4</v>
      </c>
      <c r="C7" s="71" t="s">
        <v>144</v>
      </c>
      <c r="D7" s="219"/>
      <c r="E7" s="220"/>
      <c r="F7" s="221"/>
    </row>
    <row r="8" spans="1:12" s="6" customFormat="1" ht="15" customHeight="1" x14ac:dyDescent="0.3">
      <c r="A8" s="4" t="s">
        <v>13</v>
      </c>
      <c r="B8" s="8" t="s">
        <v>4</v>
      </c>
      <c r="C8" s="22" t="s">
        <v>168</v>
      </c>
      <c r="D8" s="219"/>
      <c r="E8" s="220"/>
      <c r="F8" s="221"/>
    </row>
    <row r="9" spans="1:12" s="6" customFormat="1" ht="15" customHeight="1" x14ac:dyDescent="0.3">
      <c r="A9" s="4" t="s">
        <v>14</v>
      </c>
      <c r="B9" s="8" t="s">
        <v>4</v>
      </c>
      <c r="C9" s="27" t="s">
        <v>125</v>
      </c>
      <c r="D9" s="219"/>
      <c r="E9" s="220"/>
      <c r="F9" s="221"/>
    </row>
    <row r="10" spans="1:12" s="6" customFormat="1" ht="30" customHeight="1" x14ac:dyDescent="0.3">
      <c r="A10" s="4" t="s">
        <v>32</v>
      </c>
      <c r="B10" s="8" t="s">
        <v>4</v>
      </c>
      <c r="C10" s="26"/>
      <c r="D10" s="219"/>
      <c r="E10" s="220"/>
      <c r="F10" s="221"/>
    </row>
    <row r="11" spans="1:12" s="6" customFormat="1" ht="15" customHeight="1" x14ac:dyDescent="0.3">
      <c r="A11" s="4" t="s">
        <v>45</v>
      </c>
      <c r="B11" s="8" t="s">
        <v>4</v>
      </c>
      <c r="C11" s="26" t="s">
        <v>117</v>
      </c>
      <c r="D11" s="219"/>
      <c r="E11" s="220"/>
      <c r="F11" s="221"/>
    </row>
    <row r="12" spans="1:12" s="6" customFormat="1" ht="15" customHeight="1" x14ac:dyDescent="0.3">
      <c r="A12" s="4" t="s">
        <v>103</v>
      </c>
      <c r="B12" s="8" t="s">
        <v>4</v>
      </c>
      <c r="C12" s="28"/>
      <c r="D12" s="2"/>
      <c r="E12" s="143">
        <v>0</v>
      </c>
      <c r="F12" s="145">
        <f>F5+TIME(0,E5,0)</f>
        <v>0.44097222222222221</v>
      </c>
    </row>
    <row r="13" spans="1:12" s="6" customFormat="1" ht="15" customHeight="1" x14ac:dyDescent="0.3">
      <c r="A13" s="4" t="s">
        <v>178</v>
      </c>
      <c r="B13" s="8" t="s">
        <v>4</v>
      </c>
      <c r="C13" s="28"/>
      <c r="D13" s="2"/>
      <c r="E13" s="143">
        <v>0</v>
      </c>
      <c r="F13" s="145">
        <f>F12+TIME(0,E12,0)</f>
        <v>0.44097222222222221</v>
      </c>
    </row>
    <row r="14" spans="1:12" s="6" customFormat="1" ht="15" customHeight="1" x14ac:dyDescent="0.3">
      <c r="A14" s="4">
        <v>1.2</v>
      </c>
      <c r="B14" s="8" t="s">
        <v>3</v>
      </c>
      <c r="C14" s="25" t="s">
        <v>15</v>
      </c>
      <c r="D14" s="2" t="s">
        <v>28</v>
      </c>
      <c r="E14" s="143">
        <v>1</v>
      </c>
      <c r="F14" s="145">
        <f>F13+TIME(0,E13,0)</f>
        <v>0.44097222222222221</v>
      </c>
    </row>
    <row r="15" spans="1:12" s="6" customFormat="1" ht="30" customHeight="1" x14ac:dyDescent="0.3">
      <c r="A15" s="4">
        <v>1.3</v>
      </c>
      <c r="B15" s="8" t="s">
        <v>4</v>
      </c>
      <c r="C15" s="32" t="s">
        <v>146</v>
      </c>
      <c r="D15" s="219" t="s">
        <v>28</v>
      </c>
      <c r="E15" s="220">
        <v>6</v>
      </c>
      <c r="F15" s="221">
        <f>F14+TIME(0,E14,0)</f>
        <v>0.44166666666666665</v>
      </c>
    </row>
    <row r="16" spans="1:12" s="6" customFormat="1" ht="30" customHeight="1" x14ac:dyDescent="0.3">
      <c r="A16" s="4">
        <v>1.4</v>
      </c>
      <c r="B16" s="8" t="s">
        <v>4</v>
      </c>
      <c r="C16" s="32" t="s">
        <v>147</v>
      </c>
      <c r="D16" s="219"/>
      <c r="E16" s="220"/>
      <c r="F16" s="221"/>
    </row>
    <row r="17" spans="1:255" s="6" customFormat="1" ht="45" customHeight="1" x14ac:dyDescent="0.3">
      <c r="A17" s="4" t="s">
        <v>105</v>
      </c>
      <c r="B17" s="8" t="s">
        <v>4</v>
      </c>
      <c r="C17" s="32" t="s">
        <v>148</v>
      </c>
      <c r="D17" s="219"/>
      <c r="E17" s="220"/>
      <c r="F17" s="221"/>
    </row>
    <row r="18" spans="1:255" s="6" customFormat="1" ht="15" customHeight="1" x14ac:dyDescent="0.3">
      <c r="A18" s="4" t="s">
        <v>106</v>
      </c>
      <c r="B18" s="8" t="s">
        <v>2</v>
      </c>
      <c r="C18" s="25" t="s">
        <v>276</v>
      </c>
      <c r="D18" s="2" t="s">
        <v>28</v>
      </c>
      <c r="E18" s="143">
        <v>1</v>
      </c>
      <c r="F18" s="145">
        <f>F15+TIME(0,E15,0)</f>
        <v>0.4458333333333333</v>
      </c>
    </row>
    <row r="19" spans="1:255" s="6" customFormat="1" ht="15" customHeight="1" x14ac:dyDescent="0.3">
      <c r="A19" s="4" t="s">
        <v>107</v>
      </c>
      <c r="B19" s="8" t="s">
        <v>2</v>
      </c>
      <c r="C19" s="1" t="s">
        <v>259</v>
      </c>
      <c r="D19" s="2" t="s">
        <v>28</v>
      </c>
      <c r="E19" s="143">
        <v>1</v>
      </c>
      <c r="F19" s="145">
        <f>F18+TIME(0,E18,0)</f>
        <v>0.44652777777777775</v>
      </c>
    </row>
    <row r="20" spans="1:255" customFormat="1" ht="15" customHeight="1" x14ac:dyDescent="0.3">
      <c r="A20" s="2">
        <v>1.8</v>
      </c>
      <c r="B20" s="2" t="s">
        <v>4</v>
      </c>
      <c r="C20" s="52" t="s">
        <v>174</v>
      </c>
      <c r="D20" s="2" t="s">
        <v>28</v>
      </c>
      <c r="E20" s="143">
        <v>1</v>
      </c>
      <c r="F20" s="145">
        <f>F19+TIME(0,E19,0)</f>
        <v>0.44722222222222219</v>
      </c>
    </row>
    <row r="21" spans="1:255" s="6" customFormat="1" ht="15" customHeight="1" x14ac:dyDescent="0.3">
      <c r="A21" s="2"/>
      <c r="B21" s="8"/>
      <c r="D21" s="2"/>
      <c r="E21" s="143"/>
      <c r="F21" s="145">
        <f t="shared" ref="F21:F37" si="0">F20+TIME(0,E20,0)</f>
        <v>0.44791666666666663</v>
      </c>
    </row>
    <row r="22" spans="1:255" s="6" customFormat="1" ht="15" customHeight="1" x14ac:dyDescent="0.3">
      <c r="A22" s="4">
        <v>2</v>
      </c>
      <c r="B22" s="8"/>
      <c r="C22" s="25" t="s">
        <v>10</v>
      </c>
      <c r="D22" s="2" t="s">
        <v>28</v>
      </c>
      <c r="E22" s="143">
        <v>0</v>
      </c>
      <c r="F22" s="145">
        <f t="shared" si="0"/>
        <v>0.44791666666666663</v>
      </c>
    </row>
    <row r="23" spans="1:255" s="8" customFormat="1" ht="15" customHeight="1" x14ac:dyDescent="0.3">
      <c r="A23" s="4">
        <v>2.1</v>
      </c>
      <c r="B23" s="8" t="s">
        <v>4</v>
      </c>
      <c r="C23" s="180" t="s">
        <v>275</v>
      </c>
      <c r="D23" s="2" t="s">
        <v>28</v>
      </c>
      <c r="E23" s="143">
        <v>1</v>
      </c>
      <c r="F23" s="145">
        <f t="shared" si="0"/>
        <v>0.44791666666666663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6" customFormat="1" ht="15" customHeight="1" x14ac:dyDescent="0.3">
      <c r="A24" s="4">
        <v>2.2000000000000002</v>
      </c>
      <c r="B24" s="1" t="s">
        <v>4</v>
      </c>
      <c r="C24" s="187" t="s">
        <v>291</v>
      </c>
      <c r="D24" s="2" t="s">
        <v>19</v>
      </c>
      <c r="E24" s="143">
        <v>10</v>
      </c>
      <c r="F24" s="145">
        <f t="shared" si="0"/>
        <v>0.44861111111111107</v>
      </c>
    </row>
    <row r="25" spans="1:255" s="17" customFormat="1" ht="15" customHeight="1" x14ac:dyDescent="0.3">
      <c r="A25" s="4">
        <v>2.2999999999999998</v>
      </c>
      <c r="B25" s="1" t="s">
        <v>4</v>
      </c>
      <c r="C25" s="187" t="s">
        <v>288</v>
      </c>
      <c r="D25" s="2" t="s">
        <v>28</v>
      </c>
      <c r="E25" s="143">
        <v>1</v>
      </c>
      <c r="F25" s="145">
        <f t="shared" si="0"/>
        <v>0.45555555555555549</v>
      </c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</row>
    <row r="26" spans="1:255" ht="15" customHeight="1" x14ac:dyDescent="0.3">
      <c r="A26" s="4">
        <v>2.4</v>
      </c>
      <c r="B26" s="1" t="s">
        <v>4</v>
      </c>
      <c r="C26" s="188" t="s">
        <v>289</v>
      </c>
      <c r="D26" s="2" t="s">
        <v>28</v>
      </c>
      <c r="E26" s="143">
        <v>1</v>
      </c>
      <c r="F26" s="145">
        <f t="shared" si="0"/>
        <v>0.45624999999999993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A27" s="4" t="s">
        <v>177</v>
      </c>
      <c r="B27" s="1" t="s">
        <v>4</v>
      </c>
      <c r="C27" s="83" t="s">
        <v>277</v>
      </c>
      <c r="E27" s="143">
        <v>0</v>
      </c>
      <c r="F27" s="145">
        <f t="shared" si="0"/>
        <v>0.45694444444444438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/>
      <c r="B28" s="1"/>
      <c r="C28" s="83" t="s">
        <v>287</v>
      </c>
      <c r="D28" s="2" t="s">
        <v>228</v>
      </c>
      <c r="E28" s="143">
        <v>5</v>
      </c>
      <c r="F28" s="145">
        <f t="shared" si="0"/>
        <v>0.45694444444444438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4"/>
      <c r="B29" s="1"/>
      <c r="C29" s="83" t="s">
        <v>286</v>
      </c>
      <c r="D29" s="2"/>
      <c r="E29" s="143">
        <v>3</v>
      </c>
      <c r="F29" s="145">
        <f t="shared" si="0"/>
        <v>0.46041666666666659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">
      <c r="A30" s="4"/>
      <c r="B30" s="1"/>
      <c r="C30" s="83" t="s">
        <v>293</v>
      </c>
      <c r="D30" s="2" t="s">
        <v>290</v>
      </c>
      <c r="E30" s="143">
        <v>2</v>
      </c>
      <c r="F30" s="145">
        <f t="shared" si="0"/>
        <v>0.46249999999999991</v>
      </c>
      <c r="G30" s="6"/>
      <c r="H30" s="6"/>
      <c r="I30" s="6" t="s">
        <v>285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">
      <c r="A31" s="4"/>
      <c r="B31" s="1"/>
      <c r="C31" s="83"/>
      <c r="D31" s="2"/>
      <c r="E31" s="143"/>
      <c r="F31" s="145">
        <f t="shared" si="0"/>
        <v>0.4638888888888888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">
      <c r="A32" s="4" t="s">
        <v>104</v>
      </c>
      <c r="B32" s="1" t="s">
        <v>4</v>
      </c>
      <c r="C32" s="83" t="s">
        <v>292</v>
      </c>
      <c r="D32" s="2" t="s">
        <v>28</v>
      </c>
      <c r="E32" s="143">
        <v>3</v>
      </c>
      <c r="F32" s="145">
        <f t="shared" si="0"/>
        <v>0.4638888888888888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">
      <c r="A33" s="4" t="s">
        <v>179</v>
      </c>
      <c r="B33" s="1" t="s">
        <v>4</v>
      </c>
      <c r="C33" s="83"/>
      <c r="D33" s="2"/>
      <c r="E33" s="143">
        <v>0</v>
      </c>
      <c r="F33" s="145">
        <f t="shared" si="0"/>
        <v>0.46597222222222212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">
      <c r="A34" s="4" t="s">
        <v>208</v>
      </c>
      <c r="B34" s="2" t="s">
        <v>4</v>
      </c>
      <c r="C34" s="83"/>
      <c r="D34" s="2"/>
      <c r="E34" s="143">
        <v>0</v>
      </c>
      <c r="F34" s="145">
        <f t="shared" si="0"/>
        <v>0.46597222222222212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">
      <c r="A35" s="4" t="s">
        <v>209</v>
      </c>
      <c r="B35" s="2" t="s">
        <v>2</v>
      </c>
      <c r="C35" s="83" t="s">
        <v>251</v>
      </c>
      <c r="D35" s="2"/>
      <c r="E35" s="143">
        <v>5</v>
      </c>
      <c r="F35" s="145">
        <f t="shared" si="0"/>
        <v>0.46597222222222212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">
      <c r="A36" s="4"/>
      <c r="C36" s="33"/>
      <c r="D36" s="2"/>
      <c r="E36" s="143"/>
      <c r="F36" s="145">
        <f t="shared" si="0"/>
        <v>0.46944444444444433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">
      <c r="A37" s="4">
        <v>3</v>
      </c>
      <c r="B37" s="2"/>
      <c r="C37" s="2" t="s">
        <v>279</v>
      </c>
      <c r="D37" s="2" t="s">
        <v>28</v>
      </c>
      <c r="E37" s="143"/>
      <c r="F37" s="145">
        <f t="shared" si="0"/>
        <v>0.46944444444444433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4" t="s">
        <v>37</v>
      </c>
      <c r="B38" s="2" t="s">
        <v>4</v>
      </c>
      <c r="C38" s="1" t="s">
        <v>257</v>
      </c>
      <c r="D38" s="219" t="s">
        <v>28</v>
      </c>
      <c r="E38" s="220">
        <v>3</v>
      </c>
      <c r="F38" s="221">
        <f>F37+TIME(0,E37,0)</f>
        <v>0.46944444444444433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30" customHeight="1" x14ac:dyDescent="0.3">
      <c r="A39" s="4" t="s">
        <v>109</v>
      </c>
      <c r="B39" s="2" t="s">
        <v>4</v>
      </c>
      <c r="C39" s="28" t="s">
        <v>281</v>
      </c>
      <c r="D39" s="219"/>
      <c r="E39" s="220"/>
      <c r="F39" s="221"/>
      <c r="G39" s="28"/>
    </row>
    <row r="40" spans="1:255" customFormat="1" ht="15" customHeight="1" x14ac:dyDescent="0.3">
      <c r="A40" s="4" t="s">
        <v>110</v>
      </c>
      <c r="B40" s="2" t="s">
        <v>4</v>
      </c>
      <c r="C40" s="26" t="str">
        <f>_xlfn.CONCAT("The 802 Wireless Chairs Adv. Committee will be held 4pm to 5:30pm on Sun. March 9, 2025")</f>
        <v>The 802 Wireless Chairs Adv. Committee will be held 4pm to 5:30pm on Sun. March 9, 2025</v>
      </c>
      <c r="D40" s="219"/>
      <c r="E40" s="220"/>
      <c r="F40" s="221"/>
      <c r="I40" s="26"/>
    </row>
    <row r="41" spans="1:255" customFormat="1" ht="15" customHeight="1" x14ac:dyDescent="0.3">
      <c r="A41" s="4" t="s">
        <v>111</v>
      </c>
      <c r="B41" s="2" t="s">
        <v>4</v>
      </c>
      <c r="C41" s="26" t="str">
        <f>_xlfn.CONCAT("The 802.15 AC will be held ","5:30 to 6:30pm on Sun. March 9, 2025")</f>
        <v>The 802.15 AC will be held 5:30 to 6:30pm on Sun. March 9, 2025</v>
      </c>
      <c r="D41" s="219"/>
      <c r="E41" s="220"/>
      <c r="F41" s="221"/>
    </row>
    <row r="42" spans="1:255" customFormat="1" ht="60" customHeight="1" x14ac:dyDescent="0.3">
      <c r="A42" s="4" t="s">
        <v>112</v>
      </c>
      <c r="B42" s="2" t="s">
        <v>4</v>
      </c>
      <c r="C42" s="189" t="s">
        <v>282</v>
      </c>
      <c r="D42" s="219"/>
      <c r="E42" s="220"/>
      <c r="F42" s="221"/>
    </row>
    <row r="43" spans="1:255" customFormat="1" x14ac:dyDescent="0.3">
      <c r="A43" s="4" t="s">
        <v>113</v>
      </c>
      <c r="B43" s="2" t="s">
        <v>4</v>
      </c>
      <c r="C43" s="28" t="s">
        <v>280</v>
      </c>
      <c r="D43" s="219"/>
      <c r="E43" s="220"/>
      <c r="F43" s="221"/>
    </row>
    <row r="44" spans="1:255" ht="15" customHeight="1" x14ac:dyDescent="0.3">
      <c r="A44" s="4" t="s">
        <v>38</v>
      </c>
      <c r="B44" s="2" t="s">
        <v>4</v>
      </c>
      <c r="C44" s="1" t="s">
        <v>175</v>
      </c>
      <c r="D44" s="2" t="s">
        <v>170</v>
      </c>
      <c r="E44" s="143">
        <v>0</v>
      </c>
      <c r="F44" s="145">
        <f>F38+TIME(0,E38,0)</f>
        <v>0.47152777777777766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4"/>
      <c r="B45" s="2"/>
      <c r="C45" s="55"/>
      <c r="D45" s="2"/>
      <c r="E45" s="143"/>
      <c r="F45" s="145">
        <f>F44+TIME(0,E44,0)</f>
        <v>0.47152777777777766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3">
      <c r="A46" s="4">
        <v>4</v>
      </c>
      <c r="B46" s="2"/>
      <c r="C46" s="2" t="s">
        <v>118</v>
      </c>
      <c r="D46" s="2" t="s">
        <v>28</v>
      </c>
      <c r="E46" s="143"/>
      <c r="F46" s="145">
        <f t="shared" ref="F46:F73" si="1">F45+TIME(0,E45,0)</f>
        <v>0.47152777777777766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3">
      <c r="A47" s="4" t="s">
        <v>180</v>
      </c>
      <c r="B47" s="2" t="s">
        <v>3</v>
      </c>
      <c r="C47" s="2" t="str">
        <f>'AC Opening'!B21</f>
        <v>TG 4ab NG UWB Amendment</v>
      </c>
      <c r="D47" s="2" t="str">
        <f>'AC Opening'!C21</f>
        <v>Rolfe</v>
      </c>
      <c r="E47" s="143">
        <v>4</v>
      </c>
      <c r="F47" s="145">
        <f t="shared" si="1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3">
      <c r="A48" s="4" t="s">
        <v>264</v>
      </c>
      <c r="B48" s="2" t="s">
        <v>3</v>
      </c>
      <c r="C48" s="2" t="str">
        <f>'AC Opening'!B22</f>
        <v>SC WNG</v>
      </c>
      <c r="D48" s="2" t="str">
        <f>'AC Opening'!C22</f>
        <v>Rolfe</v>
      </c>
      <c r="E48" s="143">
        <v>2</v>
      </c>
      <c r="F48" s="145">
        <f t="shared" si="1"/>
        <v>0.47430555555555542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3">
      <c r="A49" s="4" t="s">
        <v>265</v>
      </c>
      <c r="B49" s="2" t="s">
        <v>3</v>
      </c>
      <c r="C49" s="2" t="str">
        <f>'AC Opening'!B23</f>
        <v>IG Access</v>
      </c>
      <c r="D49" s="2" t="s">
        <v>170</v>
      </c>
      <c r="E49" s="143">
        <v>0</v>
      </c>
      <c r="F49" s="145">
        <f t="shared" si="1"/>
        <v>0.47569444444444431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">
      <c r="A50" s="4" t="s">
        <v>266</v>
      </c>
      <c r="B50" s="2" t="s">
        <v>3</v>
      </c>
      <c r="C50" s="2" t="str">
        <f>'AC Opening'!B24</f>
        <v>Joint .15/.11 Mtg.</v>
      </c>
      <c r="D50" s="2" t="s">
        <v>170</v>
      </c>
      <c r="E50" s="143">
        <v>0</v>
      </c>
      <c r="F50" s="145">
        <f t="shared" si="1"/>
        <v>0.47569444444444431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4" t="s">
        <v>267</v>
      </c>
      <c r="B51" s="2" t="s">
        <v>3</v>
      </c>
      <c r="C51" s="2" t="str">
        <f>'AC Opening'!B25</f>
        <v>TG 4ac Privacy Amendment</v>
      </c>
      <c r="D51" s="2" t="str">
        <f>'AC Opening'!C25</f>
        <v>Kivinen</v>
      </c>
      <c r="E51" s="143">
        <v>2</v>
      </c>
      <c r="F51" s="145">
        <f t="shared" si="1"/>
        <v>0.47569444444444431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">
      <c r="A52" s="4" t="s">
        <v>268</v>
      </c>
      <c r="B52" s="2" t="s">
        <v>3</v>
      </c>
      <c r="C52" s="2" t="str">
        <f>'AC Opening'!B26</f>
        <v>SC IETF - update at WG15 Mid-Week</v>
      </c>
      <c r="D52" s="2" t="str">
        <f>'AC Opening'!C26</f>
        <v>Kivinen</v>
      </c>
      <c r="E52" s="143">
        <v>0</v>
      </c>
      <c r="F52" s="145">
        <f t="shared" si="1"/>
        <v>0.47708333333333319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3">
      <c r="A53" s="4" t="s">
        <v>269</v>
      </c>
      <c r="B53" s="2" t="s">
        <v>3</v>
      </c>
      <c r="C53" s="2" t="str">
        <f>'AC Opening'!B27</f>
        <v>TG 4ae Ascon Cryptographic Algorithms Amendment</v>
      </c>
      <c r="D53" s="2" t="str">
        <f>'AC Opening'!C27</f>
        <v>Kivinen</v>
      </c>
      <c r="E53" s="143">
        <v>2</v>
      </c>
      <c r="F53" s="145">
        <f t="shared" si="1"/>
        <v>0.47708333333333319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3">
      <c r="A54" s="4" t="s">
        <v>218</v>
      </c>
      <c r="B54" s="2" t="s">
        <v>3</v>
      </c>
      <c r="C54" s="2" t="str">
        <f>'AC Opening'!B28</f>
        <v>TG 9a EDHOC KMP Amendment</v>
      </c>
      <c r="D54" s="2" t="str">
        <f>'AC Opening'!C28</f>
        <v>Kivinen</v>
      </c>
      <c r="E54" s="143">
        <v>2</v>
      </c>
      <c r="F54" s="145">
        <f t="shared" si="1"/>
        <v>0.47847222222222208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3">
      <c r="A55" s="4" t="s">
        <v>263</v>
      </c>
      <c r="B55" s="2" t="s">
        <v>3</v>
      </c>
      <c r="C55" s="2" t="str">
        <f>'AC Opening'!B29</f>
        <v>TG 4ad NG SUN PHYs Amendment</v>
      </c>
      <c r="D55" s="2" t="str">
        <f>'AC Opening'!C29</f>
        <v>Beecher</v>
      </c>
      <c r="E55" s="143">
        <v>2</v>
      </c>
      <c r="F55" s="145">
        <f t="shared" si="1"/>
        <v>0.47986111111111096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">
      <c r="A56" s="4" t="s">
        <v>162</v>
      </c>
      <c r="B56" s="2" t="s">
        <v>3</v>
      </c>
      <c r="C56" s="2" t="str">
        <f>'AC Opening'!B30</f>
        <v>Joint .15/.1 Mtg.</v>
      </c>
      <c r="D56" s="2" t="s">
        <v>170</v>
      </c>
      <c r="E56" s="143">
        <v>0</v>
      </c>
      <c r="F56" s="145">
        <f t="shared" si="1"/>
        <v>0.48124999999999984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">
      <c r="A57" s="4" t="s">
        <v>262</v>
      </c>
      <c r="B57" s="2" t="s">
        <v>3</v>
      </c>
      <c r="C57" s="2" t="str">
        <f>'AC Opening'!B31</f>
        <v>SC MAINT/RULES</v>
      </c>
      <c r="D57" s="2" t="str">
        <f>'AC Opening'!C31</f>
        <v>Beecher</v>
      </c>
      <c r="E57" s="143">
        <v>2</v>
      </c>
      <c r="F57" s="145">
        <f t="shared" ref="F57:F68" si="2">F56+TIME(0,E56,0)</f>
        <v>0.48124999999999984</v>
      </c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ht="15" customHeight="1" x14ac:dyDescent="0.3">
      <c r="A58" s="4" t="s">
        <v>261</v>
      </c>
      <c r="B58" s="2" t="s">
        <v>3</v>
      </c>
      <c r="C58" s="2" t="str">
        <f>'AC Opening'!B32</f>
        <v>TG 6ma BAN/VAN Revision</v>
      </c>
      <c r="D58" s="2" t="str">
        <f>'AC Opening'!C32</f>
        <v>Kohno</v>
      </c>
      <c r="E58" s="143">
        <v>2</v>
      </c>
      <c r="F58" s="145">
        <f t="shared" si="2"/>
        <v>0.48263888888888873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ht="15" customHeight="1" x14ac:dyDescent="0.3">
      <c r="A59" s="4" t="s">
        <v>163</v>
      </c>
      <c r="B59" s="2" t="s">
        <v>3</v>
      </c>
      <c r="C59" s="2" t="str">
        <f>'AC Opening'!B33</f>
        <v>TG 7a OCC Amendment</v>
      </c>
      <c r="D59" s="2" t="s">
        <v>284</v>
      </c>
      <c r="E59" s="143">
        <v>1</v>
      </c>
      <c r="F59" s="145">
        <f t="shared" si="2"/>
        <v>0.48402777777777761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</row>
    <row r="60" spans="1:255" ht="15" customHeight="1" x14ac:dyDescent="0.3">
      <c r="A60" s="4" t="s">
        <v>270</v>
      </c>
      <c r="B60" s="2" t="s">
        <v>3</v>
      </c>
      <c r="C60" s="2" t="str">
        <f>'AC Opening'!B34</f>
        <v>IG NG OWC</v>
      </c>
      <c r="D60" s="2" t="s">
        <v>170</v>
      </c>
      <c r="E60" s="143">
        <v>0</v>
      </c>
      <c r="F60" s="145">
        <f t="shared" si="2"/>
        <v>0.48472222222222205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3">
      <c r="A61" s="4" t="s">
        <v>182</v>
      </c>
      <c r="B61" s="2" t="s">
        <v>3</v>
      </c>
      <c r="C61" s="2" t="str">
        <f>'AC Opening'!B35</f>
        <v>TG 14 IR UWB AHN New Standard - IN HIBERNATION</v>
      </c>
      <c r="D61" s="2" t="s">
        <v>170</v>
      </c>
      <c r="E61" s="143">
        <v>0</v>
      </c>
      <c r="F61" s="145">
        <f t="shared" si="2"/>
        <v>0.48472222222222205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3">
      <c r="A62" s="4" t="s">
        <v>189</v>
      </c>
      <c r="B62" s="2" t="s">
        <v>3</v>
      </c>
      <c r="C62" s="2" t="str">
        <f>'AC Opening'!B36</f>
        <v>TG 15 NB AHN New Standard - IN HIBERNATION</v>
      </c>
      <c r="D62" s="2" t="s">
        <v>170</v>
      </c>
      <c r="E62" s="143">
        <v>0</v>
      </c>
      <c r="F62" s="145">
        <f t="shared" si="2"/>
        <v>0.48472222222222205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3">
      <c r="A63" s="4" t="s">
        <v>193</v>
      </c>
      <c r="B63" s="2" t="s">
        <v>3</v>
      </c>
      <c r="C63" s="2" t="str">
        <f>'AC Opening'!B37</f>
        <v>TG 16t Lic NB Amendment</v>
      </c>
      <c r="D63" s="2" t="s">
        <v>283</v>
      </c>
      <c r="E63" s="143">
        <v>1</v>
      </c>
      <c r="F63" s="145">
        <f t="shared" si="2"/>
        <v>0.48472222222222205</v>
      </c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3">
      <c r="A64" s="4" t="s">
        <v>194</v>
      </c>
      <c r="B64" s="2" t="s">
        <v>3</v>
      </c>
      <c r="C64" s="2" t="str">
        <f>'AC Opening'!B38</f>
        <v>SC THz</v>
      </c>
      <c r="D64" s="2" t="str">
        <f>'AC Opening'!C38</f>
        <v>Kurner</v>
      </c>
      <c r="E64" s="143">
        <v>2</v>
      </c>
      <c r="F64" s="145">
        <f t="shared" si="2"/>
        <v>0.4854166666666665</v>
      </c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</row>
    <row r="65" spans="1:255" ht="15" customHeight="1" x14ac:dyDescent="0.3">
      <c r="A65" s="4"/>
      <c r="B65" s="2"/>
      <c r="C65" s="12"/>
      <c r="D65" s="2"/>
      <c r="E65" s="143"/>
      <c r="F65" s="145">
        <f t="shared" si="2"/>
        <v>0.48680555555555538</v>
      </c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</row>
    <row r="66" spans="1:255" ht="15" customHeight="1" x14ac:dyDescent="0.3">
      <c r="A66" s="4" t="s">
        <v>36</v>
      </c>
      <c r="B66" s="2"/>
      <c r="C66" s="1" t="s">
        <v>8</v>
      </c>
      <c r="D66" s="2" t="s">
        <v>28</v>
      </c>
      <c r="E66" s="143">
        <v>1</v>
      </c>
      <c r="F66" s="145">
        <f t="shared" si="2"/>
        <v>0.48680555555555538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</row>
    <row r="67" spans="1:255" ht="15" customHeight="1" x14ac:dyDescent="0.3">
      <c r="A67" s="4"/>
      <c r="B67" s="2"/>
      <c r="C67" s="32" t="s">
        <v>230</v>
      </c>
      <c r="D67" s="2" t="s">
        <v>181</v>
      </c>
      <c r="E67" s="143">
        <v>2</v>
      </c>
      <c r="F67" s="145">
        <f t="shared" si="2"/>
        <v>0.48749999999999982</v>
      </c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</row>
    <row r="68" spans="1:255" ht="30" customHeight="1" x14ac:dyDescent="0.3">
      <c r="A68" s="4"/>
      <c r="B68" s="2"/>
      <c r="C68" s="20" t="s">
        <v>229</v>
      </c>
      <c r="D68" s="21" t="s">
        <v>278</v>
      </c>
      <c r="E68" s="143">
        <v>10</v>
      </c>
      <c r="F68" s="145">
        <f t="shared" si="2"/>
        <v>0.48888888888888871</v>
      </c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</row>
    <row r="69" spans="1:255" ht="15" customHeight="1" x14ac:dyDescent="0.3">
      <c r="A69" s="4"/>
      <c r="B69" s="2"/>
      <c r="D69" s="2"/>
      <c r="E69" s="143"/>
      <c r="F69" s="145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</row>
    <row r="70" spans="1:255" customFormat="1" x14ac:dyDescent="0.3">
      <c r="A70" s="19">
        <v>6</v>
      </c>
      <c r="B70" s="2"/>
      <c r="C70" s="20" t="s">
        <v>137</v>
      </c>
      <c r="D70" s="2" t="s">
        <v>28</v>
      </c>
      <c r="E70" s="143">
        <v>1</v>
      </c>
      <c r="F70" s="145">
        <f>F68+TIME(0,E68,0)</f>
        <v>0.49583333333333313</v>
      </c>
    </row>
    <row r="71" spans="1:255" ht="15" customHeight="1" x14ac:dyDescent="0.3">
      <c r="A71" s="4"/>
      <c r="B71" s="2"/>
      <c r="C71" s="32"/>
      <c r="D71" s="2"/>
      <c r="E71" s="143"/>
      <c r="F71" s="145">
        <f>F70+TIME(0,E70,0)</f>
        <v>0.49652777777777757</v>
      </c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</row>
    <row r="72" spans="1:255" ht="15" customHeight="1" x14ac:dyDescent="0.3">
      <c r="A72" s="4" t="s">
        <v>39</v>
      </c>
      <c r="B72" s="2"/>
      <c r="C72" s="2" t="s">
        <v>11</v>
      </c>
      <c r="D72" s="2" t="s">
        <v>28</v>
      </c>
      <c r="E72" s="143">
        <v>1</v>
      </c>
      <c r="F72" s="145">
        <f t="shared" si="1"/>
        <v>0.49652777777777757</v>
      </c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</row>
    <row r="73" spans="1:255" ht="15" customHeight="1" x14ac:dyDescent="0.3">
      <c r="A73" s="4"/>
      <c r="B73" s="2"/>
      <c r="C73" s="2"/>
      <c r="D73" s="2"/>
      <c r="E73" s="143"/>
      <c r="F73" s="145">
        <f t="shared" si="1"/>
        <v>0.49722222222222201</v>
      </c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</row>
    <row r="74" spans="1:255" ht="15" customHeight="1" x14ac:dyDescent="0.3">
      <c r="A74" s="4"/>
      <c r="B74" s="2"/>
      <c r="C74" s="2"/>
      <c r="D74" s="2"/>
      <c r="E74" s="139"/>
      <c r="F74" s="145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</row>
    <row r="75" spans="1:255" ht="15" customHeight="1" x14ac:dyDescent="0.3">
      <c r="A75" s="4"/>
      <c r="B75" s="2" t="s">
        <v>5</v>
      </c>
      <c r="C75" s="13" t="s">
        <v>6</v>
      </c>
      <c r="D75" s="2"/>
      <c r="E75" s="139" t="s">
        <v>5</v>
      </c>
      <c r="F75" s="14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</row>
    <row r="76" spans="1:255" ht="15" customHeight="1" x14ac:dyDescent="0.3">
      <c r="A76" s="19"/>
      <c r="B76" s="2"/>
      <c r="C76" s="5" t="s">
        <v>9</v>
      </c>
      <c r="D76" s="2"/>
      <c r="E76" s="139"/>
      <c r="F76" s="139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</row>
    <row r="77" spans="1:255" ht="15.5" x14ac:dyDescent="0.3">
      <c r="A77" s="19" t="s">
        <v>5</v>
      </c>
      <c r="B77" s="2"/>
      <c r="C77" s="13" t="s">
        <v>1</v>
      </c>
      <c r="D77" s="2"/>
      <c r="E77" s="139"/>
      <c r="F77" s="14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</row>
    <row r="78" spans="1:255" x14ac:dyDescent="0.3">
      <c r="A78" s="19"/>
      <c r="C78" s="14"/>
      <c r="E78" s="141"/>
    </row>
    <row r="79" spans="1:255" x14ac:dyDescent="0.25">
      <c r="C79" s="14"/>
      <c r="E79" s="141"/>
    </row>
    <row r="80" spans="1:255" x14ac:dyDescent="0.25">
      <c r="C80" s="14"/>
      <c r="E80" s="141"/>
    </row>
    <row r="81" spans="1:5" x14ac:dyDescent="0.25">
      <c r="C81" s="14"/>
      <c r="E81" s="141"/>
    </row>
    <row r="82" spans="1:5" x14ac:dyDescent="0.25">
      <c r="C82" s="14"/>
      <c r="E82" s="141"/>
    </row>
    <row r="83" spans="1:5" x14ac:dyDescent="0.25">
      <c r="C83" s="14"/>
      <c r="E83" s="141"/>
    </row>
    <row r="84" spans="1:5" x14ac:dyDescent="0.25">
      <c r="C84" s="14"/>
      <c r="E84" s="141"/>
    </row>
    <row r="85" spans="1:5" x14ac:dyDescent="0.25">
      <c r="C85" s="14"/>
      <c r="E85" s="141"/>
    </row>
    <row r="86" spans="1:5" x14ac:dyDescent="0.25">
      <c r="A86" s="14"/>
      <c r="C86" s="14"/>
      <c r="E86" s="141"/>
    </row>
    <row r="87" spans="1:5" x14ac:dyDescent="0.25">
      <c r="A87" s="14"/>
    </row>
    <row r="88" spans="1:5" x14ac:dyDescent="0.25">
      <c r="A88" s="14"/>
    </row>
    <row r="89" spans="1:5" x14ac:dyDescent="0.25">
      <c r="A89" s="14"/>
    </row>
    <row r="90" spans="1:5" x14ac:dyDescent="0.25">
      <c r="A90" s="14"/>
    </row>
    <row r="101" spans="1:5" ht="16.5" customHeight="1" x14ac:dyDescent="0.25">
      <c r="A101" s="14"/>
    </row>
    <row r="102" spans="1:5" ht="16.5" customHeight="1" x14ac:dyDescent="0.25">
      <c r="A102" s="14"/>
      <c r="C102" s="14"/>
      <c r="E102" s="141"/>
    </row>
    <row r="103" spans="1:5" ht="16.5" customHeight="1" x14ac:dyDescent="0.25">
      <c r="A103" s="14"/>
      <c r="C103" s="14"/>
      <c r="E103" s="141"/>
    </row>
    <row r="104" spans="1:5" ht="16.5" customHeight="1" x14ac:dyDescent="0.25">
      <c r="A104" s="14"/>
      <c r="C104" s="14"/>
      <c r="E104" s="141"/>
    </row>
    <row r="105" spans="1:5" ht="16.5" customHeight="1" x14ac:dyDescent="0.25">
      <c r="A105" s="14"/>
      <c r="C105" s="14"/>
      <c r="E105" s="141"/>
    </row>
    <row r="106" spans="1:5" x14ac:dyDescent="0.25">
      <c r="A106" s="14"/>
      <c r="C106" s="14"/>
      <c r="E106" s="141"/>
    </row>
    <row r="107" spans="1:5" x14ac:dyDescent="0.25">
      <c r="A107" s="14"/>
    </row>
  </sheetData>
  <mergeCells count="12">
    <mergeCell ref="D15:D17"/>
    <mergeCell ref="E15:E17"/>
    <mergeCell ref="F15:F17"/>
    <mergeCell ref="D38:D43"/>
    <mergeCell ref="E38:E43"/>
    <mergeCell ref="F38:F43"/>
    <mergeCell ref="E3:F3"/>
    <mergeCell ref="A1:F1"/>
    <mergeCell ref="A2:F2"/>
    <mergeCell ref="D5:D11"/>
    <mergeCell ref="E5:E11"/>
    <mergeCell ref="F5:F11"/>
  </mergeCells>
  <hyperlinks>
    <hyperlink ref="C16" r:id="rId1" display="IEEE PATENT POLICY--CALL FOR LOAs"/>
    <hyperlink ref="C17" r:id="rId2" display="IEEE PATENT POLICY--CALL FOR LOAs"/>
    <hyperlink ref="C15" r:id="rId3" display="https://mentor.ieee.org/myproject/Public/mytools/mob/slideset.pdf"/>
    <hyperlink ref="C7" r:id="rId4" display="https://grouper.ieee.org/groups/802/15/pub/Meeting_Plan.html"/>
    <hyperlink ref="C6" r:id="rId5" display="http://grouper.ieee.org/groups/802/15/calendar.html"/>
    <hyperlink ref="C67" r:id="rId6" display="https://mentor.ieee.org/myproject/Public/mytools/mob/slideset.pdf"/>
  </hyperlinks>
  <pageMargins left="0.7" right="0.7" top="0.75" bottom="0.75" header="0.3" footer="0.3"/>
  <pageSetup orientation="portrait" horizontalDpi="300" verticalDpi="300" r:id="rId7"/>
  <ignoredErrors>
    <ignoredError sqref="A5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zoomScaleNormal="100" workbookViewId="0">
      <pane xSplit="1" ySplit="3" topLeftCell="D24" activePane="bottomRight" state="frozen"/>
      <selection pane="topRight" activeCell="B1" sqref="B1"/>
      <selection pane="bottomLeft" activeCell="A4" sqref="A4"/>
      <selection pane="bottomRight" activeCell="F30" sqref="F30"/>
    </sheetView>
  </sheetViews>
  <sheetFormatPr defaultColWidth="10.6640625" defaultRowHeight="12.5" x14ac:dyDescent="0.25"/>
  <cols>
    <col min="1" max="1" width="5.58203125" style="40" customWidth="1"/>
    <col min="2" max="2" width="50.58203125" style="77" customWidth="1"/>
    <col min="3" max="3" width="12" style="77" customWidth="1"/>
    <col min="4" max="4" width="20.58203125" style="77" customWidth="1"/>
    <col min="5" max="5" width="3.1640625" customWidth="1"/>
    <col min="6" max="6" width="8.75" customWidth="1"/>
    <col min="7" max="7" width="5.58203125" customWidth="1"/>
    <col min="8" max="8" width="6.58203125" customWidth="1"/>
  </cols>
  <sheetData>
    <row r="1" spans="1:8" s="7" customFormat="1" ht="15" customHeight="1" x14ac:dyDescent="0.35">
      <c r="A1" s="192" t="str">
        <f>Registration!A1</f>
        <v>154th IEEE 802.15 WSN Session</v>
      </c>
      <c r="B1" s="193"/>
      <c r="C1" s="193"/>
      <c r="D1" s="193"/>
      <c r="E1" s="193"/>
      <c r="F1" s="194"/>
      <c r="H1" s="9"/>
    </row>
    <row r="2" spans="1:8" s="7" customFormat="1" ht="15" customHeight="1" thickBot="1" x14ac:dyDescent="0.4">
      <c r="A2" s="207" t="str">
        <f>_xlfn.CONCAT("Agenda for WG15 AC Mtg. - ",TEXT(('AC Opening'!C2)+3,"DDDD, MMMM DD, YYYY"))</f>
        <v>Agenda for WG15 AC Mtg. - Wednesday, January 15, 2025</v>
      </c>
      <c r="B2" s="208"/>
      <c r="C2" s="208"/>
      <c r="D2" s="208"/>
      <c r="E2" s="208"/>
      <c r="F2" s="209"/>
      <c r="H2" s="10"/>
    </row>
    <row r="3" spans="1:8" s="34" customFormat="1" ht="15" customHeight="1" thickBot="1" x14ac:dyDescent="0.35">
      <c r="A3" s="74" t="s">
        <v>40</v>
      </c>
      <c r="B3" s="76" t="s">
        <v>41</v>
      </c>
      <c r="C3" s="76" t="s">
        <v>44</v>
      </c>
      <c r="D3" s="76" t="s">
        <v>133</v>
      </c>
      <c r="E3" s="49"/>
      <c r="F3" s="401" t="s">
        <v>299</v>
      </c>
    </row>
    <row r="4" spans="1:8" s="34" customFormat="1" ht="15" customHeight="1" x14ac:dyDescent="0.25">
      <c r="A4" s="38">
        <f>'AC Opening'!A4</f>
        <v>1</v>
      </c>
      <c r="B4" s="44" t="str">
        <f>'AC Opening'!B4</f>
        <v>Attendance requirements for Mtg.</v>
      </c>
      <c r="C4" s="44" t="str">
        <f>'AC Opening'!C4</f>
        <v>Beecher</v>
      </c>
      <c r="D4" s="80"/>
      <c r="G4" s="54"/>
    </row>
    <row r="5" spans="1:8" s="34" customFormat="1" ht="85" customHeight="1" x14ac:dyDescent="0.25">
      <c r="A5" s="38">
        <f>'AC Opening'!A5</f>
        <v>2</v>
      </c>
      <c r="B5" s="58" t="str">
        <f>'AC Opening'!B5</f>
        <v>Chair Reminders:
    - Show Patent Policy, Antitrust, Copyright,
      Ethics/Conduct, and Bylaws opening slides
      and ask patent claim question
    - Remind participants they must register and pay
      registation fee for meeting</v>
      </c>
      <c r="C5" s="44" t="s">
        <v>28</v>
      </c>
      <c r="D5" s="80"/>
    </row>
    <row r="6" spans="1:8" s="34" customFormat="1" ht="15" customHeight="1" x14ac:dyDescent="0.25">
      <c r="A6" s="38">
        <f>'AC Opening'!A6</f>
        <v>3</v>
      </c>
      <c r="B6" s="75" t="str">
        <f>'AC Opening'!B6</f>
        <v>WG ADMIN ITEMS - N/A</v>
      </c>
      <c r="C6" s="44" t="str">
        <f>'AC Opening'!C6</f>
        <v>Beecher</v>
      </c>
      <c r="D6" s="80"/>
    </row>
    <row r="7" spans="1:8" s="34" customFormat="1" ht="30" customHeight="1" x14ac:dyDescent="0.25">
      <c r="A7" s="38">
        <f>'AC Opening'!A7</f>
        <v>4</v>
      </c>
      <c r="B7" s="75" t="str">
        <f>'AC Opening'!B7</f>
        <v>Update on NesCom and RevCom and Dates
    - See SASB Dates TAB(s)</v>
      </c>
      <c r="C7" s="44" t="str">
        <f>'AC Opening'!C7</f>
        <v>Beecher</v>
      </c>
      <c r="D7" s="44"/>
    </row>
    <row r="8" spans="1:8" s="34" customFormat="1" ht="15" customHeight="1" x14ac:dyDescent="0.25">
      <c r="A8" s="38">
        <f>'AC Opening'!A8</f>
        <v>5</v>
      </c>
      <c r="B8" s="44" t="s">
        <v>139</v>
      </c>
      <c r="C8" s="44" t="str">
        <f>'AC Opening'!C8</f>
        <v>Beecher</v>
      </c>
      <c r="D8" s="44"/>
    </row>
    <row r="9" spans="1:8" s="34" customFormat="1" ht="15" customHeight="1" x14ac:dyDescent="0.25">
      <c r="A9" s="38">
        <f>'AC Opening'!A20</f>
        <v>6</v>
      </c>
      <c r="B9" s="44" t="s">
        <v>135</v>
      </c>
      <c r="C9" s="44" t="str">
        <f>'AC Opening'!C8</f>
        <v>Beecher</v>
      </c>
      <c r="D9" s="80"/>
    </row>
    <row r="10" spans="1:8" s="34" customFormat="1" ht="50" customHeight="1" x14ac:dyDescent="0.25">
      <c r="A10" s="39"/>
      <c r="B10" s="44" t="str">
        <f>'AC Opening'!B21</f>
        <v>TG 4ab NG UWB Amendment</v>
      </c>
      <c r="C10" s="44" t="str">
        <f>'AC Opening'!C21</f>
        <v>Rolfe</v>
      </c>
      <c r="D10" s="75" t="s">
        <v>108</v>
      </c>
      <c r="F10" s="38">
        <v>8</v>
      </c>
    </row>
    <row r="11" spans="1:8" s="34" customFormat="1" ht="50" customHeight="1" x14ac:dyDescent="0.25">
      <c r="A11" s="38"/>
      <c r="B11" s="44" t="str">
        <f>'AC Opening'!B22</f>
        <v>SC WNG</v>
      </c>
      <c r="C11" s="44" t="str">
        <f>'AC Opening'!C22</f>
        <v>Rolfe</v>
      </c>
      <c r="D11" s="75" t="s">
        <v>108</v>
      </c>
      <c r="F11" s="38">
        <v>1</v>
      </c>
    </row>
    <row r="12" spans="1:8" s="34" customFormat="1" ht="50" customHeight="1" x14ac:dyDescent="0.25">
      <c r="A12" s="38"/>
      <c r="B12" s="44" t="str">
        <f>'AC Opening'!B23</f>
        <v>IG Access</v>
      </c>
      <c r="C12" s="44" t="str">
        <f>'AC Opening'!C23</f>
        <v>Rolfe</v>
      </c>
      <c r="D12" s="75" t="s">
        <v>108</v>
      </c>
      <c r="F12" s="38">
        <v>1</v>
      </c>
    </row>
    <row r="13" spans="1:8" s="34" customFormat="1" ht="50" customHeight="1" x14ac:dyDescent="0.25">
      <c r="A13" s="38"/>
      <c r="B13" s="44" t="str">
        <f>'AC Opening'!B24</f>
        <v>Joint .15/.11 Mtg.</v>
      </c>
      <c r="C13" s="44" t="str">
        <f>'AC Opening'!C24</f>
        <v>Rolfe</v>
      </c>
      <c r="D13" s="75" t="s">
        <v>108</v>
      </c>
      <c r="F13" s="38" t="s">
        <v>300</v>
      </c>
    </row>
    <row r="14" spans="1:8" s="34" customFormat="1" ht="50" customHeight="1" x14ac:dyDescent="0.25">
      <c r="A14" s="39"/>
      <c r="B14" s="44" t="str">
        <f>'AC Opening'!B25</f>
        <v>TG 4ac Privacy Amendment</v>
      </c>
      <c r="C14" s="44" t="str">
        <f>'AC Opening'!C25</f>
        <v>Kivinen</v>
      </c>
      <c r="D14" s="75" t="s">
        <v>108</v>
      </c>
      <c r="F14" s="38">
        <v>2</v>
      </c>
    </row>
    <row r="15" spans="1:8" s="34" customFormat="1" ht="50" customHeight="1" x14ac:dyDescent="0.25">
      <c r="A15" s="39"/>
      <c r="B15" s="44" t="str">
        <f>'AC Opening'!B26</f>
        <v>SC IETF - update at WG15 Mid-Week</v>
      </c>
      <c r="C15" s="44" t="str">
        <f>'AC Opening'!C26</f>
        <v>Kivinen</v>
      </c>
      <c r="D15" s="75" t="s">
        <v>108</v>
      </c>
      <c r="F15" s="38">
        <v>0</v>
      </c>
    </row>
    <row r="16" spans="1:8" s="34" customFormat="1" ht="50" customHeight="1" x14ac:dyDescent="0.25">
      <c r="A16" s="39"/>
      <c r="B16" s="44" t="str">
        <f>'AC Opening'!B27</f>
        <v>TG 4ae Ascon Cryptographic Algorithms Amendment</v>
      </c>
      <c r="C16" s="44" t="str">
        <f>'AC Opening'!C27</f>
        <v>Kivinen</v>
      </c>
      <c r="D16" s="75" t="s">
        <v>108</v>
      </c>
      <c r="F16" s="38">
        <v>2</v>
      </c>
    </row>
    <row r="17" spans="1:6" s="34" customFormat="1" ht="50" customHeight="1" x14ac:dyDescent="0.25">
      <c r="A17" s="39"/>
      <c r="B17" s="44" t="str">
        <f>'AC Opening'!B28</f>
        <v>TG 9a EDHOC KMP Amendment</v>
      </c>
      <c r="C17" s="44" t="str">
        <f>'AC Opening'!C28</f>
        <v>Kivinen</v>
      </c>
      <c r="D17" s="75" t="s">
        <v>108</v>
      </c>
      <c r="F17" s="38">
        <v>2</v>
      </c>
    </row>
    <row r="18" spans="1:6" s="34" customFormat="1" ht="50" customHeight="1" x14ac:dyDescent="0.25">
      <c r="A18" s="39"/>
      <c r="B18" s="44" t="str">
        <f>'AC Opening'!B29</f>
        <v>TG 4ad NG SUN PHYs Amendment</v>
      </c>
      <c r="C18" s="44" t="str">
        <f>'AC Opening'!C29</f>
        <v>Beecher</v>
      </c>
      <c r="D18" s="75" t="s">
        <v>108</v>
      </c>
      <c r="F18" s="38">
        <v>4</v>
      </c>
    </row>
    <row r="19" spans="1:6" s="34" customFormat="1" ht="50" customHeight="1" x14ac:dyDescent="0.25">
      <c r="A19" s="39"/>
      <c r="B19" s="44" t="str">
        <f>'AC Opening'!B30</f>
        <v>Joint .15/.1 Mtg.</v>
      </c>
      <c r="C19" s="44" t="str">
        <f>'AC Opening'!C30</f>
        <v>Beecher</v>
      </c>
      <c r="D19" s="75" t="s">
        <v>108</v>
      </c>
      <c r="F19" s="38">
        <v>1</v>
      </c>
    </row>
    <row r="20" spans="1:6" s="34" customFormat="1" ht="50" customHeight="1" x14ac:dyDescent="0.25">
      <c r="A20" s="39"/>
      <c r="B20" s="44" t="str">
        <f>'AC Opening'!B31</f>
        <v>SC MAINT/RULES</v>
      </c>
      <c r="C20" s="44" t="str">
        <f>'AC Opening'!C31</f>
        <v>Beecher</v>
      </c>
      <c r="D20" s="75" t="s">
        <v>108</v>
      </c>
      <c r="F20" s="38">
        <v>3</v>
      </c>
    </row>
    <row r="21" spans="1:6" s="34" customFormat="1" ht="50" customHeight="1" x14ac:dyDescent="0.25">
      <c r="A21" s="39"/>
      <c r="B21" s="44" t="str">
        <f>'AC Opening'!B32</f>
        <v>TG 6ma BAN/VAN Revision</v>
      </c>
      <c r="C21" s="44" t="str">
        <f>'AC Opening'!C32</f>
        <v>Kohno</v>
      </c>
      <c r="D21" s="75" t="s">
        <v>108</v>
      </c>
      <c r="F21" s="38">
        <v>4</v>
      </c>
    </row>
    <row r="22" spans="1:6" s="34" customFormat="1" ht="50" customHeight="1" x14ac:dyDescent="0.25">
      <c r="A22" s="39"/>
      <c r="B22" s="44" t="str">
        <f>'AC Opening'!B33</f>
        <v>TG 7a OCC Amendment</v>
      </c>
      <c r="C22" s="44" t="str">
        <f>'AC Opening'!C33</f>
        <v>Jang</v>
      </c>
      <c r="D22" s="75" t="s">
        <v>108</v>
      </c>
      <c r="F22" s="38">
        <v>1</v>
      </c>
    </row>
    <row r="23" spans="1:6" s="34" customFormat="1" ht="50" customHeight="1" x14ac:dyDescent="0.25">
      <c r="A23" s="39"/>
      <c r="B23" s="44" t="str">
        <f>'AC Opening'!B34</f>
        <v>IG NG OWC</v>
      </c>
      <c r="C23" s="44" t="str">
        <f>'AC Opening'!C34</f>
        <v>Jang</v>
      </c>
      <c r="D23" s="75" t="s">
        <v>108</v>
      </c>
      <c r="F23" s="38">
        <v>2</v>
      </c>
    </row>
    <row r="24" spans="1:6" s="34" customFormat="1" ht="50" customHeight="1" x14ac:dyDescent="0.25">
      <c r="A24" s="38"/>
      <c r="B24" s="44" t="str">
        <f>'AC Opening'!B35</f>
        <v>TG 14 IR UWB AHN New Standard - IN HIBERNATION</v>
      </c>
      <c r="C24" s="44" t="str">
        <f>'AC Opening'!C35</f>
        <v>Powell</v>
      </c>
      <c r="D24" s="75" t="s">
        <v>108</v>
      </c>
      <c r="F24" s="38">
        <v>0</v>
      </c>
    </row>
    <row r="25" spans="1:6" s="34" customFormat="1" ht="50" customHeight="1" x14ac:dyDescent="0.25">
      <c r="A25" s="39"/>
      <c r="B25" s="44" t="str">
        <f>'AC Opening'!B36</f>
        <v>TG 15 NB AHN New Standard - IN HIBERNATION</v>
      </c>
      <c r="C25" s="44" t="str">
        <f>'AC Opening'!C36</f>
        <v>Beecher</v>
      </c>
      <c r="D25" s="75" t="s">
        <v>108</v>
      </c>
      <c r="F25" s="38">
        <v>0</v>
      </c>
    </row>
    <row r="26" spans="1:6" s="34" customFormat="1" ht="50" customHeight="1" x14ac:dyDescent="0.25">
      <c r="A26" s="39"/>
      <c r="B26" s="44" t="str">
        <f>'AC Opening'!B37</f>
        <v>TG 16t Lic NB Amendment</v>
      </c>
      <c r="C26" s="44" t="str">
        <f>'AC Opening'!C37</f>
        <v>Godfrey</v>
      </c>
      <c r="D26" s="75" t="s">
        <v>108</v>
      </c>
      <c r="F26" s="38">
        <v>0</v>
      </c>
    </row>
    <row r="27" spans="1:6" s="34" customFormat="1" ht="50" customHeight="1" x14ac:dyDescent="0.25">
      <c r="A27" s="39"/>
      <c r="B27" s="44" t="str">
        <f>'AC Opening'!B38</f>
        <v>SC THz</v>
      </c>
      <c r="C27" s="44" t="str">
        <f>'AC Opening'!C38</f>
        <v>Kurner</v>
      </c>
      <c r="D27" s="75" t="s">
        <v>108</v>
      </c>
      <c r="F27" s="38">
        <v>0</v>
      </c>
    </row>
    <row r="28" spans="1:6" s="34" customFormat="1" ht="15" customHeight="1" x14ac:dyDescent="0.25">
      <c r="A28" s="38">
        <v>6</v>
      </c>
      <c r="B28" s="44" t="str">
        <f>'AC Opening'!B39</f>
        <v>Plans for Jan. Mtg.</v>
      </c>
      <c r="C28" s="44" t="str">
        <f>'AC Opening'!C39</f>
        <v>Beecher</v>
      </c>
      <c r="D28" s="80"/>
    </row>
    <row r="29" spans="1:6" s="34" customFormat="1" ht="15" customHeight="1" x14ac:dyDescent="0.25">
      <c r="A29" s="38">
        <v>7</v>
      </c>
      <c r="B29" s="44" t="str">
        <f>'AC Opening'!B40</f>
        <v xml:space="preserve">AoB: </v>
      </c>
      <c r="C29" s="44" t="str">
        <f>'AC Opening'!C40</f>
        <v>Beecher</v>
      </c>
      <c r="D29" s="80"/>
    </row>
    <row r="30" spans="1:6" s="34" customFormat="1" ht="15" customHeight="1" x14ac:dyDescent="0.25">
      <c r="A30" s="38"/>
      <c r="B30" s="37">
        <f>'AC Opening'!B41</f>
        <v>0</v>
      </c>
      <c r="C30" s="44" t="str">
        <f>'AC Opening'!C41</f>
        <v>Beecher</v>
      </c>
      <c r="D30" s="80"/>
    </row>
    <row r="31" spans="1:6" x14ac:dyDescent="0.25">
      <c r="B31" s="37">
        <f>'AC Opening'!B42</f>
        <v>0</v>
      </c>
      <c r="C31" s="44" t="str">
        <f>'AC Opening'!C42</f>
        <v>Beecher</v>
      </c>
    </row>
    <row r="32" spans="1:6" ht="15" customHeight="1" x14ac:dyDescent="0.25">
      <c r="B32" s="37">
        <f>'AC Opening'!B43</f>
        <v>0</v>
      </c>
      <c r="C32" s="44" t="str">
        <f>'AC Opening'!C43</f>
        <v>Beecher</v>
      </c>
    </row>
    <row r="33" spans="1:3" ht="15" customHeight="1" x14ac:dyDescent="0.25">
      <c r="B33" s="37">
        <f>'AC Opening'!B44</f>
        <v>0</v>
      </c>
      <c r="C33" s="44">
        <f>'AC Opening'!C44</f>
        <v>0</v>
      </c>
    </row>
    <row r="34" spans="1:3" ht="80" customHeight="1" x14ac:dyDescent="0.25">
      <c r="B34" s="73" t="str">
        <f>'AC Opening'!B45</f>
        <v xml:space="preserve">    Motions @ EOW
        - …
        - …
        - …
        - …
        - …</v>
      </c>
      <c r="C34" s="44" t="str">
        <f>'AC Opening'!C45</f>
        <v>All</v>
      </c>
    </row>
    <row r="35" spans="1:3" ht="15" customHeight="1" x14ac:dyDescent="0.25">
      <c r="A35" s="38">
        <v>8</v>
      </c>
      <c r="B35" s="44" t="s">
        <v>150</v>
      </c>
      <c r="C35" s="44" t="str">
        <f>'AC Opening'!C46</f>
        <v>Beecher</v>
      </c>
    </row>
    <row r="36" spans="1:3" x14ac:dyDescent="0.25">
      <c r="B36" s="44"/>
      <c r="C36" s="44"/>
    </row>
    <row r="37" spans="1:3" x14ac:dyDescent="0.25">
      <c r="B37" s="44"/>
      <c r="C37" s="44"/>
    </row>
    <row r="38" spans="1:3" ht="18" x14ac:dyDescent="0.4">
      <c r="B38" s="78"/>
      <c r="C38" s="82"/>
    </row>
    <row r="39" spans="1:3" ht="18" x14ac:dyDescent="0.4">
      <c r="B39" s="78"/>
      <c r="C39" s="82"/>
    </row>
    <row r="40" spans="1:3" ht="18" x14ac:dyDescent="0.4">
      <c r="B40" s="78"/>
      <c r="C40" s="82"/>
    </row>
    <row r="41" spans="1:3" ht="17.5" x14ac:dyDescent="0.35">
      <c r="C41" s="82"/>
    </row>
    <row r="42" spans="1:3" ht="18" x14ac:dyDescent="0.4">
      <c r="B42" s="78"/>
      <c r="C42" s="82"/>
    </row>
    <row r="43" spans="1:3" ht="18" x14ac:dyDescent="0.4">
      <c r="B43" s="78"/>
      <c r="C43" s="82"/>
    </row>
    <row r="44" spans="1:3" ht="17.5" x14ac:dyDescent="0.35">
      <c r="C44" s="82"/>
    </row>
    <row r="45" spans="1:3" ht="18" x14ac:dyDescent="0.4">
      <c r="B45" s="78"/>
      <c r="C45" s="81"/>
    </row>
    <row r="46" spans="1:3" ht="18" x14ac:dyDescent="0.4">
      <c r="B46" s="78"/>
      <c r="C46" s="82"/>
    </row>
    <row r="47" spans="1:3" ht="17.5" x14ac:dyDescent="0.35">
      <c r="C47" s="82"/>
    </row>
    <row r="48" spans="1:3" ht="18" x14ac:dyDescent="0.4">
      <c r="B48" s="78"/>
      <c r="C48" s="82"/>
    </row>
    <row r="49" spans="2:3" ht="17.5" x14ac:dyDescent="0.35">
      <c r="C49" s="82"/>
    </row>
    <row r="50" spans="2:3" ht="18" x14ac:dyDescent="0.4">
      <c r="B50" s="78"/>
      <c r="C50" s="82"/>
    </row>
    <row r="51" spans="2:3" ht="17.5" x14ac:dyDescent="0.35">
      <c r="C51" s="82"/>
    </row>
    <row r="52" spans="2:3" ht="18" x14ac:dyDescent="0.4">
      <c r="B52" s="78"/>
      <c r="C52" s="82"/>
    </row>
    <row r="53" spans="2:3" ht="18" x14ac:dyDescent="0.4">
      <c r="B53" s="78"/>
      <c r="C53" s="82"/>
    </row>
    <row r="54" spans="2:3" ht="17.5" x14ac:dyDescent="0.35">
      <c r="C54" s="82"/>
    </row>
    <row r="55" spans="2:3" ht="18" x14ac:dyDescent="0.4">
      <c r="B55" s="78"/>
      <c r="C55" s="82"/>
    </row>
    <row r="56" spans="2:3" ht="17.5" x14ac:dyDescent="0.35">
      <c r="C56" s="82"/>
    </row>
    <row r="57" spans="2:3" ht="18" x14ac:dyDescent="0.4">
      <c r="B57" s="78"/>
      <c r="C57" s="82"/>
    </row>
    <row r="58" spans="2:3" ht="17.5" x14ac:dyDescent="0.35">
      <c r="C58" s="82"/>
    </row>
    <row r="59" spans="2:3" ht="17.5" x14ac:dyDescent="0.35">
      <c r="C59" s="82"/>
    </row>
    <row r="60" spans="2:3" ht="17.5" x14ac:dyDescent="0.35">
      <c r="C60" s="82"/>
    </row>
  </sheetData>
  <mergeCells count="2">
    <mergeCell ref="A1:F1"/>
    <mergeCell ref="A2:F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91"/>
  <sheetViews>
    <sheetView zoomScale="130" zoomScaleNormal="13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7" sqref="C47"/>
    </sheetView>
  </sheetViews>
  <sheetFormatPr defaultColWidth="9.4140625" defaultRowHeight="13" x14ac:dyDescent="0.25"/>
  <cols>
    <col min="1" max="1" width="5.58203125" style="18" customWidth="1"/>
    <col min="2" max="2" width="3.58203125" style="14" customWidth="1"/>
    <col min="3" max="3" width="75.58203125" style="15" customWidth="1"/>
    <col min="4" max="4" width="11.58203125" style="14" customWidth="1"/>
    <col min="5" max="5" width="3.1640625" style="142" customWidth="1"/>
    <col min="6" max="6" width="8.75" style="141" customWidth="1"/>
    <col min="7" max="7" width="5.58203125" style="14" customWidth="1"/>
    <col min="8" max="8" width="6.58203125" style="14" customWidth="1"/>
    <col min="9" max="255" width="9.4140625" style="14"/>
    <col min="256" max="256" width="6.25" style="14" customWidth="1"/>
    <col min="257" max="257" width="4.75" style="14" customWidth="1"/>
    <col min="258" max="258" width="55.83203125" style="14" customWidth="1"/>
    <col min="259" max="259" width="2.75" style="14" customWidth="1"/>
    <col min="260" max="260" width="14.75" style="14" customWidth="1"/>
    <col min="261" max="261" width="3.25" style="14" customWidth="1"/>
    <col min="262" max="262" width="8.1640625" style="14" customWidth="1"/>
    <col min="263" max="263" width="4.1640625" style="14" customWidth="1"/>
    <col min="264" max="511" width="9.4140625" style="14"/>
    <col min="512" max="512" width="6.25" style="14" customWidth="1"/>
    <col min="513" max="513" width="4.75" style="14" customWidth="1"/>
    <col min="514" max="514" width="55.83203125" style="14" customWidth="1"/>
    <col min="515" max="515" width="2.75" style="14" customWidth="1"/>
    <col min="516" max="516" width="14.75" style="14" customWidth="1"/>
    <col min="517" max="517" width="3.25" style="14" customWidth="1"/>
    <col min="518" max="518" width="8.1640625" style="14" customWidth="1"/>
    <col min="519" max="519" width="4.1640625" style="14" customWidth="1"/>
    <col min="520" max="767" width="9.4140625" style="14"/>
    <col min="768" max="768" width="6.25" style="14" customWidth="1"/>
    <col min="769" max="769" width="4.75" style="14" customWidth="1"/>
    <col min="770" max="770" width="55.83203125" style="14" customWidth="1"/>
    <col min="771" max="771" width="2.75" style="14" customWidth="1"/>
    <col min="772" max="772" width="14.75" style="14" customWidth="1"/>
    <col min="773" max="773" width="3.25" style="14" customWidth="1"/>
    <col min="774" max="774" width="8.1640625" style="14" customWidth="1"/>
    <col min="775" max="775" width="4.1640625" style="14" customWidth="1"/>
    <col min="776" max="1023" width="9.4140625" style="14"/>
    <col min="1024" max="1024" width="6.25" style="14" customWidth="1"/>
    <col min="1025" max="1025" width="4.75" style="14" customWidth="1"/>
    <col min="1026" max="1026" width="55.83203125" style="14" customWidth="1"/>
    <col min="1027" max="1027" width="2.75" style="14" customWidth="1"/>
    <col min="1028" max="1028" width="14.75" style="14" customWidth="1"/>
    <col min="1029" max="1029" width="3.25" style="14" customWidth="1"/>
    <col min="1030" max="1030" width="8.1640625" style="14" customWidth="1"/>
    <col min="1031" max="1031" width="4.1640625" style="14" customWidth="1"/>
    <col min="1032" max="1279" width="9.4140625" style="14"/>
    <col min="1280" max="1280" width="6.25" style="14" customWidth="1"/>
    <col min="1281" max="1281" width="4.75" style="14" customWidth="1"/>
    <col min="1282" max="1282" width="55.83203125" style="14" customWidth="1"/>
    <col min="1283" max="1283" width="2.75" style="14" customWidth="1"/>
    <col min="1284" max="1284" width="14.75" style="14" customWidth="1"/>
    <col min="1285" max="1285" width="3.25" style="14" customWidth="1"/>
    <col min="1286" max="1286" width="8.1640625" style="14" customWidth="1"/>
    <col min="1287" max="1287" width="4.1640625" style="14" customWidth="1"/>
    <col min="1288" max="1535" width="9.4140625" style="14"/>
    <col min="1536" max="1536" width="6.25" style="14" customWidth="1"/>
    <col min="1537" max="1537" width="4.75" style="14" customWidth="1"/>
    <col min="1538" max="1538" width="55.83203125" style="14" customWidth="1"/>
    <col min="1539" max="1539" width="2.75" style="14" customWidth="1"/>
    <col min="1540" max="1540" width="14.75" style="14" customWidth="1"/>
    <col min="1541" max="1541" width="3.25" style="14" customWidth="1"/>
    <col min="1542" max="1542" width="8.1640625" style="14" customWidth="1"/>
    <col min="1543" max="1543" width="4.1640625" style="14" customWidth="1"/>
    <col min="1544" max="1791" width="9.4140625" style="14"/>
    <col min="1792" max="1792" width="6.25" style="14" customWidth="1"/>
    <col min="1793" max="1793" width="4.75" style="14" customWidth="1"/>
    <col min="1794" max="1794" width="55.83203125" style="14" customWidth="1"/>
    <col min="1795" max="1795" width="2.75" style="14" customWidth="1"/>
    <col min="1796" max="1796" width="14.75" style="14" customWidth="1"/>
    <col min="1797" max="1797" width="3.25" style="14" customWidth="1"/>
    <col min="1798" max="1798" width="8.1640625" style="14" customWidth="1"/>
    <col min="1799" max="1799" width="4.1640625" style="14" customWidth="1"/>
    <col min="1800" max="2047" width="9.4140625" style="14"/>
    <col min="2048" max="2048" width="6.25" style="14" customWidth="1"/>
    <col min="2049" max="2049" width="4.75" style="14" customWidth="1"/>
    <col min="2050" max="2050" width="55.83203125" style="14" customWidth="1"/>
    <col min="2051" max="2051" width="2.75" style="14" customWidth="1"/>
    <col min="2052" max="2052" width="14.75" style="14" customWidth="1"/>
    <col min="2053" max="2053" width="3.25" style="14" customWidth="1"/>
    <col min="2054" max="2054" width="8.1640625" style="14" customWidth="1"/>
    <col min="2055" max="2055" width="4.1640625" style="14" customWidth="1"/>
    <col min="2056" max="2303" width="9.4140625" style="14"/>
    <col min="2304" max="2304" width="6.25" style="14" customWidth="1"/>
    <col min="2305" max="2305" width="4.75" style="14" customWidth="1"/>
    <col min="2306" max="2306" width="55.83203125" style="14" customWidth="1"/>
    <col min="2307" max="2307" width="2.75" style="14" customWidth="1"/>
    <col min="2308" max="2308" width="14.75" style="14" customWidth="1"/>
    <col min="2309" max="2309" width="3.25" style="14" customWidth="1"/>
    <col min="2310" max="2310" width="8.1640625" style="14" customWidth="1"/>
    <col min="2311" max="2311" width="4.1640625" style="14" customWidth="1"/>
    <col min="2312" max="2559" width="9.4140625" style="14"/>
    <col min="2560" max="2560" width="6.25" style="14" customWidth="1"/>
    <col min="2561" max="2561" width="4.75" style="14" customWidth="1"/>
    <col min="2562" max="2562" width="55.83203125" style="14" customWidth="1"/>
    <col min="2563" max="2563" width="2.75" style="14" customWidth="1"/>
    <col min="2564" max="2564" width="14.75" style="14" customWidth="1"/>
    <col min="2565" max="2565" width="3.25" style="14" customWidth="1"/>
    <col min="2566" max="2566" width="8.1640625" style="14" customWidth="1"/>
    <col min="2567" max="2567" width="4.1640625" style="14" customWidth="1"/>
    <col min="2568" max="2815" width="9.4140625" style="14"/>
    <col min="2816" max="2816" width="6.25" style="14" customWidth="1"/>
    <col min="2817" max="2817" width="4.75" style="14" customWidth="1"/>
    <col min="2818" max="2818" width="55.83203125" style="14" customWidth="1"/>
    <col min="2819" max="2819" width="2.75" style="14" customWidth="1"/>
    <col min="2820" max="2820" width="14.75" style="14" customWidth="1"/>
    <col min="2821" max="2821" width="3.25" style="14" customWidth="1"/>
    <col min="2822" max="2822" width="8.1640625" style="14" customWidth="1"/>
    <col min="2823" max="2823" width="4.1640625" style="14" customWidth="1"/>
    <col min="2824" max="3071" width="9.4140625" style="14"/>
    <col min="3072" max="3072" width="6.25" style="14" customWidth="1"/>
    <col min="3073" max="3073" width="4.75" style="14" customWidth="1"/>
    <col min="3074" max="3074" width="55.83203125" style="14" customWidth="1"/>
    <col min="3075" max="3075" width="2.75" style="14" customWidth="1"/>
    <col min="3076" max="3076" width="14.75" style="14" customWidth="1"/>
    <col min="3077" max="3077" width="3.25" style="14" customWidth="1"/>
    <col min="3078" max="3078" width="8.1640625" style="14" customWidth="1"/>
    <col min="3079" max="3079" width="4.1640625" style="14" customWidth="1"/>
    <col min="3080" max="3327" width="9.4140625" style="14"/>
    <col min="3328" max="3328" width="6.25" style="14" customWidth="1"/>
    <col min="3329" max="3329" width="4.75" style="14" customWidth="1"/>
    <col min="3330" max="3330" width="55.83203125" style="14" customWidth="1"/>
    <col min="3331" max="3331" width="2.75" style="14" customWidth="1"/>
    <col min="3332" max="3332" width="14.75" style="14" customWidth="1"/>
    <col min="3333" max="3333" width="3.25" style="14" customWidth="1"/>
    <col min="3334" max="3334" width="8.1640625" style="14" customWidth="1"/>
    <col min="3335" max="3335" width="4.1640625" style="14" customWidth="1"/>
    <col min="3336" max="3583" width="9.4140625" style="14"/>
    <col min="3584" max="3584" width="6.25" style="14" customWidth="1"/>
    <col min="3585" max="3585" width="4.75" style="14" customWidth="1"/>
    <col min="3586" max="3586" width="55.83203125" style="14" customWidth="1"/>
    <col min="3587" max="3587" width="2.75" style="14" customWidth="1"/>
    <col min="3588" max="3588" width="14.75" style="14" customWidth="1"/>
    <col min="3589" max="3589" width="3.25" style="14" customWidth="1"/>
    <col min="3590" max="3590" width="8.1640625" style="14" customWidth="1"/>
    <col min="3591" max="3591" width="4.1640625" style="14" customWidth="1"/>
    <col min="3592" max="3839" width="9.4140625" style="14"/>
    <col min="3840" max="3840" width="6.25" style="14" customWidth="1"/>
    <col min="3841" max="3841" width="4.75" style="14" customWidth="1"/>
    <col min="3842" max="3842" width="55.83203125" style="14" customWidth="1"/>
    <col min="3843" max="3843" width="2.75" style="14" customWidth="1"/>
    <col min="3844" max="3844" width="14.75" style="14" customWidth="1"/>
    <col min="3845" max="3845" width="3.25" style="14" customWidth="1"/>
    <col min="3846" max="3846" width="8.1640625" style="14" customWidth="1"/>
    <col min="3847" max="3847" width="4.1640625" style="14" customWidth="1"/>
    <col min="3848" max="4095" width="9.4140625" style="14"/>
    <col min="4096" max="4096" width="6.25" style="14" customWidth="1"/>
    <col min="4097" max="4097" width="4.75" style="14" customWidth="1"/>
    <col min="4098" max="4098" width="55.83203125" style="14" customWidth="1"/>
    <col min="4099" max="4099" width="2.75" style="14" customWidth="1"/>
    <col min="4100" max="4100" width="14.75" style="14" customWidth="1"/>
    <col min="4101" max="4101" width="3.25" style="14" customWidth="1"/>
    <col min="4102" max="4102" width="8.1640625" style="14" customWidth="1"/>
    <col min="4103" max="4103" width="4.1640625" style="14" customWidth="1"/>
    <col min="4104" max="4351" width="9.4140625" style="14"/>
    <col min="4352" max="4352" width="6.25" style="14" customWidth="1"/>
    <col min="4353" max="4353" width="4.75" style="14" customWidth="1"/>
    <col min="4354" max="4354" width="55.83203125" style="14" customWidth="1"/>
    <col min="4355" max="4355" width="2.75" style="14" customWidth="1"/>
    <col min="4356" max="4356" width="14.75" style="14" customWidth="1"/>
    <col min="4357" max="4357" width="3.25" style="14" customWidth="1"/>
    <col min="4358" max="4358" width="8.1640625" style="14" customWidth="1"/>
    <col min="4359" max="4359" width="4.1640625" style="14" customWidth="1"/>
    <col min="4360" max="4607" width="9.4140625" style="14"/>
    <col min="4608" max="4608" width="6.25" style="14" customWidth="1"/>
    <col min="4609" max="4609" width="4.75" style="14" customWidth="1"/>
    <col min="4610" max="4610" width="55.83203125" style="14" customWidth="1"/>
    <col min="4611" max="4611" width="2.75" style="14" customWidth="1"/>
    <col min="4612" max="4612" width="14.75" style="14" customWidth="1"/>
    <col min="4613" max="4613" width="3.25" style="14" customWidth="1"/>
    <col min="4614" max="4614" width="8.1640625" style="14" customWidth="1"/>
    <col min="4615" max="4615" width="4.1640625" style="14" customWidth="1"/>
    <col min="4616" max="4863" width="9.4140625" style="14"/>
    <col min="4864" max="4864" width="6.25" style="14" customWidth="1"/>
    <col min="4865" max="4865" width="4.75" style="14" customWidth="1"/>
    <col min="4866" max="4866" width="55.83203125" style="14" customWidth="1"/>
    <col min="4867" max="4867" width="2.75" style="14" customWidth="1"/>
    <col min="4868" max="4868" width="14.75" style="14" customWidth="1"/>
    <col min="4869" max="4869" width="3.25" style="14" customWidth="1"/>
    <col min="4870" max="4870" width="8.1640625" style="14" customWidth="1"/>
    <col min="4871" max="4871" width="4.1640625" style="14" customWidth="1"/>
    <col min="4872" max="5119" width="9.4140625" style="14"/>
    <col min="5120" max="5120" width="6.25" style="14" customWidth="1"/>
    <col min="5121" max="5121" width="4.75" style="14" customWidth="1"/>
    <col min="5122" max="5122" width="55.83203125" style="14" customWidth="1"/>
    <col min="5123" max="5123" width="2.75" style="14" customWidth="1"/>
    <col min="5124" max="5124" width="14.75" style="14" customWidth="1"/>
    <col min="5125" max="5125" width="3.25" style="14" customWidth="1"/>
    <col min="5126" max="5126" width="8.1640625" style="14" customWidth="1"/>
    <col min="5127" max="5127" width="4.1640625" style="14" customWidth="1"/>
    <col min="5128" max="5375" width="9.4140625" style="14"/>
    <col min="5376" max="5376" width="6.25" style="14" customWidth="1"/>
    <col min="5377" max="5377" width="4.75" style="14" customWidth="1"/>
    <col min="5378" max="5378" width="55.83203125" style="14" customWidth="1"/>
    <col min="5379" max="5379" width="2.75" style="14" customWidth="1"/>
    <col min="5380" max="5380" width="14.75" style="14" customWidth="1"/>
    <col min="5381" max="5381" width="3.25" style="14" customWidth="1"/>
    <col min="5382" max="5382" width="8.1640625" style="14" customWidth="1"/>
    <col min="5383" max="5383" width="4.1640625" style="14" customWidth="1"/>
    <col min="5384" max="5631" width="9.4140625" style="14"/>
    <col min="5632" max="5632" width="6.25" style="14" customWidth="1"/>
    <col min="5633" max="5633" width="4.75" style="14" customWidth="1"/>
    <col min="5634" max="5634" width="55.83203125" style="14" customWidth="1"/>
    <col min="5635" max="5635" width="2.75" style="14" customWidth="1"/>
    <col min="5636" max="5636" width="14.75" style="14" customWidth="1"/>
    <col min="5637" max="5637" width="3.25" style="14" customWidth="1"/>
    <col min="5638" max="5638" width="8.1640625" style="14" customWidth="1"/>
    <col min="5639" max="5639" width="4.1640625" style="14" customWidth="1"/>
    <col min="5640" max="5887" width="9.4140625" style="14"/>
    <col min="5888" max="5888" width="6.25" style="14" customWidth="1"/>
    <col min="5889" max="5889" width="4.75" style="14" customWidth="1"/>
    <col min="5890" max="5890" width="55.83203125" style="14" customWidth="1"/>
    <col min="5891" max="5891" width="2.75" style="14" customWidth="1"/>
    <col min="5892" max="5892" width="14.75" style="14" customWidth="1"/>
    <col min="5893" max="5893" width="3.25" style="14" customWidth="1"/>
    <col min="5894" max="5894" width="8.1640625" style="14" customWidth="1"/>
    <col min="5895" max="5895" width="4.1640625" style="14" customWidth="1"/>
    <col min="5896" max="6143" width="9.4140625" style="14"/>
    <col min="6144" max="6144" width="6.25" style="14" customWidth="1"/>
    <col min="6145" max="6145" width="4.75" style="14" customWidth="1"/>
    <col min="6146" max="6146" width="55.83203125" style="14" customWidth="1"/>
    <col min="6147" max="6147" width="2.75" style="14" customWidth="1"/>
    <col min="6148" max="6148" width="14.75" style="14" customWidth="1"/>
    <col min="6149" max="6149" width="3.25" style="14" customWidth="1"/>
    <col min="6150" max="6150" width="8.1640625" style="14" customWidth="1"/>
    <col min="6151" max="6151" width="4.1640625" style="14" customWidth="1"/>
    <col min="6152" max="6399" width="9.4140625" style="14"/>
    <col min="6400" max="6400" width="6.25" style="14" customWidth="1"/>
    <col min="6401" max="6401" width="4.75" style="14" customWidth="1"/>
    <col min="6402" max="6402" width="55.83203125" style="14" customWidth="1"/>
    <col min="6403" max="6403" width="2.75" style="14" customWidth="1"/>
    <col min="6404" max="6404" width="14.75" style="14" customWidth="1"/>
    <col min="6405" max="6405" width="3.25" style="14" customWidth="1"/>
    <col min="6406" max="6406" width="8.1640625" style="14" customWidth="1"/>
    <col min="6407" max="6407" width="4.1640625" style="14" customWidth="1"/>
    <col min="6408" max="6655" width="9.4140625" style="14"/>
    <col min="6656" max="6656" width="6.25" style="14" customWidth="1"/>
    <col min="6657" max="6657" width="4.75" style="14" customWidth="1"/>
    <col min="6658" max="6658" width="55.83203125" style="14" customWidth="1"/>
    <col min="6659" max="6659" width="2.75" style="14" customWidth="1"/>
    <col min="6660" max="6660" width="14.75" style="14" customWidth="1"/>
    <col min="6661" max="6661" width="3.25" style="14" customWidth="1"/>
    <col min="6662" max="6662" width="8.1640625" style="14" customWidth="1"/>
    <col min="6663" max="6663" width="4.1640625" style="14" customWidth="1"/>
    <col min="6664" max="6911" width="9.4140625" style="14"/>
    <col min="6912" max="6912" width="6.25" style="14" customWidth="1"/>
    <col min="6913" max="6913" width="4.75" style="14" customWidth="1"/>
    <col min="6914" max="6914" width="55.83203125" style="14" customWidth="1"/>
    <col min="6915" max="6915" width="2.75" style="14" customWidth="1"/>
    <col min="6916" max="6916" width="14.75" style="14" customWidth="1"/>
    <col min="6917" max="6917" width="3.25" style="14" customWidth="1"/>
    <col min="6918" max="6918" width="8.1640625" style="14" customWidth="1"/>
    <col min="6919" max="6919" width="4.1640625" style="14" customWidth="1"/>
    <col min="6920" max="7167" width="9.4140625" style="14"/>
    <col min="7168" max="7168" width="6.25" style="14" customWidth="1"/>
    <col min="7169" max="7169" width="4.75" style="14" customWidth="1"/>
    <col min="7170" max="7170" width="55.83203125" style="14" customWidth="1"/>
    <col min="7171" max="7171" width="2.75" style="14" customWidth="1"/>
    <col min="7172" max="7172" width="14.75" style="14" customWidth="1"/>
    <col min="7173" max="7173" width="3.25" style="14" customWidth="1"/>
    <col min="7174" max="7174" width="8.1640625" style="14" customWidth="1"/>
    <col min="7175" max="7175" width="4.1640625" style="14" customWidth="1"/>
    <col min="7176" max="7423" width="9.4140625" style="14"/>
    <col min="7424" max="7424" width="6.25" style="14" customWidth="1"/>
    <col min="7425" max="7425" width="4.75" style="14" customWidth="1"/>
    <col min="7426" max="7426" width="55.83203125" style="14" customWidth="1"/>
    <col min="7427" max="7427" width="2.75" style="14" customWidth="1"/>
    <col min="7428" max="7428" width="14.75" style="14" customWidth="1"/>
    <col min="7429" max="7429" width="3.25" style="14" customWidth="1"/>
    <col min="7430" max="7430" width="8.1640625" style="14" customWidth="1"/>
    <col min="7431" max="7431" width="4.1640625" style="14" customWidth="1"/>
    <col min="7432" max="7679" width="9.4140625" style="14"/>
    <col min="7680" max="7680" width="6.25" style="14" customWidth="1"/>
    <col min="7681" max="7681" width="4.75" style="14" customWidth="1"/>
    <col min="7682" max="7682" width="55.83203125" style="14" customWidth="1"/>
    <col min="7683" max="7683" width="2.75" style="14" customWidth="1"/>
    <col min="7684" max="7684" width="14.75" style="14" customWidth="1"/>
    <col min="7685" max="7685" width="3.25" style="14" customWidth="1"/>
    <col min="7686" max="7686" width="8.1640625" style="14" customWidth="1"/>
    <col min="7687" max="7687" width="4.1640625" style="14" customWidth="1"/>
    <col min="7688" max="7935" width="9.4140625" style="14"/>
    <col min="7936" max="7936" width="6.25" style="14" customWidth="1"/>
    <col min="7937" max="7937" width="4.75" style="14" customWidth="1"/>
    <col min="7938" max="7938" width="55.83203125" style="14" customWidth="1"/>
    <col min="7939" max="7939" width="2.75" style="14" customWidth="1"/>
    <col min="7940" max="7940" width="14.75" style="14" customWidth="1"/>
    <col min="7941" max="7941" width="3.25" style="14" customWidth="1"/>
    <col min="7942" max="7942" width="8.1640625" style="14" customWidth="1"/>
    <col min="7943" max="7943" width="4.1640625" style="14" customWidth="1"/>
    <col min="7944" max="8191" width="9.4140625" style="14"/>
    <col min="8192" max="8192" width="6.25" style="14" customWidth="1"/>
    <col min="8193" max="8193" width="4.75" style="14" customWidth="1"/>
    <col min="8194" max="8194" width="55.83203125" style="14" customWidth="1"/>
    <col min="8195" max="8195" width="2.75" style="14" customWidth="1"/>
    <col min="8196" max="8196" width="14.75" style="14" customWidth="1"/>
    <col min="8197" max="8197" width="3.25" style="14" customWidth="1"/>
    <col min="8198" max="8198" width="8.1640625" style="14" customWidth="1"/>
    <col min="8199" max="8199" width="4.1640625" style="14" customWidth="1"/>
    <col min="8200" max="8447" width="9.4140625" style="14"/>
    <col min="8448" max="8448" width="6.25" style="14" customWidth="1"/>
    <col min="8449" max="8449" width="4.75" style="14" customWidth="1"/>
    <col min="8450" max="8450" width="55.83203125" style="14" customWidth="1"/>
    <col min="8451" max="8451" width="2.75" style="14" customWidth="1"/>
    <col min="8452" max="8452" width="14.75" style="14" customWidth="1"/>
    <col min="8453" max="8453" width="3.25" style="14" customWidth="1"/>
    <col min="8454" max="8454" width="8.1640625" style="14" customWidth="1"/>
    <col min="8455" max="8455" width="4.1640625" style="14" customWidth="1"/>
    <col min="8456" max="8703" width="9.4140625" style="14"/>
    <col min="8704" max="8704" width="6.25" style="14" customWidth="1"/>
    <col min="8705" max="8705" width="4.75" style="14" customWidth="1"/>
    <col min="8706" max="8706" width="55.83203125" style="14" customWidth="1"/>
    <col min="8707" max="8707" width="2.75" style="14" customWidth="1"/>
    <col min="8708" max="8708" width="14.75" style="14" customWidth="1"/>
    <col min="8709" max="8709" width="3.25" style="14" customWidth="1"/>
    <col min="8710" max="8710" width="8.1640625" style="14" customWidth="1"/>
    <col min="8711" max="8711" width="4.1640625" style="14" customWidth="1"/>
    <col min="8712" max="8959" width="9.4140625" style="14"/>
    <col min="8960" max="8960" width="6.25" style="14" customWidth="1"/>
    <col min="8961" max="8961" width="4.75" style="14" customWidth="1"/>
    <col min="8962" max="8962" width="55.83203125" style="14" customWidth="1"/>
    <col min="8963" max="8963" width="2.75" style="14" customWidth="1"/>
    <col min="8964" max="8964" width="14.75" style="14" customWidth="1"/>
    <col min="8965" max="8965" width="3.25" style="14" customWidth="1"/>
    <col min="8966" max="8966" width="8.1640625" style="14" customWidth="1"/>
    <col min="8967" max="8967" width="4.1640625" style="14" customWidth="1"/>
    <col min="8968" max="9215" width="9.4140625" style="14"/>
    <col min="9216" max="9216" width="6.25" style="14" customWidth="1"/>
    <col min="9217" max="9217" width="4.75" style="14" customWidth="1"/>
    <col min="9218" max="9218" width="55.83203125" style="14" customWidth="1"/>
    <col min="9219" max="9219" width="2.75" style="14" customWidth="1"/>
    <col min="9220" max="9220" width="14.75" style="14" customWidth="1"/>
    <col min="9221" max="9221" width="3.25" style="14" customWidth="1"/>
    <col min="9222" max="9222" width="8.1640625" style="14" customWidth="1"/>
    <col min="9223" max="9223" width="4.1640625" style="14" customWidth="1"/>
    <col min="9224" max="9471" width="9.4140625" style="14"/>
    <col min="9472" max="9472" width="6.25" style="14" customWidth="1"/>
    <col min="9473" max="9473" width="4.75" style="14" customWidth="1"/>
    <col min="9474" max="9474" width="55.83203125" style="14" customWidth="1"/>
    <col min="9475" max="9475" width="2.75" style="14" customWidth="1"/>
    <col min="9476" max="9476" width="14.75" style="14" customWidth="1"/>
    <col min="9477" max="9477" width="3.25" style="14" customWidth="1"/>
    <col min="9478" max="9478" width="8.1640625" style="14" customWidth="1"/>
    <col min="9479" max="9479" width="4.1640625" style="14" customWidth="1"/>
    <col min="9480" max="9727" width="9.4140625" style="14"/>
    <col min="9728" max="9728" width="6.25" style="14" customWidth="1"/>
    <col min="9729" max="9729" width="4.75" style="14" customWidth="1"/>
    <col min="9730" max="9730" width="55.83203125" style="14" customWidth="1"/>
    <col min="9731" max="9731" width="2.75" style="14" customWidth="1"/>
    <col min="9732" max="9732" width="14.75" style="14" customWidth="1"/>
    <col min="9733" max="9733" width="3.25" style="14" customWidth="1"/>
    <col min="9734" max="9734" width="8.1640625" style="14" customWidth="1"/>
    <col min="9735" max="9735" width="4.1640625" style="14" customWidth="1"/>
    <col min="9736" max="9983" width="9.4140625" style="14"/>
    <col min="9984" max="9984" width="6.25" style="14" customWidth="1"/>
    <col min="9985" max="9985" width="4.75" style="14" customWidth="1"/>
    <col min="9986" max="9986" width="55.83203125" style="14" customWidth="1"/>
    <col min="9987" max="9987" width="2.75" style="14" customWidth="1"/>
    <col min="9988" max="9988" width="14.75" style="14" customWidth="1"/>
    <col min="9989" max="9989" width="3.25" style="14" customWidth="1"/>
    <col min="9990" max="9990" width="8.1640625" style="14" customWidth="1"/>
    <col min="9991" max="9991" width="4.1640625" style="14" customWidth="1"/>
    <col min="9992" max="10239" width="9.4140625" style="14"/>
    <col min="10240" max="10240" width="6.25" style="14" customWidth="1"/>
    <col min="10241" max="10241" width="4.75" style="14" customWidth="1"/>
    <col min="10242" max="10242" width="55.83203125" style="14" customWidth="1"/>
    <col min="10243" max="10243" width="2.75" style="14" customWidth="1"/>
    <col min="10244" max="10244" width="14.75" style="14" customWidth="1"/>
    <col min="10245" max="10245" width="3.25" style="14" customWidth="1"/>
    <col min="10246" max="10246" width="8.1640625" style="14" customWidth="1"/>
    <col min="10247" max="10247" width="4.1640625" style="14" customWidth="1"/>
    <col min="10248" max="10495" width="9.4140625" style="14"/>
    <col min="10496" max="10496" width="6.25" style="14" customWidth="1"/>
    <col min="10497" max="10497" width="4.75" style="14" customWidth="1"/>
    <col min="10498" max="10498" width="55.83203125" style="14" customWidth="1"/>
    <col min="10499" max="10499" width="2.75" style="14" customWidth="1"/>
    <col min="10500" max="10500" width="14.75" style="14" customWidth="1"/>
    <col min="10501" max="10501" width="3.25" style="14" customWidth="1"/>
    <col min="10502" max="10502" width="8.1640625" style="14" customWidth="1"/>
    <col min="10503" max="10503" width="4.1640625" style="14" customWidth="1"/>
    <col min="10504" max="10751" width="9.4140625" style="14"/>
    <col min="10752" max="10752" width="6.25" style="14" customWidth="1"/>
    <col min="10753" max="10753" width="4.75" style="14" customWidth="1"/>
    <col min="10754" max="10754" width="55.83203125" style="14" customWidth="1"/>
    <col min="10755" max="10755" width="2.75" style="14" customWidth="1"/>
    <col min="10756" max="10756" width="14.75" style="14" customWidth="1"/>
    <col min="10757" max="10757" width="3.25" style="14" customWidth="1"/>
    <col min="10758" max="10758" width="8.1640625" style="14" customWidth="1"/>
    <col min="10759" max="10759" width="4.1640625" style="14" customWidth="1"/>
    <col min="10760" max="11007" width="9.4140625" style="14"/>
    <col min="11008" max="11008" width="6.25" style="14" customWidth="1"/>
    <col min="11009" max="11009" width="4.75" style="14" customWidth="1"/>
    <col min="11010" max="11010" width="55.83203125" style="14" customWidth="1"/>
    <col min="11011" max="11011" width="2.75" style="14" customWidth="1"/>
    <col min="11012" max="11012" width="14.75" style="14" customWidth="1"/>
    <col min="11013" max="11013" width="3.25" style="14" customWidth="1"/>
    <col min="11014" max="11014" width="8.1640625" style="14" customWidth="1"/>
    <col min="11015" max="11015" width="4.1640625" style="14" customWidth="1"/>
    <col min="11016" max="11263" width="9.4140625" style="14"/>
    <col min="11264" max="11264" width="6.25" style="14" customWidth="1"/>
    <col min="11265" max="11265" width="4.75" style="14" customWidth="1"/>
    <col min="11266" max="11266" width="55.83203125" style="14" customWidth="1"/>
    <col min="11267" max="11267" width="2.75" style="14" customWidth="1"/>
    <col min="11268" max="11268" width="14.75" style="14" customWidth="1"/>
    <col min="11269" max="11269" width="3.25" style="14" customWidth="1"/>
    <col min="11270" max="11270" width="8.1640625" style="14" customWidth="1"/>
    <col min="11271" max="11271" width="4.1640625" style="14" customWidth="1"/>
    <col min="11272" max="11519" width="9.4140625" style="14"/>
    <col min="11520" max="11520" width="6.25" style="14" customWidth="1"/>
    <col min="11521" max="11521" width="4.75" style="14" customWidth="1"/>
    <col min="11522" max="11522" width="55.83203125" style="14" customWidth="1"/>
    <col min="11523" max="11523" width="2.75" style="14" customWidth="1"/>
    <col min="11524" max="11524" width="14.75" style="14" customWidth="1"/>
    <col min="11525" max="11525" width="3.25" style="14" customWidth="1"/>
    <col min="11526" max="11526" width="8.1640625" style="14" customWidth="1"/>
    <col min="11527" max="11527" width="4.1640625" style="14" customWidth="1"/>
    <col min="11528" max="11775" width="9.4140625" style="14"/>
    <col min="11776" max="11776" width="6.25" style="14" customWidth="1"/>
    <col min="11777" max="11777" width="4.75" style="14" customWidth="1"/>
    <col min="11778" max="11778" width="55.83203125" style="14" customWidth="1"/>
    <col min="11779" max="11779" width="2.75" style="14" customWidth="1"/>
    <col min="11780" max="11780" width="14.75" style="14" customWidth="1"/>
    <col min="11781" max="11781" width="3.25" style="14" customWidth="1"/>
    <col min="11782" max="11782" width="8.1640625" style="14" customWidth="1"/>
    <col min="11783" max="11783" width="4.1640625" style="14" customWidth="1"/>
    <col min="11784" max="12031" width="9.4140625" style="14"/>
    <col min="12032" max="12032" width="6.25" style="14" customWidth="1"/>
    <col min="12033" max="12033" width="4.75" style="14" customWidth="1"/>
    <col min="12034" max="12034" width="55.83203125" style="14" customWidth="1"/>
    <col min="12035" max="12035" width="2.75" style="14" customWidth="1"/>
    <col min="12036" max="12036" width="14.75" style="14" customWidth="1"/>
    <col min="12037" max="12037" width="3.25" style="14" customWidth="1"/>
    <col min="12038" max="12038" width="8.1640625" style="14" customWidth="1"/>
    <col min="12039" max="12039" width="4.1640625" style="14" customWidth="1"/>
    <col min="12040" max="12287" width="9.4140625" style="14"/>
    <col min="12288" max="12288" width="6.25" style="14" customWidth="1"/>
    <col min="12289" max="12289" width="4.75" style="14" customWidth="1"/>
    <col min="12290" max="12290" width="55.83203125" style="14" customWidth="1"/>
    <col min="12291" max="12291" width="2.75" style="14" customWidth="1"/>
    <col min="12292" max="12292" width="14.75" style="14" customWidth="1"/>
    <col min="12293" max="12293" width="3.25" style="14" customWidth="1"/>
    <col min="12294" max="12294" width="8.1640625" style="14" customWidth="1"/>
    <col min="12295" max="12295" width="4.1640625" style="14" customWidth="1"/>
    <col min="12296" max="12543" width="9.4140625" style="14"/>
    <col min="12544" max="12544" width="6.25" style="14" customWidth="1"/>
    <col min="12545" max="12545" width="4.75" style="14" customWidth="1"/>
    <col min="12546" max="12546" width="55.83203125" style="14" customWidth="1"/>
    <col min="12547" max="12547" width="2.75" style="14" customWidth="1"/>
    <col min="12548" max="12548" width="14.75" style="14" customWidth="1"/>
    <col min="12549" max="12549" width="3.25" style="14" customWidth="1"/>
    <col min="12550" max="12550" width="8.1640625" style="14" customWidth="1"/>
    <col min="12551" max="12551" width="4.1640625" style="14" customWidth="1"/>
    <col min="12552" max="12799" width="9.4140625" style="14"/>
    <col min="12800" max="12800" width="6.25" style="14" customWidth="1"/>
    <col min="12801" max="12801" width="4.75" style="14" customWidth="1"/>
    <col min="12802" max="12802" width="55.83203125" style="14" customWidth="1"/>
    <col min="12803" max="12803" width="2.75" style="14" customWidth="1"/>
    <col min="12804" max="12804" width="14.75" style="14" customWidth="1"/>
    <col min="12805" max="12805" width="3.25" style="14" customWidth="1"/>
    <col min="12806" max="12806" width="8.1640625" style="14" customWidth="1"/>
    <col min="12807" max="12807" width="4.1640625" style="14" customWidth="1"/>
    <col min="12808" max="13055" width="9.4140625" style="14"/>
    <col min="13056" max="13056" width="6.25" style="14" customWidth="1"/>
    <col min="13057" max="13057" width="4.75" style="14" customWidth="1"/>
    <col min="13058" max="13058" width="55.83203125" style="14" customWidth="1"/>
    <col min="13059" max="13059" width="2.75" style="14" customWidth="1"/>
    <col min="13060" max="13060" width="14.75" style="14" customWidth="1"/>
    <col min="13061" max="13061" width="3.25" style="14" customWidth="1"/>
    <col min="13062" max="13062" width="8.1640625" style="14" customWidth="1"/>
    <col min="13063" max="13063" width="4.1640625" style="14" customWidth="1"/>
    <col min="13064" max="13311" width="9.4140625" style="14"/>
    <col min="13312" max="13312" width="6.25" style="14" customWidth="1"/>
    <col min="13313" max="13313" width="4.75" style="14" customWidth="1"/>
    <col min="13314" max="13314" width="55.83203125" style="14" customWidth="1"/>
    <col min="13315" max="13315" width="2.75" style="14" customWidth="1"/>
    <col min="13316" max="13316" width="14.75" style="14" customWidth="1"/>
    <col min="13317" max="13317" width="3.25" style="14" customWidth="1"/>
    <col min="13318" max="13318" width="8.1640625" style="14" customWidth="1"/>
    <col min="13319" max="13319" width="4.1640625" style="14" customWidth="1"/>
    <col min="13320" max="13567" width="9.4140625" style="14"/>
    <col min="13568" max="13568" width="6.25" style="14" customWidth="1"/>
    <col min="13569" max="13569" width="4.75" style="14" customWidth="1"/>
    <col min="13570" max="13570" width="55.83203125" style="14" customWidth="1"/>
    <col min="13571" max="13571" width="2.75" style="14" customWidth="1"/>
    <col min="13572" max="13572" width="14.75" style="14" customWidth="1"/>
    <col min="13573" max="13573" width="3.25" style="14" customWidth="1"/>
    <col min="13574" max="13574" width="8.1640625" style="14" customWidth="1"/>
    <col min="13575" max="13575" width="4.1640625" style="14" customWidth="1"/>
    <col min="13576" max="13823" width="9.4140625" style="14"/>
    <col min="13824" max="13824" width="6.25" style="14" customWidth="1"/>
    <col min="13825" max="13825" width="4.75" style="14" customWidth="1"/>
    <col min="13826" max="13826" width="55.83203125" style="14" customWidth="1"/>
    <col min="13827" max="13827" width="2.75" style="14" customWidth="1"/>
    <col min="13828" max="13828" width="14.75" style="14" customWidth="1"/>
    <col min="13829" max="13829" width="3.25" style="14" customWidth="1"/>
    <col min="13830" max="13830" width="8.1640625" style="14" customWidth="1"/>
    <col min="13831" max="13831" width="4.1640625" style="14" customWidth="1"/>
    <col min="13832" max="14079" width="9.4140625" style="14"/>
    <col min="14080" max="14080" width="6.25" style="14" customWidth="1"/>
    <col min="14081" max="14081" width="4.75" style="14" customWidth="1"/>
    <col min="14082" max="14082" width="55.83203125" style="14" customWidth="1"/>
    <col min="14083" max="14083" width="2.75" style="14" customWidth="1"/>
    <col min="14084" max="14084" width="14.75" style="14" customWidth="1"/>
    <col min="14085" max="14085" width="3.25" style="14" customWidth="1"/>
    <col min="14086" max="14086" width="8.1640625" style="14" customWidth="1"/>
    <col min="14087" max="14087" width="4.1640625" style="14" customWidth="1"/>
    <col min="14088" max="14335" width="9.4140625" style="14"/>
    <col min="14336" max="14336" width="6.25" style="14" customWidth="1"/>
    <col min="14337" max="14337" width="4.75" style="14" customWidth="1"/>
    <col min="14338" max="14338" width="55.83203125" style="14" customWidth="1"/>
    <col min="14339" max="14339" width="2.75" style="14" customWidth="1"/>
    <col min="14340" max="14340" width="14.75" style="14" customWidth="1"/>
    <col min="14341" max="14341" width="3.25" style="14" customWidth="1"/>
    <col min="14342" max="14342" width="8.1640625" style="14" customWidth="1"/>
    <col min="14343" max="14343" width="4.1640625" style="14" customWidth="1"/>
    <col min="14344" max="14591" width="9.4140625" style="14"/>
    <col min="14592" max="14592" width="6.25" style="14" customWidth="1"/>
    <col min="14593" max="14593" width="4.75" style="14" customWidth="1"/>
    <col min="14594" max="14594" width="55.83203125" style="14" customWidth="1"/>
    <col min="14595" max="14595" width="2.75" style="14" customWidth="1"/>
    <col min="14596" max="14596" width="14.75" style="14" customWidth="1"/>
    <col min="14597" max="14597" width="3.25" style="14" customWidth="1"/>
    <col min="14598" max="14598" width="8.1640625" style="14" customWidth="1"/>
    <col min="14599" max="14599" width="4.1640625" style="14" customWidth="1"/>
    <col min="14600" max="14847" width="9.4140625" style="14"/>
    <col min="14848" max="14848" width="6.25" style="14" customWidth="1"/>
    <col min="14849" max="14849" width="4.75" style="14" customWidth="1"/>
    <col min="14850" max="14850" width="55.83203125" style="14" customWidth="1"/>
    <col min="14851" max="14851" width="2.75" style="14" customWidth="1"/>
    <col min="14852" max="14852" width="14.75" style="14" customWidth="1"/>
    <col min="14853" max="14853" width="3.25" style="14" customWidth="1"/>
    <col min="14854" max="14854" width="8.1640625" style="14" customWidth="1"/>
    <col min="14855" max="14855" width="4.1640625" style="14" customWidth="1"/>
    <col min="14856" max="15103" width="9.4140625" style="14"/>
    <col min="15104" max="15104" width="6.25" style="14" customWidth="1"/>
    <col min="15105" max="15105" width="4.75" style="14" customWidth="1"/>
    <col min="15106" max="15106" width="55.83203125" style="14" customWidth="1"/>
    <col min="15107" max="15107" width="2.75" style="14" customWidth="1"/>
    <col min="15108" max="15108" width="14.75" style="14" customWidth="1"/>
    <col min="15109" max="15109" width="3.25" style="14" customWidth="1"/>
    <col min="15110" max="15110" width="8.1640625" style="14" customWidth="1"/>
    <col min="15111" max="15111" width="4.1640625" style="14" customWidth="1"/>
    <col min="15112" max="15359" width="9.4140625" style="14"/>
    <col min="15360" max="15360" width="6.25" style="14" customWidth="1"/>
    <col min="15361" max="15361" width="4.75" style="14" customWidth="1"/>
    <col min="15362" max="15362" width="55.83203125" style="14" customWidth="1"/>
    <col min="15363" max="15363" width="2.75" style="14" customWidth="1"/>
    <col min="15364" max="15364" width="14.75" style="14" customWidth="1"/>
    <col min="15365" max="15365" width="3.25" style="14" customWidth="1"/>
    <col min="15366" max="15366" width="8.1640625" style="14" customWidth="1"/>
    <col min="15367" max="15367" width="4.1640625" style="14" customWidth="1"/>
    <col min="15368" max="15615" width="9.4140625" style="14"/>
    <col min="15616" max="15616" width="6.25" style="14" customWidth="1"/>
    <col min="15617" max="15617" width="4.75" style="14" customWidth="1"/>
    <col min="15618" max="15618" width="55.83203125" style="14" customWidth="1"/>
    <col min="15619" max="15619" width="2.75" style="14" customWidth="1"/>
    <col min="15620" max="15620" width="14.75" style="14" customWidth="1"/>
    <col min="15621" max="15621" width="3.25" style="14" customWidth="1"/>
    <col min="15622" max="15622" width="8.1640625" style="14" customWidth="1"/>
    <col min="15623" max="15623" width="4.1640625" style="14" customWidth="1"/>
    <col min="15624" max="15871" width="9.4140625" style="14"/>
    <col min="15872" max="15872" width="6.25" style="14" customWidth="1"/>
    <col min="15873" max="15873" width="4.75" style="14" customWidth="1"/>
    <col min="15874" max="15874" width="55.83203125" style="14" customWidth="1"/>
    <col min="15875" max="15875" width="2.75" style="14" customWidth="1"/>
    <col min="15876" max="15876" width="14.75" style="14" customWidth="1"/>
    <col min="15877" max="15877" width="3.25" style="14" customWidth="1"/>
    <col min="15878" max="15878" width="8.1640625" style="14" customWidth="1"/>
    <col min="15879" max="15879" width="4.1640625" style="14" customWidth="1"/>
    <col min="15880" max="16127" width="9.4140625" style="14"/>
    <col min="16128" max="16128" width="6.25" style="14" customWidth="1"/>
    <col min="16129" max="16129" width="4.75" style="14" customWidth="1"/>
    <col min="16130" max="16130" width="55.83203125" style="14" customWidth="1"/>
    <col min="16131" max="16131" width="2.75" style="14" customWidth="1"/>
    <col min="16132" max="16132" width="14.75" style="14" customWidth="1"/>
    <col min="16133" max="16133" width="3.25" style="14" customWidth="1"/>
    <col min="16134" max="16134" width="8.1640625" style="14" customWidth="1"/>
    <col min="16135" max="16135" width="4.1640625" style="14" customWidth="1"/>
    <col min="16136" max="16384" width="9.4140625" style="14"/>
  </cols>
  <sheetData>
    <row r="1" spans="1:255" s="7" customFormat="1" ht="15" customHeight="1" x14ac:dyDescent="0.35">
      <c r="A1" s="192" t="str">
        <f>Registration!A1</f>
        <v>154th IEEE 802.15 WSN Session</v>
      </c>
      <c r="B1" s="193"/>
      <c r="C1" s="193"/>
      <c r="D1" s="193"/>
      <c r="E1" s="193"/>
      <c r="F1" s="194"/>
      <c r="H1" s="9"/>
    </row>
    <row r="2" spans="1:255" s="7" customFormat="1" ht="15" customHeight="1" thickBot="1" x14ac:dyDescent="0.4">
      <c r="A2" s="216" t="str">
        <f>_xlfn.CONCAT("Agenda for WG15 Mid-Week Plenary - ",TEXT(('AC Opening'!C2)+3,"DDDD, MMMM DD, YYYY"))</f>
        <v>Agenda for WG15 Mid-Week Plenary - Wednesday, January 15, 2025</v>
      </c>
      <c r="B2" s="217"/>
      <c r="C2" s="217"/>
      <c r="D2" s="217"/>
      <c r="E2" s="217"/>
      <c r="F2" s="218"/>
      <c r="H2" s="10"/>
    </row>
    <row r="3" spans="1:255" ht="25" customHeight="1" thickBot="1" x14ac:dyDescent="0.3">
      <c r="A3" s="46" t="s">
        <v>40</v>
      </c>
      <c r="B3" s="47" t="s">
        <v>43</v>
      </c>
      <c r="C3" s="48" t="s">
        <v>41</v>
      </c>
      <c r="D3" s="47" t="s">
        <v>44</v>
      </c>
      <c r="E3" s="214" t="s">
        <v>132</v>
      </c>
      <c r="F3" s="215"/>
      <c r="G3" s="45"/>
    </row>
    <row r="4" spans="1:255" s="6" customFormat="1" ht="15" customHeight="1" x14ac:dyDescent="0.3">
      <c r="A4" s="21"/>
      <c r="B4" s="8"/>
      <c r="C4" s="21" t="str">
        <f>'WG Opening'!C4</f>
        <v>MEETING CALLED TO ORDER</v>
      </c>
      <c r="D4" s="2" t="str">
        <f>'WG Opening'!D4</f>
        <v>Beecher</v>
      </c>
      <c r="E4" s="143"/>
      <c r="F4" s="145">
        <f>TIME(9,0,0)</f>
        <v>0.375</v>
      </c>
    </row>
    <row r="5" spans="1:255" s="6" customFormat="1" ht="15" customHeight="1" x14ac:dyDescent="0.3">
      <c r="A5" s="21">
        <f>'WG Opening'!A5</f>
        <v>1</v>
      </c>
      <c r="B5" s="21"/>
      <c r="C5" s="21" t="str">
        <f>'WG Opening'!C5</f>
        <v>ANNOUNCEMENTS (Don’t forget to announce your name and affiliation before you speak)</v>
      </c>
      <c r="D5" s="219" t="str">
        <f>'WG Opening'!D5</f>
        <v>Beecher</v>
      </c>
      <c r="E5" s="220">
        <v>5</v>
      </c>
      <c r="F5" s="221">
        <f>F4+TIME(0,E4,0)</f>
        <v>0.375</v>
      </c>
    </row>
    <row r="6" spans="1:255" s="6" customFormat="1" ht="30" customHeight="1" x14ac:dyDescent="0.3">
      <c r="A6" s="21">
        <f>'WG Opening'!A6</f>
        <v>1.1000000000000001</v>
      </c>
      <c r="B6" s="21" t="str">
        <f>'WG Opening'!B6</f>
        <v>II</v>
      </c>
      <c r="C6" s="70" t="s">
        <v>145</v>
      </c>
      <c r="D6" s="219"/>
      <c r="E6" s="220"/>
      <c r="F6" s="221"/>
    </row>
    <row r="7" spans="1:255" s="6" customFormat="1" ht="45" customHeight="1" x14ac:dyDescent="0.3">
      <c r="A7" s="21" t="str">
        <f>'WG Opening'!A7</f>
        <v>1.1a</v>
      </c>
      <c r="B7" s="21" t="str">
        <f>'WG Opening'!B7</f>
        <v>II</v>
      </c>
      <c r="C7" s="71" t="s">
        <v>144</v>
      </c>
      <c r="D7" s="219"/>
      <c r="E7" s="220"/>
      <c r="F7" s="221"/>
    </row>
    <row r="8" spans="1:255" s="6" customFormat="1" ht="15" customHeight="1" x14ac:dyDescent="0.3">
      <c r="A8" s="21" t="str">
        <f>'WG Opening'!A8</f>
        <v>1.1b</v>
      </c>
      <c r="B8" s="21" t="str">
        <f>'WG Opening'!B8</f>
        <v>II</v>
      </c>
      <c r="C8" s="53" t="str">
        <f>'WG Opening'!C8</f>
        <v>This Mtg. is being held Mixed-Mode as per the vote in the 802 LMSC</v>
      </c>
      <c r="D8" s="219"/>
      <c r="E8" s="220"/>
      <c r="F8" s="221"/>
    </row>
    <row r="9" spans="1:255" s="6" customFormat="1" ht="15" customHeight="1" x14ac:dyDescent="0.3">
      <c r="A9" s="21" t="str">
        <f>'WG Opening'!A9</f>
        <v>1.1c</v>
      </c>
      <c r="B9" s="21" t="str">
        <f>'WG Opening'!B9</f>
        <v>II</v>
      </c>
      <c r="C9" s="53" t="str">
        <f>'WG Opening'!C9</f>
        <v>DirectVoteLive (DVL) for Closing Plenary [rem: highly recomm. to use one email for all 802 items]</v>
      </c>
      <c r="D9" s="219"/>
      <c r="E9" s="220"/>
      <c r="F9" s="221"/>
    </row>
    <row r="10" spans="1:255" s="6" customFormat="1" ht="30" customHeight="1" x14ac:dyDescent="0.3">
      <c r="A10" s="21" t="str">
        <f>'WG Opening'!A10</f>
        <v>1.1d</v>
      </c>
      <c r="B10" s="21" t="str">
        <f>'WG Opening'!B10</f>
        <v>II</v>
      </c>
      <c r="C10" s="53">
        <f>'WG Opening'!C10</f>
        <v>0</v>
      </c>
      <c r="D10" s="219"/>
      <c r="E10" s="220"/>
      <c r="F10" s="221"/>
    </row>
    <row r="11" spans="1:255" s="6" customFormat="1" ht="15" customHeight="1" x14ac:dyDescent="0.3">
      <c r="A11" s="21" t="str">
        <f>'WG Opening'!A11</f>
        <v>1.1e</v>
      </c>
      <c r="B11" s="21" t="str">
        <f>'WG Opening'!B11</f>
        <v>II</v>
      </c>
      <c r="C11" s="53" t="str">
        <f>'WG Opening'!C11</f>
        <v>Mixed-Mode Meeting Ground Rules &amp; 75% Criteria</v>
      </c>
      <c r="D11" s="219"/>
      <c r="E11" s="220"/>
      <c r="F11" s="221"/>
    </row>
    <row r="12" spans="1:255" s="6" customFormat="1" ht="15" customHeight="1" x14ac:dyDescent="0.3">
      <c r="A12" s="21" t="str">
        <f>'WG Opening'!A12</f>
        <v>1.1f</v>
      </c>
      <c r="B12" s="21" t="str">
        <f>'WG Opening'!B12</f>
        <v>II</v>
      </c>
      <c r="C12" s="53">
        <f>'WG Opening'!C12</f>
        <v>0</v>
      </c>
      <c r="D12" s="127" t="s">
        <v>28</v>
      </c>
      <c r="E12" s="143">
        <v>0</v>
      </c>
      <c r="F12" s="145">
        <f>F5+TIME(0,E5,0)</f>
        <v>0.37847222222222221</v>
      </c>
    </row>
    <row r="13" spans="1:255" s="6" customFormat="1" ht="15" customHeight="1" x14ac:dyDescent="0.3">
      <c r="A13" s="21" t="str">
        <f>'WG Opening'!A13</f>
        <v>1.1g</v>
      </c>
      <c r="B13" s="21" t="str">
        <f>'WG Opening'!B13</f>
        <v>II</v>
      </c>
      <c r="C13" s="53">
        <f>'WG Opening'!C13</f>
        <v>0</v>
      </c>
      <c r="D13" s="127">
        <f>'WG Opening'!D13</f>
        <v>0</v>
      </c>
      <c r="E13" s="143">
        <f>'WG Opening'!E13</f>
        <v>0</v>
      </c>
      <c r="F13" s="145">
        <f t="shared" ref="F13:F19" si="0">F12+TIME(0,E12,0)</f>
        <v>0.37847222222222221</v>
      </c>
    </row>
    <row r="14" spans="1:255" s="6" customFormat="1" ht="15" customHeight="1" x14ac:dyDescent="0.3">
      <c r="A14" s="4"/>
      <c r="B14" s="8"/>
      <c r="D14" s="2"/>
      <c r="E14" s="143"/>
      <c r="F14" s="145">
        <f t="shared" si="0"/>
        <v>0.37847222222222221</v>
      </c>
    </row>
    <row r="15" spans="1:255" s="6" customFormat="1" ht="15" customHeight="1" x14ac:dyDescent="0.3">
      <c r="A15" s="4">
        <v>2</v>
      </c>
      <c r="B15" s="8"/>
      <c r="C15" s="2" t="str">
        <f>'WG Opening'!C22</f>
        <v>GENERAL AND ADMINISTRATIVE</v>
      </c>
      <c r="D15" s="2" t="str">
        <f>'WG Opening'!D26</f>
        <v>Beecher</v>
      </c>
      <c r="E15" s="143"/>
      <c r="F15" s="145">
        <f t="shared" si="0"/>
        <v>0.37847222222222221</v>
      </c>
    </row>
    <row r="16" spans="1:255" ht="15" customHeight="1" x14ac:dyDescent="0.3">
      <c r="A16" s="4" t="s">
        <v>98</v>
      </c>
      <c r="B16" s="1" t="s">
        <v>4</v>
      </c>
      <c r="C16" s="83" t="str">
        <f>'WG Opening'!C27</f>
        <v>WG Admin Items and Announcements</v>
      </c>
      <c r="D16" s="2" t="str">
        <f>'WG Opening'!D28</f>
        <v>Krieger</v>
      </c>
      <c r="E16" s="143">
        <v>0</v>
      </c>
      <c r="F16" s="145">
        <f t="shared" si="0"/>
        <v>0.37847222222222221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3">
      <c r="A17" s="14">
        <v>2.2000000000000002</v>
      </c>
      <c r="C17" s="33" t="s">
        <v>294</v>
      </c>
      <c r="D17" s="2" t="s">
        <v>228</v>
      </c>
      <c r="E17" s="143">
        <v>5</v>
      </c>
      <c r="F17" s="145">
        <f t="shared" si="0"/>
        <v>0.37847222222222221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ht="15" customHeight="1" x14ac:dyDescent="0.3">
      <c r="A18" s="2">
        <f>'WG Opening'!A37</f>
        <v>3</v>
      </c>
      <c r="B18" s="2"/>
      <c r="C18" s="2" t="str">
        <f>'WG Opening'!C37</f>
        <v xml:space="preserve">FUTURE MTGS </v>
      </c>
      <c r="D18" s="2" t="str">
        <f>'WG Opening'!D37</f>
        <v>Beecher</v>
      </c>
      <c r="E18" s="143"/>
      <c r="F18" s="145">
        <f t="shared" si="0"/>
        <v>0.38194444444444442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ht="15" customHeight="1" x14ac:dyDescent="0.3">
      <c r="A19" s="2" t="str">
        <f>'WG Opening'!A38</f>
        <v>3.1</v>
      </c>
      <c r="B19" s="2" t="str">
        <f>'WG Opening'!B38</f>
        <v>II</v>
      </c>
      <c r="C19" s="1" t="str">
        <f>'WG Opening'!C38</f>
        <v>MARCH 2025 802 WIRELESS PLENARY MIXED MODE MTG. - PLAN OF RECORD AND MTG INFO</v>
      </c>
      <c r="D19" s="219" t="str">
        <f>'WG Opening'!D38</f>
        <v>Beecher</v>
      </c>
      <c r="E19" s="220">
        <v>5</v>
      </c>
      <c r="F19" s="221">
        <f t="shared" si="0"/>
        <v>0.38194444444444442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customFormat="1" ht="30" customHeight="1" x14ac:dyDescent="0.3">
      <c r="A20" s="2" t="str">
        <f>'WG Opening'!A39</f>
        <v>3.1a</v>
      </c>
      <c r="B20" s="2" t="str">
        <f>'WG Opening'!B39</f>
        <v>II</v>
      </c>
      <c r="C20" s="28" t="str">
        <f>'WG Opening'!C39</f>
        <v>802.15 WG will hold its session March 9-15, 2024, with the in-person part being held at the Hilton Atlanta, Atlanta, GA.</v>
      </c>
      <c r="D20" s="219"/>
      <c r="E20" s="220"/>
      <c r="F20" s="221"/>
    </row>
    <row r="21" spans="1:255" customFormat="1" ht="15" customHeight="1" x14ac:dyDescent="0.3">
      <c r="A21" s="2" t="str">
        <f>'WG Opening'!A40</f>
        <v>3.1b</v>
      </c>
      <c r="B21" s="2" t="str">
        <f>'WG Opening'!B40</f>
        <v>II</v>
      </c>
      <c r="C21" s="26" t="str">
        <f>'WG Opening'!C40</f>
        <v>The 802 Wireless Chairs Adv. Committee will be held 4pm to 5:30pm on Sun. March 9, 2025</v>
      </c>
      <c r="D21" s="219"/>
      <c r="E21" s="220"/>
      <c r="F21" s="221"/>
    </row>
    <row r="22" spans="1:255" customFormat="1" ht="15" customHeight="1" x14ac:dyDescent="0.3">
      <c r="A22" s="2" t="str">
        <f>'WG Opening'!A41</f>
        <v>3.1c</v>
      </c>
      <c r="B22" s="2" t="str">
        <f>'WG Opening'!B41</f>
        <v>II</v>
      </c>
      <c r="C22" s="26" t="str">
        <f>'WG Opening'!C41</f>
        <v>The 802.15 AC will be held 5:30 to 6:30pm on Sun. March 9, 2025</v>
      </c>
      <c r="D22" s="219"/>
      <c r="E22" s="220"/>
      <c r="F22" s="221"/>
    </row>
    <row r="23" spans="1:255" customFormat="1" ht="60" customHeight="1" x14ac:dyDescent="0.3">
      <c r="A23" s="2" t="str">
        <f>'WG Opening'!A42</f>
        <v>3.1d</v>
      </c>
      <c r="B23" s="2" t="str">
        <f>'WG Opening'!B42</f>
        <v>II</v>
      </c>
      <c r="C23" s="28" t="str">
        <f>'WG Opening'!C42</f>
        <v>802 (in-person) Mtg. Registration Fees &amp; Deadlines have been set at $600 until Jan 31, 2025, $800 through Feb 28, 2024, and $1000 after Feb 28, 2024 
Additional In Hotel Stay Discount of $300
Student Rate $100</v>
      </c>
      <c r="D23" s="219"/>
      <c r="E23" s="220"/>
      <c r="F23" s="221"/>
    </row>
    <row r="24" spans="1:255" customFormat="1" ht="21" customHeight="1" x14ac:dyDescent="0.3">
      <c r="A24" s="2" t="str">
        <f>'WG Opening'!A43</f>
        <v>3.1e</v>
      </c>
      <c r="B24" s="2" t="str">
        <f>'WG Opening'!B43</f>
        <v>II</v>
      </c>
      <c r="C24" s="28" t="str">
        <f>'WG Opening'!C43</f>
        <v>Future Venue Ad-Hoc - Thursday 8am</v>
      </c>
      <c r="D24" s="219"/>
      <c r="E24" s="220"/>
      <c r="F24" s="221"/>
    </row>
    <row r="25" spans="1:255" ht="15" customHeight="1" x14ac:dyDescent="0.3">
      <c r="A25" s="2" t="str">
        <f>'WG Opening'!A44</f>
        <v>3.2</v>
      </c>
      <c r="B25" s="52" t="str">
        <f>'WG Opening'!B44</f>
        <v>II</v>
      </c>
      <c r="C25" s="52" t="str">
        <f>'WG Opening'!C44</f>
        <v>POLLS - In person and ePolls</v>
      </c>
      <c r="D25" s="1" t="str">
        <f>'WG Opening'!D44</f>
        <v>n/a</v>
      </c>
      <c r="E25" s="143">
        <v>0</v>
      </c>
      <c r="F25" s="145">
        <f>F19+TIME(0,E19,0)</f>
        <v>0.38541666666666663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25">
      <c r="E26" s="143"/>
      <c r="F26" s="145">
        <f>F25+TIME(0,E25,0)</f>
        <v>0.38541666666666663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A27" s="2">
        <f>'WG Opening'!A46</f>
        <v>4</v>
      </c>
      <c r="B27" s="8"/>
      <c r="C27" s="2" t="s">
        <v>119</v>
      </c>
      <c r="D27" s="2" t="str">
        <f>'WG Opening'!D46</f>
        <v>Beecher</v>
      </c>
      <c r="E27" s="143"/>
      <c r="F27" s="145">
        <f t="shared" ref="F27:F56" si="1">F26+TIME(0,E26,0)</f>
        <v>0.38541666666666663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2" t="str">
        <f>'WG Opening'!A47</f>
        <v>4.1</v>
      </c>
      <c r="B28" s="8" t="str">
        <f>'WG Opening'!B47</f>
        <v>DT</v>
      </c>
      <c r="C28" s="8" t="str">
        <f>'WG Opening'!C47</f>
        <v>TG 4ab NG UWB Amendment</v>
      </c>
      <c r="D28" s="2" t="str">
        <f>'WG Opening'!D47</f>
        <v>Rolfe</v>
      </c>
      <c r="E28" s="143">
        <v>2</v>
      </c>
      <c r="F28" s="145">
        <f t="shared" si="1"/>
        <v>0.38541666666666663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2" t="str">
        <f>'WG Opening'!A48</f>
        <v>4.2</v>
      </c>
      <c r="B29" s="8" t="str">
        <f>'WG Opening'!B48</f>
        <v>DT</v>
      </c>
      <c r="C29" s="8" t="str">
        <f>'WG Opening'!C48</f>
        <v>SC WNG</v>
      </c>
      <c r="D29" s="2" t="str">
        <f>'WG Opening'!D48</f>
        <v>Rolfe</v>
      </c>
      <c r="E29" s="143">
        <v>0</v>
      </c>
      <c r="F29" s="145">
        <f t="shared" si="1"/>
        <v>0.38680555555555551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">
      <c r="A30" s="2" t="str">
        <f>'WG Opening'!A49</f>
        <v>4.3</v>
      </c>
      <c r="B30" s="8" t="str">
        <f>'WG Opening'!B49</f>
        <v>DT</v>
      </c>
      <c r="C30" s="8" t="str">
        <f>'WG Opening'!C49</f>
        <v>IG Access</v>
      </c>
      <c r="D30" s="2" t="str">
        <f>'WG Opening'!D49</f>
        <v>n/a</v>
      </c>
      <c r="E30" s="143">
        <v>2</v>
      </c>
      <c r="F30" s="145">
        <f t="shared" si="1"/>
        <v>0.38680555555555551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">
      <c r="A31" s="2" t="str">
        <f>'WG Opening'!A50</f>
        <v>4.4</v>
      </c>
      <c r="B31" s="8" t="str">
        <f>'WG Opening'!B50</f>
        <v>DT</v>
      </c>
      <c r="C31" s="8" t="str">
        <f>'WG Opening'!C50</f>
        <v>Joint .15/.11 Mtg.</v>
      </c>
      <c r="D31" s="2" t="str">
        <f>'WG Opening'!D50</f>
        <v>n/a</v>
      </c>
      <c r="E31" s="143">
        <v>0</v>
      </c>
      <c r="F31" s="145">
        <f t="shared" si="1"/>
        <v>0.3881944444444444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">
      <c r="A32" s="2" t="str">
        <f>'WG Opening'!A51</f>
        <v>4.5</v>
      </c>
      <c r="B32" s="8" t="str">
        <f>'WG Opening'!B51</f>
        <v>DT</v>
      </c>
      <c r="C32" s="8" t="str">
        <f>'WG Opening'!C51</f>
        <v>TG 4ac Privacy Amendment</v>
      </c>
      <c r="D32" s="2" t="str">
        <f>'WG Opening'!D51</f>
        <v>Kivinen</v>
      </c>
      <c r="E32" s="143">
        <v>2</v>
      </c>
      <c r="F32" s="145">
        <f t="shared" si="1"/>
        <v>0.3881944444444444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">
      <c r="A33" s="2" t="str">
        <f>'WG Opening'!A52</f>
        <v>4.6</v>
      </c>
      <c r="B33" s="8" t="str">
        <f>'WG Opening'!B52</f>
        <v>DT</v>
      </c>
      <c r="C33" s="190" t="str">
        <f>'WG Opening'!C52</f>
        <v>SC IETF - update at WG15 Mid-Week</v>
      </c>
      <c r="D33" s="2" t="str">
        <f>'WG Opening'!D52</f>
        <v>Kivinen</v>
      </c>
      <c r="E33" s="143">
        <v>0</v>
      </c>
      <c r="F33" s="145">
        <f t="shared" si="1"/>
        <v>0.38958333333333328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">
      <c r="A34" s="2" t="str">
        <f>'WG Opening'!A53</f>
        <v>4.7</v>
      </c>
      <c r="B34" s="8" t="str">
        <f>'WG Opening'!B53</f>
        <v>DT</v>
      </c>
      <c r="C34" s="8" t="str">
        <f>'WG Opening'!C53</f>
        <v>TG 4ae Ascon Cryptographic Algorithms Amendment</v>
      </c>
      <c r="D34" s="2" t="str">
        <f>'WG Opening'!D53</f>
        <v>Kivinen</v>
      </c>
      <c r="E34" s="143">
        <v>2</v>
      </c>
      <c r="F34" s="145">
        <f t="shared" si="1"/>
        <v>0.38958333333333328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">
      <c r="A35" s="2">
        <v>4.8</v>
      </c>
      <c r="B35" s="8" t="str">
        <f>'WG Opening'!B54</f>
        <v>DT</v>
      </c>
      <c r="C35" s="8" t="str">
        <f>'WG Opening'!C54</f>
        <v>TG 9a EDHOC KMP Amendment</v>
      </c>
      <c r="D35" s="2" t="str">
        <f>'WG Opening'!D54</f>
        <v>Kivinen</v>
      </c>
      <c r="E35" s="143">
        <v>2</v>
      </c>
      <c r="F35" s="145">
        <f t="shared" si="1"/>
        <v>0.39097222222222217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">
      <c r="A36" s="2" t="str">
        <f>'WG Opening'!A55</f>
        <v>4.9</v>
      </c>
      <c r="B36" s="8" t="str">
        <f>'WG Opening'!B55</f>
        <v>DT</v>
      </c>
      <c r="C36" s="8" t="str">
        <f>'WG Opening'!C55</f>
        <v>TG 4ad NG SUN PHYs Amendment</v>
      </c>
      <c r="D36" s="2" t="str">
        <f>'WG Opening'!D55</f>
        <v>Beecher</v>
      </c>
      <c r="E36" s="143">
        <v>2</v>
      </c>
      <c r="F36" s="145">
        <f t="shared" si="1"/>
        <v>0.39236111111111105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">
      <c r="A37" s="2" t="str">
        <f>'WG Opening'!A56</f>
        <v>4.10</v>
      </c>
      <c r="B37" s="8" t="str">
        <f>'WG Opening'!B56</f>
        <v>DT</v>
      </c>
      <c r="C37" s="8" t="str">
        <f>'WG Opening'!C56</f>
        <v>Joint .15/.1 Mtg.</v>
      </c>
      <c r="D37" s="2" t="str">
        <f>'WG Opening'!D56</f>
        <v>n/a</v>
      </c>
      <c r="E37" s="143">
        <v>0</v>
      </c>
      <c r="F37" s="145">
        <f t="shared" si="1"/>
        <v>0.39374999999999993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2" t="str">
        <f>'WG Opening'!A57</f>
        <v>4.11</v>
      </c>
      <c r="B38" s="8" t="str">
        <f>'WG Opening'!B57</f>
        <v>DT</v>
      </c>
      <c r="C38" s="8" t="str">
        <f>'WG Opening'!C57</f>
        <v>SC MAINT/RULES</v>
      </c>
      <c r="D38" s="2" t="str">
        <f>'WG Opening'!D57</f>
        <v>Beecher</v>
      </c>
      <c r="E38" s="143">
        <v>2</v>
      </c>
      <c r="F38" s="145">
        <f t="shared" si="1"/>
        <v>0.39374999999999993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">
      <c r="A39" s="2" t="str">
        <f>'WG Opening'!A58</f>
        <v>4.12</v>
      </c>
      <c r="B39" s="8" t="str">
        <f>'WG Opening'!B58</f>
        <v>DT</v>
      </c>
      <c r="C39" s="8" t="str">
        <f>'WG Opening'!C58</f>
        <v>TG 6ma BAN/VAN Revision</v>
      </c>
      <c r="D39" s="2" t="str">
        <f>'WG Opening'!D58</f>
        <v>Kohno</v>
      </c>
      <c r="E39" s="143">
        <v>2</v>
      </c>
      <c r="F39" s="145">
        <f t="shared" si="1"/>
        <v>0.39513888888888882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">
      <c r="A40" s="2" t="str">
        <f>'WG Opening'!A59</f>
        <v>4.13</v>
      </c>
      <c r="B40" s="8" t="str">
        <f>'WG Opening'!B59</f>
        <v>DT</v>
      </c>
      <c r="C40" s="8" t="str">
        <f>'WG Opening'!C59</f>
        <v>TG 7a OCC Amendment</v>
      </c>
      <c r="D40" s="2" t="str">
        <f>'WG Opening'!D59</f>
        <v>Jang/Beecher</v>
      </c>
      <c r="E40" s="143">
        <v>0</v>
      </c>
      <c r="F40" s="145">
        <f t="shared" si="1"/>
        <v>0.3965277777777777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">
      <c r="A41" s="2" t="str">
        <f>'WG Opening'!A60</f>
        <v>4.14</v>
      </c>
      <c r="B41" s="8" t="str">
        <f>'WG Opening'!B60</f>
        <v>DT</v>
      </c>
      <c r="C41" s="8" t="str">
        <f>'WG Opening'!C60</f>
        <v>IG NG OWC</v>
      </c>
      <c r="D41" s="2" t="str">
        <f>'WG Opening'!D60</f>
        <v>n/a</v>
      </c>
      <c r="E41" s="143">
        <v>0</v>
      </c>
      <c r="F41" s="145">
        <f t="shared" si="1"/>
        <v>0.3965277777777777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">
      <c r="A42" s="2" t="str">
        <f>'WG Opening'!A61</f>
        <v>4.15</v>
      </c>
      <c r="B42" s="8" t="str">
        <f>'WG Opening'!B61</f>
        <v>DT</v>
      </c>
      <c r="C42" s="8" t="str">
        <f>'WG Opening'!C61</f>
        <v>TG 14 IR UWB AHN New Standard - IN HIBERNATION</v>
      </c>
      <c r="D42" s="2" t="str">
        <f>'WG Opening'!D61</f>
        <v>n/a</v>
      </c>
      <c r="E42" s="143">
        <v>0</v>
      </c>
      <c r="F42" s="145">
        <f t="shared" si="1"/>
        <v>0.3965277777777777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">
      <c r="A43" s="2" t="str">
        <f>'WG Opening'!A62</f>
        <v>4.16</v>
      </c>
      <c r="B43" s="8" t="str">
        <f>'WG Opening'!B62</f>
        <v>DT</v>
      </c>
      <c r="C43" s="8" t="str">
        <f>'WG Opening'!C62</f>
        <v>TG 15 NB AHN New Standard - IN HIBERNATION</v>
      </c>
      <c r="D43" s="2" t="str">
        <f>'WG Opening'!D62</f>
        <v>n/a</v>
      </c>
      <c r="E43" s="143">
        <v>0</v>
      </c>
      <c r="F43" s="145">
        <f t="shared" si="1"/>
        <v>0.3965277777777777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">
      <c r="A44" s="2" t="str">
        <f>'WG Opening'!A63</f>
        <v>4.17</v>
      </c>
      <c r="B44" s="8" t="str">
        <f>'WG Opening'!B63</f>
        <v>DT</v>
      </c>
      <c r="C44" s="8" t="str">
        <f>'WG Opening'!C63</f>
        <v>TG 16t Lic NB Amendment</v>
      </c>
      <c r="D44" s="2" t="str">
        <f>'WG Opening'!D63</f>
        <v>Godfrey/Beecher</v>
      </c>
      <c r="E44" s="143">
        <v>0</v>
      </c>
      <c r="F44" s="145">
        <f t="shared" si="1"/>
        <v>0.3965277777777777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2" t="str">
        <f>'WG Opening'!A64</f>
        <v>4.18</v>
      </c>
      <c r="B45" s="8" t="str">
        <f>'WG Opening'!B64</f>
        <v>DT</v>
      </c>
      <c r="C45" s="8" t="str">
        <f>'WG Opening'!C64</f>
        <v>SC THz</v>
      </c>
      <c r="D45" s="2" t="str">
        <f>'WG Opening'!D64</f>
        <v>Kurner</v>
      </c>
      <c r="E45" s="143">
        <v>2</v>
      </c>
      <c r="F45" s="145">
        <f t="shared" si="1"/>
        <v>0.3965277777777777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s="22" customFormat="1" ht="15" customHeight="1" x14ac:dyDescent="0.3">
      <c r="A46" s="147" t="s">
        <v>219</v>
      </c>
      <c r="B46" s="2" t="s">
        <v>3</v>
      </c>
      <c r="C46" s="23" t="s">
        <v>25</v>
      </c>
      <c r="D46" s="23" t="s">
        <v>136</v>
      </c>
      <c r="E46" s="144">
        <v>10</v>
      </c>
      <c r="F46" s="145">
        <f t="shared" si="1"/>
        <v>0.39791666666666659</v>
      </c>
      <c r="G46" s="77"/>
      <c r="H46" s="64"/>
      <c r="I46" s="64"/>
      <c r="J46" s="2"/>
    </row>
    <row r="47" spans="1:255" customFormat="1" ht="15" customHeight="1" x14ac:dyDescent="0.3">
      <c r="A47" s="147" t="s">
        <v>192</v>
      </c>
      <c r="B47" s="2" t="s">
        <v>3</v>
      </c>
      <c r="C47" s="23"/>
      <c r="D47" s="23"/>
      <c r="E47" s="144">
        <v>0</v>
      </c>
      <c r="F47" s="145">
        <f t="shared" si="1"/>
        <v>0.40486111111111101</v>
      </c>
      <c r="G47" s="77"/>
      <c r="H47" s="64"/>
      <c r="I47" s="64"/>
      <c r="J47" s="2"/>
    </row>
    <row r="48" spans="1:255" customFormat="1" ht="15" customHeight="1" x14ac:dyDescent="0.3">
      <c r="A48" s="147" t="s">
        <v>272</v>
      </c>
      <c r="B48" s="2" t="s">
        <v>3</v>
      </c>
      <c r="C48" s="23"/>
      <c r="D48" s="23"/>
      <c r="E48" s="144">
        <v>0</v>
      </c>
      <c r="F48" s="145">
        <f t="shared" si="1"/>
        <v>0.40486111111111101</v>
      </c>
      <c r="G48" s="77"/>
      <c r="H48" s="64"/>
      <c r="I48" s="64"/>
      <c r="J48" s="2"/>
    </row>
    <row r="49" spans="1:255" customFormat="1" ht="15" customHeight="1" x14ac:dyDescent="0.3">
      <c r="A49" s="147" t="s">
        <v>273</v>
      </c>
      <c r="B49" s="2" t="s">
        <v>3</v>
      </c>
      <c r="C49" s="23"/>
      <c r="D49" s="23"/>
      <c r="E49" s="144">
        <v>0</v>
      </c>
      <c r="F49" s="145">
        <f t="shared" si="1"/>
        <v>0.40486111111111101</v>
      </c>
      <c r="G49" s="77"/>
      <c r="H49" s="64"/>
      <c r="I49" s="64"/>
      <c r="J49" s="2"/>
    </row>
    <row r="50" spans="1:255" ht="15" customHeight="1" x14ac:dyDescent="0.3">
      <c r="A50" s="4"/>
      <c r="B50" s="2"/>
      <c r="C50" s="12"/>
      <c r="D50" s="2"/>
      <c r="E50" s="143">
        <v>0</v>
      </c>
      <c r="F50" s="145">
        <f t="shared" si="1"/>
        <v>0.40486111111111101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2" t="str">
        <f>'WG Opening'!A66</f>
        <v>5</v>
      </c>
      <c r="B51" s="2"/>
      <c r="C51" s="2" t="str">
        <f>'WG Opening'!C66</f>
        <v>NEW BUSINESS</v>
      </c>
      <c r="D51" s="2" t="str">
        <f>'WG Opening'!D66</f>
        <v>Beecher</v>
      </c>
      <c r="E51" s="143">
        <v>1</v>
      </c>
      <c r="F51" s="145">
        <f t="shared" si="1"/>
        <v>0.40486111111111101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</row>
    <row r="52" spans="1:255" ht="15" customHeight="1" x14ac:dyDescent="0.3">
      <c r="A52" s="19"/>
      <c r="B52" s="2"/>
      <c r="C52" s="20"/>
      <c r="D52" s="2"/>
      <c r="E52" s="143"/>
      <c r="F52" s="145">
        <f t="shared" si="1"/>
        <v>0.40555555555555545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customFormat="1" x14ac:dyDescent="0.3">
      <c r="A53" s="2">
        <f>'WG Opening'!A70</f>
        <v>6</v>
      </c>
      <c r="B53" s="2"/>
      <c r="C53" s="2" t="str">
        <f>'WG Opening'!C70</f>
        <v>AOB</v>
      </c>
      <c r="D53" s="2" t="str">
        <f>'WG Opening'!D70</f>
        <v>Beecher</v>
      </c>
      <c r="E53" s="143">
        <v>1</v>
      </c>
      <c r="F53" s="145">
        <f t="shared" si="1"/>
        <v>0.40555555555555545</v>
      </c>
    </row>
    <row r="54" spans="1:255" customFormat="1" x14ac:dyDescent="0.3">
      <c r="A54" s="4"/>
      <c r="B54" s="2"/>
      <c r="C54" s="28"/>
      <c r="D54" s="2"/>
      <c r="E54" s="143"/>
      <c r="F54" s="145">
        <f t="shared" si="1"/>
        <v>0.40624999999999989</v>
      </c>
    </row>
    <row r="55" spans="1:255" ht="15" customHeight="1" x14ac:dyDescent="0.3">
      <c r="A55" s="2" t="str">
        <f>'WG Opening'!A72</f>
        <v>7</v>
      </c>
      <c r="B55" s="2"/>
      <c r="C55" s="1" t="s">
        <v>271</v>
      </c>
      <c r="D55" s="2" t="str">
        <f>'WG Opening'!D72</f>
        <v>Beecher</v>
      </c>
      <c r="E55" s="143">
        <v>1</v>
      </c>
      <c r="F55" s="145">
        <f t="shared" si="1"/>
        <v>0.40624999999999989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">
      <c r="A56" s="4"/>
      <c r="B56" s="2"/>
      <c r="C56" s="2"/>
      <c r="D56" s="2"/>
      <c r="E56" s="139"/>
      <c r="F56" s="145">
        <f t="shared" si="1"/>
        <v>0.40694444444444433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">
      <c r="A57" s="4"/>
      <c r="B57" s="2"/>
      <c r="C57" s="2"/>
      <c r="D57" s="2"/>
      <c r="E57" s="139"/>
      <c r="F57" s="145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ht="15" customHeight="1" x14ac:dyDescent="0.3">
      <c r="A58" s="19"/>
      <c r="B58" s="2" t="s">
        <v>5</v>
      </c>
      <c r="C58" s="5" t="str">
        <f>'WG Opening'!C75</f>
        <v>ME - Motion, External        MI - Motion, Internal</v>
      </c>
      <c r="D58" s="2"/>
      <c r="E58" s="139" t="s">
        <v>5</v>
      </c>
      <c r="F58" s="145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</row>
    <row r="59" spans="1:255" ht="15" customHeight="1" x14ac:dyDescent="0.3">
      <c r="A59" s="19" t="s">
        <v>5</v>
      </c>
      <c r="B59" s="2"/>
      <c r="C59" s="5" t="str">
        <f>'WG Opening'!C76</f>
        <v>DT - Discussion Topic         II - Information Item</v>
      </c>
      <c r="D59" s="2"/>
      <c r="E59" s="139"/>
      <c r="F59" s="139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</row>
    <row r="60" spans="1:255" ht="15.5" x14ac:dyDescent="0.3">
      <c r="A60" s="19"/>
      <c r="B60" s="2"/>
      <c r="C60" s="5" t="str">
        <f>'WG Opening'!C77</f>
        <v>Category  (* = consent agenda)</v>
      </c>
      <c r="D60" s="2"/>
      <c r="E60" s="139"/>
      <c r="F60" s="145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</row>
    <row r="61" spans="1:255" ht="15.5" x14ac:dyDescent="0.3">
      <c r="A61" s="24"/>
      <c r="B61" s="2"/>
      <c r="C61" s="13"/>
      <c r="D61" s="2"/>
      <c r="E61" s="139"/>
      <c r="F61" s="145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</row>
    <row r="62" spans="1:255" x14ac:dyDescent="0.25">
      <c r="C62" s="14"/>
      <c r="E62" s="141"/>
    </row>
    <row r="63" spans="1:255" x14ac:dyDescent="0.25">
      <c r="C63" s="14"/>
      <c r="E63" s="141"/>
    </row>
    <row r="64" spans="1:255" x14ac:dyDescent="0.25">
      <c r="C64" s="14"/>
      <c r="E64" s="141"/>
    </row>
    <row r="65" spans="1:5" x14ac:dyDescent="0.25">
      <c r="C65" s="14"/>
      <c r="E65" s="141"/>
    </row>
    <row r="66" spans="1:5" x14ac:dyDescent="0.25">
      <c r="C66" s="14"/>
      <c r="E66" s="141"/>
    </row>
    <row r="67" spans="1:5" x14ac:dyDescent="0.25">
      <c r="C67" s="14"/>
      <c r="E67" s="141"/>
    </row>
    <row r="68" spans="1:5" x14ac:dyDescent="0.25">
      <c r="C68" s="14"/>
      <c r="E68" s="141"/>
    </row>
    <row r="69" spans="1:5" x14ac:dyDescent="0.25">
      <c r="C69" s="14"/>
      <c r="E69" s="141"/>
    </row>
    <row r="70" spans="1:5" x14ac:dyDescent="0.25">
      <c r="A70" s="14"/>
      <c r="C70" s="14"/>
      <c r="E70" s="141"/>
    </row>
    <row r="71" spans="1:5" x14ac:dyDescent="0.25">
      <c r="A71" s="14"/>
      <c r="C71" s="14"/>
      <c r="E71" s="141"/>
    </row>
    <row r="72" spans="1:5" x14ac:dyDescent="0.25">
      <c r="A72" s="14"/>
    </row>
    <row r="73" spans="1:5" x14ac:dyDescent="0.25">
      <c r="A73" s="14"/>
    </row>
    <row r="74" spans="1:5" x14ac:dyDescent="0.25">
      <c r="A74" s="14"/>
    </row>
    <row r="85" spans="1:5" x14ac:dyDescent="0.25">
      <c r="A85" s="14"/>
    </row>
    <row r="86" spans="1:5" ht="16.5" customHeight="1" x14ac:dyDescent="0.25">
      <c r="A86" s="14"/>
    </row>
    <row r="87" spans="1:5" ht="16.5" customHeight="1" x14ac:dyDescent="0.25">
      <c r="A87" s="14"/>
      <c r="C87" s="14"/>
      <c r="E87" s="141"/>
    </row>
    <row r="88" spans="1:5" ht="16.5" customHeight="1" x14ac:dyDescent="0.25">
      <c r="A88" s="14"/>
      <c r="C88" s="14"/>
      <c r="E88" s="141"/>
    </row>
    <row r="89" spans="1:5" ht="16.5" customHeight="1" x14ac:dyDescent="0.25">
      <c r="A89" s="14"/>
      <c r="C89" s="14"/>
      <c r="E89" s="141"/>
    </row>
    <row r="90" spans="1:5" ht="16.5" customHeight="1" x14ac:dyDescent="0.25">
      <c r="A90" s="14"/>
      <c r="C90" s="14"/>
      <c r="E90" s="141"/>
    </row>
    <row r="91" spans="1:5" x14ac:dyDescent="0.25">
      <c r="A91" s="14"/>
      <c r="C91" s="14"/>
      <c r="E91" s="141"/>
    </row>
  </sheetData>
  <mergeCells count="9">
    <mergeCell ref="D19:D24"/>
    <mergeCell ref="E19:E24"/>
    <mergeCell ref="F19:F24"/>
    <mergeCell ref="A1:F1"/>
    <mergeCell ref="A2:F2"/>
    <mergeCell ref="E3:F3"/>
    <mergeCell ref="D5:D11"/>
    <mergeCell ref="E5:E11"/>
    <mergeCell ref="F5:F11"/>
  </mergeCells>
  <hyperlinks>
    <hyperlink ref="C7" r:id="rId1" display="https://grouper.ieee.org/groups/802/15/pub/Meeting_Plan.html"/>
    <hyperlink ref="C6" r:id="rId2" display="http://grouper.ieee.org/groups/802/15/calendar.html"/>
  </hyperlinks>
  <pageMargins left="0.7" right="0.7" top="0.75" bottom="0.75" header="0.3" footer="0.3"/>
  <pageSetup orientation="portrait" horizontalDpi="300" verticalDpi="300" r:id="rId3"/>
  <ignoredErrors>
    <ignoredError sqref="A50 A16 A26 A54 A5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6"/>
  <sheetViews>
    <sheetView zoomScaleNormal="100" workbookViewId="0">
      <pane xSplit="2" ySplit="3" topLeftCell="C27" activePane="bottomRight" state="frozen"/>
      <selection pane="topRight" activeCell="C1" sqref="C1"/>
      <selection pane="bottomLeft" activeCell="A4" sqref="A4"/>
      <selection pane="bottomRight" activeCell="A41" sqref="A41"/>
    </sheetView>
  </sheetViews>
  <sheetFormatPr defaultColWidth="9.4140625" defaultRowHeight="13" x14ac:dyDescent="0.25"/>
  <cols>
    <col min="1" max="1" width="5.58203125" style="18" customWidth="1"/>
    <col min="2" max="2" width="3.58203125" style="14" customWidth="1"/>
    <col min="3" max="3" width="62.83203125" style="15" customWidth="1"/>
    <col min="4" max="4" width="11.58203125" style="14" customWidth="1"/>
    <col min="5" max="5" width="3.1640625" style="142" customWidth="1"/>
    <col min="6" max="6" width="8.75" style="141" customWidth="1"/>
    <col min="7" max="7" width="11.08203125" style="14" customWidth="1"/>
    <col min="8" max="8" width="7.83203125" style="16" customWidth="1"/>
    <col min="9" max="9" width="8.58203125" style="16" customWidth="1"/>
    <col min="10" max="10" width="50.58203125" style="66" customWidth="1"/>
    <col min="11" max="11" width="50.58203125" style="14" customWidth="1"/>
    <col min="12" max="256" width="9.4140625" style="14"/>
    <col min="257" max="257" width="6.25" style="14" customWidth="1"/>
    <col min="258" max="258" width="4.75" style="14" customWidth="1"/>
    <col min="259" max="259" width="55.83203125" style="14" customWidth="1"/>
    <col min="260" max="260" width="2.75" style="14" customWidth="1"/>
    <col min="261" max="261" width="14.75" style="14" customWidth="1"/>
    <col min="262" max="262" width="3.25" style="14" customWidth="1"/>
    <col min="263" max="263" width="8.1640625" style="14" customWidth="1"/>
    <col min="264" max="264" width="4.1640625" style="14" customWidth="1"/>
    <col min="265" max="512" width="9.4140625" style="14"/>
    <col min="513" max="513" width="6.25" style="14" customWidth="1"/>
    <col min="514" max="514" width="4.75" style="14" customWidth="1"/>
    <col min="515" max="515" width="55.83203125" style="14" customWidth="1"/>
    <col min="516" max="516" width="2.75" style="14" customWidth="1"/>
    <col min="517" max="517" width="14.75" style="14" customWidth="1"/>
    <col min="518" max="518" width="3.25" style="14" customWidth="1"/>
    <col min="519" max="519" width="8.1640625" style="14" customWidth="1"/>
    <col min="520" max="520" width="4.1640625" style="14" customWidth="1"/>
    <col min="521" max="768" width="9.4140625" style="14"/>
    <col min="769" max="769" width="6.25" style="14" customWidth="1"/>
    <col min="770" max="770" width="4.75" style="14" customWidth="1"/>
    <col min="771" max="771" width="55.83203125" style="14" customWidth="1"/>
    <col min="772" max="772" width="2.75" style="14" customWidth="1"/>
    <col min="773" max="773" width="14.75" style="14" customWidth="1"/>
    <col min="774" max="774" width="3.25" style="14" customWidth="1"/>
    <col min="775" max="775" width="8.1640625" style="14" customWidth="1"/>
    <col min="776" max="776" width="4.1640625" style="14" customWidth="1"/>
    <col min="777" max="1024" width="9.4140625" style="14"/>
    <col min="1025" max="1025" width="6.25" style="14" customWidth="1"/>
    <col min="1026" max="1026" width="4.75" style="14" customWidth="1"/>
    <col min="1027" max="1027" width="55.83203125" style="14" customWidth="1"/>
    <col min="1028" max="1028" width="2.75" style="14" customWidth="1"/>
    <col min="1029" max="1029" width="14.75" style="14" customWidth="1"/>
    <col min="1030" max="1030" width="3.25" style="14" customWidth="1"/>
    <col min="1031" max="1031" width="8.1640625" style="14" customWidth="1"/>
    <col min="1032" max="1032" width="4.1640625" style="14" customWidth="1"/>
    <col min="1033" max="1280" width="9.4140625" style="14"/>
    <col min="1281" max="1281" width="6.25" style="14" customWidth="1"/>
    <col min="1282" max="1282" width="4.75" style="14" customWidth="1"/>
    <col min="1283" max="1283" width="55.83203125" style="14" customWidth="1"/>
    <col min="1284" max="1284" width="2.75" style="14" customWidth="1"/>
    <col min="1285" max="1285" width="14.75" style="14" customWidth="1"/>
    <col min="1286" max="1286" width="3.25" style="14" customWidth="1"/>
    <col min="1287" max="1287" width="8.1640625" style="14" customWidth="1"/>
    <col min="1288" max="1288" width="4.1640625" style="14" customWidth="1"/>
    <col min="1289" max="1536" width="9.4140625" style="14"/>
    <col min="1537" max="1537" width="6.25" style="14" customWidth="1"/>
    <col min="1538" max="1538" width="4.75" style="14" customWidth="1"/>
    <col min="1539" max="1539" width="55.83203125" style="14" customWidth="1"/>
    <col min="1540" max="1540" width="2.75" style="14" customWidth="1"/>
    <col min="1541" max="1541" width="14.75" style="14" customWidth="1"/>
    <col min="1542" max="1542" width="3.25" style="14" customWidth="1"/>
    <col min="1543" max="1543" width="8.1640625" style="14" customWidth="1"/>
    <col min="1544" max="1544" width="4.1640625" style="14" customWidth="1"/>
    <col min="1545" max="1792" width="9.4140625" style="14"/>
    <col min="1793" max="1793" width="6.25" style="14" customWidth="1"/>
    <col min="1794" max="1794" width="4.75" style="14" customWidth="1"/>
    <col min="1795" max="1795" width="55.83203125" style="14" customWidth="1"/>
    <col min="1796" max="1796" width="2.75" style="14" customWidth="1"/>
    <col min="1797" max="1797" width="14.75" style="14" customWidth="1"/>
    <col min="1798" max="1798" width="3.25" style="14" customWidth="1"/>
    <col min="1799" max="1799" width="8.1640625" style="14" customWidth="1"/>
    <col min="1800" max="1800" width="4.1640625" style="14" customWidth="1"/>
    <col min="1801" max="2048" width="9.4140625" style="14"/>
    <col min="2049" max="2049" width="6.25" style="14" customWidth="1"/>
    <col min="2050" max="2050" width="4.75" style="14" customWidth="1"/>
    <col min="2051" max="2051" width="55.83203125" style="14" customWidth="1"/>
    <col min="2052" max="2052" width="2.75" style="14" customWidth="1"/>
    <col min="2053" max="2053" width="14.75" style="14" customWidth="1"/>
    <col min="2054" max="2054" width="3.25" style="14" customWidth="1"/>
    <col min="2055" max="2055" width="8.1640625" style="14" customWidth="1"/>
    <col min="2056" max="2056" width="4.1640625" style="14" customWidth="1"/>
    <col min="2057" max="2304" width="9.4140625" style="14"/>
    <col min="2305" max="2305" width="6.25" style="14" customWidth="1"/>
    <col min="2306" max="2306" width="4.75" style="14" customWidth="1"/>
    <col min="2307" max="2307" width="55.83203125" style="14" customWidth="1"/>
    <col min="2308" max="2308" width="2.75" style="14" customWidth="1"/>
    <col min="2309" max="2309" width="14.75" style="14" customWidth="1"/>
    <col min="2310" max="2310" width="3.25" style="14" customWidth="1"/>
    <col min="2311" max="2311" width="8.1640625" style="14" customWidth="1"/>
    <col min="2312" max="2312" width="4.1640625" style="14" customWidth="1"/>
    <col min="2313" max="2560" width="9.4140625" style="14"/>
    <col min="2561" max="2561" width="6.25" style="14" customWidth="1"/>
    <col min="2562" max="2562" width="4.75" style="14" customWidth="1"/>
    <col min="2563" max="2563" width="55.83203125" style="14" customWidth="1"/>
    <col min="2564" max="2564" width="2.75" style="14" customWidth="1"/>
    <col min="2565" max="2565" width="14.75" style="14" customWidth="1"/>
    <col min="2566" max="2566" width="3.25" style="14" customWidth="1"/>
    <col min="2567" max="2567" width="8.1640625" style="14" customWidth="1"/>
    <col min="2568" max="2568" width="4.1640625" style="14" customWidth="1"/>
    <col min="2569" max="2816" width="9.4140625" style="14"/>
    <col min="2817" max="2817" width="6.25" style="14" customWidth="1"/>
    <col min="2818" max="2818" width="4.75" style="14" customWidth="1"/>
    <col min="2819" max="2819" width="55.83203125" style="14" customWidth="1"/>
    <col min="2820" max="2820" width="2.75" style="14" customWidth="1"/>
    <col min="2821" max="2821" width="14.75" style="14" customWidth="1"/>
    <col min="2822" max="2822" width="3.25" style="14" customWidth="1"/>
    <col min="2823" max="2823" width="8.1640625" style="14" customWidth="1"/>
    <col min="2824" max="2824" width="4.1640625" style="14" customWidth="1"/>
    <col min="2825" max="3072" width="9.4140625" style="14"/>
    <col min="3073" max="3073" width="6.25" style="14" customWidth="1"/>
    <col min="3074" max="3074" width="4.75" style="14" customWidth="1"/>
    <col min="3075" max="3075" width="55.83203125" style="14" customWidth="1"/>
    <col min="3076" max="3076" width="2.75" style="14" customWidth="1"/>
    <col min="3077" max="3077" width="14.75" style="14" customWidth="1"/>
    <col min="3078" max="3078" width="3.25" style="14" customWidth="1"/>
    <col min="3079" max="3079" width="8.1640625" style="14" customWidth="1"/>
    <col min="3080" max="3080" width="4.1640625" style="14" customWidth="1"/>
    <col min="3081" max="3328" width="9.4140625" style="14"/>
    <col min="3329" max="3329" width="6.25" style="14" customWidth="1"/>
    <col min="3330" max="3330" width="4.75" style="14" customWidth="1"/>
    <col min="3331" max="3331" width="55.83203125" style="14" customWidth="1"/>
    <col min="3332" max="3332" width="2.75" style="14" customWidth="1"/>
    <col min="3333" max="3333" width="14.75" style="14" customWidth="1"/>
    <col min="3334" max="3334" width="3.25" style="14" customWidth="1"/>
    <col min="3335" max="3335" width="8.1640625" style="14" customWidth="1"/>
    <col min="3336" max="3336" width="4.1640625" style="14" customWidth="1"/>
    <col min="3337" max="3584" width="9.4140625" style="14"/>
    <col min="3585" max="3585" width="6.25" style="14" customWidth="1"/>
    <col min="3586" max="3586" width="4.75" style="14" customWidth="1"/>
    <col min="3587" max="3587" width="55.83203125" style="14" customWidth="1"/>
    <col min="3588" max="3588" width="2.75" style="14" customWidth="1"/>
    <col min="3589" max="3589" width="14.75" style="14" customWidth="1"/>
    <col min="3590" max="3590" width="3.25" style="14" customWidth="1"/>
    <col min="3591" max="3591" width="8.1640625" style="14" customWidth="1"/>
    <col min="3592" max="3592" width="4.1640625" style="14" customWidth="1"/>
    <col min="3593" max="3840" width="9.4140625" style="14"/>
    <col min="3841" max="3841" width="6.25" style="14" customWidth="1"/>
    <col min="3842" max="3842" width="4.75" style="14" customWidth="1"/>
    <col min="3843" max="3843" width="55.83203125" style="14" customWidth="1"/>
    <col min="3844" max="3844" width="2.75" style="14" customWidth="1"/>
    <col min="3845" max="3845" width="14.75" style="14" customWidth="1"/>
    <col min="3846" max="3846" width="3.25" style="14" customWidth="1"/>
    <col min="3847" max="3847" width="8.1640625" style="14" customWidth="1"/>
    <col min="3848" max="3848" width="4.1640625" style="14" customWidth="1"/>
    <col min="3849" max="4096" width="9.4140625" style="14"/>
    <col min="4097" max="4097" width="6.25" style="14" customWidth="1"/>
    <col min="4098" max="4098" width="4.75" style="14" customWidth="1"/>
    <col min="4099" max="4099" width="55.83203125" style="14" customWidth="1"/>
    <col min="4100" max="4100" width="2.75" style="14" customWidth="1"/>
    <col min="4101" max="4101" width="14.75" style="14" customWidth="1"/>
    <col min="4102" max="4102" width="3.25" style="14" customWidth="1"/>
    <col min="4103" max="4103" width="8.1640625" style="14" customWidth="1"/>
    <col min="4104" max="4104" width="4.1640625" style="14" customWidth="1"/>
    <col min="4105" max="4352" width="9.4140625" style="14"/>
    <col min="4353" max="4353" width="6.25" style="14" customWidth="1"/>
    <col min="4354" max="4354" width="4.75" style="14" customWidth="1"/>
    <col min="4355" max="4355" width="55.83203125" style="14" customWidth="1"/>
    <col min="4356" max="4356" width="2.75" style="14" customWidth="1"/>
    <col min="4357" max="4357" width="14.75" style="14" customWidth="1"/>
    <col min="4358" max="4358" width="3.25" style="14" customWidth="1"/>
    <col min="4359" max="4359" width="8.1640625" style="14" customWidth="1"/>
    <col min="4360" max="4360" width="4.1640625" style="14" customWidth="1"/>
    <col min="4361" max="4608" width="9.4140625" style="14"/>
    <col min="4609" max="4609" width="6.25" style="14" customWidth="1"/>
    <col min="4610" max="4610" width="4.75" style="14" customWidth="1"/>
    <col min="4611" max="4611" width="55.83203125" style="14" customWidth="1"/>
    <col min="4612" max="4612" width="2.75" style="14" customWidth="1"/>
    <col min="4613" max="4613" width="14.75" style="14" customWidth="1"/>
    <col min="4614" max="4614" width="3.25" style="14" customWidth="1"/>
    <col min="4615" max="4615" width="8.1640625" style="14" customWidth="1"/>
    <col min="4616" max="4616" width="4.1640625" style="14" customWidth="1"/>
    <col min="4617" max="4864" width="9.4140625" style="14"/>
    <col min="4865" max="4865" width="6.25" style="14" customWidth="1"/>
    <col min="4866" max="4866" width="4.75" style="14" customWidth="1"/>
    <col min="4867" max="4867" width="55.83203125" style="14" customWidth="1"/>
    <col min="4868" max="4868" width="2.75" style="14" customWidth="1"/>
    <col min="4869" max="4869" width="14.75" style="14" customWidth="1"/>
    <col min="4870" max="4870" width="3.25" style="14" customWidth="1"/>
    <col min="4871" max="4871" width="8.1640625" style="14" customWidth="1"/>
    <col min="4872" max="4872" width="4.1640625" style="14" customWidth="1"/>
    <col min="4873" max="5120" width="9.4140625" style="14"/>
    <col min="5121" max="5121" width="6.25" style="14" customWidth="1"/>
    <col min="5122" max="5122" width="4.75" style="14" customWidth="1"/>
    <col min="5123" max="5123" width="55.83203125" style="14" customWidth="1"/>
    <col min="5124" max="5124" width="2.75" style="14" customWidth="1"/>
    <col min="5125" max="5125" width="14.75" style="14" customWidth="1"/>
    <col min="5126" max="5126" width="3.25" style="14" customWidth="1"/>
    <col min="5127" max="5127" width="8.1640625" style="14" customWidth="1"/>
    <col min="5128" max="5128" width="4.1640625" style="14" customWidth="1"/>
    <col min="5129" max="5376" width="9.4140625" style="14"/>
    <col min="5377" max="5377" width="6.25" style="14" customWidth="1"/>
    <col min="5378" max="5378" width="4.75" style="14" customWidth="1"/>
    <col min="5379" max="5379" width="55.83203125" style="14" customWidth="1"/>
    <col min="5380" max="5380" width="2.75" style="14" customWidth="1"/>
    <col min="5381" max="5381" width="14.75" style="14" customWidth="1"/>
    <col min="5382" max="5382" width="3.25" style="14" customWidth="1"/>
    <col min="5383" max="5383" width="8.1640625" style="14" customWidth="1"/>
    <col min="5384" max="5384" width="4.1640625" style="14" customWidth="1"/>
    <col min="5385" max="5632" width="9.4140625" style="14"/>
    <col min="5633" max="5633" width="6.25" style="14" customWidth="1"/>
    <col min="5634" max="5634" width="4.75" style="14" customWidth="1"/>
    <col min="5635" max="5635" width="55.83203125" style="14" customWidth="1"/>
    <col min="5636" max="5636" width="2.75" style="14" customWidth="1"/>
    <col min="5637" max="5637" width="14.75" style="14" customWidth="1"/>
    <col min="5638" max="5638" width="3.25" style="14" customWidth="1"/>
    <col min="5639" max="5639" width="8.1640625" style="14" customWidth="1"/>
    <col min="5640" max="5640" width="4.1640625" style="14" customWidth="1"/>
    <col min="5641" max="5888" width="9.4140625" style="14"/>
    <col min="5889" max="5889" width="6.25" style="14" customWidth="1"/>
    <col min="5890" max="5890" width="4.75" style="14" customWidth="1"/>
    <col min="5891" max="5891" width="55.83203125" style="14" customWidth="1"/>
    <col min="5892" max="5892" width="2.75" style="14" customWidth="1"/>
    <col min="5893" max="5893" width="14.75" style="14" customWidth="1"/>
    <col min="5894" max="5894" width="3.25" style="14" customWidth="1"/>
    <col min="5895" max="5895" width="8.1640625" style="14" customWidth="1"/>
    <col min="5896" max="5896" width="4.1640625" style="14" customWidth="1"/>
    <col min="5897" max="6144" width="9.4140625" style="14"/>
    <col min="6145" max="6145" width="6.25" style="14" customWidth="1"/>
    <col min="6146" max="6146" width="4.75" style="14" customWidth="1"/>
    <col min="6147" max="6147" width="55.83203125" style="14" customWidth="1"/>
    <col min="6148" max="6148" width="2.75" style="14" customWidth="1"/>
    <col min="6149" max="6149" width="14.75" style="14" customWidth="1"/>
    <col min="6150" max="6150" width="3.25" style="14" customWidth="1"/>
    <col min="6151" max="6151" width="8.1640625" style="14" customWidth="1"/>
    <col min="6152" max="6152" width="4.1640625" style="14" customWidth="1"/>
    <col min="6153" max="6400" width="9.4140625" style="14"/>
    <col min="6401" max="6401" width="6.25" style="14" customWidth="1"/>
    <col min="6402" max="6402" width="4.75" style="14" customWidth="1"/>
    <col min="6403" max="6403" width="55.83203125" style="14" customWidth="1"/>
    <col min="6404" max="6404" width="2.75" style="14" customWidth="1"/>
    <col min="6405" max="6405" width="14.75" style="14" customWidth="1"/>
    <col min="6406" max="6406" width="3.25" style="14" customWidth="1"/>
    <col min="6407" max="6407" width="8.1640625" style="14" customWidth="1"/>
    <col min="6408" max="6408" width="4.1640625" style="14" customWidth="1"/>
    <col min="6409" max="6656" width="9.4140625" style="14"/>
    <col min="6657" max="6657" width="6.25" style="14" customWidth="1"/>
    <col min="6658" max="6658" width="4.75" style="14" customWidth="1"/>
    <col min="6659" max="6659" width="55.83203125" style="14" customWidth="1"/>
    <col min="6660" max="6660" width="2.75" style="14" customWidth="1"/>
    <col min="6661" max="6661" width="14.75" style="14" customWidth="1"/>
    <col min="6662" max="6662" width="3.25" style="14" customWidth="1"/>
    <col min="6663" max="6663" width="8.1640625" style="14" customWidth="1"/>
    <col min="6664" max="6664" width="4.1640625" style="14" customWidth="1"/>
    <col min="6665" max="6912" width="9.4140625" style="14"/>
    <col min="6913" max="6913" width="6.25" style="14" customWidth="1"/>
    <col min="6914" max="6914" width="4.75" style="14" customWidth="1"/>
    <col min="6915" max="6915" width="55.83203125" style="14" customWidth="1"/>
    <col min="6916" max="6916" width="2.75" style="14" customWidth="1"/>
    <col min="6917" max="6917" width="14.75" style="14" customWidth="1"/>
    <col min="6918" max="6918" width="3.25" style="14" customWidth="1"/>
    <col min="6919" max="6919" width="8.1640625" style="14" customWidth="1"/>
    <col min="6920" max="6920" width="4.1640625" style="14" customWidth="1"/>
    <col min="6921" max="7168" width="9.4140625" style="14"/>
    <col min="7169" max="7169" width="6.25" style="14" customWidth="1"/>
    <col min="7170" max="7170" width="4.75" style="14" customWidth="1"/>
    <col min="7171" max="7171" width="55.83203125" style="14" customWidth="1"/>
    <col min="7172" max="7172" width="2.75" style="14" customWidth="1"/>
    <col min="7173" max="7173" width="14.75" style="14" customWidth="1"/>
    <col min="7174" max="7174" width="3.25" style="14" customWidth="1"/>
    <col min="7175" max="7175" width="8.1640625" style="14" customWidth="1"/>
    <col min="7176" max="7176" width="4.1640625" style="14" customWidth="1"/>
    <col min="7177" max="7424" width="9.4140625" style="14"/>
    <col min="7425" max="7425" width="6.25" style="14" customWidth="1"/>
    <col min="7426" max="7426" width="4.75" style="14" customWidth="1"/>
    <col min="7427" max="7427" width="55.83203125" style="14" customWidth="1"/>
    <col min="7428" max="7428" width="2.75" style="14" customWidth="1"/>
    <col min="7429" max="7429" width="14.75" style="14" customWidth="1"/>
    <col min="7430" max="7430" width="3.25" style="14" customWidth="1"/>
    <col min="7431" max="7431" width="8.1640625" style="14" customWidth="1"/>
    <col min="7432" max="7432" width="4.1640625" style="14" customWidth="1"/>
    <col min="7433" max="7680" width="9.4140625" style="14"/>
    <col min="7681" max="7681" width="6.25" style="14" customWidth="1"/>
    <col min="7682" max="7682" width="4.75" style="14" customWidth="1"/>
    <col min="7683" max="7683" width="55.83203125" style="14" customWidth="1"/>
    <col min="7684" max="7684" width="2.75" style="14" customWidth="1"/>
    <col min="7685" max="7685" width="14.75" style="14" customWidth="1"/>
    <col min="7686" max="7686" width="3.25" style="14" customWidth="1"/>
    <col min="7687" max="7687" width="8.1640625" style="14" customWidth="1"/>
    <col min="7688" max="7688" width="4.1640625" style="14" customWidth="1"/>
    <col min="7689" max="7936" width="9.4140625" style="14"/>
    <col min="7937" max="7937" width="6.25" style="14" customWidth="1"/>
    <col min="7938" max="7938" width="4.75" style="14" customWidth="1"/>
    <col min="7939" max="7939" width="55.83203125" style="14" customWidth="1"/>
    <col min="7940" max="7940" width="2.75" style="14" customWidth="1"/>
    <col min="7941" max="7941" width="14.75" style="14" customWidth="1"/>
    <col min="7942" max="7942" width="3.25" style="14" customWidth="1"/>
    <col min="7943" max="7943" width="8.1640625" style="14" customWidth="1"/>
    <col min="7944" max="7944" width="4.1640625" style="14" customWidth="1"/>
    <col min="7945" max="8192" width="9.4140625" style="14"/>
    <col min="8193" max="8193" width="6.25" style="14" customWidth="1"/>
    <col min="8194" max="8194" width="4.75" style="14" customWidth="1"/>
    <col min="8195" max="8195" width="55.83203125" style="14" customWidth="1"/>
    <col min="8196" max="8196" width="2.75" style="14" customWidth="1"/>
    <col min="8197" max="8197" width="14.75" style="14" customWidth="1"/>
    <col min="8198" max="8198" width="3.25" style="14" customWidth="1"/>
    <col min="8199" max="8199" width="8.1640625" style="14" customWidth="1"/>
    <col min="8200" max="8200" width="4.1640625" style="14" customWidth="1"/>
    <col min="8201" max="8448" width="9.4140625" style="14"/>
    <col min="8449" max="8449" width="6.25" style="14" customWidth="1"/>
    <col min="8450" max="8450" width="4.75" style="14" customWidth="1"/>
    <col min="8451" max="8451" width="55.83203125" style="14" customWidth="1"/>
    <col min="8452" max="8452" width="2.75" style="14" customWidth="1"/>
    <col min="8453" max="8453" width="14.75" style="14" customWidth="1"/>
    <col min="8454" max="8454" width="3.25" style="14" customWidth="1"/>
    <col min="8455" max="8455" width="8.1640625" style="14" customWidth="1"/>
    <col min="8456" max="8456" width="4.1640625" style="14" customWidth="1"/>
    <col min="8457" max="8704" width="9.4140625" style="14"/>
    <col min="8705" max="8705" width="6.25" style="14" customWidth="1"/>
    <col min="8706" max="8706" width="4.75" style="14" customWidth="1"/>
    <col min="8707" max="8707" width="55.83203125" style="14" customWidth="1"/>
    <col min="8708" max="8708" width="2.75" style="14" customWidth="1"/>
    <col min="8709" max="8709" width="14.75" style="14" customWidth="1"/>
    <col min="8710" max="8710" width="3.25" style="14" customWidth="1"/>
    <col min="8711" max="8711" width="8.1640625" style="14" customWidth="1"/>
    <col min="8712" max="8712" width="4.1640625" style="14" customWidth="1"/>
    <col min="8713" max="8960" width="9.4140625" style="14"/>
    <col min="8961" max="8961" width="6.25" style="14" customWidth="1"/>
    <col min="8962" max="8962" width="4.75" style="14" customWidth="1"/>
    <col min="8963" max="8963" width="55.83203125" style="14" customWidth="1"/>
    <col min="8964" max="8964" width="2.75" style="14" customWidth="1"/>
    <col min="8965" max="8965" width="14.75" style="14" customWidth="1"/>
    <col min="8966" max="8966" width="3.25" style="14" customWidth="1"/>
    <col min="8967" max="8967" width="8.1640625" style="14" customWidth="1"/>
    <col min="8968" max="8968" width="4.1640625" style="14" customWidth="1"/>
    <col min="8969" max="9216" width="9.4140625" style="14"/>
    <col min="9217" max="9217" width="6.25" style="14" customWidth="1"/>
    <col min="9218" max="9218" width="4.75" style="14" customWidth="1"/>
    <col min="9219" max="9219" width="55.83203125" style="14" customWidth="1"/>
    <col min="9220" max="9220" width="2.75" style="14" customWidth="1"/>
    <col min="9221" max="9221" width="14.75" style="14" customWidth="1"/>
    <col min="9222" max="9222" width="3.25" style="14" customWidth="1"/>
    <col min="9223" max="9223" width="8.1640625" style="14" customWidth="1"/>
    <col min="9224" max="9224" width="4.1640625" style="14" customWidth="1"/>
    <col min="9225" max="9472" width="9.4140625" style="14"/>
    <col min="9473" max="9473" width="6.25" style="14" customWidth="1"/>
    <col min="9474" max="9474" width="4.75" style="14" customWidth="1"/>
    <col min="9475" max="9475" width="55.83203125" style="14" customWidth="1"/>
    <col min="9476" max="9476" width="2.75" style="14" customWidth="1"/>
    <col min="9477" max="9477" width="14.75" style="14" customWidth="1"/>
    <col min="9478" max="9478" width="3.25" style="14" customWidth="1"/>
    <col min="9479" max="9479" width="8.1640625" style="14" customWidth="1"/>
    <col min="9480" max="9480" width="4.1640625" style="14" customWidth="1"/>
    <col min="9481" max="9728" width="9.4140625" style="14"/>
    <col min="9729" max="9729" width="6.25" style="14" customWidth="1"/>
    <col min="9730" max="9730" width="4.75" style="14" customWidth="1"/>
    <col min="9731" max="9731" width="55.83203125" style="14" customWidth="1"/>
    <col min="9732" max="9732" width="2.75" style="14" customWidth="1"/>
    <col min="9733" max="9733" width="14.75" style="14" customWidth="1"/>
    <col min="9734" max="9734" width="3.25" style="14" customWidth="1"/>
    <col min="9735" max="9735" width="8.1640625" style="14" customWidth="1"/>
    <col min="9736" max="9736" width="4.1640625" style="14" customWidth="1"/>
    <col min="9737" max="9984" width="9.4140625" style="14"/>
    <col min="9985" max="9985" width="6.25" style="14" customWidth="1"/>
    <col min="9986" max="9986" width="4.75" style="14" customWidth="1"/>
    <col min="9987" max="9987" width="55.83203125" style="14" customWidth="1"/>
    <col min="9988" max="9988" width="2.75" style="14" customWidth="1"/>
    <col min="9989" max="9989" width="14.75" style="14" customWidth="1"/>
    <col min="9990" max="9990" width="3.25" style="14" customWidth="1"/>
    <col min="9991" max="9991" width="8.1640625" style="14" customWidth="1"/>
    <col min="9992" max="9992" width="4.1640625" style="14" customWidth="1"/>
    <col min="9993" max="10240" width="9.4140625" style="14"/>
    <col min="10241" max="10241" width="6.25" style="14" customWidth="1"/>
    <col min="10242" max="10242" width="4.75" style="14" customWidth="1"/>
    <col min="10243" max="10243" width="55.83203125" style="14" customWidth="1"/>
    <col min="10244" max="10244" width="2.75" style="14" customWidth="1"/>
    <col min="10245" max="10245" width="14.75" style="14" customWidth="1"/>
    <col min="10246" max="10246" width="3.25" style="14" customWidth="1"/>
    <col min="10247" max="10247" width="8.1640625" style="14" customWidth="1"/>
    <col min="10248" max="10248" width="4.1640625" style="14" customWidth="1"/>
    <col min="10249" max="10496" width="9.4140625" style="14"/>
    <col min="10497" max="10497" width="6.25" style="14" customWidth="1"/>
    <col min="10498" max="10498" width="4.75" style="14" customWidth="1"/>
    <col min="10499" max="10499" width="55.83203125" style="14" customWidth="1"/>
    <col min="10500" max="10500" width="2.75" style="14" customWidth="1"/>
    <col min="10501" max="10501" width="14.75" style="14" customWidth="1"/>
    <col min="10502" max="10502" width="3.25" style="14" customWidth="1"/>
    <col min="10503" max="10503" width="8.1640625" style="14" customWidth="1"/>
    <col min="10504" max="10504" width="4.1640625" style="14" customWidth="1"/>
    <col min="10505" max="10752" width="9.4140625" style="14"/>
    <col min="10753" max="10753" width="6.25" style="14" customWidth="1"/>
    <col min="10754" max="10754" width="4.75" style="14" customWidth="1"/>
    <col min="10755" max="10755" width="55.83203125" style="14" customWidth="1"/>
    <col min="10756" max="10756" width="2.75" style="14" customWidth="1"/>
    <col min="10757" max="10757" width="14.75" style="14" customWidth="1"/>
    <col min="10758" max="10758" width="3.25" style="14" customWidth="1"/>
    <col min="10759" max="10759" width="8.1640625" style="14" customWidth="1"/>
    <col min="10760" max="10760" width="4.1640625" style="14" customWidth="1"/>
    <col min="10761" max="11008" width="9.4140625" style="14"/>
    <col min="11009" max="11009" width="6.25" style="14" customWidth="1"/>
    <col min="11010" max="11010" width="4.75" style="14" customWidth="1"/>
    <col min="11011" max="11011" width="55.83203125" style="14" customWidth="1"/>
    <col min="11012" max="11012" width="2.75" style="14" customWidth="1"/>
    <col min="11013" max="11013" width="14.75" style="14" customWidth="1"/>
    <col min="11014" max="11014" width="3.25" style="14" customWidth="1"/>
    <col min="11015" max="11015" width="8.1640625" style="14" customWidth="1"/>
    <col min="11016" max="11016" width="4.1640625" style="14" customWidth="1"/>
    <col min="11017" max="11264" width="9.4140625" style="14"/>
    <col min="11265" max="11265" width="6.25" style="14" customWidth="1"/>
    <col min="11266" max="11266" width="4.75" style="14" customWidth="1"/>
    <col min="11267" max="11267" width="55.83203125" style="14" customWidth="1"/>
    <col min="11268" max="11268" width="2.75" style="14" customWidth="1"/>
    <col min="11269" max="11269" width="14.75" style="14" customWidth="1"/>
    <col min="11270" max="11270" width="3.25" style="14" customWidth="1"/>
    <col min="11271" max="11271" width="8.1640625" style="14" customWidth="1"/>
    <col min="11272" max="11272" width="4.1640625" style="14" customWidth="1"/>
    <col min="11273" max="11520" width="9.4140625" style="14"/>
    <col min="11521" max="11521" width="6.25" style="14" customWidth="1"/>
    <col min="11522" max="11522" width="4.75" style="14" customWidth="1"/>
    <col min="11523" max="11523" width="55.83203125" style="14" customWidth="1"/>
    <col min="11524" max="11524" width="2.75" style="14" customWidth="1"/>
    <col min="11525" max="11525" width="14.75" style="14" customWidth="1"/>
    <col min="11526" max="11526" width="3.25" style="14" customWidth="1"/>
    <col min="11527" max="11527" width="8.1640625" style="14" customWidth="1"/>
    <col min="11528" max="11528" width="4.1640625" style="14" customWidth="1"/>
    <col min="11529" max="11776" width="9.4140625" style="14"/>
    <col min="11777" max="11777" width="6.25" style="14" customWidth="1"/>
    <col min="11778" max="11778" width="4.75" style="14" customWidth="1"/>
    <col min="11779" max="11779" width="55.83203125" style="14" customWidth="1"/>
    <col min="11780" max="11780" width="2.75" style="14" customWidth="1"/>
    <col min="11781" max="11781" width="14.75" style="14" customWidth="1"/>
    <col min="11782" max="11782" width="3.25" style="14" customWidth="1"/>
    <col min="11783" max="11783" width="8.1640625" style="14" customWidth="1"/>
    <col min="11784" max="11784" width="4.1640625" style="14" customWidth="1"/>
    <col min="11785" max="12032" width="9.4140625" style="14"/>
    <col min="12033" max="12033" width="6.25" style="14" customWidth="1"/>
    <col min="12034" max="12034" width="4.75" style="14" customWidth="1"/>
    <col min="12035" max="12035" width="55.83203125" style="14" customWidth="1"/>
    <col min="12036" max="12036" width="2.75" style="14" customWidth="1"/>
    <col min="12037" max="12037" width="14.75" style="14" customWidth="1"/>
    <col min="12038" max="12038" width="3.25" style="14" customWidth="1"/>
    <col min="12039" max="12039" width="8.1640625" style="14" customWidth="1"/>
    <col min="12040" max="12040" width="4.1640625" style="14" customWidth="1"/>
    <col min="12041" max="12288" width="9.4140625" style="14"/>
    <col min="12289" max="12289" width="6.25" style="14" customWidth="1"/>
    <col min="12290" max="12290" width="4.75" style="14" customWidth="1"/>
    <col min="12291" max="12291" width="55.83203125" style="14" customWidth="1"/>
    <col min="12292" max="12292" width="2.75" style="14" customWidth="1"/>
    <col min="12293" max="12293" width="14.75" style="14" customWidth="1"/>
    <col min="12294" max="12294" width="3.25" style="14" customWidth="1"/>
    <col min="12295" max="12295" width="8.1640625" style="14" customWidth="1"/>
    <col min="12296" max="12296" width="4.1640625" style="14" customWidth="1"/>
    <col min="12297" max="12544" width="9.4140625" style="14"/>
    <col min="12545" max="12545" width="6.25" style="14" customWidth="1"/>
    <col min="12546" max="12546" width="4.75" style="14" customWidth="1"/>
    <col min="12547" max="12547" width="55.83203125" style="14" customWidth="1"/>
    <col min="12548" max="12548" width="2.75" style="14" customWidth="1"/>
    <col min="12549" max="12549" width="14.75" style="14" customWidth="1"/>
    <col min="12550" max="12550" width="3.25" style="14" customWidth="1"/>
    <col min="12551" max="12551" width="8.1640625" style="14" customWidth="1"/>
    <col min="12552" max="12552" width="4.1640625" style="14" customWidth="1"/>
    <col min="12553" max="12800" width="9.4140625" style="14"/>
    <col min="12801" max="12801" width="6.25" style="14" customWidth="1"/>
    <col min="12802" max="12802" width="4.75" style="14" customWidth="1"/>
    <col min="12803" max="12803" width="55.83203125" style="14" customWidth="1"/>
    <col min="12804" max="12804" width="2.75" style="14" customWidth="1"/>
    <col min="12805" max="12805" width="14.75" style="14" customWidth="1"/>
    <col min="12806" max="12806" width="3.25" style="14" customWidth="1"/>
    <col min="12807" max="12807" width="8.1640625" style="14" customWidth="1"/>
    <col min="12808" max="12808" width="4.1640625" style="14" customWidth="1"/>
    <col min="12809" max="13056" width="9.4140625" style="14"/>
    <col min="13057" max="13057" width="6.25" style="14" customWidth="1"/>
    <col min="13058" max="13058" width="4.75" style="14" customWidth="1"/>
    <col min="13059" max="13059" width="55.83203125" style="14" customWidth="1"/>
    <col min="13060" max="13060" width="2.75" style="14" customWidth="1"/>
    <col min="13061" max="13061" width="14.75" style="14" customWidth="1"/>
    <col min="13062" max="13062" width="3.25" style="14" customWidth="1"/>
    <col min="13063" max="13063" width="8.1640625" style="14" customWidth="1"/>
    <col min="13064" max="13064" width="4.1640625" style="14" customWidth="1"/>
    <col min="13065" max="13312" width="9.4140625" style="14"/>
    <col min="13313" max="13313" width="6.25" style="14" customWidth="1"/>
    <col min="13314" max="13314" width="4.75" style="14" customWidth="1"/>
    <col min="13315" max="13315" width="55.83203125" style="14" customWidth="1"/>
    <col min="13316" max="13316" width="2.75" style="14" customWidth="1"/>
    <col min="13317" max="13317" width="14.75" style="14" customWidth="1"/>
    <col min="13318" max="13318" width="3.25" style="14" customWidth="1"/>
    <col min="13319" max="13319" width="8.1640625" style="14" customWidth="1"/>
    <col min="13320" max="13320" width="4.1640625" style="14" customWidth="1"/>
    <col min="13321" max="13568" width="9.4140625" style="14"/>
    <col min="13569" max="13569" width="6.25" style="14" customWidth="1"/>
    <col min="13570" max="13570" width="4.75" style="14" customWidth="1"/>
    <col min="13571" max="13571" width="55.83203125" style="14" customWidth="1"/>
    <col min="13572" max="13572" width="2.75" style="14" customWidth="1"/>
    <col min="13573" max="13573" width="14.75" style="14" customWidth="1"/>
    <col min="13574" max="13574" width="3.25" style="14" customWidth="1"/>
    <col min="13575" max="13575" width="8.1640625" style="14" customWidth="1"/>
    <col min="13576" max="13576" width="4.1640625" style="14" customWidth="1"/>
    <col min="13577" max="13824" width="9.4140625" style="14"/>
    <col min="13825" max="13825" width="6.25" style="14" customWidth="1"/>
    <col min="13826" max="13826" width="4.75" style="14" customWidth="1"/>
    <col min="13827" max="13827" width="55.83203125" style="14" customWidth="1"/>
    <col min="13828" max="13828" width="2.75" style="14" customWidth="1"/>
    <col min="13829" max="13829" width="14.75" style="14" customWidth="1"/>
    <col min="13830" max="13830" width="3.25" style="14" customWidth="1"/>
    <col min="13831" max="13831" width="8.1640625" style="14" customWidth="1"/>
    <col min="13832" max="13832" width="4.1640625" style="14" customWidth="1"/>
    <col min="13833" max="14080" width="9.4140625" style="14"/>
    <col min="14081" max="14081" width="6.25" style="14" customWidth="1"/>
    <col min="14082" max="14082" width="4.75" style="14" customWidth="1"/>
    <col min="14083" max="14083" width="55.83203125" style="14" customWidth="1"/>
    <col min="14084" max="14084" width="2.75" style="14" customWidth="1"/>
    <col min="14085" max="14085" width="14.75" style="14" customWidth="1"/>
    <col min="14086" max="14086" width="3.25" style="14" customWidth="1"/>
    <col min="14087" max="14087" width="8.1640625" style="14" customWidth="1"/>
    <col min="14088" max="14088" width="4.1640625" style="14" customWidth="1"/>
    <col min="14089" max="14336" width="9.4140625" style="14"/>
    <col min="14337" max="14337" width="6.25" style="14" customWidth="1"/>
    <col min="14338" max="14338" width="4.75" style="14" customWidth="1"/>
    <col min="14339" max="14339" width="55.83203125" style="14" customWidth="1"/>
    <col min="14340" max="14340" width="2.75" style="14" customWidth="1"/>
    <col min="14341" max="14341" width="14.75" style="14" customWidth="1"/>
    <col min="14342" max="14342" width="3.25" style="14" customWidth="1"/>
    <col min="14343" max="14343" width="8.1640625" style="14" customWidth="1"/>
    <col min="14344" max="14344" width="4.1640625" style="14" customWidth="1"/>
    <col min="14345" max="14592" width="9.4140625" style="14"/>
    <col min="14593" max="14593" width="6.25" style="14" customWidth="1"/>
    <col min="14594" max="14594" width="4.75" style="14" customWidth="1"/>
    <col min="14595" max="14595" width="55.83203125" style="14" customWidth="1"/>
    <col min="14596" max="14596" width="2.75" style="14" customWidth="1"/>
    <col min="14597" max="14597" width="14.75" style="14" customWidth="1"/>
    <col min="14598" max="14598" width="3.25" style="14" customWidth="1"/>
    <col min="14599" max="14599" width="8.1640625" style="14" customWidth="1"/>
    <col min="14600" max="14600" width="4.1640625" style="14" customWidth="1"/>
    <col min="14601" max="14848" width="9.4140625" style="14"/>
    <col min="14849" max="14849" width="6.25" style="14" customWidth="1"/>
    <col min="14850" max="14850" width="4.75" style="14" customWidth="1"/>
    <col min="14851" max="14851" width="55.83203125" style="14" customWidth="1"/>
    <col min="14852" max="14852" width="2.75" style="14" customWidth="1"/>
    <col min="14853" max="14853" width="14.75" style="14" customWidth="1"/>
    <col min="14854" max="14854" width="3.25" style="14" customWidth="1"/>
    <col min="14855" max="14855" width="8.1640625" style="14" customWidth="1"/>
    <col min="14856" max="14856" width="4.1640625" style="14" customWidth="1"/>
    <col min="14857" max="15104" width="9.4140625" style="14"/>
    <col min="15105" max="15105" width="6.25" style="14" customWidth="1"/>
    <col min="15106" max="15106" width="4.75" style="14" customWidth="1"/>
    <col min="15107" max="15107" width="55.83203125" style="14" customWidth="1"/>
    <col min="15108" max="15108" width="2.75" style="14" customWidth="1"/>
    <col min="15109" max="15109" width="14.75" style="14" customWidth="1"/>
    <col min="15110" max="15110" width="3.25" style="14" customWidth="1"/>
    <col min="15111" max="15111" width="8.1640625" style="14" customWidth="1"/>
    <col min="15112" max="15112" width="4.1640625" style="14" customWidth="1"/>
    <col min="15113" max="15360" width="9.4140625" style="14"/>
    <col min="15361" max="15361" width="6.25" style="14" customWidth="1"/>
    <col min="15362" max="15362" width="4.75" style="14" customWidth="1"/>
    <col min="15363" max="15363" width="55.83203125" style="14" customWidth="1"/>
    <col min="15364" max="15364" width="2.75" style="14" customWidth="1"/>
    <col min="15365" max="15365" width="14.75" style="14" customWidth="1"/>
    <col min="15366" max="15366" width="3.25" style="14" customWidth="1"/>
    <col min="15367" max="15367" width="8.1640625" style="14" customWidth="1"/>
    <col min="15368" max="15368" width="4.1640625" style="14" customWidth="1"/>
    <col min="15369" max="15616" width="9.4140625" style="14"/>
    <col min="15617" max="15617" width="6.25" style="14" customWidth="1"/>
    <col min="15618" max="15618" width="4.75" style="14" customWidth="1"/>
    <col min="15619" max="15619" width="55.83203125" style="14" customWidth="1"/>
    <col min="15620" max="15620" width="2.75" style="14" customWidth="1"/>
    <col min="15621" max="15621" width="14.75" style="14" customWidth="1"/>
    <col min="15622" max="15622" width="3.25" style="14" customWidth="1"/>
    <col min="15623" max="15623" width="8.1640625" style="14" customWidth="1"/>
    <col min="15624" max="15624" width="4.1640625" style="14" customWidth="1"/>
    <col min="15625" max="15872" width="9.4140625" style="14"/>
    <col min="15873" max="15873" width="6.25" style="14" customWidth="1"/>
    <col min="15874" max="15874" width="4.75" style="14" customWidth="1"/>
    <col min="15875" max="15875" width="55.83203125" style="14" customWidth="1"/>
    <col min="15876" max="15876" width="2.75" style="14" customWidth="1"/>
    <col min="15877" max="15877" width="14.75" style="14" customWidth="1"/>
    <col min="15878" max="15878" width="3.25" style="14" customWidth="1"/>
    <col min="15879" max="15879" width="8.1640625" style="14" customWidth="1"/>
    <col min="15880" max="15880" width="4.1640625" style="14" customWidth="1"/>
    <col min="15881" max="16128" width="9.4140625" style="14"/>
    <col min="16129" max="16129" width="6.25" style="14" customWidth="1"/>
    <col min="16130" max="16130" width="4.75" style="14" customWidth="1"/>
    <col min="16131" max="16131" width="55.83203125" style="14" customWidth="1"/>
    <col min="16132" max="16132" width="2.75" style="14" customWidth="1"/>
    <col min="16133" max="16133" width="14.75" style="14" customWidth="1"/>
    <col min="16134" max="16134" width="3.25" style="14" customWidth="1"/>
    <col min="16135" max="16135" width="8.1640625" style="14" customWidth="1"/>
    <col min="16136" max="16136" width="4.1640625" style="14" customWidth="1"/>
    <col min="16137" max="16384" width="9.4140625" style="14"/>
  </cols>
  <sheetData>
    <row r="1" spans="1:256" s="7" customFormat="1" ht="15" customHeight="1" x14ac:dyDescent="0.35">
      <c r="A1" s="192" t="str">
        <f>Registration!A1</f>
        <v>154th IEEE 802.15 WSN Session</v>
      </c>
      <c r="B1" s="193"/>
      <c r="C1" s="193"/>
      <c r="D1" s="193"/>
      <c r="E1" s="193"/>
      <c r="F1" s="194"/>
      <c r="G1" s="84"/>
      <c r="H1" s="60"/>
      <c r="I1" s="60"/>
      <c r="J1" s="65"/>
    </row>
    <row r="2" spans="1:256" s="7" customFormat="1" ht="15" customHeight="1" thickBot="1" x14ac:dyDescent="0.4">
      <c r="A2" s="216" t="str">
        <f>_xlfn.CONCAT("Agenda for WG15 Closing Plenary - ",TEXT(('AC Opening'!C2)+4,"DDDD, MMMM DD, YYYY"))</f>
        <v>Agenda for WG15 Closing Plenary - Thursday, January 16, 2025</v>
      </c>
      <c r="B2" s="217"/>
      <c r="C2" s="217"/>
      <c r="D2" s="217"/>
      <c r="E2" s="217"/>
      <c r="F2" s="218"/>
      <c r="G2" s="84"/>
      <c r="H2" s="59"/>
      <c r="I2" s="59"/>
      <c r="J2" s="65"/>
    </row>
    <row r="3" spans="1:256" ht="25" customHeight="1" thickBot="1" x14ac:dyDescent="0.3">
      <c r="A3" s="46" t="s">
        <v>40</v>
      </c>
      <c r="B3" s="47" t="s">
        <v>43</v>
      </c>
      <c r="C3" s="48" t="s">
        <v>41</v>
      </c>
      <c r="D3" s="47" t="s">
        <v>44</v>
      </c>
      <c r="E3" s="214" t="s">
        <v>132</v>
      </c>
      <c r="F3" s="215"/>
      <c r="G3" s="66"/>
    </row>
    <row r="4" spans="1:256" customFormat="1" ht="15" customHeight="1" x14ac:dyDescent="0.3">
      <c r="A4" s="21"/>
      <c r="B4" s="21"/>
      <c r="C4" s="21" t="str">
        <f>'WG Opening'!C4</f>
        <v>MEETING CALLED TO ORDER</v>
      </c>
      <c r="D4" s="2" t="str">
        <f>'WG Opening'!D4</f>
        <v>Beecher</v>
      </c>
      <c r="E4" s="140"/>
      <c r="F4" s="146">
        <f>TIME(16,0,0)</f>
        <v>0.66666666666666663</v>
      </c>
      <c r="G4" s="77"/>
      <c r="H4" s="61"/>
      <c r="I4" s="61"/>
      <c r="J4" s="67"/>
    </row>
    <row r="5" spans="1:256" s="6" customFormat="1" ht="30" customHeight="1" x14ac:dyDescent="0.3">
      <c r="A5" s="21">
        <f>'WG Opening'!A5</f>
        <v>1</v>
      </c>
      <c r="B5" s="21"/>
      <c r="C5" s="21" t="str">
        <f>'WG Opening'!C5</f>
        <v>ANNOUNCEMENTS (Don’t forget to announce your name and affiliation before you speak)</v>
      </c>
      <c r="D5" s="219" t="str">
        <f>'WG Opening'!D5</f>
        <v>Beecher</v>
      </c>
      <c r="E5" s="232">
        <v>5</v>
      </c>
      <c r="F5" s="221">
        <f>F4+TIME(0,E4,0)</f>
        <v>0.66666666666666663</v>
      </c>
      <c r="G5" s="85"/>
      <c r="H5" s="62"/>
      <c r="I5" s="62"/>
      <c r="J5" s="68"/>
    </row>
    <row r="6" spans="1:256" s="6" customFormat="1" ht="30" customHeight="1" x14ac:dyDescent="0.3">
      <c r="A6" s="21">
        <f>'WG Opening'!A6</f>
        <v>1.1000000000000001</v>
      </c>
      <c r="B6" s="21" t="str">
        <f>'WG Opening'!B6</f>
        <v>II</v>
      </c>
      <c r="C6" s="70" t="s">
        <v>145</v>
      </c>
      <c r="D6" s="219"/>
      <c r="E6" s="232"/>
      <c r="F6" s="221"/>
      <c r="G6" s="85"/>
      <c r="H6" s="62"/>
      <c r="I6" s="62"/>
      <c r="J6" s="68"/>
    </row>
    <row r="7" spans="1:256" s="6" customFormat="1" ht="45" customHeight="1" x14ac:dyDescent="0.3">
      <c r="A7" s="21" t="str">
        <f>'WG Opening'!A7</f>
        <v>1.1a</v>
      </c>
      <c r="B7" s="21" t="str">
        <f>'WG Opening'!B7</f>
        <v>II</v>
      </c>
      <c r="C7" s="71" t="s">
        <v>144</v>
      </c>
      <c r="D7" s="219"/>
      <c r="E7" s="232"/>
      <c r="F7" s="221"/>
      <c r="G7" s="85"/>
      <c r="H7" s="62"/>
      <c r="I7" s="62"/>
      <c r="J7" s="68"/>
    </row>
    <row r="8" spans="1:256" s="6" customFormat="1" ht="15" customHeight="1" x14ac:dyDescent="0.3">
      <c r="A8" s="21" t="str">
        <f>'WG Opening'!A8</f>
        <v>1.1b</v>
      </c>
      <c r="B8" s="21" t="str">
        <f>'WG Opening'!B8</f>
        <v>II</v>
      </c>
      <c r="C8" s="53" t="str">
        <f>'WG Opening'!C8</f>
        <v>This Mtg. is being held Mixed-Mode as per the vote in the 802 LMSC</v>
      </c>
      <c r="D8" s="219"/>
      <c r="E8" s="232"/>
      <c r="F8" s="221"/>
      <c r="G8" s="85"/>
      <c r="H8" s="62"/>
      <c r="I8" s="62"/>
      <c r="J8" s="68"/>
    </row>
    <row r="9" spans="1:256" s="6" customFormat="1" ht="30" customHeight="1" x14ac:dyDescent="0.3">
      <c r="A9" s="21" t="str">
        <f>'WG Opening'!A9</f>
        <v>1.1c</v>
      </c>
      <c r="B9" s="21" t="str">
        <f>'WG Opening'!B9</f>
        <v>II</v>
      </c>
      <c r="C9" s="53" t="str">
        <f>'WG Opening'!C9</f>
        <v>DirectVoteLive (DVL) for Closing Plenary [rem: highly recomm. to use one email for all 802 items]</v>
      </c>
      <c r="D9" s="219"/>
      <c r="E9" s="232"/>
      <c r="F9" s="221"/>
      <c r="G9" s="85"/>
      <c r="H9" s="62"/>
      <c r="I9" s="62"/>
      <c r="J9" s="68"/>
    </row>
    <row r="10" spans="1:256" s="6" customFormat="1" ht="30" customHeight="1" x14ac:dyDescent="0.3">
      <c r="A10" s="21" t="str">
        <f>'WG Opening'!A10</f>
        <v>1.1d</v>
      </c>
      <c r="B10" s="21" t="str">
        <f>'WG Opening'!B10</f>
        <v>II</v>
      </c>
      <c r="D10" s="219"/>
      <c r="E10" s="232"/>
      <c r="F10" s="221"/>
      <c r="G10" s="85"/>
      <c r="H10" s="62"/>
      <c r="I10" s="62"/>
      <c r="J10" s="68"/>
    </row>
    <row r="11" spans="1:256" s="6" customFormat="1" ht="15" customHeight="1" x14ac:dyDescent="0.3">
      <c r="A11" s="21" t="str">
        <f>'WG Opening'!A11</f>
        <v>1.1e</v>
      </c>
      <c r="B11" s="21" t="str">
        <f>'WG Opening'!B11</f>
        <v>II</v>
      </c>
      <c r="C11" s="53" t="str">
        <f>'WG Opening'!C11</f>
        <v>Mixed-Mode Meeting Ground Rules &amp; 75% Criteria</v>
      </c>
      <c r="D11" s="219"/>
      <c r="E11" s="232"/>
      <c r="F11" s="221"/>
      <c r="G11" s="85"/>
      <c r="H11" s="62"/>
      <c r="I11" s="62"/>
      <c r="J11" s="68"/>
    </row>
    <row r="12" spans="1:256" s="6" customFormat="1" ht="15" customHeight="1" x14ac:dyDescent="0.3">
      <c r="A12" s="21" t="str">
        <f>'WG Opening'!A12</f>
        <v>1.1f</v>
      </c>
      <c r="B12" s="21" t="str">
        <f>'WG Opening'!B12</f>
        <v>II</v>
      </c>
      <c r="C12" s="53" t="s">
        <v>295</v>
      </c>
      <c r="D12" s="21"/>
      <c r="E12" s="139">
        <v>1</v>
      </c>
      <c r="F12" s="145">
        <f>F5+TIME(0,E5,0)</f>
        <v>0.67013888888888884</v>
      </c>
      <c r="G12" s="85"/>
      <c r="H12" s="62"/>
      <c r="I12" s="62"/>
      <c r="J12" s="68"/>
    </row>
    <row r="13" spans="1:256" s="6" customFormat="1" ht="15" customHeight="1" x14ac:dyDescent="0.3">
      <c r="A13" s="21" t="str">
        <f>'WG Opening'!A13</f>
        <v>1.1g</v>
      </c>
      <c r="B13" s="21" t="str">
        <f>'WG Opening'!B13</f>
        <v>II</v>
      </c>
      <c r="C13" s="53"/>
      <c r="D13" s="21"/>
      <c r="E13" s="139">
        <f>'WG Opening'!E13</f>
        <v>0</v>
      </c>
      <c r="F13" s="145">
        <f t="shared" ref="F13:F19" si="0">F12+TIME(0,E12,0)</f>
        <v>0.67083333333333328</v>
      </c>
      <c r="G13" s="85"/>
      <c r="H13" s="62"/>
      <c r="I13" s="62"/>
      <c r="J13" s="68"/>
    </row>
    <row r="14" spans="1:256" customFormat="1" ht="15" customHeight="1" x14ac:dyDescent="0.3">
      <c r="A14" s="2"/>
      <c r="B14" s="2"/>
      <c r="C14" s="27"/>
      <c r="D14" s="2"/>
      <c r="E14" s="140"/>
      <c r="F14" s="145">
        <f t="shared" si="0"/>
        <v>0.67083333333333328</v>
      </c>
      <c r="G14" s="77"/>
      <c r="H14" s="61"/>
      <c r="I14" s="61"/>
      <c r="J14" s="67"/>
    </row>
    <row r="15" spans="1:256" s="6" customFormat="1" ht="15" customHeight="1" x14ac:dyDescent="0.3">
      <c r="A15" s="25">
        <f>'WG Opening'!A22</f>
        <v>2</v>
      </c>
      <c r="B15" s="25"/>
      <c r="C15" s="25" t="str">
        <f>'WG Opening'!C22</f>
        <v>GENERAL AND ADMINISTRATIVE</v>
      </c>
      <c r="D15" s="2" t="str">
        <f>'WG Opening'!D26</f>
        <v>Beecher</v>
      </c>
      <c r="E15" s="139"/>
      <c r="F15" s="145">
        <f t="shared" si="0"/>
        <v>0.67083333333333328</v>
      </c>
      <c r="G15" s="85"/>
      <c r="H15" s="62"/>
      <c r="I15" s="62"/>
      <c r="J15" s="68"/>
    </row>
    <row r="16" spans="1:256" ht="15" customHeight="1" x14ac:dyDescent="0.3">
      <c r="A16" s="25">
        <f>'WG Opening'!A23</f>
        <v>2.1</v>
      </c>
      <c r="B16" s="25" t="str">
        <f>'WG Opening'!B23</f>
        <v>II</v>
      </c>
      <c r="C16" s="83" t="str">
        <f>'WG Opening'!C27</f>
        <v>WG Admin Items and Announcements</v>
      </c>
      <c r="D16" s="2" t="str">
        <f>'WG Opening'!D28</f>
        <v>Krieger</v>
      </c>
      <c r="E16" s="139">
        <v>0</v>
      </c>
      <c r="F16" s="145">
        <f t="shared" si="0"/>
        <v>0.67083333333333328</v>
      </c>
      <c r="G16" s="85"/>
      <c r="H16" s="62"/>
      <c r="I16" s="62"/>
      <c r="J16" s="68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customFormat="1" ht="15" customHeight="1" x14ac:dyDescent="0.3">
      <c r="A17" s="2"/>
      <c r="B17" s="2"/>
      <c r="C17" s="27"/>
      <c r="D17" s="2"/>
      <c r="E17" s="140"/>
      <c r="F17" s="145">
        <f t="shared" si="0"/>
        <v>0.67083333333333328</v>
      </c>
      <c r="G17" s="77"/>
      <c r="H17" s="61"/>
      <c r="I17" s="61"/>
      <c r="J17" s="67"/>
    </row>
    <row r="18" spans="1:256" ht="15" customHeight="1" x14ac:dyDescent="0.3">
      <c r="A18" s="2">
        <f>'WG Opening'!A37</f>
        <v>3</v>
      </c>
      <c r="B18" s="2"/>
      <c r="C18" s="2" t="str">
        <f>'WG Opening'!C37</f>
        <v xml:space="preserve">FUTURE MTGS </v>
      </c>
      <c r="D18" s="2" t="str">
        <f>'WG Opening'!D37</f>
        <v>Beecher</v>
      </c>
      <c r="E18" s="140"/>
      <c r="F18" s="145">
        <f t="shared" si="0"/>
        <v>0.67083333333333328</v>
      </c>
      <c r="G18" s="85"/>
      <c r="H18" s="62"/>
      <c r="I18" s="62"/>
      <c r="J18" s="68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customFormat="1" ht="15" customHeight="1" x14ac:dyDescent="0.3">
      <c r="A19" s="2" t="str">
        <f>'WG Opening'!A38</f>
        <v>3.1</v>
      </c>
      <c r="B19" s="2" t="str">
        <f>'WG Opening'!B38</f>
        <v>II</v>
      </c>
      <c r="C19" s="1" t="str">
        <f>'WG Mid-Week'!C19</f>
        <v>MARCH 2025 802 WIRELESS PLENARY MIXED MODE MTG. - PLAN OF RECORD AND MTG INFO</v>
      </c>
      <c r="D19" s="219" t="str">
        <f>'WG Opening'!D38</f>
        <v>Beecher</v>
      </c>
      <c r="E19" s="233">
        <v>5</v>
      </c>
      <c r="F19" s="221">
        <f t="shared" si="0"/>
        <v>0.67083333333333328</v>
      </c>
      <c r="G19" s="77"/>
      <c r="H19" s="61"/>
      <c r="I19" s="61"/>
      <c r="J19" s="67"/>
    </row>
    <row r="20" spans="1:256" customFormat="1" ht="30" customHeight="1" x14ac:dyDescent="0.3">
      <c r="A20" s="2" t="str">
        <f>'WG Opening'!A39</f>
        <v>3.1a</v>
      </c>
      <c r="B20" s="2" t="str">
        <f>'WG Opening'!B39</f>
        <v>II</v>
      </c>
      <c r="C20" s="28" t="str">
        <f>'WG Mid-Week'!C20</f>
        <v>802.15 WG will hold its session March 9-15, 2024, with the in-person part being held at the Hilton Atlanta, Atlanta, GA.</v>
      </c>
      <c r="D20" s="219"/>
      <c r="E20" s="233"/>
      <c r="F20" s="221"/>
      <c r="G20" s="77"/>
      <c r="H20" s="61"/>
      <c r="I20" s="61"/>
      <c r="J20" s="67"/>
    </row>
    <row r="21" spans="1:256" customFormat="1" ht="30" customHeight="1" x14ac:dyDescent="0.3">
      <c r="A21" s="2" t="str">
        <f>'WG Opening'!A40</f>
        <v>3.1b</v>
      </c>
      <c r="B21" s="2" t="str">
        <f>'WG Opening'!B40</f>
        <v>II</v>
      </c>
      <c r="C21" s="26" t="str">
        <f>'WG Mid-Week'!C21</f>
        <v>The 802 Wireless Chairs Adv. Committee will be held 4pm to 5:30pm on Sun. March 9, 2025</v>
      </c>
      <c r="D21" s="219"/>
      <c r="E21" s="233"/>
      <c r="F21" s="221"/>
      <c r="G21" s="77"/>
      <c r="H21" s="61"/>
      <c r="I21" s="61"/>
      <c r="J21" s="67"/>
    </row>
    <row r="22" spans="1:256" customFormat="1" ht="15" customHeight="1" x14ac:dyDescent="0.3">
      <c r="A22" s="2" t="str">
        <f>'WG Opening'!A41</f>
        <v>3.1c</v>
      </c>
      <c r="B22" s="2" t="str">
        <f>'WG Opening'!B41</f>
        <v>II</v>
      </c>
      <c r="C22" s="26" t="str">
        <f>'WG Mid-Week'!C22</f>
        <v>The 802.15 AC will be held 5:30 to 6:30pm on Sun. March 9, 2025</v>
      </c>
      <c r="D22" s="219"/>
      <c r="E22" s="233"/>
      <c r="F22" s="221"/>
      <c r="G22" s="77"/>
      <c r="H22" s="61"/>
      <c r="I22" s="61"/>
      <c r="J22" s="67"/>
    </row>
    <row r="23" spans="1:256" customFormat="1" ht="65" customHeight="1" x14ac:dyDescent="0.3">
      <c r="A23" s="2" t="str">
        <f>'WG Opening'!A42</f>
        <v>3.1d</v>
      </c>
      <c r="B23" s="2" t="str">
        <f>'WG Opening'!B42</f>
        <v>II</v>
      </c>
      <c r="C23" s="28" t="str">
        <f>'WG Mid-Week'!C23</f>
        <v>802 (in-person) Mtg. Registration Fees &amp; Deadlines have been set at $600 until Jan 31, 2025, $800 through Feb 28, 2024, and $1000 after Feb 28, 2024 
Additional In Hotel Stay Discount of $300
Student Rate $100</v>
      </c>
      <c r="D23" s="219"/>
      <c r="E23" s="233"/>
      <c r="F23" s="221"/>
      <c r="G23" s="77"/>
      <c r="H23" s="61"/>
      <c r="I23" s="61"/>
      <c r="J23" s="67"/>
    </row>
    <row r="24" spans="1:256" customFormat="1" ht="31.9" customHeight="1" thickBot="1" x14ac:dyDescent="0.35">
      <c r="A24" s="2" t="str">
        <f>'WG Opening'!A43</f>
        <v>3.1e</v>
      </c>
      <c r="B24" s="2" t="str">
        <f>'WG Opening'!B43</f>
        <v>II</v>
      </c>
      <c r="C24" s="28" t="str">
        <f>'WG Mid-Week'!C24</f>
        <v>Future Venue Ad-Hoc - Thursday 8am</v>
      </c>
      <c r="D24" s="219"/>
      <c r="E24" s="233"/>
      <c r="F24" s="221"/>
      <c r="G24" s="77"/>
      <c r="H24" s="61"/>
      <c r="I24" s="61"/>
      <c r="J24" s="67"/>
    </row>
    <row r="25" spans="1:256" ht="15" customHeight="1" x14ac:dyDescent="0.3">
      <c r="A25" s="2" t="str">
        <f>'WG Opening'!A44</f>
        <v>3.2</v>
      </c>
      <c r="B25" s="2" t="str">
        <f>'WG Opening'!B44</f>
        <v>II</v>
      </c>
      <c r="C25" s="52" t="str">
        <f>'WG Opening'!C44</f>
        <v>POLLS - In person and ePolls</v>
      </c>
      <c r="D25" s="2" t="s">
        <v>228</v>
      </c>
      <c r="E25" s="139">
        <v>6</v>
      </c>
      <c r="F25" s="145">
        <f>F19+TIME(0,E19,0)</f>
        <v>0.67430555555555549</v>
      </c>
      <c r="G25" s="85"/>
      <c r="H25" s="227" t="s">
        <v>198</v>
      </c>
      <c r="I25" s="228"/>
      <c r="J25" s="229"/>
      <c r="K25" s="222" t="s">
        <v>199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ht="15" customHeight="1" x14ac:dyDescent="0.3">
      <c r="A26" s="4"/>
      <c r="B26" s="2"/>
      <c r="C26" s="55"/>
      <c r="D26" s="2"/>
      <c r="E26" s="139"/>
      <c r="F26" s="145">
        <f>F25+TIME(0,E25,0)</f>
        <v>0.67847222222222214</v>
      </c>
      <c r="G26" s="85"/>
      <c r="H26" s="230" t="s">
        <v>157</v>
      </c>
      <c r="I26" s="234" t="s">
        <v>185</v>
      </c>
      <c r="J26" s="225" t="s">
        <v>197</v>
      </c>
      <c r="K26" s="223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ht="15" customHeight="1" thickBot="1" x14ac:dyDescent="0.35">
      <c r="A27" s="2">
        <f>'WG Opening'!A46</f>
        <v>4</v>
      </c>
      <c r="B27" s="4"/>
      <c r="C27" s="2" t="s">
        <v>120</v>
      </c>
      <c r="D27" s="2" t="str">
        <f>'WG Opening'!D46</f>
        <v>Beecher</v>
      </c>
      <c r="E27" s="139"/>
      <c r="F27" s="145">
        <f t="shared" ref="F27:F56" si="1">F26+TIME(0,E26,0)</f>
        <v>0.67847222222222214</v>
      </c>
      <c r="G27" s="85"/>
      <c r="H27" s="231"/>
      <c r="I27" s="235"/>
      <c r="J27" s="226"/>
      <c r="K27" s="22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customFormat="1" ht="15" customHeight="1" x14ac:dyDescent="0.3">
      <c r="A28" s="2" t="str">
        <f>'WG Opening'!A47</f>
        <v>4.1</v>
      </c>
      <c r="B28" s="4" t="str">
        <f>'WG Opening'!B47</f>
        <v>DT</v>
      </c>
      <c r="C28" s="8" t="str">
        <f>'WG Opening'!C47</f>
        <v>TG 4ab NG UWB Amendment</v>
      </c>
      <c r="D28" s="2" t="str">
        <f>'WG Opening'!D47</f>
        <v>Rolfe</v>
      </c>
      <c r="E28" s="139">
        <v>10</v>
      </c>
      <c r="F28" s="145">
        <f t="shared" si="1"/>
        <v>0.67847222222222214</v>
      </c>
      <c r="G28" s="84" t="str">
        <f>LEFT(C28,11)</f>
        <v>TG 4ab NG U</v>
      </c>
      <c r="H28" s="178">
        <v>9</v>
      </c>
      <c r="I28" s="185"/>
      <c r="J28" s="2" t="s">
        <v>303</v>
      </c>
      <c r="K28" s="2" t="s">
        <v>302</v>
      </c>
    </row>
    <row r="29" spans="1:256" customFormat="1" ht="15" customHeight="1" x14ac:dyDescent="0.3">
      <c r="A29" s="2" t="str">
        <f>'WG Opening'!A48</f>
        <v>4.2</v>
      </c>
      <c r="B29" s="4" t="str">
        <f>'WG Opening'!B48</f>
        <v>DT</v>
      </c>
      <c r="C29" s="8" t="str">
        <f>'WG Opening'!C48</f>
        <v>SC WNG</v>
      </c>
      <c r="D29" s="2" t="str">
        <f>'WG Opening'!D48</f>
        <v>Rolfe</v>
      </c>
      <c r="E29" s="139">
        <v>5</v>
      </c>
      <c r="F29" s="145">
        <f t="shared" si="1"/>
        <v>0.68541666666666656</v>
      </c>
      <c r="G29" s="84" t="str">
        <f t="shared" ref="G29:G45" si="2">LEFT(C29,11)</f>
        <v>SC WNG</v>
      </c>
      <c r="H29" s="178">
        <v>1</v>
      </c>
      <c r="I29" s="185"/>
      <c r="J29" s="2"/>
      <c r="K29" s="2" t="s">
        <v>243</v>
      </c>
    </row>
    <row r="30" spans="1:256" customFormat="1" ht="15" customHeight="1" x14ac:dyDescent="0.3">
      <c r="A30" s="2" t="str">
        <f>'WG Opening'!A49</f>
        <v>4.3</v>
      </c>
      <c r="B30" s="4" t="str">
        <f>'WG Opening'!B49</f>
        <v>DT</v>
      </c>
      <c r="C30" s="8" t="str">
        <f>'WG Opening'!C49</f>
        <v>IG Access</v>
      </c>
      <c r="D30" s="2" t="str">
        <f>'WG Opening'!D49</f>
        <v>n/a</v>
      </c>
      <c r="E30" s="139">
        <v>0</v>
      </c>
      <c r="F30" s="145">
        <f t="shared" si="1"/>
        <v>0.68888888888888877</v>
      </c>
      <c r="G30" s="84" t="str">
        <f t="shared" si="2"/>
        <v>IG Access</v>
      </c>
      <c r="H30" s="178">
        <v>1</v>
      </c>
      <c r="I30" s="185"/>
      <c r="J30" s="2" t="s">
        <v>211</v>
      </c>
      <c r="K30" s="2" t="s">
        <v>243</v>
      </c>
    </row>
    <row r="31" spans="1:256" customFormat="1" ht="15" customHeight="1" x14ac:dyDescent="0.3">
      <c r="A31" s="2" t="str">
        <f>'WG Opening'!A50</f>
        <v>4.4</v>
      </c>
      <c r="B31" s="4" t="str">
        <f>'WG Opening'!B50</f>
        <v>DT</v>
      </c>
      <c r="C31" s="8" t="str">
        <f>'WG Opening'!C50</f>
        <v>Joint .15/.11 Mtg.</v>
      </c>
      <c r="D31" s="2" t="str">
        <f>'WG Opening'!D50</f>
        <v>n/a</v>
      </c>
      <c r="E31" s="139">
        <v>0</v>
      </c>
      <c r="F31" s="145">
        <f t="shared" si="1"/>
        <v>0.68888888888888877</v>
      </c>
      <c r="G31" s="84" t="str">
        <f t="shared" si="2"/>
        <v>Joint .15/.</v>
      </c>
      <c r="H31" s="178">
        <v>1</v>
      </c>
      <c r="I31" s="185"/>
      <c r="J31" s="2"/>
      <c r="K31" s="2" t="s">
        <v>243</v>
      </c>
    </row>
    <row r="32" spans="1:256" customFormat="1" ht="15" customHeight="1" x14ac:dyDescent="0.3">
      <c r="A32" s="2" t="str">
        <f>'WG Opening'!A51</f>
        <v>4.5</v>
      </c>
      <c r="B32" s="4" t="str">
        <f>'WG Opening'!B51</f>
        <v>DT</v>
      </c>
      <c r="C32" s="8" t="str">
        <f>'WG Opening'!C51</f>
        <v>TG 4ac Privacy Amendment</v>
      </c>
      <c r="D32" s="2" t="str">
        <f>'WG Opening'!D51</f>
        <v>Kivinen</v>
      </c>
      <c r="E32" s="139">
        <v>6</v>
      </c>
      <c r="F32" s="145">
        <f t="shared" si="1"/>
        <v>0.68888888888888877</v>
      </c>
      <c r="G32" s="84" t="str">
        <f t="shared" si="2"/>
        <v>TG 4ac Priv</v>
      </c>
      <c r="H32" s="178">
        <v>2</v>
      </c>
      <c r="I32" s="185"/>
      <c r="J32" s="2" t="s">
        <v>256</v>
      </c>
      <c r="K32" s="2" t="s">
        <v>243</v>
      </c>
    </row>
    <row r="33" spans="1:256" customFormat="1" ht="15" customHeight="1" x14ac:dyDescent="0.3">
      <c r="A33" s="2" t="str">
        <f>'WG Opening'!A52</f>
        <v>4.6</v>
      </c>
      <c r="B33" s="4" t="str">
        <f>'WG Opening'!B52</f>
        <v>DT</v>
      </c>
      <c r="C33" s="190" t="str">
        <f>'WG Opening'!C52</f>
        <v>SC IETF - update at WG15 Mid-Week</v>
      </c>
      <c r="D33" s="191" t="s">
        <v>170</v>
      </c>
      <c r="E33" s="139">
        <v>0</v>
      </c>
      <c r="F33" s="145">
        <f t="shared" si="1"/>
        <v>0.69305555555555542</v>
      </c>
      <c r="G33" s="84" t="str">
        <f t="shared" si="2"/>
        <v>SC IETF - u</v>
      </c>
      <c r="H33" s="178">
        <v>0</v>
      </c>
      <c r="I33" s="185"/>
      <c r="J33" s="2" t="s">
        <v>183</v>
      </c>
      <c r="K33" s="2" t="s">
        <v>243</v>
      </c>
    </row>
    <row r="34" spans="1:256" customFormat="1" ht="15" customHeight="1" x14ac:dyDescent="0.3">
      <c r="A34" s="2" t="str">
        <f>'WG Opening'!A53</f>
        <v>4.7</v>
      </c>
      <c r="B34" s="4" t="str">
        <f>'WG Opening'!B53</f>
        <v>DT</v>
      </c>
      <c r="C34" s="8" t="str">
        <f>'WG Opening'!C53</f>
        <v>TG 4ae Ascon Cryptographic Algorithms Amendment</v>
      </c>
      <c r="D34" s="2" t="str">
        <f>'WG Opening'!D53</f>
        <v>Kivinen</v>
      </c>
      <c r="E34" s="139">
        <v>5</v>
      </c>
      <c r="F34" s="145">
        <f t="shared" si="1"/>
        <v>0.69305555555555542</v>
      </c>
      <c r="G34" s="84" t="str">
        <f t="shared" si="2"/>
        <v>TG 4ae Asco</v>
      </c>
      <c r="H34" s="178">
        <v>2</v>
      </c>
      <c r="I34" s="185"/>
      <c r="J34" s="2" t="s">
        <v>304</v>
      </c>
      <c r="K34" s="2" t="s">
        <v>243</v>
      </c>
    </row>
    <row r="35" spans="1:256" customFormat="1" ht="15" customHeight="1" x14ac:dyDescent="0.3">
      <c r="A35" s="2" t="str">
        <f>'WG Opening'!A54</f>
        <v>4.8</v>
      </c>
      <c r="B35" s="4" t="str">
        <f>'WG Opening'!B54</f>
        <v>DT</v>
      </c>
      <c r="C35" s="8" t="str">
        <f>'WG Opening'!C54</f>
        <v>TG 9a EDHOC KMP Amendment</v>
      </c>
      <c r="D35" s="2" t="str">
        <f>'WG Opening'!D54</f>
        <v>Kivinen</v>
      </c>
      <c r="E35" s="139">
        <v>5</v>
      </c>
      <c r="F35" s="145">
        <f t="shared" si="1"/>
        <v>0.69652777777777763</v>
      </c>
      <c r="G35" s="84" t="str">
        <f t="shared" si="2"/>
        <v>TG 9a EDHOC</v>
      </c>
      <c r="H35" s="178">
        <v>2</v>
      </c>
      <c r="I35" s="185"/>
      <c r="J35" s="2" t="s">
        <v>305</v>
      </c>
      <c r="K35" s="2" t="s">
        <v>243</v>
      </c>
    </row>
    <row r="36" spans="1:256" customFormat="1" ht="15" customHeight="1" x14ac:dyDescent="0.3">
      <c r="A36" s="2" t="str">
        <f>'WG Opening'!A55</f>
        <v>4.9</v>
      </c>
      <c r="B36" s="4" t="str">
        <f>'WG Opening'!B55</f>
        <v>DT</v>
      </c>
      <c r="C36" s="8" t="str">
        <f>'WG Opening'!C55</f>
        <v>TG 4ad NG SUN PHYs Amendment</v>
      </c>
      <c r="D36" s="2" t="str">
        <f>'WG Opening'!D55</f>
        <v>Beecher</v>
      </c>
      <c r="E36" s="139">
        <v>5</v>
      </c>
      <c r="F36" s="145">
        <f t="shared" si="1"/>
        <v>0.69999999999999984</v>
      </c>
      <c r="G36" s="84" t="str">
        <f t="shared" si="2"/>
        <v>TG 4ad NG S</v>
      </c>
      <c r="H36" s="178">
        <v>6</v>
      </c>
      <c r="I36" s="185"/>
      <c r="J36" s="2" t="s">
        <v>308</v>
      </c>
      <c r="K36" s="2" t="s">
        <v>306</v>
      </c>
    </row>
    <row r="37" spans="1:256" customFormat="1" ht="15" customHeight="1" x14ac:dyDescent="0.3">
      <c r="A37" s="2" t="str">
        <f>'WG Opening'!A56</f>
        <v>4.10</v>
      </c>
      <c r="B37" s="4" t="str">
        <f>'WG Opening'!B56</f>
        <v>DT</v>
      </c>
      <c r="C37" s="8" t="str">
        <f>'WG Opening'!C56</f>
        <v>Joint .15/.1 Mtg.</v>
      </c>
      <c r="D37" s="2" t="str">
        <f>'WG Opening'!D56</f>
        <v>n/a</v>
      </c>
      <c r="E37" s="139">
        <v>0</v>
      </c>
      <c r="F37" s="145">
        <f t="shared" si="1"/>
        <v>0.70347222222222205</v>
      </c>
      <c r="G37" s="84" t="str">
        <f t="shared" si="2"/>
        <v>Joint .15/.</v>
      </c>
      <c r="H37" s="178">
        <v>1</v>
      </c>
      <c r="I37" s="185"/>
      <c r="J37" s="2"/>
      <c r="K37" s="2" t="s">
        <v>243</v>
      </c>
    </row>
    <row r="38" spans="1:256" customFormat="1" ht="15" customHeight="1" x14ac:dyDescent="0.3">
      <c r="A38" s="2" t="str">
        <f>'WG Opening'!A57</f>
        <v>4.11</v>
      </c>
      <c r="B38" s="4" t="str">
        <f>'WG Opening'!B57</f>
        <v>DT</v>
      </c>
      <c r="C38" s="8" t="str">
        <f>'WG Opening'!C57</f>
        <v>SC MAINT/RULES</v>
      </c>
      <c r="D38" s="2" t="str">
        <f>'WG Opening'!D57</f>
        <v>Beecher</v>
      </c>
      <c r="E38" s="139">
        <v>10</v>
      </c>
      <c r="F38" s="145">
        <f t="shared" si="1"/>
        <v>0.70347222222222205</v>
      </c>
      <c r="G38" s="84" t="str">
        <f t="shared" si="2"/>
        <v>SC MAINT/RU</v>
      </c>
      <c r="H38" s="178">
        <v>3</v>
      </c>
      <c r="I38" s="185"/>
      <c r="J38" s="2" t="s">
        <v>307</v>
      </c>
      <c r="K38" s="2" t="s">
        <v>243</v>
      </c>
    </row>
    <row r="39" spans="1:256" ht="15" customHeight="1" x14ac:dyDescent="0.3">
      <c r="A39" s="2" t="str">
        <f>'WG Opening'!A58</f>
        <v>4.12</v>
      </c>
      <c r="B39" s="4" t="str">
        <f>'WG Opening'!B58</f>
        <v>DT</v>
      </c>
      <c r="C39" s="8" t="str">
        <f>'WG Opening'!C58</f>
        <v>TG 6ma BAN/VAN Revision</v>
      </c>
      <c r="D39" s="2" t="str">
        <f>'WG Opening'!D58</f>
        <v>Kohno</v>
      </c>
      <c r="E39" s="139">
        <v>8</v>
      </c>
      <c r="F39" s="145">
        <f t="shared" si="1"/>
        <v>0.71041666666666647</v>
      </c>
      <c r="G39" s="84" t="str">
        <f t="shared" si="2"/>
        <v>TG 6ma BAN/</v>
      </c>
      <c r="H39" s="178">
        <v>4</v>
      </c>
      <c r="I39" s="185"/>
      <c r="J39" s="2" t="s">
        <v>309</v>
      </c>
      <c r="K39" s="2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pans="1:256" customFormat="1" ht="15" customHeight="1" x14ac:dyDescent="0.3">
      <c r="A40" s="2" t="str">
        <f>'WG Opening'!A59</f>
        <v>4.13</v>
      </c>
      <c r="B40" s="4" t="str">
        <f>'WG Opening'!B59</f>
        <v>DT</v>
      </c>
      <c r="C40" s="8" t="str">
        <f>'WG Opening'!C59</f>
        <v>TG 7a OCC Amendment</v>
      </c>
      <c r="D40" s="2" t="str">
        <f>'WG Opening'!D59</f>
        <v>Jang/Beecher</v>
      </c>
      <c r="E40" s="139">
        <v>5</v>
      </c>
      <c r="F40" s="145">
        <f t="shared" si="1"/>
        <v>0.71597222222222201</v>
      </c>
      <c r="G40" s="84" t="str">
        <f t="shared" si="2"/>
        <v>TG 7a OCC A</v>
      </c>
      <c r="H40" s="178">
        <v>1</v>
      </c>
      <c r="I40" s="185"/>
      <c r="J40" s="2" t="s">
        <v>309</v>
      </c>
      <c r="K40" s="2" t="s">
        <v>243</v>
      </c>
    </row>
    <row r="41" spans="1:256" customFormat="1" ht="15" customHeight="1" x14ac:dyDescent="0.3">
      <c r="A41" s="2" t="str">
        <f>'WG Opening'!A60</f>
        <v>4.14</v>
      </c>
      <c r="B41" s="4" t="str">
        <f>'WG Opening'!B60</f>
        <v>DT</v>
      </c>
      <c r="C41" s="8" t="str">
        <f>'WG Opening'!C60</f>
        <v>IG NG OWC</v>
      </c>
      <c r="D41" s="2" t="str">
        <f>'WG Opening'!D60</f>
        <v>n/a</v>
      </c>
      <c r="E41" s="139">
        <v>0</v>
      </c>
      <c r="F41" s="145">
        <f t="shared" si="1"/>
        <v>0.71944444444444422</v>
      </c>
      <c r="G41" s="84" t="str">
        <f t="shared" si="2"/>
        <v>IG NG OWC</v>
      </c>
      <c r="H41" s="178">
        <v>2</v>
      </c>
      <c r="I41" s="185"/>
      <c r="J41" s="2" t="s">
        <v>309</v>
      </c>
      <c r="K41" s="2" t="s">
        <v>243</v>
      </c>
    </row>
    <row r="42" spans="1:256" customFormat="1" ht="15" customHeight="1" x14ac:dyDescent="0.3">
      <c r="A42" s="2" t="str">
        <f>'WG Opening'!A61</f>
        <v>4.15</v>
      </c>
      <c r="B42" s="4" t="str">
        <f>'WG Opening'!B61</f>
        <v>DT</v>
      </c>
      <c r="C42" s="8" t="str">
        <f>'WG Opening'!C61</f>
        <v>TG 14 IR UWB AHN New Standard - IN HIBERNATION</v>
      </c>
      <c r="D42" s="2" t="str">
        <f>'WG Opening'!D61</f>
        <v>n/a</v>
      </c>
      <c r="E42" s="139">
        <v>0</v>
      </c>
      <c r="F42" s="145">
        <f t="shared" si="1"/>
        <v>0.71944444444444422</v>
      </c>
      <c r="G42" s="84" t="str">
        <f t="shared" si="2"/>
        <v>TG 14 IR UW</v>
      </c>
      <c r="H42" s="178">
        <v>0</v>
      </c>
      <c r="I42" s="185"/>
      <c r="J42" s="2"/>
      <c r="K42" s="2" t="s">
        <v>243</v>
      </c>
    </row>
    <row r="43" spans="1:256" s="22" customFormat="1" ht="15" customHeight="1" x14ac:dyDescent="0.3">
      <c r="A43" s="2" t="str">
        <f>'WG Opening'!A62</f>
        <v>4.16</v>
      </c>
      <c r="B43" s="4" t="str">
        <f>'WG Opening'!B62</f>
        <v>DT</v>
      </c>
      <c r="C43" s="8" t="str">
        <f>'WG Opening'!C62</f>
        <v>TG 15 NB AHN New Standard - IN HIBERNATION</v>
      </c>
      <c r="D43" s="2" t="str">
        <f>'WG Opening'!D62</f>
        <v>n/a</v>
      </c>
      <c r="E43" s="139">
        <v>0</v>
      </c>
      <c r="F43" s="145">
        <f t="shared" si="1"/>
        <v>0.71944444444444422</v>
      </c>
      <c r="G43" s="84" t="str">
        <f t="shared" si="2"/>
        <v>TG 15 NB AH</v>
      </c>
      <c r="H43" s="178">
        <v>0</v>
      </c>
      <c r="I43" s="185"/>
      <c r="J43" s="2"/>
      <c r="K43" s="2" t="s">
        <v>243</v>
      </c>
    </row>
    <row r="44" spans="1:256" s="22" customFormat="1" ht="15" customHeight="1" x14ac:dyDescent="0.3">
      <c r="A44" s="2" t="str">
        <f>'WG Opening'!A63</f>
        <v>4.17</v>
      </c>
      <c r="B44" s="4" t="str">
        <f>'WG Opening'!B63</f>
        <v>DT</v>
      </c>
      <c r="C44" s="8" t="str">
        <f>'WG Opening'!C63</f>
        <v>TG 16t Lic NB Amendment</v>
      </c>
      <c r="D44" s="2" t="s">
        <v>170</v>
      </c>
      <c r="E44" s="139">
        <v>0</v>
      </c>
      <c r="F44" s="145">
        <f t="shared" si="1"/>
        <v>0.71944444444444422</v>
      </c>
      <c r="G44" s="84" t="str">
        <f t="shared" si="2"/>
        <v xml:space="preserve">TG 16t Lic </v>
      </c>
      <c r="H44" s="178">
        <v>0</v>
      </c>
      <c r="I44" s="185"/>
      <c r="J44" s="2"/>
      <c r="K44" s="2"/>
    </row>
    <row r="45" spans="1:256" s="22" customFormat="1" ht="15" customHeight="1" x14ac:dyDescent="0.3">
      <c r="A45" s="2" t="str">
        <f>'WG Opening'!A64</f>
        <v>4.18</v>
      </c>
      <c r="B45" s="4" t="str">
        <f>'WG Opening'!B64</f>
        <v>DT</v>
      </c>
      <c r="C45" s="8" t="str">
        <f>'WG Opening'!C64</f>
        <v>SC THz</v>
      </c>
      <c r="D45" s="2" t="str">
        <f>'WG Opening'!D64</f>
        <v>Kurner</v>
      </c>
      <c r="E45" s="139">
        <v>10</v>
      </c>
      <c r="F45" s="145">
        <f t="shared" si="1"/>
        <v>0.71944444444444422</v>
      </c>
      <c r="G45" s="84" t="str">
        <f t="shared" si="2"/>
        <v>SC THz</v>
      </c>
      <c r="H45" s="179">
        <v>0</v>
      </c>
      <c r="I45" s="186"/>
      <c r="J45" s="2"/>
      <c r="K45" s="84"/>
    </row>
    <row r="46" spans="1:256" s="22" customFormat="1" ht="15" customHeight="1" x14ac:dyDescent="0.3">
      <c r="A46" s="2">
        <v>4.1900000000000004</v>
      </c>
      <c r="B46" s="4" t="s">
        <v>3</v>
      </c>
      <c r="C46" s="23" t="s">
        <v>30</v>
      </c>
      <c r="D46" s="23" t="s">
        <v>19</v>
      </c>
      <c r="E46" s="144">
        <v>5</v>
      </c>
      <c r="F46" s="145">
        <f t="shared" si="1"/>
        <v>0.72638888888888864</v>
      </c>
      <c r="G46" s="77"/>
      <c r="H46" s="64"/>
      <c r="I46" s="64"/>
      <c r="J46" s="2"/>
    </row>
    <row r="47" spans="1:256" customFormat="1" ht="15" customHeight="1" x14ac:dyDescent="0.3">
      <c r="A47" s="147" t="s">
        <v>192</v>
      </c>
      <c r="B47" s="4" t="s">
        <v>3</v>
      </c>
      <c r="C47" s="23" t="s">
        <v>26</v>
      </c>
      <c r="D47" s="23" t="s">
        <v>19</v>
      </c>
      <c r="E47" s="144">
        <v>5</v>
      </c>
      <c r="F47" s="145">
        <f t="shared" si="1"/>
        <v>0.72986111111111085</v>
      </c>
      <c r="G47" s="77"/>
      <c r="H47" s="64"/>
      <c r="I47" s="64"/>
      <c r="J47" s="2" t="s">
        <v>244</v>
      </c>
    </row>
    <row r="48" spans="1:256" customFormat="1" ht="15" customHeight="1" x14ac:dyDescent="0.3">
      <c r="A48" s="2">
        <v>4.21</v>
      </c>
      <c r="B48" s="4" t="s">
        <v>3</v>
      </c>
      <c r="C48" s="23" t="s">
        <v>27</v>
      </c>
      <c r="D48" s="23" t="s">
        <v>298</v>
      </c>
      <c r="E48" s="144">
        <v>5</v>
      </c>
      <c r="F48" s="145">
        <f t="shared" si="1"/>
        <v>0.73333333333333306</v>
      </c>
      <c r="G48" s="77"/>
      <c r="H48" s="64"/>
      <c r="I48" s="64"/>
      <c r="J48" s="2"/>
    </row>
    <row r="49" spans="1:256" customFormat="1" ht="15" customHeight="1" x14ac:dyDescent="0.3">
      <c r="A49" s="2">
        <v>4.22</v>
      </c>
      <c r="B49" s="4" t="s">
        <v>3</v>
      </c>
      <c r="C49" s="23" t="s">
        <v>296</v>
      </c>
      <c r="D49" s="23" t="s">
        <v>297</v>
      </c>
      <c r="E49" s="144">
        <v>5</v>
      </c>
      <c r="F49" s="145">
        <f t="shared" si="1"/>
        <v>0.73680555555555527</v>
      </c>
      <c r="G49" s="77"/>
      <c r="H49" s="64"/>
      <c r="I49" s="64"/>
      <c r="J49" s="2"/>
    </row>
    <row r="50" spans="1:256" customFormat="1" ht="15" customHeight="1" x14ac:dyDescent="0.3">
      <c r="A50" s="4"/>
      <c r="B50" s="8"/>
      <c r="D50" s="2"/>
      <c r="E50" s="140"/>
      <c r="F50" s="145">
        <f t="shared" si="1"/>
        <v>0.74027777777777748</v>
      </c>
      <c r="G50" s="14"/>
      <c r="H50" s="64"/>
      <c r="I50" s="64"/>
      <c r="J50" s="2"/>
    </row>
    <row r="51" spans="1:256" customFormat="1" ht="15" customHeight="1" x14ac:dyDescent="0.3">
      <c r="A51" s="2" t="str">
        <f>'WG Opening'!A66</f>
        <v>5</v>
      </c>
      <c r="B51" s="2"/>
      <c r="C51" s="2" t="str">
        <f>'WG Opening'!C66</f>
        <v>NEW BUSINESS</v>
      </c>
      <c r="D51" s="2" t="str">
        <f>'WG Opening'!D66</f>
        <v>Beecher</v>
      </c>
      <c r="E51" s="140">
        <v>0</v>
      </c>
      <c r="F51" s="145">
        <f t="shared" si="1"/>
        <v>0.74027777777777748</v>
      </c>
      <c r="G51" s="77"/>
      <c r="H51" s="61"/>
      <c r="I51" s="61"/>
      <c r="J51" s="67"/>
    </row>
    <row r="52" spans="1:256" customFormat="1" ht="15" customHeight="1" x14ac:dyDescent="0.3">
      <c r="B52" s="2"/>
      <c r="C52" s="20"/>
      <c r="D52" s="2"/>
      <c r="E52" s="140"/>
      <c r="F52" s="145">
        <f t="shared" si="1"/>
        <v>0.74027777777777748</v>
      </c>
      <c r="G52" s="77"/>
      <c r="H52" s="61"/>
      <c r="I52" s="61"/>
      <c r="J52" s="67"/>
    </row>
    <row r="53" spans="1:256" customFormat="1" ht="15" customHeight="1" x14ac:dyDescent="0.3">
      <c r="A53" s="2">
        <f>'WG Opening'!A70</f>
        <v>6</v>
      </c>
      <c r="B53" s="2"/>
      <c r="C53" s="2" t="str">
        <f>'WG Opening'!C70</f>
        <v>AOB</v>
      </c>
      <c r="D53" s="2" t="str">
        <f>'WG Opening'!D70</f>
        <v>Beecher</v>
      </c>
      <c r="E53" s="140">
        <v>1</v>
      </c>
      <c r="F53" s="145">
        <f t="shared" si="1"/>
        <v>0.74027777777777748</v>
      </c>
      <c r="G53" s="77"/>
      <c r="H53" s="61"/>
      <c r="I53" s="61"/>
      <c r="J53" s="67"/>
    </row>
    <row r="54" spans="1:256" customFormat="1" x14ac:dyDescent="0.3">
      <c r="A54" s="4"/>
      <c r="B54" s="2"/>
      <c r="C54" s="28"/>
      <c r="D54" s="2"/>
      <c r="E54" s="140"/>
      <c r="F54" s="145">
        <f t="shared" si="1"/>
        <v>0.74097222222222192</v>
      </c>
      <c r="G54" s="77"/>
      <c r="H54" s="61"/>
      <c r="I54" s="61"/>
      <c r="J54" s="67"/>
    </row>
    <row r="55" spans="1:256" customFormat="1" x14ac:dyDescent="0.3">
      <c r="A55" s="2" t="str">
        <f>'WG Opening'!A72</f>
        <v>7</v>
      </c>
      <c r="B55" s="2"/>
      <c r="C55" s="2" t="s">
        <v>7</v>
      </c>
      <c r="D55" s="2" t="str">
        <f>'WG Opening'!D72</f>
        <v>Beecher</v>
      </c>
      <c r="E55" s="140">
        <v>1</v>
      </c>
      <c r="F55" s="145">
        <f t="shared" si="1"/>
        <v>0.74097222222222192</v>
      </c>
      <c r="G55" s="77"/>
      <c r="H55" s="61"/>
      <c r="I55" s="61"/>
      <c r="J55" s="67"/>
    </row>
    <row r="56" spans="1:256" customFormat="1" x14ac:dyDescent="0.3">
      <c r="A56" s="4"/>
      <c r="B56" s="2"/>
      <c r="C56" s="20"/>
      <c r="D56" s="20"/>
      <c r="E56" s="140"/>
      <c r="F56" s="145">
        <f t="shared" si="1"/>
        <v>0.74166666666666636</v>
      </c>
      <c r="G56" s="77"/>
      <c r="H56" s="61"/>
      <c r="I56" s="61"/>
      <c r="J56" s="67"/>
    </row>
    <row r="57" spans="1:256" customFormat="1" x14ac:dyDescent="0.3">
      <c r="A57" s="3"/>
      <c r="B57" s="2"/>
      <c r="C57" s="1"/>
      <c r="D57" s="1"/>
      <c r="E57" s="140"/>
      <c r="F57" s="146"/>
      <c r="G57" s="77"/>
      <c r="H57" s="61"/>
      <c r="I57" s="61"/>
      <c r="J57" s="67"/>
    </row>
    <row r="58" spans="1:256" customFormat="1" x14ac:dyDescent="0.3">
      <c r="A58" s="19"/>
      <c r="B58" s="2" t="s">
        <v>5</v>
      </c>
      <c r="C58" s="13" t="str">
        <f>'WG Opening'!C75</f>
        <v>ME - Motion, External        MI - Motion, Internal</v>
      </c>
      <c r="D58" s="2"/>
      <c r="E58" s="139" t="s">
        <v>5</v>
      </c>
      <c r="F58" s="145"/>
      <c r="G58" s="77"/>
      <c r="H58" s="61"/>
      <c r="I58" s="61"/>
      <c r="J58" s="67"/>
    </row>
    <row r="59" spans="1:256" ht="15" customHeight="1" x14ac:dyDescent="0.3">
      <c r="A59" s="19" t="s">
        <v>5</v>
      </c>
      <c r="B59" s="2"/>
      <c r="C59" s="13" t="str">
        <f>'WG Opening'!C76</f>
        <v>DT - Discussion Topic         II - Information Item</v>
      </c>
      <c r="D59" s="2"/>
      <c r="E59" s="139"/>
      <c r="F59" s="139"/>
      <c r="G59" s="17"/>
      <c r="H59" s="63"/>
      <c r="I59" s="63"/>
      <c r="J59" s="69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</row>
    <row r="60" spans="1:256" ht="15" customHeight="1" x14ac:dyDescent="0.3">
      <c r="A60" s="19"/>
      <c r="B60" s="2"/>
      <c r="C60" s="13" t="str">
        <f>'WG Opening'!C77</f>
        <v>Category  (* = consent agenda)</v>
      </c>
      <c r="D60" s="2"/>
      <c r="E60" s="139"/>
      <c r="F60" s="145"/>
      <c r="G60" s="17"/>
      <c r="H60" s="63"/>
      <c r="I60" s="63"/>
      <c r="J60" s="69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</row>
    <row r="61" spans="1:256" ht="15.5" x14ac:dyDescent="0.25">
      <c r="G61" s="17"/>
      <c r="H61" s="63"/>
      <c r="I61" s="63"/>
      <c r="J61" s="69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</row>
    <row r="62" spans="1:256" x14ac:dyDescent="0.25">
      <c r="C62" s="14" t="s">
        <v>212</v>
      </c>
      <c r="E62" s="141"/>
    </row>
    <row r="63" spans="1:256" x14ac:dyDescent="0.25">
      <c r="C63" s="14"/>
      <c r="E63" s="141"/>
    </row>
    <row r="64" spans="1:256" x14ac:dyDescent="0.25">
      <c r="C64" s="14"/>
      <c r="E64" s="141"/>
    </row>
    <row r="65" spans="1:5" x14ac:dyDescent="0.25">
      <c r="A65" s="14"/>
      <c r="C65" s="14"/>
      <c r="E65" s="141"/>
    </row>
    <row r="66" spans="1:5" x14ac:dyDescent="0.25">
      <c r="A66" s="14"/>
      <c r="C66" s="14"/>
      <c r="E66" s="141"/>
    </row>
    <row r="67" spans="1:5" x14ac:dyDescent="0.25">
      <c r="A67" s="14"/>
    </row>
    <row r="68" spans="1:5" x14ac:dyDescent="0.25">
      <c r="A68" s="14"/>
    </row>
    <row r="69" spans="1:5" x14ac:dyDescent="0.25">
      <c r="A69" s="14"/>
    </row>
    <row r="80" spans="1:5" x14ac:dyDescent="0.25">
      <c r="A80" s="14"/>
    </row>
    <row r="81" spans="1:5" ht="16.5" customHeight="1" x14ac:dyDescent="0.25">
      <c r="A81" s="14"/>
    </row>
    <row r="82" spans="1:5" ht="16.5" customHeight="1" x14ac:dyDescent="0.25">
      <c r="A82" s="14"/>
      <c r="C82" s="14"/>
      <c r="E82" s="141"/>
    </row>
    <row r="83" spans="1:5" ht="16.5" customHeight="1" x14ac:dyDescent="0.25">
      <c r="A83" s="14"/>
      <c r="C83" s="14"/>
      <c r="E83" s="141"/>
    </row>
    <row r="84" spans="1:5" ht="16.5" customHeight="1" x14ac:dyDescent="0.25">
      <c r="A84" s="14"/>
      <c r="C84" s="14"/>
      <c r="E84" s="141"/>
    </row>
    <row r="85" spans="1:5" ht="16.5" customHeight="1" x14ac:dyDescent="0.25">
      <c r="A85" s="14"/>
      <c r="C85" s="14"/>
      <c r="E85" s="141"/>
    </row>
    <row r="86" spans="1:5" x14ac:dyDescent="0.25">
      <c r="A86" s="14"/>
      <c r="C86" s="14"/>
      <c r="E86" s="141"/>
    </row>
  </sheetData>
  <mergeCells count="14">
    <mergeCell ref="K25:K27"/>
    <mergeCell ref="J26:J27"/>
    <mergeCell ref="H25:J25"/>
    <mergeCell ref="E3:F3"/>
    <mergeCell ref="A1:F1"/>
    <mergeCell ref="A2:F2"/>
    <mergeCell ref="H26:H27"/>
    <mergeCell ref="D5:D11"/>
    <mergeCell ref="E5:E11"/>
    <mergeCell ref="F5:F11"/>
    <mergeCell ref="D19:D24"/>
    <mergeCell ref="E19:E24"/>
    <mergeCell ref="F19:F24"/>
    <mergeCell ref="I26:I27"/>
  </mergeCells>
  <hyperlinks>
    <hyperlink ref="C7" r:id="rId1" display="https://grouper.ieee.org/groups/802/15/pub/Meeting_Plan.html"/>
    <hyperlink ref="C6" r:id="rId2" display="http://grouper.ieee.org/groups/802/15/calendar.html"/>
  </hyperlinks>
  <pageMargins left="0.7" right="0.7" top="0.75" bottom="0.75" header="0.3" footer="0.3"/>
  <pageSetup orientation="portrait" horizontalDpi="300" verticalDpi="300" r:id="rId3"/>
  <ignoredErrors>
    <ignoredError sqref="A14 A1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4"/>
  <sheetViews>
    <sheetView tabSelected="1" zoomScale="80" zoomScaleNormal="80" workbookViewId="0">
      <pane xSplit="1" ySplit="8" topLeftCell="B23" activePane="bottomRight" state="frozen"/>
      <selection pane="topRight" activeCell="F1" sqref="F1"/>
      <selection pane="bottomLeft" activeCell="A9" sqref="A9"/>
      <selection pane="bottomRight" activeCell="L37" sqref="L37"/>
    </sheetView>
  </sheetViews>
  <sheetFormatPr defaultColWidth="7.83203125" defaultRowHeight="13" x14ac:dyDescent="0.3"/>
  <cols>
    <col min="1" max="1" width="11.83203125" style="1" customWidth="1"/>
    <col min="2" max="3" width="4.5" style="1" customWidth="1"/>
    <col min="4" max="23" width="6.58203125" style="1" customWidth="1"/>
    <col min="24" max="29" width="3.1640625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4" s="43" customFormat="1" ht="1.75" customHeight="1" thickBot="1" x14ac:dyDescent="0.3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</row>
    <row r="2" spans="1:34" s="43" customFormat="1" ht="19.75" customHeight="1" x14ac:dyDescent="0.3">
      <c r="A2" s="339" t="s">
        <v>301</v>
      </c>
      <c r="B2" s="128" t="s">
        <v>254</v>
      </c>
      <c r="C2" s="128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30"/>
      <c r="Z2" s="130"/>
      <c r="AA2" s="129"/>
      <c r="AB2" s="130"/>
      <c r="AC2" s="131"/>
    </row>
    <row r="3" spans="1:34" s="43" customFormat="1" ht="19.25" customHeight="1" x14ac:dyDescent="0.5">
      <c r="A3" s="340"/>
      <c r="B3" s="132" t="s">
        <v>255</v>
      </c>
      <c r="C3" s="132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4"/>
      <c r="AD3" s="35"/>
      <c r="AE3" s="35"/>
      <c r="AF3"/>
      <c r="AG3"/>
    </row>
    <row r="4" spans="1:34" s="43" customFormat="1" ht="19.75" customHeight="1" thickBot="1" x14ac:dyDescent="0.35">
      <c r="A4" s="340"/>
      <c r="B4" s="135" t="s">
        <v>169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  <c r="AA4" s="136"/>
      <c r="AB4" s="136"/>
      <c r="AC4" s="138"/>
    </row>
    <row r="5" spans="1:34" ht="13" customHeight="1" x14ac:dyDescent="0.3">
      <c r="A5" s="381" t="s">
        <v>158</v>
      </c>
      <c r="B5" s="341" t="s">
        <v>46</v>
      </c>
      <c r="C5" s="342"/>
      <c r="D5" s="343" t="s">
        <v>47</v>
      </c>
      <c r="E5" s="344"/>
      <c r="F5" s="344"/>
      <c r="G5" s="344"/>
      <c r="H5" s="345"/>
      <c r="I5" s="343" t="s">
        <v>48</v>
      </c>
      <c r="J5" s="344"/>
      <c r="K5" s="344"/>
      <c r="L5" s="344"/>
      <c r="M5" s="345"/>
      <c r="N5" s="343" t="s">
        <v>49</v>
      </c>
      <c r="O5" s="344"/>
      <c r="P5" s="344"/>
      <c r="Q5" s="344"/>
      <c r="R5" s="345"/>
      <c r="S5" s="343" t="s">
        <v>50</v>
      </c>
      <c r="T5" s="344"/>
      <c r="U5" s="344"/>
      <c r="V5" s="344"/>
      <c r="W5" s="345"/>
      <c r="X5" s="343" t="s">
        <v>51</v>
      </c>
      <c r="Y5" s="344"/>
      <c r="Z5" s="345"/>
      <c r="AA5" s="343" t="s">
        <v>52</v>
      </c>
      <c r="AB5" s="344"/>
      <c r="AC5" s="345"/>
    </row>
    <row r="6" spans="1:34" ht="12.75" customHeight="1" thickBot="1" x14ac:dyDescent="0.35">
      <c r="A6" s="382"/>
      <c r="B6" s="346">
        <f>DATE(2025,1,12)</f>
        <v>45669</v>
      </c>
      <c r="C6" s="347"/>
      <c r="D6" s="350">
        <f>B6+1</f>
        <v>45670</v>
      </c>
      <c r="E6" s="350"/>
      <c r="F6" s="350"/>
      <c r="G6" s="350"/>
      <c r="H6" s="351"/>
      <c r="I6" s="380">
        <f>D6+1</f>
        <v>45671</v>
      </c>
      <c r="J6" s="350"/>
      <c r="K6" s="350"/>
      <c r="L6" s="350"/>
      <c r="M6" s="351"/>
      <c r="N6" s="380">
        <f>I6+1</f>
        <v>45672</v>
      </c>
      <c r="O6" s="350"/>
      <c r="P6" s="350"/>
      <c r="Q6" s="350"/>
      <c r="R6" s="351"/>
      <c r="S6" s="380">
        <f>N6+1</f>
        <v>45673</v>
      </c>
      <c r="T6" s="350"/>
      <c r="U6" s="350"/>
      <c r="V6" s="350"/>
      <c r="W6" s="351"/>
      <c r="X6" s="384">
        <f>S6+1</f>
        <v>45674</v>
      </c>
      <c r="Y6" s="385"/>
      <c r="Z6" s="386"/>
      <c r="AA6" s="384">
        <f>X6+1</f>
        <v>45675</v>
      </c>
      <c r="AB6" s="385"/>
      <c r="AC6" s="386"/>
    </row>
    <row r="7" spans="1:34" ht="12.75" customHeight="1" x14ac:dyDescent="0.3">
      <c r="A7" s="382"/>
      <c r="B7" s="387" t="s">
        <v>184</v>
      </c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9"/>
      <c r="X7" s="87"/>
      <c r="Y7" s="88"/>
      <c r="Z7" s="89"/>
      <c r="AA7" s="87"/>
      <c r="AB7" s="88"/>
      <c r="AC7" s="89"/>
    </row>
    <row r="8" spans="1:34" s="43" customFormat="1" ht="38.25" customHeight="1" thickBot="1" x14ac:dyDescent="0.35">
      <c r="A8" s="383"/>
      <c r="B8" s="348" t="s">
        <v>114</v>
      </c>
      <c r="C8" s="349"/>
      <c r="D8" s="177" t="s">
        <v>114</v>
      </c>
      <c r="E8" s="170" t="s">
        <v>122</v>
      </c>
      <c r="F8" s="170" t="s">
        <v>123</v>
      </c>
      <c r="G8" s="170" t="s">
        <v>124</v>
      </c>
      <c r="H8" s="176" t="s">
        <v>231</v>
      </c>
      <c r="I8" s="177" t="s">
        <v>114</v>
      </c>
      <c r="J8" s="170" t="s">
        <v>122</v>
      </c>
      <c r="K8" s="170" t="s">
        <v>123</v>
      </c>
      <c r="L8" s="170" t="s">
        <v>124</v>
      </c>
      <c r="M8" s="176" t="s">
        <v>231</v>
      </c>
      <c r="N8" s="177" t="s">
        <v>114</v>
      </c>
      <c r="O8" s="170" t="s">
        <v>122</v>
      </c>
      <c r="P8" s="170" t="s">
        <v>123</v>
      </c>
      <c r="Q8" s="170" t="s">
        <v>124</v>
      </c>
      <c r="R8" s="176" t="s">
        <v>231</v>
      </c>
      <c r="S8" s="177" t="s">
        <v>114</v>
      </c>
      <c r="T8" s="170" t="s">
        <v>122</v>
      </c>
      <c r="U8" s="170" t="s">
        <v>123</v>
      </c>
      <c r="V8" s="170" t="s">
        <v>124</v>
      </c>
      <c r="W8" s="176" t="s">
        <v>231</v>
      </c>
      <c r="X8" s="87"/>
      <c r="Y8" s="88"/>
      <c r="Z8" s="89"/>
      <c r="AA8" s="87"/>
      <c r="AB8" s="88"/>
      <c r="AC8" s="89"/>
    </row>
    <row r="9" spans="1:34" ht="15" customHeight="1" x14ac:dyDescent="0.3">
      <c r="A9" s="90" t="s">
        <v>53</v>
      </c>
      <c r="B9" s="88"/>
      <c r="C9" s="89"/>
      <c r="D9" s="352" t="s">
        <v>54</v>
      </c>
      <c r="E9" s="352"/>
      <c r="F9" s="352"/>
      <c r="G9" s="353"/>
      <c r="H9" s="354"/>
      <c r="I9" s="357" t="s">
        <v>54</v>
      </c>
      <c r="J9" s="352"/>
      <c r="K9" s="352"/>
      <c r="L9" s="352"/>
      <c r="M9" s="354"/>
      <c r="N9" s="357" t="s">
        <v>54</v>
      </c>
      <c r="O9" s="352"/>
      <c r="P9" s="352"/>
      <c r="Q9" s="352"/>
      <c r="R9" s="354"/>
      <c r="S9" s="357" t="s">
        <v>54</v>
      </c>
      <c r="T9" s="352"/>
      <c r="U9" s="352"/>
      <c r="V9" s="352"/>
      <c r="W9" s="354"/>
      <c r="X9" s="87"/>
      <c r="Y9" s="88"/>
      <c r="Z9" s="89"/>
      <c r="AA9" s="87"/>
      <c r="AB9" s="88"/>
      <c r="AC9" s="89"/>
      <c r="AE9"/>
    </row>
    <row r="10" spans="1:34" ht="15" customHeight="1" thickBot="1" x14ac:dyDescent="0.35">
      <c r="A10" s="91" t="s">
        <v>55</v>
      </c>
      <c r="B10" s="88"/>
      <c r="C10" s="89"/>
      <c r="D10" s="355"/>
      <c r="E10" s="355"/>
      <c r="F10" s="355"/>
      <c r="G10" s="355"/>
      <c r="H10" s="356"/>
      <c r="I10" s="358"/>
      <c r="J10" s="355"/>
      <c r="K10" s="355"/>
      <c r="L10" s="355"/>
      <c r="M10" s="356"/>
      <c r="N10" s="358"/>
      <c r="O10" s="355"/>
      <c r="P10" s="355"/>
      <c r="Q10" s="355"/>
      <c r="R10" s="356"/>
      <c r="S10" s="358"/>
      <c r="T10" s="355"/>
      <c r="U10" s="355"/>
      <c r="V10" s="355"/>
      <c r="W10" s="356"/>
      <c r="X10" s="87"/>
      <c r="Y10" s="88"/>
      <c r="Z10" s="89"/>
      <c r="AA10" s="87"/>
      <c r="AB10" s="88"/>
      <c r="AC10" s="89"/>
      <c r="AE10"/>
    </row>
    <row r="11" spans="1:34" ht="15" customHeight="1" thickBot="1" x14ac:dyDescent="0.35">
      <c r="A11" s="92" t="s">
        <v>56</v>
      </c>
      <c r="B11" s="88"/>
      <c r="C11" s="89"/>
      <c r="D11" s="333" t="s">
        <v>253</v>
      </c>
      <c r="E11" s="334"/>
      <c r="F11" s="334"/>
      <c r="G11" s="334"/>
      <c r="H11" s="335"/>
      <c r="I11" s="297" t="s">
        <v>233</v>
      </c>
      <c r="J11" s="242"/>
      <c r="K11" s="321" t="s">
        <v>232</v>
      </c>
      <c r="L11" s="377" t="s">
        <v>245</v>
      </c>
      <c r="M11" s="242"/>
      <c r="N11" s="374" t="s">
        <v>258</v>
      </c>
      <c r="O11" s="375"/>
      <c r="P11" s="375"/>
      <c r="Q11" s="375"/>
      <c r="R11" s="376"/>
      <c r="S11" s="297" t="s">
        <v>233</v>
      </c>
      <c r="T11" s="242"/>
      <c r="U11" s="321" t="s">
        <v>232</v>
      </c>
      <c r="V11" s="242"/>
      <c r="W11" s="309">
        <v>802.18</v>
      </c>
      <c r="X11" s="87"/>
      <c r="Y11" s="88"/>
      <c r="Z11" s="89"/>
      <c r="AA11" s="87"/>
      <c r="AB11" s="88"/>
      <c r="AC11" s="89"/>
      <c r="AE11"/>
    </row>
    <row r="12" spans="1:34" ht="15" customHeight="1" thickBot="1" x14ac:dyDescent="0.35">
      <c r="A12" s="92" t="s">
        <v>58</v>
      </c>
      <c r="B12" s="88"/>
      <c r="C12" s="89"/>
      <c r="D12" s="336"/>
      <c r="E12" s="337"/>
      <c r="F12" s="337"/>
      <c r="G12" s="337"/>
      <c r="H12" s="338"/>
      <c r="I12" s="298"/>
      <c r="J12" s="243"/>
      <c r="K12" s="322"/>
      <c r="L12" s="378"/>
      <c r="M12" s="243"/>
      <c r="N12" s="362"/>
      <c r="O12" s="363"/>
      <c r="P12" s="363"/>
      <c r="Q12" s="363"/>
      <c r="R12" s="364"/>
      <c r="S12" s="298"/>
      <c r="T12" s="243"/>
      <c r="U12" s="322"/>
      <c r="V12" s="243"/>
      <c r="W12" s="310"/>
      <c r="X12" s="87"/>
      <c r="Y12" s="88"/>
      <c r="Z12" s="89"/>
      <c r="AA12" s="87"/>
      <c r="AB12" s="88"/>
      <c r="AC12" s="89"/>
      <c r="AE12"/>
    </row>
    <row r="13" spans="1:34" ht="15" customHeight="1" x14ac:dyDescent="0.3">
      <c r="A13" s="92" t="s">
        <v>59</v>
      </c>
      <c r="B13" s="88"/>
      <c r="C13" s="89"/>
      <c r="D13" s="359"/>
      <c r="E13" s="360"/>
      <c r="F13" s="360"/>
      <c r="G13" s="360"/>
      <c r="H13" s="361"/>
      <c r="I13" s="298"/>
      <c r="J13" s="243"/>
      <c r="K13" s="322"/>
      <c r="L13" s="378"/>
      <c r="M13" s="243"/>
      <c r="N13" s="365" t="s">
        <v>249</v>
      </c>
      <c r="O13" s="366"/>
      <c r="P13" s="366"/>
      <c r="Q13" s="366"/>
      <c r="R13" s="367"/>
      <c r="S13" s="298"/>
      <c r="T13" s="243"/>
      <c r="U13" s="322"/>
      <c r="V13" s="243"/>
      <c r="W13" s="310"/>
      <c r="X13" s="87"/>
      <c r="Y13" s="88"/>
      <c r="Z13" s="89"/>
      <c r="AA13" s="87"/>
      <c r="AB13" s="88"/>
      <c r="AC13" s="89"/>
    </row>
    <row r="14" spans="1:34" ht="15" customHeight="1" thickBot="1" x14ac:dyDescent="0.35">
      <c r="A14" s="92" t="s">
        <v>60</v>
      </c>
      <c r="B14" s="88"/>
      <c r="C14" s="89"/>
      <c r="D14" s="362"/>
      <c r="E14" s="363"/>
      <c r="F14" s="363"/>
      <c r="G14" s="363"/>
      <c r="H14" s="364"/>
      <c r="I14" s="299"/>
      <c r="J14" s="244"/>
      <c r="K14" s="323"/>
      <c r="L14" s="379"/>
      <c r="M14" s="244"/>
      <c r="N14" s="368"/>
      <c r="O14" s="369"/>
      <c r="P14" s="369"/>
      <c r="Q14" s="369"/>
      <c r="R14" s="370"/>
      <c r="S14" s="299"/>
      <c r="T14" s="244"/>
      <c r="U14" s="323"/>
      <c r="V14" s="244"/>
      <c r="W14" s="311"/>
      <c r="X14" s="87"/>
      <c r="Y14" s="88"/>
      <c r="Z14" s="89"/>
      <c r="AA14" s="87"/>
      <c r="AB14" s="88"/>
      <c r="AC14" s="89"/>
    </row>
    <row r="15" spans="1:34" ht="15" customHeight="1" thickBot="1" x14ac:dyDescent="0.35">
      <c r="A15" s="93" t="s">
        <v>61</v>
      </c>
      <c r="B15" s="88"/>
      <c r="C15" s="89"/>
      <c r="D15" s="319" t="s">
        <v>62</v>
      </c>
      <c r="E15" s="319"/>
      <c r="F15" s="319"/>
      <c r="G15" s="319"/>
      <c r="H15" s="320"/>
      <c r="I15" s="318" t="s">
        <v>62</v>
      </c>
      <c r="J15" s="319"/>
      <c r="K15" s="319"/>
      <c r="L15" s="319"/>
      <c r="M15" s="320"/>
      <c r="N15" s="318" t="s">
        <v>62</v>
      </c>
      <c r="O15" s="319"/>
      <c r="P15" s="319"/>
      <c r="Q15" s="319"/>
      <c r="R15" s="320"/>
      <c r="S15" s="318" t="s">
        <v>62</v>
      </c>
      <c r="T15" s="319"/>
      <c r="U15" s="319"/>
      <c r="V15" s="319"/>
      <c r="W15" s="320"/>
      <c r="X15" s="87"/>
      <c r="Y15" s="88"/>
      <c r="Z15" s="89"/>
      <c r="AA15" s="87"/>
      <c r="AB15" s="88"/>
      <c r="AC15" s="89"/>
      <c r="AE15"/>
      <c r="AF15"/>
      <c r="AG15"/>
      <c r="AH15"/>
    </row>
    <row r="16" spans="1:34" ht="15" customHeight="1" x14ac:dyDescent="0.3">
      <c r="A16" s="94" t="s">
        <v>63</v>
      </c>
      <c r="B16" s="88"/>
      <c r="C16" s="89"/>
      <c r="D16" s="365" t="s">
        <v>130</v>
      </c>
      <c r="E16" s="366"/>
      <c r="F16" s="366"/>
      <c r="G16" s="366"/>
      <c r="H16" s="367"/>
      <c r="I16" s="297" t="s">
        <v>233</v>
      </c>
      <c r="J16" s="242"/>
      <c r="K16" s="330" t="s">
        <v>134</v>
      </c>
      <c r="L16" s="242"/>
      <c r="M16" s="309">
        <v>802.18</v>
      </c>
      <c r="N16" s="365" t="s">
        <v>260</v>
      </c>
      <c r="O16" s="366"/>
      <c r="P16" s="366"/>
      <c r="Q16" s="366"/>
      <c r="R16" s="367"/>
      <c r="S16" s="297" t="s">
        <v>233</v>
      </c>
      <c r="T16" s="312" t="s">
        <v>216</v>
      </c>
      <c r="U16" s="321" t="s">
        <v>232</v>
      </c>
      <c r="V16" s="242"/>
      <c r="W16" s="242"/>
      <c r="X16" s="87"/>
      <c r="Y16" s="88"/>
      <c r="Z16" s="89"/>
      <c r="AA16" s="87"/>
      <c r="AB16" s="88"/>
      <c r="AC16" s="89"/>
      <c r="AE16"/>
      <c r="AF16"/>
      <c r="AG16"/>
      <c r="AH16"/>
    </row>
    <row r="17" spans="1:34" ht="15" customHeight="1" x14ac:dyDescent="0.3">
      <c r="A17" s="94" t="s">
        <v>64</v>
      </c>
      <c r="B17" s="88"/>
      <c r="C17" s="89"/>
      <c r="D17" s="371"/>
      <c r="E17" s="372"/>
      <c r="F17" s="372"/>
      <c r="G17" s="372"/>
      <c r="H17" s="373"/>
      <c r="I17" s="298"/>
      <c r="J17" s="243"/>
      <c r="K17" s="331"/>
      <c r="L17" s="243"/>
      <c r="M17" s="310"/>
      <c r="N17" s="371"/>
      <c r="O17" s="372"/>
      <c r="P17" s="372"/>
      <c r="Q17" s="372"/>
      <c r="R17" s="373"/>
      <c r="S17" s="298"/>
      <c r="T17" s="313"/>
      <c r="U17" s="322"/>
      <c r="V17" s="243"/>
      <c r="W17" s="243"/>
      <c r="X17" s="87"/>
      <c r="Y17" s="88"/>
      <c r="Z17" s="89"/>
      <c r="AA17" s="87"/>
      <c r="AB17" s="88"/>
      <c r="AC17" s="89"/>
      <c r="AE17"/>
      <c r="AF17"/>
      <c r="AG17"/>
      <c r="AH17"/>
    </row>
    <row r="18" spans="1:34" ht="15" customHeight="1" x14ac:dyDescent="0.3">
      <c r="A18" s="94" t="s">
        <v>65</v>
      </c>
      <c r="B18" s="88"/>
      <c r="C18" s="89"/>
      <c r="D18" s="371"/>
      <c r="E18" s="372"/>
      <c r="F18" s="372"/>
      <c r="G18" s="372"/>
      <c r="H18" s="373"/>
      <c r="I18" s="298"/>
      <c r="J18" s="243"/>
      <c r="K18" s="331"/>
      <c r="L18" s="243"/>
      <c r="M18" s="310"/>
      <c r="N18" s="371"/>
      <c r="O18" s="372"/>
      <c r="P18" s="372"/>
      <c r="Q18" s="372"/>
      <c r="R18" s="373"/>
      <c r="S18" s="298"/>
      <c r="T18" s="313"/>
      <c r="U18" s="322"/>
      <c r="V18" s="243"/>
      <c r="W18" s="243"/>
      <c r="X18" s="87"/>
      <c r="Y18" s="88"/>
      <c r="Z18" s="89"/>
      <c r="AA18" s="87"/>
      <c r="AB18" s="88"/>
      <c r="AC18" s="89"/>
      <c r="AE18"/>
      <c r="AF18"/>
      <c r="AG18"/>
      <c r="AH18"/>
    </row>
    <row r="19" spans="1:34" ht="15" customHeight="1" thickBot="1" x14ac:dyDescent="0.35">
      <c r="A19" s="94" t="s">
        <v>66</v>
      </c>
      <c r="B19" s="88"/>
      <c r="C19" s="89"/>
      <c r="D19" s="368"/>
      <c r="E19" s="369"/>
      <c r="F19" s="369"/>
      <c r="G19" s="369"/>
      <c r="H19" s="370"/>
      <c r="I19" s="299"/>
      <c r="J19" s="244"/>
      <c r="K19" s="332"/>
      <c r="L19" s="244"/>
      <c r="M19" s="311"/>
      <c r="N19" s="368"/>
      <c r="O19" s="369"/>
      <c r="P19" s="369"/>
      <c r="Q19" s="369"/>
      <c r="R19" s="370"/>
      <c r="S19" s="299"/>
      <c r="T19" s="314"/>
      <c r="U19" s="323"/>
      <c r="V19" s="244"/>
      <c r="W19" s="244"/>
      <c r="X19" s="87"/>
      <c r="Y19" s="88"/>
      <c r="Z19" s="89"/>
      <c r="AA19" s="87"/>
      <c r="AB19" s="88"/>
      <c r="AC19" s="89"/>
    </row>
    <row r="20" spans="1:34" ht="15" customHeight="1" x14ac:dyDescent="0.3">
      <c r="A20" s="91" t="s">
        <v>67</v>
      </c>
      <c r="B20" s="88"/>
      <c r="C20" s="89"/>
      <c r="D20" s="352" t="s">
        <v>138</v>
      </c>
      <c r="E20" s="352"/>
      <c r="F20" s="352"/>
      <c r="G20" s="352"/>
      <c r="H20" s="354"/>
      <c r="I20" s="352" t="s">
        <v>138</v>
      </c>
      <c r="J20" s="352"/>
      <c r="K20" s="352"/>
      <c r="L20" s="352"/>
      <c r="M20" s="354"/>
      <c r="N20" s="352" t="s">
        <v>138</v>
      </c>
      <c r="O20" s="352"/>
      <c r="P20" s="352"/>
      <c r="Q20" s="352"/>
      <c r="R20" s="354"/>
      <c r="S20" s="352" t="s">
        <v>138</v>
      </c>
      <c r="T20" s="352"/>
      <c r="U20" s="352"/>
      <c r="V20" s="352"/>
      <c r="W20" s="354"/>
      <c r="X20" s="87"/>
      <c r="Y20" s="88"/>
      <c r="Z20" s="89"/>
      <c r="AA20" s="87"/>
      <c r="AB20" s="88"/>
      <c r="AC20" s="89"/>
    </row>
    <row r="21" spans="1:34" ht="15" customHeight="1" thickBot="1" x14ac:dyDescent="0.35">
      <c r="A21" s="91" t="s">
        <v>68</v>
      </c>
      <c r="B21" s="88"/>
      <c r="C21" s="89"/>
      <c r="D21" s="355"/>
      <c r="E21" s="355"/>
      <c r="F21" s="355"/>
      <c r="G21" s="355"/>
      <c r="H21" s="356"/>
      <c r="I21" s="355"/>
      <c r="J21" s="355"/>
      <c r="K21" s="355"/>
      <c r="L21" s="355"/>
      <c r="M21" s="356"/>
      <c r="N21" s="355"/>
      <c r="O21" s="355"/>
      <c r="P21" s="355"/>
      <c r="Q21" s="355"/>
      <c r="R21" s="356"/>
      <c r="S21" s="355"/>
      <c r="T21" s="355"/>
      <c r="U21" s="355"/>
      <c r="V21" s="355"/>
      <c r="W21" s="356"/>
      <c r="X21" s="87"/>
      <c r="Y21" s="88"/>
      <c r="Z21" s="89"/>
      <c r="AA21" s="87"/>
      <c r="AB21" s="88"/>
      <c r="AC21" s="89"/>
    </row>
    <row r="22" spans="1:34" ht="15" customHeight="1" thickBot="1" x14ac:dyDescent="0.35">
      <c r="A22" s="94" t="s">
        <v>69</v>
      </c>
      <c r="B22" s="88"/>
      <c r="C22" s="89"/>
      <c r="D22" s="297" t="s">
        <v>233</v>
      </c>
      <c r="E22" s="327" t="s">
        <v>226</v>
      </c>
      <c r="F22" s="303" t="s">
        <v>57</v>
      </c>
      <c r="G22" s="300" t="s">
        <v>33</v>
      </c>
      <c r="H22" s="242"/>
      <c r="I22" s="297" t="s">
        <v>233</v>
      </c>
      <c r="J22" s="312" t="s">
        <v>216</v>
      </c>
      <c r="K22" s="321" t="s">
        <v>232</v>
      </c>
      <c r="L22" s="242"/>
      <c r="M22" s="242"/>
      <c r="N22" s="297" t="s">
        <v>233</v>
      </c>
      <c r="O22" s="242"/>
      <c r="P22" s="303" t="s">
        <v>57</v>
      </c>
      <c r="Q22" s="377" t="s">
        <v>245</v>
      </c>
      <c r="R22" s="242"/>
      <c r="S22" s="297" t="s">
        <v>233</v>
      </c>
      <c r="T22" s="327" t="s">
        <v>226</v>
      </c>
      <c r="U22" s="303" t="s">
        <v>57</v>
      </c>
      <c r="V22" s="242"/>
      <c r="W22" s="242"/>
      <c r="X22" s="87"/>
      <c r="Y22" s="88"/>
      <c r="Z22" s="89"/>
      <c r="AA22" s="87"/>
      <c r="AB22" s="88"/>
      <c r="AC22" s="89"/>
    </row>
    <row r="23" spans="1:34" ht="15" customHeight="1" x14ac:dyDescent="0.3">
      <c r="A23" s="94" t="s">
        <v>70</v>
      </c>
      <c r="B23" s="245" t="s">
        <v>215</v>
      </c>
      <c r="C23" s="246"/>
      <c r="D23" s="298"/>
      <c r="E23" s="328"/>
      <c r="F23" s="304"/>
      <c r="G23" s="301"/>
      <c r="H23" s="243"/>
      <c r="I23" s="298"/>
      <c r="J23" s="313"/>
      <c r="K23" s="322"/>
      <c r="L23" s="243"/>
      <c r="M23" s="243"/>
      <c r="N23" s="298"/>
      <c r="O23" s="243"/>
      <c r="P23" s="304"/>
      <c r="Q23" s="378"/>
      <c r="R23" s="243"/>
      <c r="S23" s="298"/>
      <c r="T23" s="328"/>
      <c r="U23" s="304"/>
      <c r="V23" s="243"/>
      <c r="W23" s="243"/>
      <c r="X23" s="87"/>
      <c r="Y23" s="88"/>
      <c r="Z23" s="89"/>
      <c r="AA23" s="87"/>
      <c r="AB23" s="88"/>
      <c r="AC23" s="89"/>
    </row>
    <row r="24" spans="1:34" ht="15" customHeight="1" thickBot="1" x14ac:dyDescent="0.35">
      <c r="A24" s="94" t="s">
        <v>71</v>
      </c>
      <c r="B24" s="247"/>
      <c r="C24" s="248"/>
      <c r="D24" s="298"/>
      <c r="E24" s="328"/>
      <c r="F24" s="304"/>
      <c r="G24" s="301"/>
      <c r="H24" s="243"/>
      <c r="I24" s="298"/>
      <c r="J24" s="313"/>
      <c r="K24" s="322"/>
      <c r="L24" s="243"/>
      <c r="M24" s="243"/>
      <c r="N24" s="298"/>
      <c r="O24" s="243"/>
      <c r="P24" s="304"/>
      <c r="Q24" s="378"/>
      <c r="R24" s="243"/>
      <c r="S24" s="298"/>
      <c r="T24" s="328"/>
      <c r="U24" s="304"/>
      <c r="V24" s="243"/>
      <c r="W24" s="243"/>
      <c r="X24" s="87"/>
      <c r="Y24" s="88"/>
      <c r="Z24" s="89"/>
      <c r="AA24" s="87"/>
      <c r="AB24" s="88"/>
      <c r="AC24" s="89"/>
    </row>
    <row r="25" spans="1:34" ht="15" customHeight="1" thickBot="1" x14ac:dyDescent="0.35">
      <c r="A25" s="94" t="s">
        <v>72</v>
      </c>
      <c r="B25" s="88"/>
      <c r="C25" s="89"/>
      <c r="D25" s="299"/>
      <c r="E25" s="329"/>
      <c r="F25" s="305"/>
      <c r="G25" s="302"/>
      <c r="H25" s="244"/>
      <c r="I25" s="299"/>
      <c r="J25" s="314"/>
      <c r="K25" s="323"/>
      <c r="L25" s="244"/>
      <c r="M25" s="244"/>
      <c r="N25" s="299"/>
      <c r="O25" s="244"/>
      <c r="P25" s="305"/>
      <c r="Q25" s="379"/>
      <c r="R25" s="244"/>
      <c r="S25" s="299"/>
      <c r="T25" s="329"/>
      <c r="U25" s="305"/>
      <c r="V25" s="244"/>
      <c r="W25" s="244"/>
      <c r="X25" s="87"/>
      <c r="Y25" s="88"/>
      <c r="Z25" s="89"/>
      <c r="AA25" s="87"/>
      <c r="AB25" s="88"/>
      <c r="AC25" s="89"/>
    </row>
    <row r="26" spans="1:34" ht="15" customHeight="1" thickBot="1" x14ac:dyDescent="0.35">
      <c r="A26" s="93" t="s">
        <v>73</v>
      </c>
      <c r="B26" s="88"/>
      <c r="C26" s="89"/>
      <c r="D26" s="318" t="s">
        <v>62</v>
      </c>
      <c r="E26" s="319"/>
      <c r="F26" s="319"/>
      <c r="G26" s="319"/>
      <c r="H26" s="320"/>
      <c r="I26" s="318" t="s">
        <v>62</v>
      </c>
      <c r="J26" s="319"/>
      <c r="K26" s="319"/>
      <c r="L26" s="319"/>
      <c r="M26" s="320"/>
      <c r="N26" s="318" t="s">
        <v>62</v>
      </c>
      <c r="O26" s="319"/>
      <c r="P26" s="319"/>
      <c r="Q26" s="319"/>
      <c r="R26" s="320"/>
      <c r="S26" s="318" t="s">
        <v>62</v>
      </c>
      <c r="T26" s="319"/>
      <c r="U26" s="319"/>
      <c r="V26" s="319"/>
      <c r="W26" s="320"/>
      <c r="X26" s="87"/>
      <c r="Y26" s="88"/>
      <c r="Z26" s="89"/>
      <c r="AA26" s="87"/>
      <c r="AB26" s="88"/>
      <c r="AC26" s="89"/>
    </row>
    <row r="27" spans="1:34" ht="15" customHeight="1" x14ac:dyDescent="0.3">
      <c r="A27" s="92" t="s">
        <v>74</v>
      </c>
      <c r="B27" s="236" t="s">
        <v>221</v>
      </c>
      <c r="C27" s="237"/>
      <c r="D27" s="297" t="s">
        <v>233</v>
      </c>
      <c r="E27" s="306" t="s">
        <v>227</v>
      </c>
      <c r="F27" s="330" t="s">
        <v>134</v>
      </c>
      <c r="G27" s="242"/>
      <c r="H27" s="242"/>
      <c r="I27" s="242"/>
      <c r="J27" s="402"/>
      <c r="K27" s="303" t="s">
        <v>57</v>
      </c>
      <c r="L27" s="242"/>
      <c r="M27" s="309" t="s">
        <v>200</v>
      </c>
      <c r="N27" s="242"/>
      <c r="O27" s="242"/>
      <c r="P27" s="321" t="s">
        <v>232</v>
      </c>
      <c r="Q27" s="377" t="s">
        <v>245</v>
      </c>
      <c r="R27" s="309">
        <v>802.24</v>
      </c>
      <c r="S27" s="365" t="s">
        <v>131</v>
      </c>
      <c r="T27" s="366"/>
      <c r="U27" s="366"/>
      <c r="V27" s="366"/>
      <c r="W27" s="367"/>
      <c r="X27" s="87"/>
      <c r="Y27" s="88"/>
      <c r="Z27" s="89"/>
      <c r="AA27" s="87"/>
      <c r="AB27" s="88"/>
      <c r="AC27" s="89"/>
    </row>
    <row r="28" spans="1:34" ht="15" customHeight="1" thickBot="1" x14ac:dyDescent="0.35">
      <c r="A28" s="94" t="s">
        <v>75</v>
      </c>
      <c r="B28" s="238"/>
      <c r="C28" s="239"/>
      <c r="D28" s="298"/>
      <c r="E28" s="307"/>
      <c r="F28" s="331"/>
      <c r="G28" s="243"/>
      <c r="H28" s="243"/>
      <c r="I28" s="243"/>
      <c r="J28" s="403"/>
      <c r="K28" s="304"/>
      <c r="L28" s="243"/>
      <c r="M28" s="310"/>
      <c r="N28" s="243"/>
      <c r="O28" s="243"/>
      <c r="P28" s="322"/>
      <c r="Q28" s="378"/>
      <c r="R28" s="310"/>
      <c r="S28" s="371"/>
      <c r="T28" s="372"/>
      <c r="U28" s="372"/>
      <c r="V28" s="372"/>
      <c r="W28" s="373"/>
      <c r="X28" s="87"/>
      <c r="Y28" s="88"/>
      <c r="Z28" s="89"/>
      <c r="AA28" s="87"/>
      <c r="AB28" s="88"/>
      <c r="AC28" s="89"/>
    </row>
    <row r="29" spans="1:34" ht="15" customHeight="1" thickBot="1" x14ac:dyDescent="0.35">
      <c r="A29" s="94" t="s">
        <v>76</v>
      </c>
      <c r="B29" s="240"/>
      <c r="C29" s="241"/>
      <c r="D29" s="298"/>
      <c r="E29" s="307"/>
      <c r="F29" s="331"/>
      <c r="G29" s="243"/>
      <c r="H29" s="243"/>
      <c r="I29" s="243"/>
      <c r="J29" s="306" t="s">
        <v>227</v>
      </c>
      <c r="K29" s="304"/>
      <c r="L29" s="243"/>
      <c r="M29" s="310"/>
      <c r="N29" s="243"/>
      <c r="O29" s="243"/>
      <c r="P29" s="322"/>
      <c r="Q29" s="378"/>
      <c r="R29" s="310"/>
      <c r="S29" s="371"/>
      <c r="T29" s="372"/>
      <c r="U29" s="372"/>
      <c r="V29" s="372"/>
      <c r="W29" s="373"/>
      <c r="X29" s="87"/>
      <c r="Y29" s="88"/>
      <c r="Z29" s="89"/>
      <c r="AA29" s="87"/>
      <c r="AB29" s="88"/>
      <c r="AC29" s="89"/>
    </row>
    <row r="30" spans="1:34" ht="15" customHeight="1" thickBot="1" x14ac:dyDescent="0.35">
      <c r="A30" s="94" t="s">
        <v>77</v>
      </c>
      <c r="B30" s="245" t="s">
        <v>128</v>
      </c>
      <c r="C30" s="246"/>
      <c r="D30" s="299"/>
      <c r="E30" s="308"/>
      <c r="F30" s="332"/>
      <c r="G30" s="244"/>
      <c r="H30" s="244"/>
      <c r="I30" s="244"/>
      <c r="J30" s="308"/>
      <c r="K30" s="305"/>
      <c r="L30" s="244"/>
      <c r="M30" s="311"/>
      <c r="N30" s="244"/>
      <c r="O30" s="244"/>
      <c r="P30" s="323"/>
      <c r="Q30" s="379"/>
      <c r="R30" s="311"/>
      <c r="S30" s="368"/>
      <c r="T30" s="369"/>
      <c r="U30" s="369"/>
      <c r="V30" s="369"/>
      <c r="W30" s="370"/>
      <c r="X30" s="87"/>
      <c r="Y30" s="88"/>
      <c r="Z30" s="89"/>
      <c r="AA30" s="87"/>
      <c r="AB30" s="88"/>
      <c r="AC30" s="89"/>
    </row>
    <row r="31" spans="1:34" ht="15" customHeight="1" thickBot="1" x14ac:dyDescent="0.35">
      <c r="A31" s="91" t="s">
        <v>78</v>
      </c>
      <c r="B31" s="247"/>
      <c r="C31" s="248"/>
      <c r="D31" s="173"/>
      <c r="E31" s="174"/>
      <c r="F31" s="174"/>
      <c r="G31" s="174"/>
      <c r="H31" s="175"/>
      <c r="I31" s="173"/>
      <c r="J31" s="316"/>
      <c r="K31" s="316"/>
      <c r="L31" s="316"/>
      <c r="M31" s="149"/>
      <c r="N31" s="392" t="s">
        <v>166</v>
      </c>
      <c r="O31" s="393"/>
      <c r="P31" s="393"/>
      <c r="Q31" s="393"/>
      <c r="R31" s="394"/>
      <c r="S31" s="173"/>
      <c r="T31" s="174"/>
      <c r="U31" s="174"/>
      <c r="V31" s="174"/>
      <c r="W31" s="175"/>
      <c r="X31" s="88"/>
      <c r="Y31" s="88"/>
      <c r="Z31" s="89"/>
      <c r="AA31" s="87"/>
      <c r="AB31" s="88"/>
      <c r="AC31" s="89"/>
    </row>
    <row r="32" spans="1:34" ht="15" customHeight="1" x14ac:dyDescent="0.3">
      <c r="A32" s="91" t="s">
        <v>79</v>
      </c>
      <c r="B32" s="291" t="s">
        <v>201</v>
      </c>
      <c r="C32" s="292"/>
      <c r="D32" s="171"/>
      <c r="E32" s="152"/>
      <c r="F32" s="152"/>
      <c r="G32" s="152"/>
      <c r="H32" s="309">
        <v>802.19</v>
      </c>
      <c r="I32" s="324" t="s">
        <v>220</v>
      </c>
      <c r="J32" s="317"/>
      <c r="K32" s="317"/>
      <c r="L32" s="317"/>
      <c r="M32" s="149"/>
      <c r="N32" s="395"/>
      <c r="O32" s="396"/>
      <c r="P32" s="396"/>
      <c r="Q32" s="396"/>
      <c r="R32" s="397"/>
      <c r="S32" s="151"/>
      <c r="T32" s="152"/>
      <c r="U32" s="152"/>
      <c r="V32" s="152"/>
      <c r="W32" s="309">
        <v>802.19</v>
      </c>
      <c r="X32" s="88"/>
      <c r="Y32" s="88"/>
      <c r="Z32" s="89"/>
      <c r="AA32" s="87"/>
      <c r="AB32" s="88"/>
      <c r="AC32" s="89"/>
    </row>
    <row r="33" spans="1:29" ht="15" customHeight="1" x14ac:dyDescent="0.3">
      <c r="A33" s="91" t="s">
        <v>81</v>
      </c>
      <c r="B33" s="293"/>
      <c r="C33" s="294"/>
      <c r="D33" s="171"/>
      <c r="E33" s="152"/>
      <c r="F33" s="152"/>
      <c r="G33" s="152"/>
      <c r="H33" s="310"/>
      <c r="I33" s="325"/>
      <c r="J33" s="317"/>
      <c r="K33" s="317"/>
      <c r="L33" s="317"/>
      <c r="M33" s="149"/>
      <c r="N33" s="395"/>
      <c r="O33" s="396"/>
      <c r="P33" s="396"/>
      <c r="Q33" s="396"/>
      <c r="R33" s="397"/>
      <c r="S33" s="151"/>
      <c r="T33" s="152"/>
      <c r="U33" s="152"/>
      <c r="V33" s="152"/>
      <c r="W33" s="310"/>
      <c r="X33" s="88"/>
      <c r="Y33" s="148"/>
      <c r="Z33" s="89"/>
      <c r="AA33" s="87"/>
      <c r="AB33" s="88"/>
      <c r="AC33" s="89"/>
    </row>
    <row r="34" spans="1:29" ht="15" customHeight="1" x14ac:dyDescent="0.3">
      <c r="A34" s="91" t="s">
        <v>82</v>
      </c>
      <c r="B34" s="293"/>
      <c r="C34" s="294"/>
      <c r="D34" s="171"/>
      <c r="E34" s="152"/>
      <c r="F34" s="152"/>
      <c r="G34" s="152"/>
      <c r="H34" s="310"/>
      <c r="I34" s="325"/>
      <c r="J34" s="317"/>
      <c r="K34" s="317"/>
      <c r="L34" s="317"/>
      <c r="M34" s="181"/>
      <c r="N34" s="395"/>
      <c r="O34" s="396"/>
      <c r="P34" s="396"/>
      <c r="Q34" s="396"/>
      <c r="R34" s="397"/>
      <c r="S34" s="151"/>
      <c r="T34" s="152"/>
      <c r="U34" s="152"/>
      <c r="V34" s="152"/>
      <c r="W34" s="310"/>
      <c r="X34" s="88"/>
      <c r="Y34" s="88"/>
      <c r="Z34" s="89"/>
      <c r="AA34" s="87"/>
      <c r="AB34" s="88"/>
      <c r="AC34" s="89"/>
    </row>
    <row r="35" spans="1:29" ht="15" customHeight="1" thickBot="1" x14ac:dyDescent="0.35">
      <c r="A35" s="91" t="s">
        <v>83</v>
      </c>
      <c r="B35" s="293"/>
      <c r="C35" s="294"/>
      <c r="D35" s="171"/>
      <c r="E35" s="250" t="s">
        <v>80</v>
      </c>
      <c r="F35" s="250"/>
      <c r="G35" s="250"/>
      <c r="H35" s="311"/>
      <c r="I35" s="326"/>
      <c r="J35" s="315" t="s">
        <v>80</v>
      </c>
      <c r="K35" s="315"/>
      <c r="L35" s="315"/>
      <c r="M35" s="181"/>
      <c r="N35" s="398"/>
      <c r="O35" s="399"/>
      <c r="P35" s="399"/>
      <c r="Q35" s="399"/>
      <c r="R35" s="400"/>
      <c r="S35" s="249"/>
      <c r="T35" s="250" t="s">
        <v>80</v>
      </c>
      <c r="U35" s="250"/>
      <c r="V35" s="250"/>
      <c r="W35" s="311"/>
      <c r="X35" s="88"/>
      <c r="Y35" s="88"/>
      <c r="Z35" s="89"/>
      <c r="AA35" s="87"/>
      <c r="AB35" s="88"/>
      <c r="AC35" s="89"/>
    </row>
    <row r="36" spans="1:29" ht="15" customHeight="1" x14ac:dyDescent="0.3">
      <c r="A36" s="91" t="s">
        <v>84</v>
      </c>
      <c r="B36" s="293"/>
      <c r="C36" s="294"/>
      <c r="D36" s="151"/>
      <c r="E36" s="250"/>
      <c r="F36" s="250"/>
      <c r="G36" s="250"/>
      <c r="H36" s="149"/>
      <c r="I36" s="171"/>
      <c r="J36" s="315"/>
      <c r="K36" s="315"/>
      <c r="L36" s="315"/>
      <c r="M36" s="181"/>
      <c r="N36" s="152"/>
      <c r="O36" s="152"/>
      <c r="P36" s="152"/>
      <c r="Q36" s="152"/>
      <c r="R36" s="152"/>
      <c r="S36" s="249"/>
      <c r="T36" s="250"/>
      <c r="U36" s="250"/>
      <c r="V36" s="250"/>
      <c r="W36" s="149"/>
      <c r="X36" s="88"/>
      <c r="Y36" s="88"/>
      <c r="Z36" s="89"/>
      <c r="AA36" s="87"/>
      <c r="AB36" s="88"/>
      <c r="AC36" s="89"/>
    </row>
    <row r="37" spans="1:29" ht="15" customHeight="1" x14ac:dyDescent="0.3">
      <c r="A37" s="91" t="s">
        <v>85</v>
      </c>
      <c r="B37" s="293"/>
      <c r="C37" s="294"/>
      <c r="D37" s="249"/>
      <c r="E37" s="250"/>
      <c r="F37" s="250"/>
      <c r="G37" s="250"/>
      <c r="H37" s="251"/>
      <c r="I37" s="171"/>
      <c r="J37" s="152"/>
      <c r="K37" s="152"/>
      <c r="L37" s="152"/>
      <c r="M37" s="390"/>
      <c r="N37" s="152"/>
      <c r="O37" s="152"/>
      <c r="P37" s="152"/>
      <c r="Q37" s="152"/>
      <c r="R37" s="152"/>
      <c r="S37" s="249"/>
      <c r="T37" s="250"/>
      <c r="U37" s="250"/>
      <c r="V37" s="250"/>
      <c r="W37" s="251"/>
      <c r="X37" s="88"/>
      <c r="Y37" s="88"/>
      <c r="Z37" s="89"/>
      <c r="AA37" s="87"/>
      <c r="AB37" s="88"/>
      <c r="AC37" s="89"/>
    </row>
    <row r="38" spans="1:29" ht="15" customHeight="1" x14ac:dyDescent="0.3">
      <c r="A38" s="91" t="s">
        <v>86</v>
      </c>
      <c r="B38" s="293"/>
      <c r="C38" s="294"/>
      <c r="D38" s="249"/>
      <c r="E38" s="250"/>
      <c r="F38" s="250"/>
      <c r="G38" s="250"/>
      <c r="H38" s="251"/>
      <c r="I38" s="171"/>
      <c r="J38" s="152"/>
      <c r="K38" s="152"/>
      <c r="L38" s="152"/>
      <c r="M38" s="390"/>
      <c r="N38" s="152"/>
      <c r="O38" s="152"/>
      <c r="P38" s="152"/>
      <c r="Q38" s="152"/>
      <c r="R38" s="152"/>
      <c r="S38" s="249"/>
      <c r="T38" s="250"/>
      <c r="U38" s="250"/>
      <c r="V38" s="250"/>
      <c r="W38" s="251"/>
      <c r="X38" s="88"/>
      <c r="Y38" s="88"/>
      <c r="Z38" s="89"/>
      <c r="AA38" s="87"/>
      <c r="AB38" s="88"/>
      <c r="AC38" s="89"/>
    </row>
    <row r="39" spans="1:29" ht="15" customHeight="1" x14ac:dyDescent="0.3">
      <c r="A39" s="91" t="s">
        <v>87</v>
      </c>
      <c r="B39" s="293"/>
      <c r="C39" s="294"/>
      <c r="D39" s="249"/>
      <c r="E39" s="250"/>
      <c r="F39" s="250"/>
      <c r="G39" s="250"/>
      <c r="H39" s="251"/>
      <c r="I39" s="171"/>
      <c r="J39" s="152"/>
      <c r="K39" s="152"/>
      <c r="L39" s="152"/>
      <c r="M39" s="390"/>
      <c r="N39" s="151"/>
      <c r="O39" s="152"/>
      <c r="P39" s="152"/>
      <c r="Q39" s="152"/>
      <c r="R39" s="149"/>
      <c r="S39" s="249"/>
      <c r="T39" s="250"/>
      <c r="U39" s="250"/>
      <c r="V39" s="250"/>
      <c r="W39" s="251"/>
      <c r="X39" s="88"/>
      <c r="Y39" s="88"/>
      <c r="Z39" s="89"/>
      <c r="AA39" s="87"/>
      <c r="AB39" s="88"/>
      <c r="AC39" s="89"/>
    </row>
    <row r="40" spans="1:29" ht="15" customHeight="1" thickBot="1" x14ac:dyDescent="0.35">
      <c r="A40" s="91" t="s">
        <v>88</v>
      </c>
      <c r="B40" s="295"/>
      <c r="C40" s="296"/>
      <c r="D40" s="252"/>
      <c r="E40" s="253"/>
      <c r="F40" s="253"/>
      <c r="G40" s="253"/>
      <c r="H40" s="254"/>
      <c r="I40" s="172"/>
      <c r="J40" s="153"/>
      <c r="K40" s="153"/>
      <c r="L40" s="153"/>
      <c r="M40" s="391"/>
      <c r="N40" s="152"/>
      <c r="O40" s="152"/>
      <c r="P40" s="152"/>
      <c r="Q40" s="152"/>
      <c r="R40" s="152"/>
      <c r="S40" s="252"/>
      <c r="T40" s="253"/>
      <c r="U40" s="253"/>
      <c r="V40" s="253"/>
      <c r="W40" s="254"/>
      <c r="X40" s="96"/>
      <c r="Y40" s="96"/>
      <c r="Z40" s="97"/>
      <c r="AA40" s="95"/>
      <c r="AB40" s="96"/>
      <c r="AC40" s="97"/>
    </row>
    <row r="41" spans="1:29" s="43" customFormat="1" ht="15" customHeight="1" thickBot="1" x14ac:dyDescent="0.35">
      <c r="A41" s="119" t="s">
        <v>89</v>
      </c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1"/>
    </row>
    <row r="42" spans="1:29" s="43" customFormat="1" ht="15" customHeight="1" x14ac:dyDescent="0.3">
      <c r="A42" s="98" t="s">
        <v>31</v>
      </c>
      <c r="B42" s="273" t="s">
        <v>234</v>
      </c>
      <c r="C42" s="274"/>
      <c r="D42" s="274"/>
      <c r="E42" s="274"/>
      <c r="F42" s="274"/>
      <c r="G42" s="274"/>
      <c r="H42" s="274"/>
      <c r="I42" s="274"/>
      <c r="J42" s="275"/>
      <c r="K42" s="110"/>
      <c r="L42" s="110"/>
      <c r="M42" s="110"/>
      <c r="N42" s="99" t="s">
        <v>190</v>
      </c>
      <c r="O42" s="258" t="s">
        <v>207</v>
      </c>
      <c r="P42" s="259"/>
      <c r="Q42" s="259"/>
      <c r="R42" s="259"/>
      <c r="S42" s="259"/>
      <c r="T42" s="259"/>
      <c r="U42" s="259"/>
      <c r="V42" s="259"/>
      <c r="W42" s="259"/>
      <c r="X42" s="260"/>
      <c r="Y42" s="112"/>
      <c r="Z42" s="110"/>
      <c r="AA42" s="110"/>
      <c r="AB42" s="112"/>
      <c r="AC42" s="113"/>
    </row>
    <row r="43" spans="1:29" s="43" customFormat="1" x14ac:dyDescent="0.3">
      <c r="A43" s="98" t="s">
        <v>151</v>
      </c>
      <c r="B43" s="276" t="s">
        <v>152</v>
      </c>
      <c r="C43" s="277"/>
      <c r="D43" s="277"/>
      <c r="E43" s="277"/>
      <c r="F43" s="277"/>
      <c r="G43" s="277"/>
      <c r="H43" s="277"/>
      <c r="I43" s="277"/>
      <c r="J43" s="278"/>
      <c r="K43" s="110"/>
      <c r="L43" s="110"/>
      <c r="M43" s="110"/>
      <c r="N43" s="99" t="s">
        <v>90</v>
      </c>
      <c r="O43" s="264" t="s">
        <v>195</v>
      </c>
      <c r="P43" s="265"/>
      <c r="Q43" s="265"/>
      <c r="R43" s="265"/>
      <c r="S43" s="265"/>
      <c r="T43" s="265"/>
      <c r="U43" s="265"/>
      <c r="V43" s="265"/>
      <c r="W43" s="265"/>
      <c r="X43" s="266"/>
      <c r="Y43" s="112"/>
      <c r="Z43" s="110"/>
      <c r="AA43" s="110"/>
      <c r="AB43" s="112"/>
      <c r="AC43" s="113"/>
    </row>
    <row r="44" spans="1:29" s="43" customFormat="1" x14ac:dyDescent="0.3">
      <c r="A44" s="98" t="s">
        <v>186</v>
      </c>
      <c r="B44" s="279" t="s">
        <v>187</v>
      </c>
      <c r="C44" s="280"/>
      <c r="D44" s="280"/>
      <c r="E44" s="280"/>
      <c r="F44" s="280"/>
      <c r="G44" s="280"/>
      <c r="H44" s="280"/>
      <c r="I44" s="280"/>
      <c r="J44" s="281"/>
      <c r="K44" s="110"/>
      <c r="L44" s="110"/>
      <c r="M44" s="110"/>
      <c r="N44" s="99" t="s">
        <v>91</v>
      </c>
      <c r="O44" s="267" t="s">
        <v>92</v>
      </c>
      <c r="P44" s="268"/>
      <c r="Q44" s="268"/>
      <c r="R44" s="268"/>
      <c r="S44" s="268"/>
      <c r="T44" s="268"/>
      <c r="U44" s="268"/>
      <c r="V44" s="268"/>
      <c r="W44" s="268"/>
      <c r="X44" s="269"/>
      <c r="Y44" s="112"/>
      <c r="Z44" s="110"/>
      <c r="AA44" s="110"/>
      <c r="AB44" s="112"/>
      <c r="AC44" s="113"/>
    </row>
    <row r="45" spans="1:29" s="43" customFormat="1" x14ac:dyDescent="0.3">
      <c r="A45" s="98" t="s">
        <v>213</v>
      </c>
      <c r="B45" s="285" t="s">
        <v>222</v>
      </c>
      <c r="C45" s="286"/>
      <c r="D45" s="286"/>
      <c r="E45" s="286"/>
      <c r="F45" s="286"/>
      <c r="G45" s="286"/>
      <c r="H45" s="286"/>
      <c r="I45" s="286"/>
      <c r="J45" s="287"/>
      <c r="K45" s="110"/>
      <c r="L45" s="110"/>
      <c r="M45" s="110"/>
      <c r="N45" s="99" t="s">
        <v>94</v>
      </c>
      <c r="O45" s="270" t="s">
        <v>95</v>
      </c>
      <c r="P45" s="271"/>
      <c r="Q45" s="271"/>
      <c r="R45" s="271"/>
      <c r="S45" s="271"/>
      <c r="T45" s="271"/>
      <c r="U45" s="271"/>
      <c r="V45" s="271"/>
      <c r="W45" s="271"/>
      <c r="X45" s="272"/>
      <c r="Y45" s="112"/>
      <c r="Z45" s="110"/>
      <c r="AA45" s="110"/>
      <c r="AB45" s="112"/>
      <c r="AC45" s="113"/>
    </row>
    <row r="46" spans="1:29" s="43" customFormat="1" x14ac:dyDescent="0.3">
      <c r="A46" s="98" t="s">
        <v>274</v>
      </c>
      <c r="B46" s="288" t="s">
        <v>274</v>
      </c>
      <c r="C46" s="289"/>
      <c r="D46" s="289"/>
      <c r="E46" s="289"/>
      <c r="F46" s="289"/>
      <c r="G46" s="289"/>
      <c r="H46" s="289"/>
      <c r="I46" s="289"/>
      <c r="J46" s="290"/>
      <c r="K46" s="110"/>
      <c r="L46" s="110"/>
      <c r="M46" s="110"/>
      <c r="N46" s="99" t="s">
        <v>18</v>
      </c>
      <c r="O46" s="261" t="s">
        <v>191</v>
      </c>
      <c r="P46" s="262"/>
      <c r="Q46" s="262"/>
      <c r="R46" s="262"/>
      <c r="S46" s="262"/>
      <c r="T46" s="262"/>
      <c r="U46" s="262"/>
      <c r="V46" s="262"/>
      <c r="W46" s="262"/>
      <c r="X46" s="263"/>
      <c r="Y46" s="112"/>
      <c r="Z46" s="110"/>
      <c r="AA46" s="110"/>
      <c r="AB46" s="112"/>
      <c r="AC46" s="113"/>
    </row>
    <row r="47" spans="1:29" s="43" customFormat="1" x14ac:dyDescent="0.3">
      <c r="A47" s="98" t="s">
        <v>93</v>
      </c>
      <c r="B47" s="154" t="s">
        <v>153</v>
      </c>
      <c r="C47" s="155"/>
      <c r="D47" s="155"/>
      <c r="E47" s="155"/>
      <c r="F47" s="155"/>
      <c r="G47" s="155"/>
      <c r="H47" s="155"/>
      <c r="I47" s="155"/>
      <c r="J47" s="156"/>
      <c r="K47" s="110"/>
      <c r="L47" s="110"/>
      <c r="M47" s="110"/>
      <c r="N47" s="99">
        <v>802</v>
      </c>
      <c r="O47" s="282" t="s">
        <v>202</v>
      </c>
      <c r="P47" s="283"/>
      <c r="Q47" s="283"/>
      <c r="R47" s="283"/>
      <c r="S47" s="283"/>
      <c r="T47" s="283"/>
      <c r="U47" s="283"/>
      <c r="V47" s="283"/>
      <c r="W47" s="283"/>
      <c r="X47" s="284"/>
      <c r="Y47" s="112"/>
      <c r="Z47" s="110"/>
      <c r="AA47" s="110"/>
      <c r="AB47" s="112"/>
      <c r="AC47" s="113"/>
    </row>
    <row r="48" spans="1:29" s="43" customFormat="1" x14ac:dyDescent="0.3">
      <c r="A48" s="98" t="s">
        <v>154</v>
      </c>
      <c r="B48" s="157" t="s">
        <v>172</v>
      </c>
      <c r="C48" s="158"/>
      <c r="D48" s="158"/>
      <c r="E48" s="158"/>
      <c r="F48" s="158"/>
      <c r="G48" s="158"/>
      <c r="H48" s="158"/>
      <c r="I48" s="158"/>
      <c r="J48" s="159"/>
      <c r="K48" s="110"/>
      <c r="L48" s="110"/>
      <c r="M48" s="110"/>
      <c r="N48" s="99" t="s">
        <v>203</v>
      </c>
      <c r="O48" s="100" t="s">
        <v>204</v>
      </c>
      <c r="P48" s="104"/>
      <c r="Q48" s="104"/>
      <c r="R48" s="104"/>
      <c r="S48" s="107"/>
      <c r="T48" s="103"/>
      <c r="U48" s="103"/>
      <c r="V48" s="103"/>
      <c r="W48" s="103"/>
      <c r="X48" s="108"/>
      <c r="Y48" s="112"/>
      <c r="Z48" s="110"/>
      <c r="AA48" s="110"/>
      <c r="AB48" s="112"/>
      <c r="AC48" s="113"/>
    </row>
    <row r="49" spans="1:29" s="43" customFormat="1" x14ac:dyDescent="0.3">
      <c r="A49" s="98" t="s">
        <v>214</v>
      </c>
      <c r="B49" s="255" t="s">
        <v>225</v>
      </c>
      <c r="C49" s="256"/>
      <c r="D49" s="256"/>
      <c r="E49" s="256"/>
      <c r="F49" s="256"/>
      <c r="G49" s="256"/>
      <c r="H49" s="256"/>
      <c r="I49" s="256"/>
      <c r="J49" s="257"/>
      <c r="K49" s="110"/>
      <c r="L49" s="110"/>
      <c r="M49" s="110"/>
      <c r="N49" s="99"/>
      <c r="O49" s="100"/>
      <c r="P49" s="104"/>
      <c r="Q49" s="104"/>
      <c r="R49" s="104"/>
      <c r="S49" s="107"/>
      <c r="T49" s="103"/>
      <c r="U49" s="103"/>
      <c r="V49" s="103"/>
      <c r="W49" s="103"/>
      <c r="X49" s="108"/>
      <c r="Y49" s="112"/>
      <c r="Z49" s="110"/>
      <c r="AA49" s="110"/>
      <c r="AB49" s="112"/>
      <c r="AC49" s="113"/>
    </row>
    <row r="50" spans="1:29" s="43" customFormat="1" x14ac:dyDescent="0.3">
      <c r="A50" s="98" t="s">
        <v>96</v>
      </c>
      <c r="B50" s="100" t="s">
        <v>240</v>
      </c>
      <c r="C50" s="104"/>
      <c r="D50" s="104"/>
      <c r="E50" s="107"/>
      <c r="F50" s="103"/>
      <c r="G50" s="103"/>
      <c r="H50" s="103"/>
      <c r="I50" s="103"/>
      <c r="J50" s="108"/>
      <c r="K50" s="110"/>
      <c r="L50" s="110"/>
      <c r="M50" s="110"/>
      <c r="N50" s="99"/>
      <c r="O50" s="100"/>
      <c r="P50" s="109"/>
      <c r="Q50" s="109"/>
      <c r="R50" s="109"/>
      <c r="S50" s="103"/>
      <c r="T50" s="103"/>
      <c r="U50" s="103"/>
      <c r="V50" s="103"/>
      <c r="W50" s="103"/>
      <c r="X50" s="108"/>
      <c r="Y50" s="112"/>
      <c r="Z50" s="110"/>
      <c r="AA50" s="110"/>
      <c r="AB50" s="112"/>
      <c r="AC50" s="113"/>
    </row>
    <row r="51" spans="1:29" s="43" customFormat="1" x14ac:dyDescent="0.3">
      <c r="A51" s="98" t="s">
        <v>97</v>
      </c>
      <c r="B51" s="100" t="s">
        <v>241</v>
      </c>
      <c r="C51" s="101"/>
      <c r="D51" s="107"/>
      <c r="E51" s="105"/>
      <c r="F51" s="103"/>
      <c r="G51" s="107"/>
      <c r="H51" s="107"/>
      <c r="I51" s="105"/>
      <c r="J51" s="106"/>
      <c r="K51" s="110"/>
      <c r="L51" s="110"/>
      <c r="M51" s="110"/>
      <c r="N51" s="99"/>
      <c r="O51" s="100"/>
      <c r="P51" s="111"/>
      <c r="Q51" s="111"/>
      <c r="R51" s="111"/>
      <c r="S51" s="103"/>
      <c r="T51" s="103"/>
      <c r="U51" s="103"/>
      <c r="V51" s="103"/>
      <c r="W51" s="103"/>
      <c r="X51" s="108"/>
      <c r="Y51" s="112"/>
      <c r="Z51" s="110"/>
      <c r="AA51" s="110"/>
      <c r="AB51" s="112"/>
      <c r="AC51" s="113"/>
    </row>
    <row r="52" spans="1:29" s="43" customFormat="1" x14ac:dyDescent="0.3">
      <c r="A52" s="98" t="s">
        <v>17</v>
      </c>
      <c r="B52" s="160" t="s">
        <v>242</v>
      </c>
      <c r="C52" s="161"/>
      <c r="D52" s="161"/>
      <c r="E52" s="161"/>
      <c r="F52" s="161"/>
      <c r="G52" s="161"/>
      <c r="H52" s="161"/>
      <c r="I52" s="161"/>
      <c r="J52" s="162"/>
      <c r="K52" s="110"/>
      <c r="L52" s="110"/>
      <c r="M52" s="110"/>
      <c r="N52" s="99"/>
      <c r="O52" s="100"/>
      <c r="P52" s="102"/>
      <c r="Q52" s="102"/>
      <c r="R52" s="102"/>
      <c r="S52" s="103"/>
      <c r="T52" s="103"/>
      <c r="U52" s="103"/>
      <c r="V52" s="103"/>
      <c r="W52" s="103"/>
      <c r="X52" s="108"/>
      <c r="Y52" s="112"/>
      <c r="Z52" s="110"/>
      <c r="AA52" s="110"/>
      <c r="AB52" s="112"/>
      <c r="AC52" s="113"/>
    </row>
    <row r="53" spans="1:29" s="43" customFormat="1" ht="13.5" thickBot="1" x14ac:dyDescent="0.35">
      <c r="A53" s="98" t="s">
        <v>235</v>
      </c>
      <c r="B53" s="163" t="s">
        <v>210</v>
      </c>
      <c r="C53" s="164"/>
      <c r="D53" s="164"/>
      <c r="E53" s="164"/>
      <c r="F53" s="164"/>
      <c r="G53" s="164"/>
      <c r="H53" s="164"/>
      <c r="I53" s="164"/>
      <c r="J53" s="165"/>
      <c r="K53" s="110"/>
      <c r="L53" s="110"/>
      <c r="M53" s="110"/>
      <c r="N53" s="122"/>
      <c r="O53" s="114"/>
      <c r="P53" s="115"/>
      <c r="Q53" s="115"/>
      <c r="R53" s="115"/>
      <c r="S53" s="116"/>
      <c r="T53" s="116"/>
      <c r="U53" s="116"/>
      <c r="V53" s="116"/>
      <c r="W53" s="116"/>
      <c r="X53" s="117"/>
      <c r="Y53" s="112"/>
      <c r="Z53" s="110"/>
      <c r="AA53" s="110"/>
      <c r="AB53" s="112"/>
      <c r="AC53" s="113"/>
    </row>
    <row r="54" spans="1:29" s="43" customFormat="1" ht="13.5" thickBot="1" x14ac:dyDescent="0.35">
      <c r="A54" s="182" t="s">
        <v>205</v>
      </c>
      <c r="B54" s="167" t="s">
        <v>206</v>
      </c>
      <c r="C54" s="168"/>
      <c r="D54" s="168"/>
      <c r="E54" s="168"/>
      <c r="F54" s="168"/>
      <c r="G54" s="168"/>
      <c r="H54" s="168"/>
      <c r="I54" s="168"/>
      <c r="J54" s="169"/>
      <c r="K54" s="110"/>
      <c r="L54" s="110"/>
      <c r="M54" s="110"/>
      <c r="N54" s="122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2"/>
      <c r="Z54" s="110"/>
      <c r="AA54" s="110"/>
      <c r="AB54" s="112"/>
      <c r="AC54" s="113"/>
    </row>
    <row r="55" spans="1:29" s="43" customFormat="1" x14ac:dyDescent="0.3">
      <c r="A55" s="183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22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2"/>
      <c r="Z55" s="110"/>
      <c r="AA55" s="110"/>
      <c r="AB55" s="112"/>
      <c r="AC55" s="113"/>
    </row>
    <row r="56" spans="1:29" s="43" customFormat="1" ht="13.5" thickBot="1" x14ac:dyDescent="0.35">
      <c r="A56" s="184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23"/>
      <c r="M56" s="123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5"/>
      <c r="Y56" s="125"/>
      <c r="Z56" s="124"/>
      <c r="AA56" s="125"/>
      <c r="AB56" s="125"/>
      <c r="AC56" s="126"/>
    </row>
    <row r="57" spans="1:29" s="43" customFormat="1" x14ac:dyDescent="0.3"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9" s="43" customFormat="1" x14ac:dyDescent="0.3"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9" s="43" customFormat="1" x14ac:dyDescent="0.3"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9" s="43" customFormat="1" x14ac:dyDescent="0.3"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9" s="43" customFormat="1" ht="12.75" customHeight="1" x14ac:dyDescent="0.3"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9" s="43" customFormat="1" ht="15.75" customHeight="1" x14ac:dyDescent="0.3"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9" s="43" customFormat="1" ht="12.75" customHeight="1" x14ac:dyDescent="0.3"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9" s="43" customFormat="1" ht="15.75" customHeight="1" x14ac:dyDescent="0.3"/>
    <row r="65" spans="1:29" s="43" customFormat="1" ht="15.75" customHeight="1" x14ac:dyDescent="0.3"/>
    <row r="66" spans="1:29" s="43" customFormat="1" ht="13.5" customHeight="1" x14ac:dyDescent="0.3"/>
    <row r="67" spans="1:29" s="43" customFormat="1" ht="15.75" customHeight="1" x14ac:dyDescent="0.3"/>
    <row r="68" spans="1:29" s="43" customFormat="1" ht="12.75" customHeight="1" x14ac:dyDescent="0.3"/>
    <row r="69" spans="1:29" x14ac:dyDescent="0.3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</row>
    <row r="70" spans="1:29" x14ac:dyDescent="0.3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</row>
    <row r="71" spans="1:29" x14ac:dyDescent="0.3"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</row>
    <row r="72" spans="1:29" x14ac:dyDescent="0.3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AA72" s="43"/>
    </row>
    <row r="73" spans="1:29" x14ac:dyDescent="0.3">
      <c r="B73" s="43"/>
      <c r="C73" s="43"/>
      <c r="D73" s="43"/>
      <c r="E73" s="43"/>
    </row>
    <row r="74" spans="1:29" x14ac:dyDescent="0.3">
      <c r="B74" s="43"/>
      <c r="C74" s="43"/>
      <c r="D74" s="43"/>
      <c r="E74" s="43"/>
    </row>
  </sheetData>
  <mergeCells count="125">
    <mergeCell ref="U11:U14"/>
    <mergeCell ref="V22:V25"/>
    <mergeCell ref="N20:R21"/>
    <mergeCell ref="N22:N25"/>
    <mergeCell ref="S22:S25"/>
    <mergeCell ref="S16:S19"/>
    <mergeCell ref="U22:U25"/>
    <mergeCell ref="T16:T19"/>
    <mergeCell ref="J29:J30"/>
    <mergeCell ref="M37:M40"/>
    <mergeCell ref="I20:M21"/>
    <mergeCell ref="I16:I19"/>
    <mergeCell ref="N31:R35"/>
    <mergeCell ref="S26:W26"/>
    <mergeCell ref="P27:P30"/>
    <mergeCell ref="S27:W30"/>
    <mergeCell ref="R27:R30"/>
    <mergeCell ref="O27:O30"/>
    <mergeCell ref="N26:R26"/>
    <mergeCell ref="U16:U19"/>
    <mergeCell ref="W32:W35"/>
    <mergeCell ref="S35:S36"/>
    <mergeCell ref="T35:V36"/>
    <mergeCell ref="Q27:Q30"/>
    <mergeCell ref="N27:N30"/>
    <mergeCell ref="P22:P25"/>
    <mergeCell ref="S20:W21"/>
    <mergeCell ref="V16:V19"/>
    <mergeCell ref="W22:W25"/>
    <mergeCell ref="T22:T25"/>
    <mergeCell ref="O22:O25"/>
    <mergeCell ref="Q22:Q25"/>
    <mergeCell ref="D20:H21"/>
    <mergeCell ref="I6:M6"/>
    <mergeCell ref="I15:M15"/>
    <mergeCell ref="I11:I14"/>
    <mergeCell ref="A5:A8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16:H19"/>
    <mergeCell ref="S15:W15"/>
    <mergeCell ref="N12:R12"/>
    <mergeCell ref="K11:K14"/>
    <mergeCell ref="N15:R15"/>
    <mergeCell ref="J16:J19"/>
    <mergeCell ref="K16:K19"/>
    <mergeCell ref="D11:H12"/>
    <mergeCell ref="A2:A4"/>
    <mergeCell ref="B5:C5"/>
    <mergeCell ref="D5:H5"/>
    <mergeCell ref="I5:M5"/>
    <mergeCell ref="B6:C6"/>
    <mergeCell ref="B8:C8"/>
    <mergeCell ref="D6:H6"/>
    <mergeCell ref="D9:H10"/>
    <mergeCell ref="I9:M10"/>
    <mergeCell ref="D15:H15"/>
    <mergeCell ref="J11:J14"/>
    <mergeCell ref="M16:M19"/>
    <mergeCell ref="D13:H14"/>
    <mergeCell ref="N13:R14"/>
    <mergeCell ref="N16:R19"/>
    <mergeCell ref="L16:L19"/>
    <mergeCell ref="N11:R11"/>
    <mergeCell ref="L11:L14"/>
    <mergeCell ref="M11:M14"/>
    <mergeCell ref="D27:D30"/>
    <mergeCell ref="F22:F25"/>
    <mergeCell ref="H32:H35"/>
    <mergeCell ref="G27:G30"/>
    <mergeCell ref="E35:G36"/>
    <mergeCell ref="I22:I25"/>
    <mergeCell ref="J22:J25"/>
    <mergeCell ref="J35:L36"/>
    <mergeCell ref="J31:L34"/>
    <mergeCell ref="L22:L25"/>
    <mergeCell ref="D26:H26"/>
    <mergeCell ref="E27:E30"/>
    <mergeCell ref="I26:M26"/>
    <mergeCell ref="K27:K30"/>
    <mergeCell ref="K22:K25"/>
    <mergeCell ref="I32:I35"/>
    <mergeCell ref="L27:L30"/>
    <mergeCell ref="M27:M30"/>
    <mergeCell ref="E22:E25"/>
    <mergeCell ref="F27:F30"/>
    <mergeCell ref="M22:M25"/>
    <mergeCell ref="B27:C29"/>
    <mergeCell ref="I27:I30"/>
    <mergeCell ref="B23:C24"/>
    <mergeCell ref="B30:C31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H22:H25"/>
    <mergeCell ref="D22:D25"/>
    <mergeCell ref="G22:G25"/>
    <mergeCell ref="R22:R25"/>
    <mergeCell ref="H27:H30"/>
  </mergeCells>
  <hyperlinks>
    <hyperlink ref="B8:C8" r:id="rId1" display="Virtual Rm 1"/>
    <hyperlink ref="E8" r:id="rId2"/>
    <hyperlink ref="D8" r:id="rId3"/>
    <hyperlink ref="F8" r:id="rId4"/>
    <hyperlink ref="G8" r:id="rId5"/>
    <hyperlink ref="B27:C29" r:id="rId6" display="802 WCSC"/>
    <hyperlink ref="J8" r:id="rId7"/>
    <hyperlink ref="I8" r:id="rId8"/>
    <hyperlink ref="K8" r:id="rId9"/>
    <hyperlink ref="L8" r:id="rId10"/>
    <hyperlink ref="O8" r:id="rId11"/>
    <hyperlink ref="N8" r:id="rId12"/>
    <hyperlink ref="P8" r:id="rId13"/>
    <hyperlink ref="Q8" r:id="rId14"/>
    <hyperlink ref="T8" r:id="rId15"/>
    <hyperlink ref="S8" r:id="rId16"/>
    <hyperlink ref="U8" r:id="rId17"/>
    <hyperlink ref="V8" r:id="rId18"/>
    <hyperlink ref="N31:R35" r:id="rId19" display="Social"/>
  </hyperlinks>
  <pageMargins left="0.7" right="0.7" top="0.75" bottom="0.75" header="0.3" footer="0.3"/>
  <pageSetup orientation="portrait" r:id="rId20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Pat Policy-AntiTrust</vt:lpstr>
      <vt:lpstr>Registration</vt:lpstr>
      <vt:lpstr>2024 &amp; 2025 SASB Dates</vt:lpstr>
      <vt:lpstr>AC Opening</vt:lpstr>
      <vt:lpstr>WG Opening</vt:lpstr>
      <vt:lpstr>AC Mid-Week</vt:lpstr>
      <vt:lpstr>WG Mid-Week</vt:lpstr>
      <vt:lpstr>WG Closing</vt:lpstr>
      <vt:lpstr>802.15 Graphic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Ann Krieger</cp:lastModifiedBy>
  <cp:lastPrinted>2021-03-12T16:54:04Z</cp:lastPrinted>
  <dcterms:created xsi:type="dcterms:W3CDTF">1999-06-01T20:16:59Z</dcterms:created>
  <dcterms:modified xsi:type="dcterms:W3CDTF">2025-01-18T13:47:33Z</dcterms:modified>
  <cp:category/>
</cp:coreProperties>
</file>