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filterPrivacy="1"/>
  <xr:revisionPtr revIDLastSave="0" documentId="8_{89F85A6A-951B-4F41-9237-0CC4B36ABB11}" xr6:coauthVersionLast="47" xr6:coauthVersionMax="47" xr10:uidLastSave="{00000000-0000-0000-0000-000000000000}"/>
  <bookViews>
    <workbookView xWindow="-110" yWindow="-110" windowWidth="25820" windowHeight="10300" tabRatio="961" activeTab="2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Sep 9 Mon" sheetId="25" r:id="rId6"/>
    <sheet name="Sep 10 Tue" sheetId="36" r:id="rId7"/>
    <sheet name="Sep 11 Wed" sheetId="11" r:id="rId8"/>
    <sheet name="Sep 12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6" i="11" l="1"/>
  <c r="J36" i="11"/>
  <c r="I36" i="11"/>
  <c r="H36" i="11"/>
  <c r="B36" i="11"/>
  <c r="K35" i="11"/>
  <c r="J35" i="11"/>
  <c r="I35" i="11"/>
  <c r="H35" i="11"/>
  <c r="K33" i="11"/>
  <c r="J33" i="11"/>
  <c r="I33" i="11"/>
  <c r="H33" i="11"/>
  <c r="B35" i="11"/>
  <c r="B33" i="11"/>
  <c r="B17" i="31"/>
  <c r="B15" i="31"/>
  <c r="L17" i="31"/>
  <c r="K17" i="31"/>
  <c r="J17" i="31"/>
  <c r="I17" i="31"/>
  <c r="H17" i="31"/>
  <c r="L15" i="31"/>
  <c r="K15" i="31"/>
  <c r="J15" i="31"/>
  <c r="I15" i="31"/>
  <c r="H15" i="31"/>
  <c r="L36" i="25"/>
  <c r="K36" i="25"/>
  <c r="J36" i="25"/>
  <c r="I36" i="25"/>
  <c r="H36" i="25"/>
  <c r="L34" i="25"/>
  <c r="K34" i="25"/>
  <c r="J34" i="25"/>
  <c r="I34" i="25"/>
  <c r="H34" i="25"/>
  <c r="L32" i="25"/>
  <c r="K32" i="25"/>
  <c r="J32" i="25"/>
  <c r="I32" i="25"/>
  <c r="H32" i="25"/>
  <c r="B36" i="25"/>
  <c r="B34" i="25"/>
  <c r="B32" i="25"/>
  <c r="K40" i="31"/>
  <c r="L40" i="31" s="1"/>
  <c r="J40" i="31"/>
  <c r="I40" i="31"/>
  <c r="K4" i="31"/>
  <c r="L4" i="31" s="1"/>
  <c r="L5" i="31" s="1"/>
  <c r="J4" i="31"/>
  <c r="I4" i="31"/>
  <c r="K3" i="31"/>
  <c r="L3" i="31" s="1"/>
  <c r="J3" i="31"/>
  <c r="I3" i="31"/>
  <c r="K6" i="11"/>
  <c r="J6" i="11"/>
  <c r="I6" i="11"/>
  <c r="K4" i="11"/>
  <c r="J4" i="11"/>
  <c r="I4" i="11"/>
  <c r="I5" i="11"/>
  <c r="K26" i="11"/>
  <c r="L26" i="11" s="1"/>
  <c r="J26" i="11"/>
  <c r="I26" i="11"/>
  <c r="K25" i="11"/>
  <c r="L25" i="11" s="1"/>
  <c r="J25" i="11"/>
  <c r="I25" i="11"/>
  <c r="L6" i="36"/>
  <c r="K6" i="36"/>
  <c r="J6" i="36"/>
  <c r="I6" i="36"/>
  <c r="J5" i="36"/>
  <c r="L5" i="36"/>
  <c r="K5" i="36"/>
  <c r="I5" i="36"/>
  <c r="I24" i="25"/>
  <c r="I25" i="25" s="1"/>
  <c r="I26" i="25" s="1"/>
  <c r="I27" i="25" s="1"/>
  <c r="I28" i="25" s="1"/>
  <c r="I23" i="25"/>
  <c r="K24" i="25"/>
  <c r="L24" i="25" s="1"/>
  <c r="L25" i="25" s="1"/>
  <c r="L26" i="25" s="1"/>
  <c r="L27" i="25" s="1"/>
  <c r="L28" i="25" s="1"/>
  <c r="L30" i="25" s="1"/>
  <c r="L31" i="25" s="1"/>
  <c r="J24" i="25"/>
  <c r="J25" i="25" s="1"/>
  <c r="J26" i="25" s="1"/>
  <c r="J27" i="25" s="1"/>
  <c r="J28" i="25" s="1"/>
  <c r="K23" i="25"/>
  <c r="L23" i="25" s="1"/>
  <c r="J23" i="25"/>
  <c r="B30" i="25"/>
  <c r="B31" i="25" s="1"/>
  <c r="B35" i="25" s="1"/>
  <c r="B33" i="25" s="1"/>
  <c r="B26" i="25"/>
  <c r="B27" i="25" s="1"/>
  <c r="H25" i="25"/>
  <c r="H26" i="25" s="1"/>
  <c r="H27" i="25" s="1"/>
  <c r="H28" i="25" s="1"/>
  <c r="H30" i="25" s="1"/>
  <c r="H31" i="25" s="1"/>
  <c r="H35" i="25" s="1"/>
  <c r="H33" i="25" s="1"/>
  <c r="K4" i="25"/>
  <c r="L4" i="25" s="1"/>
  <c r="J4" i="25"/>
  <c r="I4" i="25"/>
  <c r="AG9" i="32"/>
  <c r="AE40" i="32"/>
  <c r="AE39" i="32"/>
  <c r="AE38" i="32"/>
  <c r="AE37" i="32"/>
  <c r="AE36" i="32"/>
  <c r="AE35" i="32"/>
  <c r="AE34" i="32"/>
  <c r="AE33" i="32"/>
  <c r="AE32" i="32"/>
  <c r="AE31" i="32"/>
  <c r="AE30" i="32"/>
  <c r="AE29" i="32"/>
  <c r="AE28" i="32"/>
  <c r="AE27" i="32"/>
  <c r="AE26" i="32"/>
  <c r="AE25" i="32"/>
  <c r="AE24" i="32"/>
  <c r="AE23" i="32"/>
  <c r="AE22" i="32"/>
  <c r="AE21" i="32"/>
  <c r="AE20" i="32"/>
  <c r="AE19" i="32"/>
  <c r="AE18" i="32"/>
  <c r="AE17" i="32"/>
  <c r="AE16" i="32"/>
  <c r="AE15" i="32"/>
  <c r="AE14" i="32"/>
  <c r="AE13" i="32"/>
  <c r="AE12" i="32"/>
  <c r="AE11" i="32"/>
  <c r="AE10" i="32"/>
  <c r="AE9" i="32"/>
  <c r="AF9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AG40" i="32"/>
  <c r="AG39" i="32"/>
  <c r="AG38" i="32"/>
  <c r="AG37" i="32"/>
  <c r="AG36" i="32"/>
  <c r="AG35" i="32"/>
  <c r="AG34" i="32"/>
  <c r="AG33" i="32"/>
  <c r="AG32" i="32"/>
  <c r="AG31" i="32"/>
  <c r="AG30" i="32"/>
  <c r="AG29" i="32"/>
  <c r="AG28" i="32"/>
  <c r="AG27" i="32"/>
  <c r="AG26" i="32"/>
  <c r="AG25" i="32"/>
  <c r="AD25" i="32"/>
  <c r="AG24" i="32"/>
  <c r="AG23" i="32"/>
  <c r="AG22" i="32"/>
  <c r="AG21" i="32"/>
  <c r="AG20" i="32"/>
  <c r="AG19" i="32"/>
  <c r="AG18" i="32"/>
  <c r="AG17" i="32"/>
  <c r="AG15" i="32"/>
  <c r="AG16" i="32"/>
  <c r="AG14" i="32"/>
  <c r="AG13" i="32"/>
  <c r="AG12" i="32"/>
  <c r="AG11" i="32"/>
  <c r="AG10" i="32"/>
  <c r="B6" i="32"/>
  <c r="D6" i="32" s="1"/>
  <c r="I6" i="32" s="1"/>
  <c r="N6" i="32" s="1"/>
  <c r="S6" i="32" s="1"/>
  <c r="X6" i="32" s="1"/>
  <c r="AA6" i="32" s="1"/>
  <c r="L35" i="25" l="1"/>
  <c r="L33" i="25" s="1"/>
  <c r="K25" i="25"/>
  <c r="K26" i="25" s="1"/>
  <c r="K27" i="25" s="1"/>
  <c r="K28" i="25" s="1"/>
  <c r="K30" i="25" s="1"/>
  <c r="K31" i="25" s="1"/>
  <c r="K35" i="25" s="1"/>
  <c r="K33" i="25" s="1"/>
  <c r="J30" i="25"/>
  <c r="J31" i="25" s="1"/>
  <c r="J35" i="25" s="1"/>
  <c r="J33" i="25" s="1"/>
  <c r="I30" i="25"/>
  <c r="I31" i="25" s="1"/>
  <c r="I35" i="25" s="1"/>
  <c r="I33" i="25" s="1"/>
  <c r="AD10" i="32" l="1"/>
  <c r="AD11" i="32" s="1"/>
  <c r="AD12" i="32" l="1"/>
  <c r="AD13" i="32" l="1"/>
  <c r="AD14" i="32" l="1"/>
  <c r="AD15" i="32" l="1"/>
  <c r="AD16" i="32" l="1"/>
  <c r="AD17" i="32" l="1"/>
  <c r="AD18" i="32" l="1"/>
  <c r="AD19" i="32" l="1"/>
  <c r="AD20" i="32" l="1"/>
  <c r="AD21" i="32" l="1"/>
  <c r="AD22" i="32" l="1"/>
  <c r="AD23" i="32" l="1"/>
  <c r="AD24" i="32" l="1"/>
  <c r="AD26" i="32" l="1"/>
  <c r="AD27" i="32" l="1"/>
  <c r="AD28" i="32" l="1"/>
  <c r="AD29" i="32" l="1"/>
  <c r="AD30" i="32" l="1"/>
  <c r="AD31" i="32" l="1"/>
  <c r="AD32" i="32" l="1"/>
  <c r="AD33" i="32" l="1"/>
  <c r="AD34" i="32" l="1"/>
  <c r="AD35" i="32" l="1"/>
  <c r="AD36" i="32" l="1"/>
  <c r="AD37" i="32" l="1"/>
  <c r="AD38" i="32" l="1"/>
  <c r="AD39" i="32" l="1"/>
  <c r="AD40" i="32" l="1"/>
  <c r="L6" i="31" l="1"/>
  <c r="L7" i="31" s="1"/>
  <c r="L8" i="31" s="1"/>
  <c r="L9" i="31" s="1"/>
  <c r="L10" i="31" s="1"/>
  <c r="L11" i="31" s="1"/>
  <c r="L12" i="31" s="1"/>
  <c r="K5" i="31"/>
  <c r="K6" i="31" s="1"/>
  <c r="K7" i="31" s="1"/>
  <c r="K8" i="31" s="1"/>
  <c r="K9" i="31" s="1"/>
  <c r="K10" i="31" s="1"/>
  <c r="K11" i="31" s="1"/>
  <c r="K12" i="31" s="1"/>
  <c r="J5" i="31"/>
  <c r="J6" i="31" s="1"/>
  <c r="J7" i="31" s="1"/>
  <c r="J8" i="31" s="1"/>
  <c r="J9" i="31" s="1"/>
  <c r="J10" i="31" s="1"/>
  <c r="J11" i="31" s="1"/>
  <c r="J12" i="31" s="1"/>
  <c r="I5" i="31"/>
  <c r="I6" i="31" s="1"/>
  <c r="I7" i="31" s="1"/>
  <c r="I8" i="31" s="1"/>
  <c r="I9" i="31" s="1"/>
  <c r="I10" i="31" s="1"/>
  <c r="I11" i="31" s="1"/>
  <c r="I12" i="31" s="1"/>
  <c r="H5" i="31"/>
  <c r="H6" i="31" s="1"/>
  <c r="H7" i="31" s="1"/>
  <c r="H8" i="31" s="1"/>
  <c r="H9" i="31" s="1"/>
  <c r="H10" i="31" s="1"/>
  <c r="H11" i="31" s="1"/>
  <c r="H12" i="31" s="1"/>
  <c r="J7" i="36"/>
  <c r="J8" i="36" s="1"/>
  <c r="J9" i="36" s="1"/>
  <c r="J10" i="36" l="1"/>
  <c r="J11" i="36" s="1"/>
  <c r="J12" i="36" s="1"/>
  <c r="J14" i="36" s="1"/>
  <c r="B8" i="36"/>
  <c r="B9" i="36" s="1"/>
  <c r="B10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B30" i="11" s="1"/>
  <c r="B31" i="11" s="1"/>
  <c r="L27" i="11"/>
  <c r="L28" i="11" s="1"/>
  <c r="L29" i="11" s="1"/>
  <c r="L30" i="11" s="1"/>
  <c r="L31" i="11" s="1"/>
  <c r="K27" i="11"/>
  <c r="K28" i="11" s="1"/>
  <c r="K29" i="11" s="1"/>
  <c r="K30" i="11" s="1"/>
  <c r="K31" i="11" s="1"/>
  <c r="J27" i="11"/>
  <c r="J28" i="11" s="1"/>
  <c r="J29" i="11" s="1"/>
  <c r="J30" i="11" s="1"/>
  <c r="J31" i="11" s="1"/>
  <c r="I27" i="11"/>
  <c r="I28" i="11" s="1"/>
  <c r="I29" i="11" s="1"/>
  <c r="I30" i="11" s="1"/>
  <c r="I31" i="11" s="1"/>
  <c r="H27" i="11"/>
  <c r="B6" i="31"/>
  <c r="B7" i="31" s="1"/>
  <c r="B8" i="31" s="1"/>
  <c r="B9" i="31" s="1"/>
  <c r="B10" i="31" s="1"/>
  <c r="B11" i="31" s="1"/>
  <c r="B12" i="31" s="1"/>
  <c r="B13" i="31" l="1"/>
  <c r="B11" i="36"/>
  <c r="B12" i="36" s="1"/>
  <c r="B14" i="36" s="1"/>
  <c r="B15" i="36" s="1"/>
  <c r="B16" i="36" s="1"/>
  <c r="J15" i="36"/>
  <c r="J16" i="36" s="1"/>
  <c r="K32" i="11"/>
  <c r="I32" i="11"/>
  <c r="J32" i="11"/>
  <c r="H28" i="11"/>
  <c r="H29" i="11" s="1"/>
  <c r="H30" i="11" s="1"/>
  <c r="H31" i="11" s="1"/>
  <c r="L32" i="11"/>
  <c r="B32" i="11"/>
  <c r="I10" i="36"/>
  <c r="K10" i="36"/>
  <c r="L10" i="36"/>
  <c r="H8" i="36"/>
  <c r="H9" i="36" s="1"/>
  <c r="L35" i="11" l="1"/>
  <c r="L33" i="11" s="1"/>
  <c r="L34" i="11" s="1"/>
  <c r="L36" i="11" s="1"/>
  <c r="L37" i="11" s="1"/>
  <c r="L38" i="11" s="1"/>
  <c r="I34" i="11"/>
  <c r="B18" i="31"/>
  <c r="B16" i="31" s="1"/>
  <c r="B20" i="31" s="1"/>
  <c r="B21" i="31" s="1"/>
  <c r="B22" i="31" s="1"/>
  <c r="B17" i="36"/>
  <c r="J17" i="36"/>
  <c r="J18" i="36" s="1"/>
  <c r="J19" i="36" s="1"/>
  <c r="J20" i="36" s="1"/>
  <c r="J21" i="36" s="1"/>
  <c r="L11" i="36"/>
  <c r="L12" i="36" s="1"/>
  <c r="I11" i="36"/>
  <c r="I12" i="36" s="1"/>
  <c r="I14" i="36" s="1"/>
  <c r="I15" i="36" s="1"/>
  <c r="I16" i="36" s="1"/>
  <c r="K11" i="36"/>
  <c r="K12" i="36" s="1"/>
  <c r="K14" i="36" s="1"/>
  <c r="K15" i="36" s="1"/>
  <c r="K16" i="36" s="1"/>
  <c r="H32" i="11"/>
  <c r="B18" i="36" l="1"/>
  <c r="B19" i="36" s="1"/>
  <c r="B20" i="36" s="1"/>
  <c r="B21" i="36" s="1"/>
  <c r="B22" i="36" s="1"/>
  <c r="I17" i="36"/>
  <c r="K17" i="36"/>
  <c r="K18" i="36" s="1"/>
  <c r="K19" i="36" s="1"/>
  <c r="K20" i="36" s="1"/>
  <c r="K21" i="36" s="1"/>
  <c r="K22" i="36" s="1"/>
  <c r="K23" i="36" s="1"/>
  <c r="J22" i="36"/>
  <c r="J23" i="36"/>
  <c r="L14" i="36"/>
  <c r="L15" i="36" s="1"/>
  <c r="L16" i="36" s="1"/>
  <c r="H10" i="36"/>
  <c r="B34" i="11" l="1"/>
  <c r="B37" i="11" s="1"/>
  <c r="B38" i="11" s="1"/>
  <c r="B23" i="36"/>
  <c r="I18" i="36"/>
  <c r="I19" i="36" s="1"/>
  <c r="I20" i="36" s="1"/>
  <c r="I21" i="36" s="1"/>
  <c r="I22" i="36" s="1"/>
  <c r="I23" i="36" s="1"/>
  <c r="L17" i="36"/>
  <c r="L18" i="36" s="1"/>
  <c r="L19" i="36" s="1"/>
  <c r="L20" i="36" s="1"/>
  <c r="L21" i="36" s="1"/>
  <c r="L22" i="36" s="1"/>
  <c r="L23" i="36" s="1"/>
  <c r="H11" i="36"/>
  <c r="H12" i="36" s="1"/>
  <c r="H14" i="36" s="1"/>
  <c r="H15" i="36" s="1"/>
  <c r="H16" i="36" s="1"/>
  <c r="H34" i="11" l="1"/>
  <c r="H37" i="11" s="1"/>
  <c r="H38" i="11" s="1"/>
  <c r="I37" i="11"/>
  <c r="I38" i="11" s="1"/>
  <c r="J34" i="11"/>
  <c r="H17" i="36"/>
  <c r="H13" i="31"/>
  <c r="H18" i="31" s="1"/>
  <c r="H16" i="31" s="1"/>
  <c r="K34" i="11" l="1"/>
  <c r="K37" i="11" s="1"/>
  <c r="K38" i="11" s="1"/>
  <c r="H18" i="36"/>
  <c r="H19" i="36" s="1"/>
  <c r="H20" i="36" s="1"/>
  <c r="H21" i="36" s="1"/>
  <c r="H22" i="36" s="1"/>
  <c r="H23" i="36" s="1"/>
  <c r="J13" i="31"/>
  <c r="J18" i="31" s="1"/>
  <c r="J16" i="31" s="1"/>
  <c r="I13" i="31"/>
  <c r="I18" i="31" s="1"/>
  <c r="I16" i="31" s="1"/>
  <c r="L13" i="31" l="1"/>
  <c r="L18" i="31" s="1"/>
  <c r="L16" i="31" s="1"/>
  <c r="K13" i="31"/>
  <c r="K18" i="31" s="1"/>
  <c r="K16" i="31" s="1"/>
  <c r="H20" i="31" l="1"/>
  <c r="H21" i="31" s="1"/>
  <c r="H22" i="31" s="1"/>
  <c r="J20" i="31" l="1"/>
  <c r="J21" i="31" s="1"/>
  <c r="J22" i="31" s="1"/>
  <c r="I20" i="31" l="1"/>
  <c r="I21" i="31" s="1"/>
  <c r="I22" i="31" s="1"/>
  <c r="L20" i="31" l="1"/>
  <c r="L21" i="31" s="1"/>
  <c r="L22" i="31" s="1"/>
  <c r="K20" i="31"/>
  <c r="K21" i="31" s="1"/>
  <c r="K22" i="31" s="1"/>
  <c r="J37" i="11"/>
  <c r="J38" i="11" s="1"/>
</calcChain>
</file>

<file path=xl/sharedStrings.xml><?xml version="1.0" encoding="utf-8"?>
<sst xmlns="http://schemas.openxmlformats.org/spreadsheetml/2006/main" count="636" uniqueCount="408">
  <si>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</si>
  <si>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</si>
  <si>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</si>
  <si>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</si>
  <si>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</si>
  <si>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</si>
  <si>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</si>
  <si>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</si>
  <si>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</si>
  <si>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</si>
  <si>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</si>
  <si>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</si>
  <si>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</si>
  <si>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</si>
  <si>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</si>
  <si>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</si>
  <si>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</si>
  <si>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</si>
  <si>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</si>
  <si>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</si>
  <si>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</si>
  <si>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</si>
  <si>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</si>
  <si>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</si>
  <si>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</si>
  <si>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</si>
  <si>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</si>
  <si>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</si>
  <si>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</si>
  <si>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</si>
  <si>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</si>
  <si>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</si>
  <si>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</si>
  <si>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</si>
  <si>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</si>
  <si>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</si>
  <si>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</si>
  <si>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</si>
  <si>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</si>
  <si>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</si>
  <si>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</si>
  <si>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</si>
  <si>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</si>
  <si>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</si>
  <si>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</si>
  <si>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</si>
  <si>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</si>
  <si>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</si>
  <si>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</si>
  <si>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</si>
  <si>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</si>
  <si>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</si>
  <si>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</si>
  <si>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</si>
  <si>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</si>
  <si>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</si>
  <si>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</si>
  <si>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</si>
  <si>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</si>
  <si>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</si>
  <si>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</si>
  <si>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</si>
  <si>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</si>
  <si>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</si>
  <si>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</si>
  <si>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</si>
  <si>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</si>
  <si>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</si>
  <si>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</si>
  <si>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</si>
  <si>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</si>
  <si>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</si>
  <si>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</si>
  <si>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</si>
  <si>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</si>
  <si>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</si>
  <si>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</si>
  <si>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</si>
  <si>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</si>
  <si>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</si>
  <si>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</si>
  <si>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</si>
  <si>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</si>
  <si>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</si>
  <si>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</si>
  <si>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</si>
  <si>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</si>
  <si>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</si>
  <si>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</si>
  <si>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</si>
  <si>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</si>
  <si>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</si>
  <si>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</si>
  <si>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</si>
  <si>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</si>
  <si>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</si>
  <si>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</si>
  <si>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</si>
  <si>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</si>
  <si>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</si>
  <si>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</si>
  <si>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</si>
  <si>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</si>
  <si>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</si>
  <si>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</si>
  <si>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</si>
  <si>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</si>
  <si>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</si>
  <si>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</si>
  <si>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</si>
  <si>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</si>
  <si>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</si>
  <si>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</si>
  <si>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</si>
  <si>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</si>
  <si>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</si>
  <si>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</si>
  <si>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</si>
  <si>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</si>
  <si>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</si>
  <si>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</si>
  <si>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</si>
  <si>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</si>
  <si>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</si>
  <si>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</si>
  <si>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</si>
  <si>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</si>
  <si>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</si>
  <si>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</si>
  <si>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</si>
  <si>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</si>
  <si>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</si>
  <si>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</si>
  <si>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</si>
  <si>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</si>
  <si>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</si>
  <si>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</si>
  <si>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</si>
  <si>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</si>
  <si>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</si>
  <si>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</si>
  <si>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</si>
  <si>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</si>
  <si>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</si>
  <si>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</si>
  <si>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</si>
  <si>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</si>
  <si>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</si>
  <si>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</si>
  <si>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</si>
  <si>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</si>
  <si>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</si>
  <si>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</si>
  <si>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</si>
  <si>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</si>
  <si>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</si>
  <si>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</si>
  <si>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</si>
  <si>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</si>
  <si>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</si>
  <si>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</si>
  <si>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</si>
  <si>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</si>
  <si>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</si>
  <si>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</si>
  <si>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</si>
  <si>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</si>
  <si>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</si>
  <si>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</si>
  <si>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</si>
  <si>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</si>
  <si>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</si>
  <si>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</si>
  <si>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</si>
  <si>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</si>
  <si>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</si>
  <si>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</si>
  <si>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</si>
  <si>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</si>
  <si>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23-0593-03</t>
    <phoneticPr fontId="23"/>
  </si>
  <si>
    <t>Overview of 15.6ma MAC</t>
    <phoneticPr fontId="23"/>
  </si>
  <si>
    <t>24-0075-00</t>
    <phoneticPr fontId="23"/>
  </si>
  <si>
    <t>Join information</t>
  </si>
  <si>
    <t>Marco Hernandez, Daisuke Anzai, Seong-Soon Joo, Takumi Kobayashi, Minsoo Kim, Ryuji Kohno</t>
    <phoneticPr fontId="23"/>
  </si>
  <si>
    <t>WEBEX INFO</t>
  </si>
  <si>
    <t>TG4ad
NG-
SUN PHYs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</si>
  <si>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</si>
  <si>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</si>
  <si>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</si>
  <si>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</si>
  <si>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PDT=
UTC-7</t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</si>
  <si>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</si>
  <si>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</si>
  <si>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</si>
  <si>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</si>
  <si>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</si>
  <si>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</si>
  <si>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</si>
  <si>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</si>
  <si>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</si>
  <si>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</si>
  <si>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Review and Comment Resolution for PreBallot</t>
    <phoneticPr fontId="23"/>
  </si>
  <si>
    <t>23-0476-15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</si>
  <si>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</si>
  <si>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</si>
  <si>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</si>
  <si>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</si>
  <si>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</si>
  <si>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</si>
  <si>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</si>
  <si>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</si>
  <si>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</si>
  <si>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</si>
  <si>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</si>
  <si>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</si>
  <si>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TG6ma Timeline</t>
    <phoneticPr fontId="23"/>
  </si>
  <si>
    <t>Performance Evaluation of Channel Coding with Interleaver Based on TG6ma Channel Model for Some Classes of Coexistence</t>
    <phoneticPr fontId="23"/>
  </si>
  <si>
    <t>Preparation for LB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</si>
  <si>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</si>
  <si>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</si>
  <si>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</si>
  <si>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</si>
  <si>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</si>
  <si>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</si>
  <si>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</si>
  <si>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</si>
  <si>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Jnt/Rec
See 802
Cal.</t>
  </si>
  <si>
    <t>802
JTC1
802.24</t>
  </si>
  <si>
    <t xml:space="preserve">Dinner on
your own
</t>
  </si>
  <si>
    <t>Joint
.15 /.11
Coex.</t>
  </si>
  <si>
    <t>802 Activities (LMSC or Other)</t>
  </si>
  <si>
    <t>https://ieeesa.webex.com/webappng/sites/ieeesa/meeting/info/237bccaaf4314129a4cedfc71c2c19f5?requestUUID=68d1a0d5-6132-4564-995d-fe7e8dea2dec#</t>
  </si>
  <si>
    <t>2024/7/15 Monday</t>
    <phoneticPr fontId="23"/>
  </si>
  <si>
    <t>23-0455-03</t>
    <phoneticPr fontId="23"/>
  </si>
  <si>
    <t>Tero Kivinen</t>
    <phoneticPr fontId="23"/>
  </si>
  <si>
    <t>23-0557-04</t>
    <phoneticPr fontId="23"/>
  </si>
  <si>
    <t>TG15.6ma Coexistence Assessment Document</t>
    <phoneticPr fontId="23"/>
  </si>
  <si>
    <t>Marco Hernandez, Daisuke Anzai, Seong-Soon Joo,  Minsoo Kim, Takumi Kobayashi, Kento Takabayashi, Ryuji Kohno</t>
    <phoneticPr fontId="23"/>
  </si>
  <si>
    <t>24-0yyy-00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</si>
  <si>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</si>
  <si>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</si>
  <si>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24-0356-00</t>
    <phoneticPr fontId="23"/>
  </si>
  <si>
    <t>Theoretical Analysis of System Performance in a Multi-BAN Coexistence Environment (Class 1)</t>
    <phoneticPr fontId="23"/>
  </si>
  <si>
    <t>Kento Takabayashi, Ryuji Kohno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</si>
  <si>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</si>
  <si>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</si>
  <si>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</si>
  <si>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</si>
  <si>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</si>
  <si>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</si>
  <si>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IG NG-OWC</t>
  </si>
  <si>
    <t>Interest Group on Next Gen OWC</t>
  </si>
  <si>
    <t>23-0361-07</t>
    <phoneticPr fontId="23"/>
  </si>
  <si>
    <t>R0</t>
  </si>
  <si>
    <t>152nd IEEE 802.15 WSN SESSION</t>
  </si>
  <si>
    <t>Hilton - Waikoloa, HI</t>
  </si>
  <si>
    <t>802 WIRELESS
OPENING MEETING</t>
  </si>
  <si>
    <t>TG4ac
Privacy</t>
  </si>
  <si>
    <t>TG9a
EDHOC KMP</t>
  </si>
  <si>
    <t>802.15 WG
Prep</t>
  </si>
  <si>
    <t>802 Wireless
Chairs
Standing Committee</t>
  </si>
  <si>
    <t>TG4ae
Ascon
Crypt Alg</t>
  </si>
  <si>
    <t>TG4me
Revision</t>
  </si>
  <si>
    <t>WG15 TG
Tech Ed</t>
  </si>
  <si>
    <t>TG4ae</t>
  </si>
  <si>
    <t>15.4 Amend: Ascon Cryptographic Algorithms</t>
  </si>
  <si>
    <t>TG9a</t>
  </si>
  <si>
    <t>15.9 Amend: EDHOC KMP</t>
  </si>
  <si>
    <t>TG15.6ma(Revision of IEEE802.15.6-2012 with Enhanced Dependability) September 2024 Meeting Agenda</t>
    <phoneticPr fontId="23"/>
  </si>
  <si>
    <t>[TG15.6ma Meeting Agenda in September 2024]</t>
    <phoneticPr fontId="23"/>
  </si>
  <si>
    <t>IEEE802.15 TG6ma September 2024 meeting agenda</t>
    <phoneticPr fontId="23"/>
  </si>
  <si>
    <t>Agenda of September 2024 Meeting of TG15.6ma Revision of IEEE802.15.6-2012 with Enhanced Dependability</t>
    <phoneticPr fontId="23"/>
  </si>
  <si>
    <t>•WG Motion to LE</t>
    <phoneticPr fontId="23"/>
  </si>
  <si>
    <t>Hawaii Time
UTC-10</t>
    <phoneticPr fontId="23"/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</si>
  <si>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</si>
  <si>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</si>
  <si>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</si>
  <si>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</si>
  <si>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September 8-13</t>
  </si>
  <si>
    <t>Hilton Waikoloa Village, Waikoloa, Hawaii, USA</t>
  </si>
  <si>
    <t>Early bird registration closes June 21, 2024</t>
  </si>
  <si>
    <t>Reservations must be completed, and a confirmation number entered when completing registration to receive the discounted rate.</t>
  </si>
  <si>
    <t>Hotel Room Reservations Booking Information</t>
  </si>
  <si>
    <t>Hilton Waikoloa Village</t>
  </si>
  <si>
    <t>69-425 Waikoloa Beach Drive</t>
  </si>
  <si>
    <t>Waikoloa, HI 96738, USA</t>
  </si>
  <si>
    <t>Hotel reservation link: https://www.hilton.com/en/attend-my-event/koahwhh-ieb-6bef5b5e-fe7c-47ba-acf8-a318ac8025e1/</t>
  </si>
  <si>
    <t>Interim*</t>
  </si>
  <si>
    <r>
      <t>Session Registration and information website</t>
    </r>
    <r>
      <rPr>
        <sz val="28"/>
        <color rgb="FF000000"/>
        <rFont val="Calibri"/>
        <family val="2"/>
      </rPr>
      <t> is here: </t>
    </r>
    <r>
      <rPr>
        <u/>
        <sz val="28"/>
        <color rgb="FF0000FF"/>
        <rFont val="Calibri"/>
        <family val="2"/>
      </rPr>
      <t>https://cvent.me/LBkMEE</t>
    </r>
  </si>
  <si>
    <t>802.15 - Sept Mtg. Rm1</t>
  </si>
  <si>
    <t>Meeting link: https://ieeesa.webex.com/ieeesa/j.php?MTID=mda3ba4f3974508f2ffdebbf050a15da3</t>
  </si>
  <si>
    <t>Dial: 23490809065@ieeesa.webex.com</t>
  </si>
  <si>
    <t>https://ieeesa.webex.com/webappng/sites/ieeesa/meeting/info/b98e54f75a8b495da94e7a6299b9fc1b#</t>
  </si>
  <si>
    <t>2024/09/08 Monday</t>
    <phoneticPr fontId="23"/>
  </si>
  <si>
    <t>TG15.6ma(Revision for Enhanced Dependability of 15.6-2012) 1st Session at PM1 on Monday (Virtual RM#4)</t>
    <phoneticPr fontId="23"/>
  </si>
  <si>
    <t>Sept 8 in Waikoloa</t>
    <phoneticPr fontId="23"/>
  </si>
  <si>
    <t>24-0447-00</t>
    <phoneticPr fontId="23"/>
  </si>
  <si>
    <t>24-0448-00</t>
    <phoneticPr fontId="23"/>
  </si>
  <si>
    <t>Review of minutes of last meeting in July 2024</t>
    <phoneticPr fontId="23"/>
  </si>
  <si>
    <t>24-0405-00</t>
    <phoneticPr fontId="23"/>
  </si>
  <si>
    <t>23-0455-04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</si>
  <si>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</si>
  <si>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4</t>
    <phoneticPr fontId="23"/>
  </si>
  <si>
    <t>802.15 - September Mtg. Rm4</t>
    <phoneticPr fontId="23"/>
  </si>
  <si>
    <t>Meeting link: https://ieeesa.webex.com/ieeesa/j.php?MTID=mc0aa610fca1e4c43ea3b3cebac574aec</t>
  </si>
  <si>
    <r>
      <t xml:space="preserve">Meeting number: </t>
    </r>
    <r>
      <rPr>
        <sz val="16"/>
        <color rgb="FF0000FF"/>
        <rFont val="Calibri"/>
        <family val="2"/>
      </rPr>
      <t>2336 766 0100</t>
    </r>
  </si>
  <si>
    <r>
      <t xml:space="preserve">Password: </t>
    </r>
    <r>
      <rPr>
        <sz val="16"/>
        <color rgb="FF0000FF"/>
        <rFont val="Calibri"/>
        <family val="2"/>
      </rPr>
      <t>80215septmtgrm4</t>
    </r>
  </si>
  <si>
    <t>Dial: 23367660100@ieeesa.webex.com</t>
  </si>
  <si>
    <t>Global call-in numbers</t>
  </si>
  <si>
    <t>https://ieeesa.webex.com/webappng/sites/ieeesa/meeting/info/fed89b48fd524ea1badf4ec09cbf503c#</t>
  </si>
  <si>
    <r>
      <t xml:space="preserve">Access code: </t>
    </r>
    <r>
      <rPr>
        <sz val="16"/>
        <color rgb="FF0000FF"/>
        <rFont val="Calibri"/>
        <family val="2"/>
      </rPr>
      <t>2336 766 0100</t>
    </r>
  </si>
  <si>
    <t>24-0247-02</t>
    <phoneticPr fontId="23"/>
  </si>
  <si>
    <t>24-0248-02</t>
    <phoneticPr fontId="23"/>
  </si>
  <si>
    <t>23-0576-05</t>
    <phoneticPr fontId="23"/>
  </si>
  <si>
    <t>22-00562-11</t>
    <phoneticPr fontId="23"/>
  </si>
  <si>
    <t>2024/09/9 Tuesday</t>
    <phoneticPr fontId="23"/>
  </si>
  <si>
    <t xml:space="preserve">Sept 10 in 
JST/KST </t>
    <phoneticPr fontId="23"/>
  </si>
  <si>
    <t>Sept 9 in PDT</t>
    <phoneticPr fontId="23"/>
  </si>
  <si>
    <t>Sept 9 in UTC</t>
    <phoneticPr fontId="23"/>
  </si>
  <si>
    <t>Sept 9 in EDT</t>
    <phoneticPr fontId="23"/>
  </si>
  <si>
    <t>Does anyone indicate essential IP that needs to be noted?
Agenda of September Meeting</t>
    <phoneticPr fontId="23"/>
  </si>
  <si>
    <t>TG15.6ma(Revision for Enhanced Dependability of 15.6-2012) 2nd Session at PM2 on Tuesday (Virtual RM#4)</t>
    <phoneticPr fontId="23"/>
  </si>
  <si>
    <t>23-0056-08</t>
    <phoneticPr fontId="23"/>
  </si>
  <si>
    <t>Marco Hernandez
Ryuji Kohno</t>
    <phoneticPr fontId="23"/>
  </si>
  <si>
    <t>23-0476-16</t>
    <phoneticPr fontId="23"/>
  </si>
  <si>
    <t>24-0246-02</t>
    <phoneticPr fontId="23"/>
  </si>
  <si>
    <t>MAC Format</t>
    <phoneticPr fontId="23"/>
  </si>
  <si>
    <t>MAC Service Features</t>
    <phoneticPr fontId="23"/>
  </si>
  <si>
    <t>24-0355-00</t>
    <phoneticPr fontId="23"/>
  </si>
  <si>
    <t>Introduction of initial evaluation results for UWB data communication in the automotive environment</t>
    <phoneticPr fontId="23"/>
  </si>
  <si>
    <t>Tetsuya Nomura, Hiroaki Yoshitake, Makoto Okuhra</t>
    <phoneticPr fontId="23"/>
  </si>
  <si>
    <t>TG Motion to LB</t>
    <phoneticPr fontId="23"/>
  </si>
  <si>
    <t>24-0zzz-00</t>
    <phoneticPr fontId="23"/>
  </si>
  <si>
    <t>Discussion</t>
    <phoneticPr fontId="23"/>
  </si>
  <si>
    <t>all</t>
    <phoneticPr fontId="23"/>
  </si>
  <si>
    <t>2024/09/10 Wednesday</t>
    <phoneticPr fontId="23"/>
  </si>
  <si>
    <t>Sept 10 in Waikoloa</t>
    <phoneticPr fontId="23"/>
  </si>
  <si>
    <t>Sept 10 in PDT</t>
    <phoneticPr fontId="23"/>
  </si>
  <si>
    <t xml:space="preserve">Sept 11 in 
JST/KST </t>
    <phoneticPr fontId="23"/>
  </si>
  <si>
    <t>Sept 10 in UTC</t>
    <phoneticPr fontId="23"/>
  </si>
  <si>
    <t>Sept 10 in EDT</t>
    <phoneticPr fontId="23"/>
  </si>
  <si>
    <t>24-0357-01</t>
    <phoneticPr fontId="23"/>
  </si>
  <si>
    <t>24-0348-01</t>
    <phoneticPr fontId="23"/>
  </si>
  <si>
    <t>24-0073-04</t>
    <phoneticPr fontId="23"/>
  </si>
  <si>
    <r>
      <t>Interference Mittigation Schemes in Class 3, 5, 6, and 7 of Coexisitence in TG6ma</t>
    </r>
    <r>
      <rPr>
        <b/>
        <sz val="14"/>
        <color rgb="FFFF0000"/>
        <rFont val="游ゴシック"/>
        <family val="2"/>
        <charset val="128"/>
      </rPr>
      <t>　　　　　　</t>
    </r>
    <r>
      <rPr>
        <b/>
        <sz val="14"/>
        <color rgb="FFFF0000"/>
        <rFont val="Arial Narrow"/>
        <family val="2"/>
      </rPr>
      <t xml:space="preserve">   </t>
    </r>
    <r>
      <rPr>
        <b/>
        <sz val="14"/>
        <color rgb="FFFF0000"/>
        <rFont val="游ゴシック"/>
        <family val="2"/>
        <charset val="128"/>
      </rPr>
      <t>　　</t>
    </r>
    <phoneticPr fontId="23"/>
  </si>
  <si>
    <t>Commonality and Coexistence between 6ma and 4ab</t>
    <phoneticPr fontId="23"/>
  </si>
  <si>
    <t>24-0396-01</t>
    <phoneticPr fontId="23"/>
  </si>
  <si>
    <t>Coordinator-to-Coordinator(C2C) Ranging and Communication for Multiple BAN Coexistence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</si>
  <si>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</si>
  <si>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</si>
  <si>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11(THU) (UTC+9:00) Japan &amp; Korea Time, </t>
    </r>
    <phoneticPr fontId="23"/>
  </si>
  <si>
    <t xml:space="preserve">     11:30AM  - 13:30 Sept 10(WED) UTC</t>
    <phoneticPr fontId="23"/>
  </si>
  <si>
    <t xml:space="preserve">     1:30PM - 3:30PM  Sept. 10(WED) Local Hawaii Time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</si>
  <si>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</si>
  <si>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Meeting number: </t>
    </r>
    <r>
      <rPr>
        <sz val="14"/>
        <color rgb="FF0000FF"/>
        <rFont val="Calibri"/>
        <family val="2"/>
      </rPr>
      <t>2349 080 9065</t>
    </r>
  </si>
  <si>
    <r>
      <t xml:space="preserve">Password: </t>
    </r>
    <r>
      <rPr>
        <sz val="14"/>
        <color rgb="FF0000FF"/>
        <rFont val="Calibri"/>
        <family val="2"/>
      </rPr>
      <t>80215septmtgrm1</t>
    </r>
  </si>
  <si>
    <r>
      <t xml:space="preserve">Access code: </t>
    </r>
    <r>
      <rPr>
        <sz val="14"/>
        <color rgb="FF0000FF"/>
        <rFont val="Calibri"/>
        <family val="2"/>
      </rPr>
      <t>2349 080 9065</t>
    </r>
  </si>
  <si>
    <r>
      <t xml:space="preserve">Host PIN: </t>
    </r>
    <r>
      <rPr>
        <sz val="14"/>
        <color rgb="FF0000FF"/>
        <rFont val="Calibri"/>
        <family val="2"/>
      </rPr>
      <t>7760</t>
    </r>
  </si>
  <si>
    <r>
      <t xml:space="preserve">Meeting number: </t>
    </r>
    <r>
      <rPr>
        <sz val="12"/>
        <color rgb="FF0000FF"/>
        <rFont val="Calibri"/>
        <family val="2"/>
      </rPr>
      <t>2349 080 9065</t>
    </r>
  </si>
  <si>
    <r>
      <t xml:space="preserve">Password: </t>
    </r>
    <r>
      <rPr>
        <sz val="12"/>
        <color rgb="FF0000FF"/>
        <rFont val="Calibri"/>
        <family val="2"/>
      </rPr>
      <t>80215septmtgrm1</t>
    </r>
  </si>
  <si>
    <r>
      <t xml:space="preserve">Access code: </t>
    </r>
    <r>
      <rPr>
        <sz val="12"/>
        <color rgb="FF0000FF"/>
        <rFont val="Calibri"/>
        <family val="2"/>
      </rPr>
      <t>2349 080 9065</t>
    </r>
  </si>
  <si>
    <r>
      <t xml:space="preserve">Host PIN: </t>
    </r>
    <r>
      <rPr>
        <sz val="12"/>
        <color rgb="FF0000FF"/>
        <rFont val="Calibri"/>
        <family val="2"/>
      </rPr>
      <t>7760</t>
    </r>
  </si>
  <si>
    <t>Sept 11 in Waikoloa</t>
    <phoneticPr fontId="23"/>
  </si>
  <si>
    <t>Sept 11 in PDT</t>
    <phoneticPr fontId="23"/>
  </si>
  <si>
    <t xml:space="preserve">Sept 12 in 
JST/KST </t>
    <phoneticPr fontId="23"/>
  </si>
  <si>
    <t>Sept 11 in UTC</t>
    <phoneticPr fontId="23"/>
  </si>
  <si>
    <t>Sept 11 in EDT</t>
    <phoneticPr fontId="23"/>
  </si>
  <si>
    <t>Review of TG6ma Meetings in this week</t>
    <phoneticPr fontId="23"/>
  </si>
  <si>
    <t>Summary of Channel Models, PHY and MAC Specifications</t>
    <phoneticPr fontId="23"/>
  </si>
  <si>
    <t>Overview of 6ma MAC Specification</t>
    <phoneticPr fontId="23"/>
  </si>
  <si>
    <t>24-0vvv-00</t>
    <phoneticPr fontId="23"/>
  </si>
  <si>
    <t xml:space="preserve"> Seong-Soon Joo, Marco Hernandez, Daisuke Anzai,Takumi Kobayashi, Minsoo Kim, Ryuji Kohno</t>
    <phoneticPr fontId="23"/>
  </si>
  <si>
    <t>22-0519-09</t>
    <phoneticPr fontId="23"/>
  </si>
  <si>
    <t>Overview of 6ma Channel Coding Specification</t>
    <phoneticPr fontId="23"/>
  </si>
  <si>
    <t>24-0www-00</t>
    <phoneticPr fontId="23"/>
  </si>
  <si>
    <t>24-0mmm-00</t>
    <phoneticPr fontId="23"/>
  </si>
  <si>
    <r>
      <t>Overview of Interference Mittigation Schemes for Coexisitence in TG6ma</t>
    </r>
    <r>
      <rPr>
        <b/>
        <sz val="16"/>
        <color rgb="FFFF0000"/>
        <rFont val="游ゴシック"/>
        <family val="2"/>
        <charset val="128"/>
      </rPr>
      <t>　　　　　　</t>
    </r>
    <r>
      <rPr>
        <b/>
        <sz val="16"/>
        <color rgb="FFFF0000"/>
        <rFont val="Arial Narrow"/>
        <family val="2"/>
      </rPr>
      <t xml:space="preserve">   </t>
    </r>
    <r>
      <rPr>
        <b/>
        <sz val="16"/>
        <color rgb="FFFF0000"/>
        <rFont val="游ゴシック"/>
        <family val="2"/>
        <charset val="128"/>
      </rPr>
      <t>　　</t>
    </r>
    <phoneticPr fontId="23"/>
  </si>
  <si>
    <t>23-0056-09</t>
    <phoneticPr fontId="23"/>
  </si>
  <si>
    <t>23-0361-09</t>
    <phoneticPr fontId="23"/>
  </si>
  <si>
    <t xml:space="preserve">Marco Hernamdez
Ryuji Kohno
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</si>
  <si>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</si>
  <si>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 xml:space="preserve">     1:30PM - 3:30PM  Sept. 11(THU)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</si>
  <si>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12(FRI) (UTC+9:00) Japan &amp; Korea Time, </t>
    </r>
    <phoneticPr fontId="23"/>
  </si>
  <si>
    <t xml:space="preserve">     11:30AM  - 13:30 Sept 11(THU) UTC</t>
    <phoneticPr fontId="23"/>
  </si>
  <si>
    <t xml:space="preserve">802.15 WG Closing Plenary(Vertual Room#1)
PM2 Sept. 11(THU) </t>
    <phoneticPr fontId="23"/>
  </si>
  <si>
    <t>Review of draft#2.5 for Pre-Ballot WG</t>
    <phoneticPr fontId="23"/>
  </si>
  <si>
    <t xml:space="preserve">	Technical editor comments to the P802.15.6ma_D2.5</t>
    <phoneticPr fontId="23"/>
  </si>
  <si>
    <t>24-0451-00</t>
    <phoneticPr fontId="23"/>
  </si>
  <si>
    <t>•Update draft#2.5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</si>
  <si>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draft#2.5</t>
    </r>
    <phoneticPr fontId="23"/>
  </si>
  <si>
    <t xml:space="preserve">Takumi Kobayashi, Kamran Sayrafian, 
Daisuke Anzai,
 Marco Hernandez, 
Ryuji KohnoKento </t>
    <phoneticPr fontId="23"/>
  </si>
  <si>
    <t>Takabayashi, Takumi Kobayashi, 
 Daisuke Anzai,
 Marco Hernandez, Ryuji Kohno</t>
    <phoneticPr fontId="23"/>
  </si>
  <si>
    <t>Sept 9 in Hawaii</t>
    <phoneticPr fontId="23"/>
  </si>
  <si>
    <t>Sept 9in UTC</t>
    <phoneticPr fontId="23"/>
  </si>
  <si>
    <t xml:space="preserve">     1:30PM - 3:30PM  Sept. 9(MON) Local Hawaii Time</t>
    <phoneticPr fontId="23"/>
  </si>
  <si>
    <r>
      <t xml:space="preserve">     8:30AM-10: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Sept. 10(TUE) (UTC+9:00) Japan &amp; Korea Time, </t>
    </r>
    <phoneticPr fontId="23"/>
  </si>
  <si>
    <t xml:space="preserve">     11:30PM Sept 9(MON) - 1:30AM Sept 9(TUE) UTC</t>
    <phoneticPr fontId="23"/>
  </si>
  <si>
    <r>
      <t xml:space="preserve">     4:00PM - 6:00PM  Sept.10(TUE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Hawaii  Time</t>
    </r>
    <phoneticPr fontId="23"/>
  </si>
  <si>
    <r>
      <t xml:space="preserve">     11</t>
    </r>
    <r>
      <rPr>
        <b/>
        <sz val="12"/>
        <color rgb="FFFF0000"/>
        <rFont val="游ゴシック"/>
        <family val="2"/>
        <charset val="128"/>
      </rPr>
      <t xml:space="preserve">：00AM </t>
    </r>
    <r>
      <rPr>
        <b/>
        <sz val="12"/>
        <color rgb="FFFF0000"/>
        <rFont val="Arial"/>
        <family val="2"/>
      </rPr>
      <t xml:space="preserve">- 13:00 Sept.11 (WED) (UTC+9:00) Japan &amp; Korea Time, </t>
    </r>
    <phoneticPr fontId="23"/>
  </si>
  <si>
    <t xml:space="preserve">     2:00AM - 4:00AM Sept.10(TUE) UTC</t>
    <phoneticPr fontId="23"/>
  </si>
  <si>
    <t>Spet 11 in EDT</t>
    <phoneticPr fontId="23"/>
  </si>
  <si>
    <t>Sept 12 in Waikoloa</t>
    <phoneticPr fontId="23"/>
  </si>
  <si>
    <t>Sept 12 in PDT</t>
    <phoneticPr fontId="23"/>
  </si>
  <si>
    <t xml:space="preserve">Sept 13 in 
JST/KST </t>
    <phoneticPr fontId="23"/>
  </si>
  <si>
    <t>Sept 12 in UTC</t>
    <phoneticPr fontId="23"/>
  </si>
  <si>
    <t>Sept 12 in EDT</t>
    <phoneticPr fontId="23"/>
  </si>
  <si>
    <t>15-24-0447-02</t>
    <phoneticPr fontId="23"/>
  </si>
  <si>
    <t>2024-0906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</si>
</sst>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7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sz val="16"/>
      <color rgb="FF000000"/>
      <name val="Calibri"/>
      <family val="2"/>
    </font>
    <font>
      <b/>
      <u/>
      <sz val="16"/>
      <color theme="10"/>
      <name val="ＭＳ Ｐゴシック"/>
      <family val="2"/>
      <scheme val="minor"/>
    </font>
    <font>
      <b/>
      <u/>
      <sz val="10"/>
      <color rgb="FF0000FF"/>
      <name val="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u/>
      <sz val="28"/>
      <color rgb="FF0000FF"/>
      <name val="Calibri"/>
      <family val="2"/>
    </font>
    <font>
      <b/>
      <sz val="11"/>
      <color rgb="FFFF0000"/>
      <name val="Arial"/>
      <family val="2"/>
    </font>
    <font>
      <b/>
      <sz val="14"/>
      <color rgb="FFFF0000"/>
      <name val="游ゴシック"/>
      <family val="2"/>
      <charset val="128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4"/>
      <color rgb="FF0000FF"/>
      <name val="Calibri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sz val="12"/>
      <color rgb="FF0000FF"/>
      <name val="Calibri"/>
      <family val="2"/>
    </font>
    <font>
      <b/>
      <sz val="16"/>
      <color rgb="FFFF0000"/>
      <name val="游ゴシック"/>
      <family val="2"/>
      <charset val="128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88" fillId="0" borderId="0"/>
    <xf numFmtId="0" fontId="89" fillId="0" borderId="0" applyNumberFormat="0" applyFill="0" applyBorder="0" applyAlignment="0" applyProtection="0"/>
    <xf numFmtId="180" fontId="28" fillId="0" borderId="0"/>
    <xf numFmtId="0" fontId="88" fillId="0" borderId="0"/>
    <xf numFmtId="0" fontId="89" fillId="0" borderId="0" applyNumberFormat="0" applyFill="0" applyBorder="0" applyAlignment="0" applyProtection="0"/>
    <xf numFmtId="0" fontId="88" fillId="0" borderId="0"/>
    <xf numFmtId="0" fontId="88" fillId="0" borderId="0"/>
  </cellStyleXfs>
  <cellXfs count="579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4" fillId="0" borderId="0" xfId="0" applyFont="1"/>
    <xf numFmtId="0" fontId="57" fillId="0" borderId="0" xfId="7" applyFont="1" applyAlignment="1">
      <alignment vertical="top" wrapText="1"/>
    </xf>
    <xf numFmtId="0" fontId="75" fillId="0" borderId="0" xfId="0" applyFont="1"/>
    <xf numFmtId="0" fontId="76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8" fillId="0" borderId="0" xfId="7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78" fillId="0" borderId="0" xfId="0" applyFont="1" applyAlignment="1">
      <alignment vertical="top" wrapText="1"/>
    </xf>
    <xf numFmtId="0" fontId="80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8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1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2" fillId="0" borderId="0" xfId="5" applyFont="1" applyAlignment="1" applyProtection="1"/>
    <xf numFmtId="0" fontId="83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86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4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27" fillId="0" borderId="0" xfId="14" applyFont="1"/>
    <xf numFmtId="0" fontId="77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0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4" fillId="0" borderId="0" xfId="0" applyFont="1" applyAlignment="1">
      <alignment horizontal="left" vertical="center" indent="3" readingOrder="1"/>
    </xf>
    <xf numFmtId="0" fontId="93" fillId="0" borderId="0" xfId="0" applyFont="1" applyAlignment="1">
      <alignment horizontal="left" vertical="center" indent="3" readingOrder="1"/>
    </xf>
    <xf numFmtId="0" fontId="96" fillId="0" borderId="0" xfId="0" applyFont="1"/>
    <xf numFmtId="0" fontId="1" fillId="0" borderId="0" xfId="0" applyFont="1"/>
    <xf numFmtId="0" fontId="78" fillId="0" borderId="0" xfId="0" applyFont="1" applyAlignment="1">
      <alignment horizontal="center" vertical="center" wrapText="1"/>
    </xf>
    <xf numFmtId="0" fontId="80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2" fillId="14" borderId="28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0" fontId="98" fillId="0" borderId="0" xfId="7" applyFont="1" applyAlignment="1">
      <alignment horizontal="center"/>
    </xf>
    <xf numFmtId="0" fontId="99" fillId="0" borderId="0" xfId="7" applyFont="1"/>
    <xf numFmtId="0" fontId="99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102" fillId="0" borderId="0" xfId="0" applyFont="1" applyAlignment="1">
      <alignment vertical="center"/>
    </xf>
    <xf numFmtId="0" fontId="59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4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0" fontId="91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0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5" borderId="26" xfId="0" applyNumberFormat="1" applyFont="1" applyFill="1" applyBorder="1" applyAlignment="1">
      <alignment horizontal="center"/>
    </xf>
    <xf numFmtId="0" fontId="105" fillId="26" borderId="2" xfId="0" applyFont="1" applyFill="1" applyBorder="1" applyAlignment="1">
      <alignment horizontal="left" vertical="center" indent="2"/>
    </xf>
    <xf numFmtId="0" fontId="106" fillId="26" borderId="2" xfId="0" applyFont="1" applyFill="1" applyBorder="1" applyAlignment="1">
      <alignment vertical="center"/>
    </xf>
    <xf numFmtId="0" fontId="106" fillId="26" borderId="2" xfId="0" applyFont="1" applyFill="1" applyBorder="1" applyAlignment="1">
      <alignment horizontal="center" vertical="center"/>
    </xf>
    <xf numFmtId="0" fontId="106" fillId="26" borderId="3" xfId="0" applyFont="1" applyFill="1" applyBorder="1" applyAlignment="1">
      <alignment vertical="center"/>
    </xf>
    <xf numFmtId="0" fontId="105" fillId="26" borderId="0" xfId="0" applyFont="1" applyFill="1" applyAlignment="1">
      <alignment horizontal="left" indent="2"/>
    </xf>
    <xf numFmtId="0" fontId="99" fillId="26" borderId="0" xfId="0" applyFont="1" applyFill="1"/>
    <xf numFmtId="0" fontId="99" fillId="26" borderId="8" xfId="0" applyFont="1" applyFill="1" applyBorder="1"/>
    <xf numFmtId="0" fontId="106" fillId="26" borderId="5" xfId="0" applyFont="1" applyFill="1" applyBorder="1" applyAlignment="1">
      <alignment horizontal="left" vertical="center" indent="2"/>
    </xf>
    <xf numFmtId="0" fontId="106" fillId="26" borderId="5" xfId="0" applyFont="1" applyFill="1" applyBorder="1" applyAlignment="1">
      <alignment vertical="center"/>
    </xf>
    <xf numFmtId="0" fontId="106" fillId="26" borderId="5" xfId="0" applyFont="1" applyFill="1" applyBorder="1" applyAlignment="1">
      <alignment horizontal="center" vertical="center"/>
    </xf>
    <xf numFmtId="0" fontId="106" fillId="26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2" fillId="4" borderId="0" xfId="0" applyFont="1" applyFill="1" applyAlignment="1">
      <alignment horizontal="right" vertical="center"/>
    </xf>
    <xf numFmtId="0" fontId="73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10" fillId="0" borderId="0" xfId="0" applyFont="1"/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9" fillId="0" borderId="0" xfId="2" applyFont="1" applyAlignment="1" applyProtection="1"/>
    <xf numFmtId="0" fontId="111" fillId="0" borderId="0" xfId="2" applyFont="1" applyAlignment="1" applyProtection="1"/>
    <xf numFmtId="0" fontId="112" fillId="0" borderId="0" xfId="0" applyFont="1" applyAlignment="1">
      <alignment vertical="center"/>
    </xf>
    <xf numFmtId="0" fontId="113" fillId="0" borderId="0" xfId="0" applyFont="1" applyAlignment="1">
      <alignment vertical="center"/>
    </xf>
    <xf numFmtId="0" fontId="114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16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3" fillId="0" borderId="0" xfId="7" applyFont="1" applyAlignment="1">
      <alignment horizontal="left" indent="4"/>
    </xf>
    <xf numFmtId="0" fontId="119" fillId="0" borderId="0" xfId="7" applyFont="1" applyAlignment="1">
      <alignment horizontal="left" indent="4"/>
    </xf>
    <xf numFmtId="0" fontId="119" fillId="0" borderId="0" xfId="7" applyFont="1"/>
    <xf numFmtId="0" fontId="60" fillId="31" borderId="0" xfId="0" applyFont="1" applyFill="1" applyAlignment="1">
      <alignment horizontal="center" vertical="center" wrapText="1"/>
    </xf>
    <xf numFmtId="0" fontId="27" fillId="32" borderId="0" xfId="0" applyFont="1" applyFill="1"/>
    <xf numFmtId="184" fontId="13" fillId="0" borderId="13" xfId="0" applyNumberFormat="1" applyFont="1" applyBorder="1" applyAlignment="1">
      <alignment horizontal="center"/>
    </xf>
    <xf numFmtId="0" fontId="55" fillId="0" borderId="0" xfId="14" applyFont="1"/>
    <xf numFmtId="0" fontId="62" fillId="0" borderId="0" xfId="14" applyFont="1"/>
    <xf numFmtId="184" fontId="13" fillId="3" borderId="35" xfId="0" applyNumberFormat="1" applyFont="1" applyFill="1" applyBorder="1" applyAlignment="1">
      <alignment horizontal="center"/>
    </xf>
    <xf numFmtId="0" fontId="120" fillId="0" borderId="0" xfId="0" applyFont="1" applyAlignment="1">
      <alignment vertical="center"/>
    </xf>
    <xf numFmtId="0" fontId="51" fillId="0" borderId="0" xfId="7" applyFont="1" applyAlignment="1">
      <alignment horizontal="center" vertical="top" wrapText="1"/>
    </xf>
    <xf numFmtId="0" fontId="121" fillId="0" borderId="22" xfId="15" applyFont="1" applyBorder="1" applyAlignment="1">
      <alignment horizontal="center" vertical="center" wrapText="1"/>
    </xf>
    <xf numFmtId="0" fontId="5" fillId="3" borderId="0" xfId="7" applyFill="1" applyAlignment="1">
      <alignment horizontal="center"/>
    </xf>
    <xf numFmtId="177" fontId="18" fillId="3" borderId="0" xfId="7" applyNumberFormat="1" applyFont="1" applyFill="1" applyAlignment="1">
      <alignment vertical="center"/>
    </xf>
    <xf numFmtId="0" fontId="53" fillId="3" borderId="0" xfId="7" applyFont="1" applyFill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5" fillId="0" borderId="0" xfId="0" applyFont="1" applyAlignment="1">
      <alignment horizontal="left" vertical="center" wrapText="1"/>
    </xf>
    <xf numFmtId="0" fontId="45" fillId="0" borderId="0" xfId="7" applyFont="1" applyAlignment="1">
      <alignment horizontal="left" vertical="center" wrapText="1"/>
    </xf>
    <xf numFmtId="0" fontId="100" fillId="0" borderId="0" xfId="7" applyFont="1" applyAlignment="1">
      <alignment horizontal="center"/>
    </xf>
    <xf numFmtId="0" fontId="45" fillId="0" borderId="0" xfId="0" applyFont="1" applyAlignment="1">
      <alignment vertical="center" wrapText="1"/>
    </xf>
    <xf numFmtId="0" fontId="52" fillId="0" borderId="0" xfId="0" applyFont="1" applyAlignment="1">
      <alignment horizontal="left" vertical="center" wrapText="1"/>
    </xf>
    <xf numFmtId="0" fontId="47" fillId="0" borderId="0" xfId="0" applyFont="1" applyAlignment="1">
      <alignment horizontal="left" vertical="center" wrapText="1"/>
    </xf>
    <xf numFmtId="0" fontId="92" fillId="6" borderId="8" xfId="0" applyFont="1" applyFill="1" applyBorder="1" applyAlignment="1">
      <alignment vertical="center" wrapText="1"/>
    </xf>
    <xf numFmtId="0" fontId="92" fillId="6" borderId="0" xfId="0" applyFont="1" applyFill="1" applyAlignment="1">
      <alignment vertical="center" wrapText="1"/>
    </xf>
    <xf numFmtId="0" fontId="92" fillId="6" borderId="12" xfId="0" applyFont="1" applyFill="1" applyBorder="1" applyAlignment="1">
      <alignment vertical="center" wrapText="1"/>
    </xf>
    <xf numFmtId="0" fontId="92" fillId="6" borderId="5" xfId="0" applyFont="1" applyFill="1" applyBorder="1" applyAlignment="1">
      <alignment vertical="center" wrapText="1"/>
    </xf>
    <xf numFmtId="0" fontId="106" fillId="13" borderId="12" xfId="0" applyFont="1" applyFill="1" applyBorder="1" applyAlignment="1">
      <alignment horizontal="left" vertical="center"/>
    </xf>
    <xf numFmtId="0" fontId="106" fillId="13" borderId="0" xfId="0" applyFont="1" applyFill="1" applyAlignment="1">
      <alignment horizontal="left" vertical="center"/>
    </xf>
    <xf numFmtId="0" fontId="106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106" fillId="24" borderId="12" xfId="0" applyFont="1" applyFill="1" applyBorder="1" applyAlignment="1">
      <alignment horizontal="left" vertical="center"/>
    </xf>
    <xf numFmtId="0" fontId="106" fillId="24" borderId="0" xfId="0" applyFont="1" applyFill="1" applyAlignment="1">
      <alignment horizontal="left" vertical="center"/>
    </xf>
    <xf numFmtId="0" fontId="106" fillId="24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22" fillId="27" borderId="32" xfId="12" applyNumberFormat="1" applyFont="1" applyFill="1" applyBorder="1" applyAlignment="1">
      <alignment horizontal="center" vertical="center" wrapText="1"/>
    </xf>
    <xf numFmtId="0" fontId="49" fillId="27" borderId="34" xfId="12" applyNumberFormat="1" applyFill="1" applyBorder="1" applyAlignment="1">
      <alignment horizontal="center" vertical="center" wrapText="1"/>
    </xf>
    <xf numFmtId="0" fontId="27" fillId="3" borderId="6" xfId="12" applyNumberFormat="1" applyFont="1" applyFill="1" applyBorder="1" applyAlignment="1">
      <alignment horizontal="center" vertical="center" wrapText="1"/>
    </xf>
    <xf numFmtId="0" fontId="60" fillId="6" borderId="12" xfId="0" applyFont="1" applyFill="1" applyBorder="1" applyAlignment="1">
      <alignment vertical="center" wrapText="1"/>
    </xf>
    <xf numFmtId="0" fontId="60" fillId="6" borderId="4" xfId="0" applyFont="1" applyFill="1" applyBorder="1" applyAlignment="1">
      <alignment vertical="center" wrapText="1"/>
    </xf>
    <xf numFmtId="0" fontId="106" fillId="33" borderId="4" xfId="0" applyFont="1" applyFill="1" applyBorder="1" applyAlignment="1">
      <alignment horizontal="left" vertical="center"/>
    </xf>
    <xf numFmtId="0" fontId="106" fillId="33" borderId="5" xfId="0" applyFont="1" applyFill="1" applyBorder="1" applyAlignment="1">
      <alignment horizontal="left" vertical="center"/>
    </xf>
    <xf numFmtId="0" fontId="106" fillId="33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0" fontId="0" fillId="4" borderId="24" xfId="0" applyFill="1" applyBorder="1" applyAlignment="1">
      <alignment horizontal="center" vertical="center" wrapText="1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25" fillId="0" borderId="0" xfId="0" applyFont="1"/>
    <xf numFmtId="0" fontId="124" fillId="0" borderId="0" xfId="0" quotePrefix="1" applyFont="1" applyAlignment="1">
      <alignment horizontal="left" vertical="top"/>
    </xf>
    <xf numFmtId="0" fontId="124" fillId="0" borderId="0" xfId="0" applyFont="1" applyAlignment="1">
      <alignment vertical="top"/>
    </xf>
    <xf numFmtId="0" fontId="126" fillId="0" borderId="0" xfId="0" applyFont="1"/>
    <xf numFmtId="0" fontId="128" fillId="0" borderId="0" xfId="0" applyFont="1"/>
    <xf numFmtId="180" fontId="129" fillId="0" borderId="0" xfId="2" applyNumberFormat="1" applyFont="1" applyAlignment="1" applyProtection="1"/>
    <xf numFmtId="0" fontId="130" fillId="0" borderId="0" xfId="0" applyFont="1"/>
    <xf numFmtId="0" fontId="58" fillId="14" borderId="28" xfId="7" applyFont="1" applyFill="1" applyBorder="1" applyAlignment="1">
      <alignment horizontal="center" wrapText="1"/>
    </xf>
    <xf numFmtId="0" fontId="45" fillId="0" borderId="0" xfId="7" applyFont="1"/>
    <xf numFmtId="0" fontId="58" fillId="0" borderId="0" xfId="7" applyFont="1" applyAlignment="1">
      <alignment horizontal="center" vertical="center" wrapText="1"/>
    </xf>
    <xf numFmtId="0" fontId="58" fillId="0" borderId="0" xfId="7" applyFont="1" applyAlignment="1">
      <alignment horizontal="center" vertical="center"/>
    </xf>
    <xf numFmtId="0" fontId="136" fillId="14" borderId="28" xfId="7" applyFont="1" applyFill="1" applyBorder="1" applyAlignment="1">
      <alignment horizontal="center" wrapText="1"/>
    </xf>
    <xf numFmtId="0" fontId="44" fillId="0" borderId="0" xfId="7" applyFont="1"/>
    <xf numFmtId="0" fontId="25" fillId="0" borderId="0" xfId="7" applyFont="1"/>
    <xf numFmtId="0" fontId="58" fillId="0" borderId="0" xfId="7" applyFont="1" applyAlignment="1">
      <alignment horizontal="left" vertical="center" wrapText="1"/>
    </xf>
    <xf numFmtId="0" fontId="136" fillId="0" borderId="0" xfId="0" applyFont="1" applyAlignment="1">
      <alignment horizontal="center" vertical="center" wrapText="1"/>
    </xf>
    <xf numFmtId="0" fontId="136" fillId="0" borderId="0" xfId="7" applyFont="1" applyAlignment="1">
      <alignment horizontal="center" vertical="center"/>
    </xf>
    <xf numFmtId="0" fontId="38" fillId="0" borderId="0" xfId="7" applyFont="1" applyAlignment="1">
      <alignment vertical="center" wrapText="1"/>
    </xf>
    <xf numFmtId="0" fontId="42" fillId="0" borderId="0" xfId="7" applyFont="1" applyAlignment="1">
      <alignment horizontal="center" vertical="center" wrapText="1"/>
    </xf>
    <xf numFmtId="0" fontId="78" fillId="0" borderId="0" xfId="0" applyFont="1" applyAlignment="1">
      <alignment horizontal="left" vertical="center" wrapText="1"/>
    </xf>
    <xf numFmtId="0" fontId="41" fillId="0" borderId="0" xfId="7" applyFont="1" applyAlignment="1">
      <alignment horizontal="center" vertical="center" wrapText="1"/>
    </xf>
    <xf numFmtId="0" fontId="136" fillId="0" borderId="0" xfId="7" applyFont="1" applyAlignment="1">
      <alignment horizontal="center" vertical="center" wrapText="1"/>
    </xf>
    <xf numFmtId="0" fontId="58" fillId="0" borderId="0" xfId="7" applyFont="1" applyAlignment="1">
      <alignment vertical="center" wrapText="1"/>
    </xf>
    <xf numFmtId="0" fontId="42" fillId="0" borderId="0" xfId="7" applyFont="1" applyAlignment="1">
      <alignment horizontal="center" vertical="center"/>
    </xf>
    <xf numFmtId="0" fontId="138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39" fillId="0" borderId="22" xfId="15" applyFont="1" applyBorder="1" applyAlignment="1">
      <alignment horizontal="center" vertical="center" wrapText="1"/>
    </xf>
    <xf numFmtId="0" fontId="139" fillId="0" borderId="0" xfId="15" applyFont="1" applyBorder="1" applyAlignment="1">
      <alignment horizontal="center" vertical="center" wrapText="1"/>
    </xf>
    <xf numFmtId="0" fontId="140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42" fillId="0" borderId="0" xfId="0" applyFont="1" applyAlignment="1">
      <alignment vertical="center"/>
    </xf>
    <xf numFmtId="0" fontId="143" fillId="0" borderId="22" xfId="15" applyFont="1" applyBorder="1" applyAlignment="1">
      <alignment horizontal="center" vertical="center" wrapText="1"/>
    </xf>
    <xf numFmtId="0" fontId="143" fillId="0" borderId="0" xfId="15" applyFont="1" applyBorder="1" applyAlignment="1">
      <alignment horizontal="center" vertical="center" wrapText="1"/>
    </xf>
    <xf numFmtId="0" fontId="144" fillId="0" borderId="0" xfId="2" applyFont="1" applyAlignment="1" applyProtection="1">
      <alignment vertical="center"/>
    </xf>
    <xf numFmtId="0" fontId="78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1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57" fillId="0" borderId="0" xfId="7" applyFont="1" applyAlignment="1">
      <alignment vertical="center" wrapText="1"/>
    </xf>
    <xf numFmtId="0" fontId="57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7" fillId="0" borderId="0" xfId="0" applyFont="1" applyAlignment="1">
      <alignment horizontal="left" vertical="center" wrapText="1"/>
    </xf>
    <xf numFmtId="0" fontId="106" fillId="20" borderId="12" xfId="0" applyFont="1" applyFill="1" applyBorder="1" applyAlignment="1">
      <alignment horizontal="left" vertical="center"/>
    </xf>
    <xf numFmtId="0" fontId="106" fillId="20" borderId="0" xfId="0" applyFont="1" applyFill="1" applyAlignment="1">
      <alignment horizontal="left" vertical="center"/>
    </xf>
    <xf numFmtId="0" fontId="106" fillId="20" borderId="8" xfId="0" applyFont="1" applyFill="1" applyBorder="1" applyAlignment="1">
      <alignment horizontal="left" vertical="center"/>
    </xf>
    <xf numFmtId="0" fontId="93" fillId="27" borderId="7" xfId="0" applyFont="1" applyFill="1" applyBorder="1" applyAlignment="1">
      <alignment horizontal="center" vertical="center" wrapText="1"/>
    </xf>
    <xf numFmtId="0" fontId="93" fillId="27" borderId="9" xfId="0" applyFont="1" applyFill="1" applyBorder="1" applyAlignment="1">
      <alignment horizontal="center" vertical="center" wrapText="1"/>
    </xf>
    <xf numFmtId="0" fontId="93" fillId="27" borderId="18" xfId="0" applyFont="1" applyFill="1" applyBorder="1" applyAlignment="1">
      <alignment horizontal="center" vertical="center" wrapText="1"/>
    </xf>
    <xf numFmtId="0" fontId="49" fillId="27" borderId="32" xfId="12" applyNumberFormat="1" applyFill="1" applyBorder="1" applyAlignment="1">
      <alignment horizontal="center" vertical="center" wrapText="1"/>
    </xf>
    <xf numFmtId="0" fontId="49" fillId="27" borderId="33" xfId="12" applyNumberFormat="1" applyFill="1" applyBorder="1" applyAlignment="1">
      <alignment horizontal="center" vertical="center" wrapText="1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123" fillId="10" borderId="2" xfId="12" applyNumberFormat="1" applyFont="1" applyFill="1" applyBorder="1" applyAlignment="1">
      <alignment horizontal="center" vertical="center" wrapText="1"/>
    </xf>
    <xf numFmtId="0" fontId="123" fillId="10" borderId="3" xfId="12" applyNumberFormat="1" applyFont="1" applyFill="1" applyBorder="1" applyAlignment="1">
      <alignment horizontal="center" vertical="center" wrapText="1"/>
    </xf>
    <xf numFmtId="0" fontId="123" fillId="10" borderId="0" xfId="12" applyNumberFormat="1" applyFont="1" applyFill="1" applyAlignment="1">
      <alignment horizontal="center" vertical="center" wrapText="1"/>
    </xf>
    <xf numFmtId="0" fontId="123" fillId="10" borderId="8" xfId="12" applyNumberFormat="1" applyFont="1" applyFill="1" applyBorder="1" applyAlignment="1">
      <alignment horizontal="center" vertical="center" wrapText="1"/>
    </xf>
    <xf numFmtId="0" fontId="123" fillId="10" borderId="5" xfId="12" applyNumberFormat="1" applyFont="1" applyFill="1" applyBorder="1" applyAlignment="1">
      <alignment horizontal="center" vertical="center" wrapText="1"/>
    </xf>
    <xf numFmtId="0" fontId="123" fillId="10" borderId="6" xfId="12" applyNumberFormat="1" applyFont="1" applyFill="1" applyBorder="1" applyAlignment="1">
      <alignment horizontal="center" vertical="center" wrapText="1"/>
    </xf>
    <xf numFmtId="0" fontId="62" fillId="0" borderId="7" xfId="0" applyFont="1" applyBorder="1" applyAlignment="1">
      <alignment horizontal="center" vertical="center" wrapText="1"/>
    </xf>
    <xf numFmtId="0" fontId="62" fillId="0" borderId="9" xfId="0" applyFont="1" applyBorder="1" applyAlignment="1">
      <alignment horizontal="center" vertical="center" wrapText="1"/>
    </xf>
    <xf numFmtId="0" fontId="62" fillId="0" borderId="18" xfId="0" applyFont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55" fillId="5" borderId="2" xfId="0" applyFont="1" applyFill="1" applyBorder="1" applyAlignment="1">
      <alignment horizontal="center" vertical="center" wrapText="1"/>
    </xf>
    <xf numFmtId="0" fontId="55" fillId="5" borderId="3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center" vertical="center" wrapText="1"/>
    </xf>
    <xf numFmtId="0" fontId="55" fillId="5" borderId="8" xfId="0" applyFont="1" applyFill="1" applyBorder="1" applyAlignment="1">
      <alignment horizontal="center" vertical="center" wrapText="1"/>
    </xf>
    <xf numFmtId="0" fontId="55" fillId="5" borderId="5" xfId="0" applyFont="1" applyFill="1" applyBorder="1" applyAlignment="1">
      <alignment horizontal="center" vertical="center" wrapText="1"/>
    </xf>
    <xf numFmtId="0" fontId="55" fillId="5" borderId="6" xfId="0" applyFont="1" applyFill="1" applyBorder="1" applyAlignment="1">
      <alignment horizontal="center" vertical="center" wrapText="1"/>
    </xf>
    <xf numFmtId="0" fontId="62" fillId="28" borderId="7" xfId="0" applyFont="1" applyFill="1" applyBorder="1" applyAlignment="1">
      <alignment horizontal="center" vertical="center" wrapText="1"/>
    </xf>
    <xf numFmtId="0" fontId="62" fillId="28" borderId="9" xfId="0" applyFont="1" applyFill="1" applyBorder="1" applyAlignment="1">
      <alignment horizontal="center" vertical="center" wrapText="1"/>
    </xf>
    <xf numFmtId="0" fontId="62" fillId="28" borderId="18" xfId="0" applyFont="1" applyFill="1" applyBorder="1" applyAlignment="1">
      <alignment horizontal="center" vertical="center" wrapText="1"/>
    </xf>
    <xf numFmtId="0" fontId="63" fillId="30" borderId="7" xfId="0" applyFont="1" applyFill="1" applyBorder="1" applyAlignment="1">
      <alignment horizontal="center" vertical="center" wrapText="1"/>
    </xf>
    <xf numFmtId="0" fontId="63" fillId="30" borderId="9" xfId="0" applyFont="1" applyFill="1" applyBorder="1" applyAlignment="1">
      <alignment horizontal="center" vertical="center" wrapText="1"/>
    </xf>
    <xf numFmtId="0" fontId="63" fillId="30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12" xfId="0" applyFont="1" applyFill="1" applyBorder="1" applyAlignment="1">
      <alignment horizontal="center" vertical="center" wrapText="1"/>
    </xf>
    <xf numFmtId="0" fontId="61" fillId="10" borderId="0" xfId="0" applyFont="1" applyFill="1" applyAlignment="1">
      <alignment horizontal="center" vertical="center" wrapText="1"/>
    </xf>
    <xf numFmtId="0" fontId="61" fillId="10" borderId="8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3" fillId="12" borderId="1" xfId="0" applyFont="1" applyFill="1" applyBorder="1" applyAlignment="1">
      <alignment horizontal="center" vertical="center" wrapText="1"/>
    </xf>
    <xf numFmtId="0" fontId="63" fillId="12" borderId="2" xfId="0" applyFont="1" applyFill="1" applyBorder="1" applyAlignment="1">
      <alignment horizontal="center" vertical="center" wrapText="1"/>
    </xf>
    <xf numFmtId="0" fontId="63" fillId="12" borderId="3" xfId="0" applyFont="1" applyFill="1" applyBorder="1" applyAlignment="1">
      <alignment horizontal="center" vertical="center" wrapText="1"/>
    </xf>
    <xf numFmtId="0" fontId="63" fillId="12" borderId="4" xfId="0" applyFont="1" applyFill="1" applyBorder="1" applyAlignment="1">
      <alignment horizontal="center" vertical="center" wrapText="1"/>
    </xf>
    <xf numFmtId="0" fontId="63" fillId="12" borderId="5" xfId="0" applyFont="1" applyFill="1" applyBorder="1" applyAlignment="1">
      <alignment horizontal="center" vertical="center" wrapText="1"/>
    </xf>
    <xf numFmtId="0" fontId="63" fillId="12" borderId="6" xfId="0" applyFont="1" applyFill="1" applyBorder="1" applyAlignment="1">
      <alignment horizontal="center" vertical="center" wrapText="1"/>
    </xf>
    <xf numFmtId="0" fontId="85" fillId="8" borderId="12" xfId="0" applyFont="1" applyFill="1" applyBorder="1" applyAlignment="1">
      <alignment horizontal="center" vertical="center" wrapText="1"/>
    </xf>
    <xf numFmtId="0" fontId="85" fillId="8" borderId="0" xfId="0" applyFont="1" applyFill="1" applyAlignment="1">
      <alignment horizontal="center" vertical="center" wrapText="1"/>
    </xf>
    <xf numFmtId="0" fontId="85" fillId="8" borderId="8" xfId="0" applyFont="1" applyFill="1" applyBorder="1" applyAlignment="1">
      <alignment horizontal="center" vertical="center" wrapText="1"/>
    </xf>
    <xf numFmtId="0" fontId="85" fillId="8" borderId="4" xfId="0" applyFont="1" applyFill="1" applyBorder="1" applyAlignment="1">
      <alignment horizontal="center" vertical="center" wrapText="1"/>
    </xf>
    <xf numFmtId="0" fontId="85" fillId="8" borderId="5" xfId="0" applyFont="1" applyFill="1" applyBorder="1" applyAlignment="1">
      <alignment horizontal="center" vertical="center" wrapText="1"/>
    </xf>
    <xf numFmtId="0" fontId="85" fillId="8" borderId="6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104" fillId="26" borderId="7" xfId="0" applyFont="1" applyFill="1" applyBorder="1" applyAlignment="1">
      <alignment horizontal="center" vertical="center" wrapText="1"/>
    </xf>
    <xf numFmtId="0" fontId="104" fillId="26" borderId="9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0" fontId="63" fillId="33" borderId="7" xfId="0" applyFont="1" applyFill="1" applyBorder="1" applyAlignment="1">
      <alignment horizontal="center" vertical="center" wrapText="1"/>
    </xf>
    <xf numFmtId="0" fontId="63" fillId="33" borderId="9" xfId="0" applyFont="1" applyFill="1" applyBorder="1" applyAlignment="1">
      <alignment horizontal="center" vertical="center" wrapText="1"/>
    </xf>
    <xf numFmtId="0" fontId="63" fillId="3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7" fillId="27" borderId="29" xfId="0" applyNumberFormat="1" applyFont="1" applyFill="1" applyBorder="1" applyAlignment="1">
      <alignment horizontal="center" vertical="center"/>
    </xf>
    <xf numFmtId="185" fontId="107" fillId="27" borderId="30" xfId="0" applyNumberFormat="1" applyFont="1" applyFill="1" applyBorder="1" applyAlignment="1">
      <alignment horizontal="center" vertical="center"/>
    </xf>
    <xf numFmtId="185" fontId="107" fillId="27" borderId="31" xfId="0" applyNumberFormat="1" applyFont="1" applyFill="1" applyBorder="1" applyAlignment="1">
      <alignment horizontal="center" vertical="center"/>
    </xf>
    <xf numFmtId="0" fontId="27" fillId="5" borderId="0" xfId="0" applyFont="1" applyFill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85" fillId="8" borderId="1" xfId="0" applyFont="1" applyFill="1" applyBorder="1" applyAlignment="1">
      <alignment horizontal="center" vertical="center" wrapText="1"/>
    </xf>
    <xf numFmtId="0" fontId="85" fillId="8" borderId="2" xfId="0" applyFont="1" applyFill="1" applyBorder="1" applyAlignment="1">
      <alignment horizontal="center" vertical="center" wrapText="1"/>
    </xf>
    <xf numFmtId="0" fontId="85" fillId="8" borderId="3" xfId="0" applyFont="1" applyFill="1" applyBorder="1" applyAlignment="1">
      <alignment horizontal="center" vertical="center" wrapText="1"/>
    </xf>
    <xf numFmtId="0" fontId="63" fillId="20" borderId="7" xfId="0" applyFont="1" applyFill="1" applyBorder="1" applyAlignment="1">
      <alignment horizontal="center" vertical="center" wrapText="1"/>
    </xf>
    <xf numFmtId="0" fontId="63" fillId="20" borderId="9" xfId="0" applyFont="1" applyFill="1" applyBorder="1" applyAlignment="1">
      <alignment horizontal="center" vertical="center" wrapText="1"/>
    </xf>
    <xf numFmtId="0" fontId="63" fillId="20" borderId="18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06" fillId="23" borderId="12" xfId="0" applyFont="1" applyFill="1" applyBorder="1" applyAlignment="1">
      <alignment horizontal="left" vertical="center"/>
    </xf>
    <xf numFmtId="0" fontId="106" fillId="23" borderId="0" xfId="0" applyFont="1" applyFill="1" applyAlignment="1">
      <alignment horizontal="left" vertical="center"/>
    </xf>
    <xf numFmtId="0" fontId="106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6" fillId="30" borderId="12" xfId="0" applyFont="1" applyFill="1" applyBorder="1" applyAlignment="1">
      <alignment horizontal="left" vertical="center" wrapText="1"/>
    </xf>
    <xf numFmtId="0" fontId="106" fillId="30" borderId="0" xfId="0" applyFont="1" applyFill="1" applyAlignment="1">
      <alignment horizontal="left" vertical="center"/>
    </xf>
    <xf numFmtId="0" fontId="106" fillId="30" borderId="8" xfId="0" applyFont="1" applyFill="1" applyBorder="1" applyAlignment="1">
      <alignment horizontal="left" vertical="center"/>
    </xf>
    <xf numFmtId="0" fontId="106" fillId="29" borderId="12" xfId="0" applyFont="1" applyFill="1" applyBorder="1" applyAlignment="1">
      <alignment horizontal="left" vertical="center"/>
    </xf>
    <xf numFmtId="0" fontId="106" fillId="29" borderId="0" xfId="0" applyFont="1" applyFill="1" applyAlignment="1">
      <alignment horizontal="left" vertical="center"/>
    </xf>
    <xf numFmtId="0" fontId="106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6" fillId="8" borderId="12" xfId="0" applyFont="1" applyFill="1" applyBorder="1" applyAlignment="1">
      <alignment horizontal="left" vertical="center"/>
    </xf>
    <xf numFmtId="0" fontId="106" fillId="8" borderId="0" xfId="0" applyFont="1" applyFill="1" applyAlignment="1">
      <alignment horizontal="left" vertical="center"/>
    </xf>
    <xf numFmtId="0" fontId="106" fillId="8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106" fillId="8" borderId="1" xfId="0" applyFont="1" applyFill="1" applyBorder="1" applyAlignment="1">
      <alignment horizontal="left" vertical="center"/>
    </xf>
    <xf numFmtId="0" fontId="106" fillId="8" borderId="2" xfId="0" applyFont="1" applyFill="1" applyBorder="1" applyAlignment="1">
      <alignment horizontal="left" vertical="center"/>
    </xf>
    <xf numFmtId="0" fontId="106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63" fillId="24" borderId="7" xfId="0" applyFont="1" applyFill="1" applyBorder="1" applyAlignment="1">
      <alignment horizontal="center" vertical="center" wrapText="1"/>
    </xf>
    <xf numFmtId="0" fontId="63" fillId="24" borderId="9" xfId="0" applyFont="1" applyFill="1" applyBorder="1" applyAlignment="1">
      <alignment horizontal="center" vertical="center" wrapText="1"/>
    </xf>
    <xf numFmtId="0" fontId="63" fillId="24" borderId="18" xfId="0" applyFont="1" applyFill="1" applyBorder="1" applyAlignment="1">
      <alignment horizontal="center" vertical="center" wrapText="1"/>
    </xf>
    <xf numFmtId="0" fontId="92" fillId="6" borderId="1" xfId="0" applyFont="1" applyFill="1" applyBorder="1" applyAlignment="1">
      <alignment horizontal="center" vertical="center" wrapText="1"/>
    </xf>
    <xf numFmtId="0" fontId="92" fillId="6" borderId="2" xfId="0" applyFont="1" applyFill="1" applyBorder="1" applyAlignment="1">
      <alignment horizontal="center" vertical="center" wrapText="1"/>
    </xf>
    <xf numFmtId="0" fontId="92" fillId="6" borderId="3" xfId="0" applyFont="1" applyFill="1" applyBorder="1" applyAlignment="1">
      <alignment horizontal="center" vertical="center" wrapText="1"/>
    </xf>
    <xf numFmtId="0" fontId="60" fillId="6" borderId="2" xfId="0" applyFont="1" applyFill="1" applyBorder="1" applyAlignment="1">
      <alignment horizontal="center" vertical="center" wrapText="1"/>
    </xf>
    <xf numFmtId="0" fontId="60" fillId="6" borderId="0" xfId="0" applyFont="1" applyFill="1" applyAlignment="1">
      <alignment horizontal="center" vertical="center" wrapText="1"/>
    </xf>
    <xf numFmtId="0" fontId="92" fillId="6" borderId="12" xfId="0" applyFont="1" applyFill="1" applyBorder="1" applyAlignment="1">
      <alignment horizontal="center" vertical="center" wrapText="1"/>
    </xf>
    <xf numFmtId="0" fontId="92" fillId="6" borderId="0" xfId="0" applyFont="1" applyFill="1" applyAlignment="1">
      <alignment horizontal="center" vertical="center" wrapText="1"/>
    </xf>
    <xf numFmtId="0" fontId="62" fillId="6" borderId="8" xfId="0" applyFont="1" applyFill="1" applyBorder="1" applyAlignment="1">
      <alignment horizontal="center" vertical="center" wrapText="1"/>
    </xf>
    <xf numFmtId="0" fontId="101" fillId="8" borderId="7" xfId="18" applyFont="1" applyFill="1" applyBorder="1" applyAlignment="1">
      <alignment horizontal="center" vertical="center" wrapText="1"/>
    </xf>
    <xf numFmtId="0" fontId="101" fillId="8" borderId="9" xfId="18" applyFont="1" applyFill="1" applyBorder="1" applyAlignment="1">
      <alignment horizontal="center" vertical="center" wrapText="1"/>
    </xf>
    <xf numFmtId="0" fontId="101" fillId="8" borderId="18" xfId="18" applyFont="1" applyFill="1" applyBorder="1" applyAlignment="1">
      <alignment horizontal="center" vertical="center" wrapText="1"/>
    </xf>
    <xf numFmtId="0" fontId="55" fillId="6" borderId="0" xfId="0" applyFont="1" applyFill="1" applyAlignment="1">
      <alignment horizontal="center" vertical="center" wrapText="1"/>
    </xf>
    <xf numFmtId="0" fontId="55" fillId="6" borderId="8" xfId="0" applyFont="1" applyFill="1" applyBorder="1" applyAlignment="1">
      <alignment horizontal="center" vertical="center" wrapText="1"/>
    </xf>
    <xf numFmtId="0" fontId="92" fillId="6" borderId="8" xfId="0" applyFont="1" applyFill="1" applyBorder="1" applyAlignment="1">
      <alignment horizontal="center" vertical="center" wrapText="1"/>
    </xf>
    <xf numFmtId="0" fontId="92" fillId="6" borderId="4" xfId="0" applyFont="1" applyFill="1" applyBorder="1" applyAlignment="1">
      <alignment horizontal="center" vertical="center" wrapText="1"/>
    </xf>
    <xf numFmtId="0" fontId="92" fillId="6" borderId="5" xfId="0" applyFont="1" applyFill="1" applyBorder="1" applyAlignment="1">
      <alignment horizontal="center" vertical="center" wrapText="1"/>
    </xf>
    <xf numFmtId="0" fontId="92" fillId="6" borderId="6" xfId="0" applyFont="1" applyFill="1" applyBorder="1" applyAlignment="1">
      <alignment horizontal="center" vertical="center" wrapText="1"/>
    </xf>
    <xf numFmtId="0" fontId="63" fillId="8" borderId="7" xfId="0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/>
    </xf>
    <xf numFmtId="0" fontId="124" fillId="0" borderId="1" xfId="0" applyFont="1" applyBorder="1" applyAlignment="1">
      <alignment horizontal="center" wrapText="1"/>
    </xf>
    <xf numFmtId="0" fontId="124" fillId="0" borderId="2" xfId="0" applyFont="1" applyBorder="1" applyAlignment="1">
      <alignment horizontal="center" wrapText="1"/>
    </xf>
    <xf numFmtId="0" fontId="124" fillId="0" borderId="3" xfId="0" applyFont="1" applyBorder="1" applyAlignment="1">
      <alignment horizontal="center" wrapText="1"/>
    </xf>
    <xf numFmtId="0" fontId="124" fillId="0" borderId="4" xfId="0" applyFont="1" applyBorder="1" applyAlignment="1">
      <alignment horizontal="center" wrapText="1"/>
    </xf>
    <xf numFmtId="0" fontId="124" fillId="0" borderId="5" xfId="0" applyFont="1" applyBorder="1" applyAlignment="1">
      <alignment horizontal="center" wrapText="1"/>
    </xf>
    <xf numFmtId="0" fontId="124" fillId="0" borderId="6" xfId="0" applyFont="1" applyBorder="1" applyAlignment="1">
      <alignment horizontal="center" wrapText="1"/>
    </xf>
    <xf numFmtId="0" fontId="127" fillId="0" borderId="36" xfId="0" applyFont="1" applyBorder="1" applyAlignment="1">
      <alignment horizontal="left" vertical="top" wrapText="1" readingOrder="1"/>
    </xf>
    <xf numFmtId="0" fontId="127" fillId="0" borderId="37" xfId="0" applyFont="1" applyBorder="1" applyAlignment="1">
      <alignment horizontal="left" vertical="top" readingOrder="1"/>
    </xf>
    <xf numFmtId="0" fontId="127" fillId="0" borderId="38" xfId="0" applyFont="1" applyBorder="1" applyAlignment="1">
      <alignment horizontal="left" vertical="top" readingOrder="1"/>
    </xf>
    <xf numFmtId="0" fontId="127" fillId="0" borderId="39" xfId="0" applyFont="1" applyBorder="1" applyAlignment="1">
      <alignment horizontal="left" vertical="top" readingOrder="1"/>
    </xf>
    <xf numFmtId="0" fontId="127" fillId="0" borderId="0" xfId="0" applyFont="1" applyAlignment="1">
      <alignment horizontal="left" vertical="top" readingOrder="1"/>
    </xf>
    <xf numFmtId="0" fontId="127" fillId="0" borderId="40" xfId="0" applyFont="1" applyBorder="1" applyAlignment="1">
      <alignment horizontal="left" vertical="top" readingOrder="1"/>
    </xf>
    <xf numFmtId="0" fontId="127" fillId="0" borderId="41" xfId="0" applyFont="1" applyBorder="1" applyAlignment="1">
      <alignment horizontal="left" vertical="top" readingOrder="1"/>
    </xf>
    <xf numFmtId="0" fontId="127" fillId="0" borderId="42" xfId="0" applyFont="1" applyBorder="1" applyAlignment="1">
      <alignment horizontal="left" vertical="top" readingOrder="1"/>
    </xf>
    <xf numFmtId="0" fontId="127" fillId="0" borderId="43" xfId="0" applyFont="1" applyBorder="1" applyAlignment="1">
      <alignment horizontal="left" vertical="top" readingOrder="1"/>
    </xf>
    <xf numFmtId="0" fontId="131" fillId="34" borderId="0" xfId="0" applyFont="1" applyFill="1" applyAlignment="1">
      <alignment horizontal="center" vertical="center" wrapText="1"/>
    </xf>
    <xf numFmtId="0" fontId="132" fillId="34" borderId="0" xfId="0" applyFont="1" applyFill="1" applyAlignment="1">
      <alignment horizontal="center" vertical="center" wrapText="1"/>
    </xf>
    <xf numFmtId="0" fontId="133" fillId="34" borderId="0" xfId="0" applyFont="1" applyFill="1" applyAlignment="1">
      <alignment horizontal="center" vertical="center" wrapText="1"/>
    </xf>
    <xf numFmtId="0" fontId="134" fillId="34" borderId="0" xfId="0" applyFont="1" applyFill="1" applyAlignment="1">
      <alignment horizontal="center" vertical="center" wrapText="1"/>
    </xf>
    <xf numFmtId="0" fontId="109" fillId="34" borderId="0" xfId="2" applyFont="1" applyFill="1" applyAlignment="1" applyProtection="1">
      <alignment horizontal="center" vertical="center" wrapText="1"/>
    </xf>
    <xf numFmtId="0" fontId="111" fillId="34" borderId="0" xfId="2" applyFont="1" applyFill="1" applyAlignment="1" applyProtection="1">
      <alignment horizontal="center"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3" Type="http://schemas.openxmlformats.org/officeDocument/2006/relationships/image" Target="../media/image6.jpeg"/><Relationship Id="rId7" Type="http://schemas.openxmlformats.org/officeDocument/2006/relationships/image" Target="../media/image10.emf"/><Relationship Id="rId2" Type="http://schemas.openxmlformats.org/officeDocument/2006/relationships/image" Target="../media/image5.jpeg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5" Type="http://schemas.openxmlformats.org/officeDocument/2006/relationships/image" Target="../media/image8.jpeg"/><Relationship Id="rId10" Type="http://schemas.openxmlformats.org/officeDocument/2006/relationships/image" Target="../media/image13.tmp"/><Relationship Id="rId4" Type="http://schemas.openxmlformats.org/officeDocument/2006/relationships/image" Target="../media/image7.jpeg"/><Relationship Id="rId9" Type="http://schemas.openxmlformats.org/officeDocument/2006/relationships/image" Target="../media/image12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776567</xdr:colOff>
      <xdr:row>21</xdr:row>
      <xdr:rowOff>13246</xdr:rowOff>
    </xdr:from>
    <xdr:to>
      <xdr:col>7</xdr:col>
      <xdr:colOff>19796</xdr:colOff>
      <xdr:row>25</xdr:row>
      <xdr:rowOff>33839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249582" y="4402217"/>
          <a:ext cx="830729" cy="767651"/>
        </a:xfrm>
        <a:prstGeom prst="rect">
          <a:avLst/>
        </a:prstGeom>
      </xdr:spPr>
    </xdr:pic>
    <xdr:clientData/>
  </xdr:twoCellAnchor>
  <xdr:twoCellAnchor editAs="oneCell">
    <xdr:from>
      <xdr:col>15</xdr:col>
      <xdr:colOff>795244</xdr:colOff>
      <xdr:row>20</xdr:row>
      <xdr:rowOff>158750</xdr:rowOff>
    </xdr:from>
    <xdr:to>
      <xdr:col>17</xdr:col>
      <xdr:colOff>28014</xdr:colOff>
      <xdr:row>24</xdr:row>
      <xdr:rowOff>168088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832229" y="4360956"/>
          <a:ext cx="829609" cy="756397"/>
        </a:xfrm>
        <a:prstGeom prst="rect">
          <a:avLst/>
        </a:prstGeom>
      </xdr:spPr>
    </xdr:pic>
    <xdr:clientData/>
  </xdr:twoCellAnchor>
  <xdr:twoCellAnchor>
    <xdr:from>
      <xdr:col>0</xdr:col>
      <xdr:colOff>50800</xdr:colOff>
      <xdr:row>8</xdr:row>
      <xdr:rowOff>0</xdr:rowOff>
    </xdr:from>
    <xdr:to>
      <xdr:col>33</xdr:col>
      <xdr:colOff>38100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0800" y="1955800"/>
          <a:ext cx="2299335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69850</xdr:colOff>
      <xdr:row>15</xdr:row>
      <xdr:rowOff>12700</xdr:rowOff>
    </xdr:from>
    <xdr:to>
      <xdr:col>33</xdr:col>
      <xdr:colOff>12700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69850" y="3302000"/>
          <a:ext cx="2294890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410879</xdr:colOff>
      <xdr:row>26</xdr:row>
      <xdr:rowOff>2988</xdr:rowOff>
    </xdr:from>
    <xdr:to>
      <xdr:col>33</xdr:col>
      <xdr:colOff>401541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410879" y="5325782"/>
          <a:ext cx="2298139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28014</xdr:colOff>
      <xdr:row>29</xdr:row>
      <xdr:rowOff>168088</xdr:rowOff>
    </xdr:from>
    <xdr:to>
      <xdr:col>33</xdr:col>
      <xdr:colOff>28014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8014" y="6051176"/>
          <a:ext cx="22990735" cy="6536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261468</xdr:colOff>
      <xdr:row>20</xdr:row>
      <xdr:rowOff>180788</xdr:rowOff>
    </xdr:from>
    <xdr:to>
      <xdr:col>33</xdr:col>
      <xdr:colOff>253998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261468" y="4382994"/>
          <a:ext cx="22983265" cy="3399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10</xdr:col>
      <xdr:colOff>717552</xdr:colOff>
      <xdr:row>25</xdr:row>
      <xdr:rowOff>161738</xdr:rowOff>
    </xdr:from>
    <xdr:to>
      <xdr:col>12</xdr:col>
      <xdr:colOff>59766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019243" y="5297767"/>
          <a:ext cx="798979" cy="806250"/>
        </a:xfrm>
        <a:prstGeom prst="rect">
          <a:avLst/>
        </a:prstGeom>
      </xdr:spPr>
    </xdr:pic>
    <xdr:clientData/>
  </xdr:twoCellAnchor>
  <xdr:twoCellAnchor editAs="oneCell">
    <xdr:from>
      <xdr:col>21</xdr:col>
      <xdr:colOff>28014</xdr:colOff>
      <xdr:row>20</xdr:row>
      <xdr:rowOff>168089</xdr:rowOff>
    </xdr:from>
    <xdr:to>
      <xdr:col>22</xdr:col>
      <xdr:colOff>26146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640735" y="4370295"/>
          <a:ext cx="829235" cy="7713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10</xdr:row>
      <xdr:rowOff>145746</xdr:rowOff>
    </xdr:from>
    <xdr:to>
      <xdr:col>21</xdr:col>
      <xdr:colOff>544288</xdr:colOff>
      <xdr:row>12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10</xdr:row>
      <xdr:rowOff>135606</xdr:rowOff>
    </xdr:from>
    <xdr:to>
      <xdr:col>27</xdr:col>
      <xdr:colOff>30240</xdr:colOff>
      <xdr:row>10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272143</xdr:colOff>
      <xdr:row>163</xdr:row>
      <xdr:rowOff>45356</xdr:rowOff>
    </xdr:from>
    <xdr:to>
      <xdr:col>7</xdr:col>
      <xdr:colOff>198967</xdr:colOff>
      <xdr:row>206</xdr:row>
      <xdr:rowOff>54429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159</xdr:row>
      <xdr:rowOff>135606</xdr:rowOff>
    </xdr:from>
    <xdr:to>
      <xdr:col>27</xdr:col>
      <xdr:colOff>30240</xdr:colOff>
      <xdr:row>159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206</xdr:row>
      <xdr:rowOff>151191</xdr:rowOff>
    </xdr:from>
    <xdr:to>
      <xdr:col>6</xdr:col>
      <xdr:colOff>1677514</xdr:colOff>
      <xdr:row>238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da3ba4f3974508f2ffdebbf050a15da3" TargetMode="External"/><Relationship Id="rId13" Type="http://schemas.openxmlformats.org/officeDocument/2006/relationships/hyperlink" Target="https://ieeesa.webex.com/ieeesa/j.php?MTID=meadb13f4d4b2b536eaeb6861a0283f5d" TargetMode="External"/><Relationship Id="rId18" Type="http://schemas.openxmlformats.org/officeDocument/2006/relationships/hyperlink" Target="https://ieeesa.webex.com/ieeesa/j.php?MTID=mc0aa610fca1e4c43ea3b3cebac574aec" TargetMode="External"/><Relationship Id="rId3" Type="http://schemas.openxmlformats.org/officeDocument/2006/relationships/hyperlink" Target="https://ieeesa.webex.com/ieeesa/j.php?MTID=mda3ba4f3974508f2ffdebbf050a15da3" TargetMode="External"/><Relationship Id="rId21" Type="http://schemas.openxmlformats.org/officeDocument/2006/relationships/drawing" Target="../drawings/drawing1.xml"/><Relationship Id="rId7" Type="http://schemas.openxmlformats.org/officeDocument/2006/relationships/hyperlink" Target="https://ieeesa.webex.com/ieeesa/j.php?MTID=m3eec0484803ec209dbda0f4fb401e13d" TargetMode="External"/><Relationship Id="rId12" Type="http://schemas.openxmlformats.org/officeDocument/2006/relationships/hyperlink" Target="https://ieeesa.webex.com/ieeesa/j.php?MTID=mda3ba4f3974508f2ffdebbf050a15da3" TargetMode="External"/><Relationship Id="rId17" Type="http://schemas.openxmlformats.org/officeDocument/2006/relationships/hyperlink" Target="https://ieeesa.webex.com/ieeesa/j.php?MTID=meadb13f4d4b2b536eaeb6861a0283f5d" TargetMode="External"/><Relationship Id="rId2" Type="http://schemas.openxmlformats.org/officeDocument/2006/relationships/hyperlink" Target="https://ieeesa.webex.com/ieeesa/j.php?MTID=m3eec0484803ec209dbda0f4fb401e13d" TargetMode="External"/><Relationship Id="rId16" Type="http://schemas.openxmlformats.org/officeDocument/2006/relationships/hyperlink" Target="https://ieeesa.webex.com/ieeesa/j.php?MTID=mda3ba4f3974508f2ffdebbf050a15da3" TargetMode="External"/><Relationship Id="rId20" Type="http://schemas.openxmlformats.org/officeDocument/2006/relationships/printerSettings" Target="../printerSettings/printerSettings3.bin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3eec0484803ec209dbda0f4fb401e13d" TargetMode="External"/><Relationship Id="rId5" Type="http://schemas.openxmlformats.org/officeDocument/2006/relationships/hyperlink" Target="https://ieeesa.webex.com/ieeesa/j.php?MTID=mc0aa610fca1e4c43ea3b3cebac574aec" TargetMode="External"/><Relationship Id="rId15" Type="http://schemas.openxmlformats.org/officeDocument/2006/relationships/hyperlink" Target="https://ieeesa.webex.com/ieeesa/j.php?MTID=m3eec0484803ec209dbda0f4fb401e13d" TargetMode="External"/><Relationship Id="rId10" Type="http://schemas.openxmlformats.org/officeDocument/2006/relationships/hyperlink" Target="https://ieeesa.webex.com/ieeesa/j.php?MTID=mc0aa610fca1e4c43ea3b3cebac574aec" TargetMode="External"/><Relationship Id="rId19" Type="http://schemas.openxmlformats.org/officeDocument/2006/relationships/hyperlink" Target="https://www.ieee802.org/802tele_calendar.html" TargetMode="External"/><Relationship Id="rId4" Type="http://schemas.openxmlformats.org/officeDocument/2006/relationships/hyperlink" Target="https://ieeesa.webex.com/ieeesa/j.php?MTID=meadb13f4d4b2b536eaeb6861a0283f5d" TargetMode="External"/><Relationship Id="rId9" Type="http://schemas.openxmlformats.org/officeDocument/2006/relationships/hyperlink" Target="https://ieeesa.webex.com/ieeesa/j.php?MTID=meadb13f4d4b2b536eaeb6861a0283f5d" TargetMode="External"/><Relationship Id="rId14" Type="http://schemas.openxmlformats.org/officeDocument/2006/relationships/hyperlink" Target="https://ieeesa.webex.com/ieeesa/j.php?MTID=mc0aa610fca1e4c43ea3b3cebac574aec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grouper.ieee.org/groups/802/15/pub/Meeting_Plan.html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6" Type="http://schemas.openxmlformats.org/officeDocument/2006/relationships/drawing" Target="../drawings/drawing2.xml"/><Relationship Id="rId5" Type="http://schemas.openxmlformats.org/officeDocument/2006/relationships/hyperlink" Target="https://www.hilton.com/en/attend-my-event/koahwhh-ieb-6bef5b5e-fe7c-47ba-acf8-a318ac8025e1/" TargetMode="External"/><Relationship Id="rId4" Type="http://schemas.openxmlformats.org/officeDocument/2006/relationships/hyperlink" Target="https://www.hilton.com/en/attend-my-event/koahwhh-ieb-6bef5b5e-fe7c-47ba-acf8-a318ac8025e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b98e54f75a8b495da94e7a6299b9fc1b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fed89b48fd524ea1badf4ec09cbf503c" TargetMode="External"/><Relationship Id="rId5" Type="http://schemas.openxmlformats.org/officeDocument/2006/relationships/hyperlink" Target="mailto:23367660100@ieeesa.webex.com" TargetMode="External"/><Relationship Id="rId4" Type="http://schemas.openxmlformats.org/officeDocument/2006/relationships/hyperlink" Target="https://ieeesa.webex.com/ieeesa/j.php?MTID=mc0aa610fca1e4c43ea3b3cebac574ae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23367660100@ieeesa.webex.com" TargetMode="External"/><Relationship Id="rId2" Type="http://schemas.openxmlformats.org/officeDocument/2006/relationships/hyperlink" Target="https://ieeesa.webex.com/ieeesa/j.php?MTID=mc0aa610fca1e4c43ea3b3cebac574aec" TargetMode="External"/><Relationship Id="rId1" Type="http://schemas.openxmlformats.org/officeDocument/2006/relationships/hyperlink" Target="https://ieeesa.webex.com/webappng/sites/ieeesa/meeting/info/237bccaaf4314129a4cedfc71c2c19f5?requestUUID=68d1a0d5-6132-4564-995d-fe7e8dea2dec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ed89b48fd524ea1badf4ec09cbf503c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mailto:23490809065@ieeesa.webex.com" TargetMode="External"/><Relationship Id="rId2" Type="http://schemas.openxmlformats.org/officeDocument/2006/relationships/hyperlink" Target="https://ieeesa.webex.com/ieeesa/j.php?MTID=mda3ba4f3974508f2ffdebbf050a15da3" TargetMode="External"/><Relationship Id="rId1" Type="http://schemas.openxmlformats.org/officeDocument/2006/relationships/hyperlink" Target="https://ieeesa.webex.com/ieeesa/j.php?MTID=mc0aa610fca1e4c43ea3b3cebac574aec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webappng/sites/ieeesa/meeting/info/b98e54f75a8b495da94e7a6299b9fc1b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topLeftCell="C1" zoomScale="80" zoomScaleNormal="80" workbookViewId="0">
      <selection activeCell="C4" sqref="C4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268</v>
      </c>
      <c r="E3" s="5"/>
    </row>
    <row r="4" spans="2:5" ht="20.5">
      <c r="B4" s="3" t="s">
        <v>2</v>
      </c>
      <c r="C4" s="6">
        <v>45541</v>
      </c>
    </row>
    <row r="5" spans="2:5" ht="20.5">
      <c r="B5" s="3" t="s">
        <v>188</v>
      </c>
    </row>
    <row r="6" spans="2:5" ht="20.5">
      <c r="B6" s="7" t="s">
        <v>189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269</v>
      </c>
    </row>
    <row r="12" spans="2:5" ht="20.5">
      <c r="B12" s="3" t="s">
        <v>6</v>
      </c>
      <c r="C12" s="4" t="s">
        <v>161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134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 ht="95.5" customHeight="1">
      <c r="D22" s="110" t="s">
        <v>151</v>
      </c>
      <c r="E22" s="110" t="s">
        <v>178</v>
      </c>
      <c r="F22" s="110" t="s">
        <v>121</v>
      </c>
    </row>
    <row r="23" spans="2:6" ht="120.75" customHeight="1">
      <c r="D23" s="2" t="s">
        <v>146</v>
      </c>
      <c r="E23" s="110" t="s">
        <v>149</v>
      </c>
      <c r="F23" s="165" t="s">
        <v>148</v>
      </c>
    </row>
    <row r="25" spans="2:6" ht="79.5" customHeight="1">
      <c r="D25" s="2" t="s">
        <v>140</v>
      </c>
      <c r="E25" s="110" t="s">
        <v>179</v>
      </c>
      <c r="F25" s="165" t="s">
        <v>142</v>
      </c>
    </row>
    <row r="26" spans="2:6" ht="98.5" customHeight="1">
      <c r="D26" s="2" t="s">
        <v>143</v>
      </c>
      <c r="E26" s="2" t="s">
        <v>144</v>
      </c>
      <c r="F26" s="165" t="s">
        <v>145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2.5"/>
  <sheetData>
    <row r="23" spans="4:6" ht="120.75" customHeight="1">
      <c r="D23" t="s">
        <v>146</v>
      </c>
      <c r="E23" t="s">
        <v>147</v>
      </c>
      <c r="F23" s="164" t="s">
        <v>148</v>
      </c>
    </row>
    <row r="25" spans="4:6" ht="79.5" customHeight="1">
      <c r="D25" t="s">
        <v>140</v>
      </c>
      <c r="E25" t="s">
        <v>141</v>
      </c>
      <c r="F25" s="164" t="s">
        <v>142</v>
      </c>
    </row>
    <row r="26" spans="4:6" ht="98.5" customHeight="1">
      <c r="D26" t="s">
        <v>143</v>
      </c>
      <c r="E26" t="s">
        <v>144</v>
      </c>
      <c r="F26" s="164" t="s">
        <v>145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21" zoomScale="68" zoomScaleNormal="68" workbookViewId="0">
      <selection activeCell="D8" sqref="D8"/>
    </sheetView>
  </sheetViews>
  <sheetFormatPr defaultColWidth="9.453125" defaultRowHeight="12.5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">
      <c r="B1" s="47" t="s">
        <v>15</v>
      </c>
      <c r="C1" s="48" t="s">
        <v>270</v>
      </c>
    </row>
    <row r="2" spans="1:3" ht="15">
      <c r="B2" s="47" t="s">
        <v>16</v>
      </c>
      <c r="C2" s="48" t="s">
        <v>406</v>
      </c>
    </row>
    <row r="3" spans="1:3" ht="15">
      <c r="B3" s="47" t="s">
        <v>17</v>
      </c>
      <c r="C3" s="48" t="s">
        <v>407</v>
      </c>
    </row>
    <row r="4" spans="1:3" ht="40">
      <c r="A4" s="24"/>
      <c r="B4" s="89" t="s">
        <v>271</v>
      </c>
    </row>
    <row r="5" spans="1:3" ht="15.5">
      <c r="A5" s="24"/>
      <c r="B5" s="79"/>
    </row>
    <row r="6" spans="1:3" ht="15.5">
      <c r="A6" s="24"/>
      <c r="B6" s="80"/>
    </row>
    <row r="7" spans="1:3" s="30" customFormat="1" ht="31" customHeight="1">
      <c r="A7" s="139"/>
      <c r="B7" s="34" t="s">
        <v>166</v>
      </c>
    </row>
    <row r="8" spans="1:3" s="30" customFormat="1" ht="76" customHeight="1">
      <c r="A8" s="139"/>
      <c r="B8" s="140" t="s">
        <v>18</v>
      </c>
    </row>
    <row r="9" spans="1:3" s="26" customFormat="1" ht="15.5">
      <c r="A9" s="24"/>
      <c r="B9" s="19"/>
    </row>
    <row r="10" spans="1:3" s="101" customFormat="1" ht="20">
      <c r="A10" s="141">
        <v>1</v>
      </c>
      <c r="B10" s="141" t="s">
        <v>19</v>
      </c>
    </row>
    <row r="11" spans="1:3" s="101" customFormat="1" ht="25">
      <c r="A11" s="103"/>
      <c r="B11" s="173" t="s">
        <v>388</v>
      </c>
    </row>
    <row r="12" spans="1:3" s="101" customFormat="1" ht="32.5">
      <c r="A12" s="103"/>
      <c r="B12" s="173" t="s">
        <v>389</v>
      </c>
    </row>
    <row r="13" spans="1:3" s="101" customFormat="1" ht="32.5">
      <c r="A13" s="103"/>
      <c r="B13" s="173" t="s">
        <v>218</v>
      </c>
    </row>
    <row r="14" spans="1:3" s="101" customFormat="1" ht="32.5">
      <c r="A14" s="103"/>
      <c r="B14" s="173" t="s">
        <v>156</v>
      </c>
    </row>
    <row r="15" spans="1:3" s="101" customFormat="1" ht="25">
      <c r="A15" s="103"/>
      <c r="B15" s="173" t="s">
        <v>157</v>
      </c>
    </row>
    <row r="16" spans="1:3" s="101" customFormat="1" ht="25">
      <c r="A16" s="103"/>
      <c r="B16" s="174" t="s">
        <v>158</v>
      </c>
    </row>
    <row r="17" spans="1:6" s="101" customFormat="1" ht="25">
      <c r="A17" s="103"/>
      <c r="B17" s="174" t="s">
        <v>159</v>
      </c>
    </row>
    <row r="18" spans="1:6" s="101" customFormat="1" ht="25">
      <c r="A18" s="103"/>
      <c r="B18" s="173" t="s">
        <v>272</v>
      </c>
    </row>
    <row r="19" spans="1:6" s="101" customFormat="1" ht="20">
      <c r="A19" s="141">
        <v>2</v>
      </c>
      <c r="B19" s="141" t="s">
        <v>20</v>
      </c>
    </row>
    <row r="20" spans="1:6" s="101" customFormat="1" ht="23">
      <c r="A20" s="141"/>
      <c r="B20" s="175" t="s">
        <v>160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101" customFormat="1" ht="20.5">
      <c r="A24" s="103"/>
      <c r="B24" s="142" t="s">
        <v>21</v>
      </c>
      <c r="C24" s="143"/>
    </row>
    <row r="25" spans="1:6" s="168" customFormat="1" ht="95.5" customHeight="1">
      <c r="B25" s="168" t="s">
        <v>152</v>
      </c>
      <c r="D25" s="168" t="s">
        <v>155</v>
      </c>
      <c r="E25" s="168" t="s">
        <v>233</v>
      </c>
      <c r="F25" s="168" t="s">
        <v>121</v>
      </c>
    </row>
    <row r="26" spans="1:6" s="101" customFormat="1" ht="120.75" customHeight="1">
      <c r="A26" s="103"/>
      <c r="D26" s="101" t="s">
        <v>180</v>
      </c>
      <c r="E26" s="101" t="s">
        <v>181</v>
      </c>
      <c r="F26" s="167" t="s">
        <v>148</v>
      </c>
    </row>
    <row r="27" spans="1:6" s="101" customFormat="1" ht="20">
      <c r="A27" s="103"/>
      <c r="B27" s="144" t="s">
        <v>22</v>
      </c>
    </row>
    <row r="28" spans="1:6" s="101" customFormat="1" ht="79.5" customHeight="1">
      <c r="A28" s="103"/>
      <c r="B28" s="144" t="s">
        <v>23</v>
      </c>
      <c r="D28" s="101" t="s">
        <v>140</v>
      </c>
      <c r="E28" s="101" t="s">
        <v>177</v>
      </c>
      <c r="F28" s="167" t="s">
        <v>142</v>
      </c>
    </row>
    <row r="29" spans="1:6" s="101" customFormat="1" ht="98.5" customHeight="1">
      <c r="A29" s="103"/>
      <c r="B29" s="144" t="s">
        <v>24</v>
      </c>
      <c r="D29" s="101" t="s">
        <v>143</v>
      </c>
      <c r="E29" s="101" t="s">
        <v>144</v>
      </c>
      <c r="F29" s="167" t="s">
        <v>145</v>
      </c>
    </row>
    <row r="30" spans="1:6" s="101" customFormat="1" ht="20">
      <c r="A30" s="103"/>
      <c r="B30" s="144" t="s">
        <v>25</v>
      </c>
    </row>
    <row r="31" spans="1:6" s="101" customFormat="1" ht="20">
      <c r="A31" s="103"/>
      <c r="B31" s="144" t="s">
        <v>26</v>
      </c>
    </row>
    <row r="32" spans="1:6" s="101" customFormat="1" ht="20">
      <c r="A32" s="103"/>
      <c r="B32" s="145"/>
    </row>
    <row r="33" spans="1:6" s="101" customFormat="1" ht="100">
      <c r="A33" s="103"/>
      <c r="B33" s="275" t="s">
        <v>221</v>
      </c>
      <c r="D33" s="101" t="s">
        <v>219</v>
      </c>
      <c r="E33" s="101" t="s">
        <v>203</v>
      </c>
      <c r="F33" s="167" t="s">
        <v>220</v>
      </c>
    </row>
    <row r="34" spans="1:6" s="101" customFormat="1" ht="20">
      <c r="A34" s="103"/>
      <c r="B34" s="145"/>
    </row>
    <row r="35" spans="1:6" s="101" customFormat="1" ht="80">
      <c r="A35" s="103"/>
      <c r="B35" s="276" t="s">
        <v>222</v>
      </c>
      <c r="D35" s="277" t="s">
        <v>222</v>
      </c>
      <c r="E35" s="101" t="s">
        <v>223</v>
      </c>
      <c r="F35" s="167" t="s">
        <v>224</v>
      </c>
    </row>
    <row r="36" spans="1:6" s="101" customFormat="1" ht="20">
      <c r="A36" s="103"/>
      <c r="B36" s="145"/>
    </row>
    <row r="37" spans="1:6" s="101" customFormat="1" ht="20">
      <c r="A37" s="103"/>
      <c r="B37" s="141" t="s">
        <v>27</v>
      </c>
    </row>
    <row r="38" spans="1:6" s="101" customFormat="1" ht="20">
      <c r="A38" s="103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abSelected="1" topLeftCell="C6" zoomScale="50" zoomScaleNormal="50" workbookViewId="0">
      <selection activeCell="AM8" sqref="AM8"/>
    </sheetView>
  </sheetViews>
  <sheetFormatPr defaultColWidth="11.453125" defaultRowHeight="15.5"/>
  <cols>
    <col min="1" max="1" width="15.6328125" style="81" customWidth="1"/>
    <col min="2" max="2" width="10.453125" style="81" customWidth="1"/>
    <col min="3" max="3" width="14.453125" style="81" customWidth="1"/>
    <col min="4" max="4" width="12.1796875" style="81" customWidth="1"/>
    <col min="5" max="5" width="11.36328125" style="81" customWidth="1"/>
    <col min="6" max="6" width="11.54296875" style="81" customWidth="1"/>
    <col min="7" max="7" width="11.1796875" style="81" customWidth="1"/>
    <col min="8" max="9" width="10.81640625" style="81" customWidth="1"/>
    <col min="10" max="12" width="10.453125" style="81" customWidth="1"/>
    <col min="13" max="13" width="11.1796875" style="81" customWidth="1"/>
    <col min="14" max="14" width="10.453125" style="81" customWidth="1"/>
    <col min="15" max="15" width="11" style="81" customWidth="1"/>
    <col min="16" max="16" width="11.6328125" style="81" customWidth="1"/>
    <col min="17" max="17" width="11.1796875" style="81" customWidth="1"/>
    <col min="18" max="18" width="10.453125" style="81" customWidth="1"/>
    <col min="19" max="19" width="10.6328125" style="176" customWidth="1"/>
    <col min="20" max="20" width="11" style="176" customWidth="1"/>
    <col min="21" max="21" width="10.54296875" style="176" customWidth="1"/>
    <col min="22" max="22" width="11.90625" style="176" customWidth="1"/>
    <col min="23" max="23" width="10.1796875" style="176" customWidth="1"/>
    <col min="24" max="29" width="3.81640625" style="176" customWidth="1"/>
    <col min="30" max="16384" width="11.453125" style="81"/>
  </cols>
  <sheetData>
    <row r="1" spans="1:34" s="172" customFormat="1" ht="19.5" customHeight="1" thickBot="1">
      <c r="A1" s="192"/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279"/>
      <c r="T1" s="279"/>
      <c r="U1" s="279"/>
      <c r="V1" s="279"/>
      <c r="W1" s="279"/>
      <c r="X1" s="279"/>
      <c r="Y1" s="279"/>
      <c r="Z1" s="279"/>
      <c r="AA1" s="279"/>
      <c r="AB1" s="279"/>
      <c r="AC1" s="279"/>
      <c r="AD1" s="81"/>
      <c r="AE1" s="81"/>
      <c r="AF1" s="81"/>
      <c r="AG1" s="81"/>
      <c r="AH1" s="162"/>
    </row>
    <row r="2" spans="1:34" s="111" customFormat="1" ht="19.649999999999999" customHeight="1" thickBot="1">
      <c r="A2" s="449" t="s">
        <v>253</v>
      </c>
      <c r="B2" s="240" t="s">
        <v>254</v>
      </c>
      <c r="C2" s="240"/>
      <c r="D2" s="241"/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2"/>
      <c r="Z2" s="242"/>
      <c r="AA2" s="241"/>
      <c r="AB2" s="242"/>
      <c r="AC2" s="243"/>
      <c r="AD2" s="81"/>
      <c r="AE2" s="81"/>
      <c r="AF2" s="81"/>
      <c r="AG2" s="81"/>
    </row>
    <row r="3" spans="1:34" s="111" customFormat="1" ht="19.25" customHeight="1">
      <c r="A3" s="450"/>
      <c r="B3" s="244" t="s">
        <v>255</v>
      </c>
      <c r="C3" s="244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6"/>
      <c r="AD3" s="197"/>
      <c r="AE3" s="196"/>
      <c r="AF3" s="197"/>
      <c r="AG3" s="198"/>
    </row>
    <row r="4" spans="1:34" s="111" customFormat="1" ht="19.649999999999999" customHeight="1" thickBot="1">
      <c r="A4" s="450"/>
      <c r="B4" s="247" t="s">
        <v>165</v>
      </c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9"/>
      <c r="AA4" s="248"/>
      <c r="AB4" s="248"/>
      <c r="AC4" s="250"/>
      <c r="AD4" s="199"/>
      <c r="AE4" s="199"/>
      <c r="AF4" s="199"/>
      <c r="AG4" s="200"/>
    </row>
    <row r="5" spans="1:34" s="176" customFormat="1" ht="12.9" customHeight="1" thickBot="1">
      <c r="A5" s="373" t="s">
        <v>209</v>
      </c>
      <c r="B5" s="451" t="s">
        <v>30</v>
      </c>
      <c r="C5" s="452"/>
      <c r="D5" s="378" t="s">
        <v>31</v>
      </c>
      <c r="E5" s="379"/>
      <c r="F5" s="379"/>
      <c r="G5" s="379"/>
      <c r="H5" s="380"/>
      <c r="I5" s="378" t="s">
        <v>32</v>
      </c>
      <c r="J5" s="379"/>
      <c r="K5" s="379"/>
      <c r="L5" s="379"/>
      <c r="M5" s="380"/>
      <c r="N5" s="378" t="s">
        <v>33</v>
      </c>
      <c r="O5" s="379"/>
      <c r="P5" s="379"/>
      <c r="Q5" s="379"/>
      <c r="R5" s="380"/>
      <c r="S5" s="378" t="s">
        <v>34</v>
      </c>
      <c r="T5" s="379"/>
      <c r="U5" s="379"/>
      <c r="V5" s="379"/>
      <c r="W5" s="380"/>
      <c r="X5" s="378" t="s">
        <v>35</v>
      </c>
      <c r="Y5" s="379"/>
      <c r="Z5" s="380"/>
      <c r="AA5" s="378" t="s">
        <v>36</v>
      </c>
      <c r="AB5" s="379"/>
      <c r="AC5" s="380"/>
      <c r="AD5" s="201"/>
      <c r="AE5" s="201" t="s">
        <v>29</v>
      </c>
      <c r="AF5" s="201"/>
      <c r="AG5" s="202"/>
    </row>
    <row r="6" spans="1:34" s="176" customFormat="1" ht="12.65" customHeight="1" thickBot="1">
      <c r="A6" s="374"/>
      <c r="B6" s="453">
        <f>DATE(2024,9,8)</f>
        <v>45543</v>
      </c>
      <c r="C6" s="454"/>
      <c r="D6" s="467">
        <f>B6+1</f>
        <v>45544</v>
      </c>
      <c r="E6" s="467"/>
      <c r="F6" s="467"/>
      <c r="G6" s="467"/>
      <c r="H6" s="468"/>
      <c r="I6" s="469">
        <f>D6+1</f>
        <v>45545</v>
      </c>
      <c r="J6" s="467"/>
      <c r="K6" s="467"/>
      <c r="L6" s="467"/>
      <c r="M6" s="468"/>
      <c r="N6" s="469">
        <f>I6+1</f>
        <v>45546</v>
      </c>
      <c r="O6" s="467"/>
      <c r="P6" s="467"/>
      <c r="Q6" s="467"/>
      <c r="R6" s="468"/>
      <c r="S6" s="469">
        <f>N6+1</f>
        <v>45547</v>
      </c>
      <c r="T6" s="467"/>
      <c r="U6" s="467"/>
      <c r="V6" s="467"/>
      <c r="W6" s="468"/>
      <c r="X6" s="470">
        <f>S6+1</f>
        <v>45548</v>
      </c>
      <c r="Y6" s="471"/>
      <c r="Z6" s="472"/>
      <c r="AA6" s="470">
        <f>X6+1</f>
        <v>45549</v>
      </c>
      <c r="AB6" s="471"/>
      <c r="AC6" s="472"/>
      <c r="AD6" s="488" t="s">
        <v>139</v>
      </c>
      <c r="AE6" s="489"/>
      <c r="AF6" s="489"/>
      <c r="AG6" s="490"/>
    </row>
    <row r="7" spans="1:34" s="176" customFormat="1" ht="12.65" customHeight="1" thickBot="1">
      <c r="A7" s="374"/>
      <c r="B7" s="473" t="s">
        <v>184</v>
      </c>
      <c r="C7" s="474"/>
      <c r="D7" s="474"/>
      <c r="E7" s="474"/>
      <c r="F7" s="474"/>
      <c r="G7" s="474"/>
      <c r="H7" s="474"/>
      <c r="I7" s="474"/>
      <c r="J7" s="474"/>
      <c r="K7" s="474"/>
      <c r="L7" s="474"/>
      <c r="M7" s="474"/>
      <c r="N7" s="474"/>
      <c r="O7" s="474"/>
      <c r="P7" s="474"/>
      <c r="Q7" s="474"/>
      <c r="R7" s="474"/>
      <c r="S7" s="474"/>
      <c r="T7" s="474"/>
      <c r="U7" s="474"/>
      <c r="V7" s="474"/>
      <c r="W7" s="475"/>
      <c r="X7" s="203"/>
      <c r="Y7" s="204"/>
      <c r="Z7" s="205"/>
      <c r="AA7" s="203"/>
      <c r="AB7" s="204"/>
      <c r="AC7" s="205"/>
      <c r="AD7" s="491"/>
      <c r="AE7" s="492"/>
      <c r="AF7" s="492"/>
      <c r="AG7" s="493"/>
    </row>
    <row r="8" spans="1:34" s="111" customFormat="1" ht="38.25" customHeight="1" thickBot="1">
      <c r="A8" s="375"/>
      <c r="B8" s="376" t="s">
        <v>225</v>
      </c>
      <c r="C8" s="377"/>
      <c r="D8" s="313" t="s">
        <v>37</v>
      </c>
      <c r="E8" s="314" t="s">
        <v>38</v>
      </c>
      <c r="F8" s="314" t="s">
        <v>39</v>
      </c>
      <c r="G8" s="314" t="s">
        <v>40</v>
      </c>
      <c r="H8" s="315" t="s">
        <v>226</v>
      </c>
      <c r="I8" s="313" t="s">
        <v>37</v>
      </c>
      <c r="J8" s="314" t="s">
        <v>38</v>
      </c>
      <c r="K8" s="314" t="s">
        <v>39</v>
      </c>
      <c r="L8" s="314" t="s">
        <v>40</v>
      </c>
      <c r="M8" s="315" t="s">
        <v>226</v>
      </c>
      <c r="N8" s="313" t="s">
        <v>37</v>
      </c>
      <c r="O8" s="314" t="s">
        <v>38</v>
      </c>
      <c r="P8" s="314" t="s">
        <v>39</v>
      </c>
      <c r="Q8" s="314" t="s">
        <v>40</v>
      </c>
      <c r="R8" s="315" t="s">
        <v>226</v>
      </c>
      <c r="S8" s="313" t="s">
        <v>37</v>
      </c>
      <c r="T8" s="314" t="s">
        <v>38</v>
      </c>
      <c r="U8" s="314" t="s">
        <v>39</v>
      </c>
      <c r="V8" s="314" t="s">
        <v>40</v>
      </c>
      <c r="W8" s="315" t="s">
        <v>226</v>
      </c>
      <c r="X8" s="203"/>
      <c r="Y8" s="204"/>
      <c r="Z8" s="205"/>
      <c r="AA8" s="203"/>
      <c r="AB8" s="204"/>
      <c r="AC8" s="205"/>
      <c r="AD8" s="324" t="s">
        <v>273</v>
      </c>
      <c r="AE8" s="260" t="s">
        <v>190</v>
      </c>
      <c r="AF8" s="206" t="s">
        <v>28</v>
      </c>
      <c r="AG8" s="261" t="s">
        <v>191</v>
      </c>
    </row>
    <row r="9" spans="1:34" s="176" customFormat="1" ht="15" customHeight="1">
      <c r="A9" s="207" t="s">
        <v>41</v>
      </c>
      <c r="B9" s="204"/>
      <c r="C9" s="205"/>
      <c r="D9" s="415" t="s">
        <v>42</v>
      </c>
      <c r="E9" s="415"/>
      <c r="F9" s="415"/>
      <c r="G9" s="476"/>
      <c r="H9" s="416"/>
      <c r="I9" s="477" t="s">
        <v>42</v>
      </c>
      <c r="J9" s="415"/>
      <c r="K9" s="415"/>
      <c r="L9" s="415"/>
      <c r="M9" s="416"/>
      <c r="N9" s="477" t="s">
        <v>42</v>
      </c>
      <c r="O9" s="415"/>
      <c r="P9" s="415"/>
      <c r="Q9" s="415"/>
      <c r="R9" s="416"/>
      <c r="S9" s="477" t="s">
        <v>42</v>
      </c>
      <c r="T9" s="415"/>
      <c r="U9" s="415"/>
      <c r="V9" s="415"/>
      <c r="W9" s="416"/>
      <c r="X9" s="203"/>
      <c r="Y9" s="204"/>
      <c r="Z9" s="205"/>
      <c r="AA9" s="203"/>
      <c r="AB9" s="204"/>
      <c r="AC9" s="205"/>
      <c r="AD9" s="280">
        <v>0.29166666666666669</v>
      </c>
      <c r="AE9" s="283">
        <f t="shared" ref="AE9:AE40" si="0">AD9+3/24</f>
        <v>0.41666666666666669</v>
      </c>
      <c r="AF9" s="322">
        <f t="shared" ref="AF9:AF40" si="1">AD9+10/24</f>
        <v>0.70833333333333337</v>
      </c>
      <c r="AG9" s="327">
        <f t="shared" ref="AG9:AG40" si="2">AD9+19/24</f>
        <v>1.0833333333333333</v>
      </c>
    </row>
    <row r="10" spans="1:34" s="176" customFormat="1" ht="15" customHeight="1" thickBot="1">
      <c r="A10" s="208" t="s">
        <v>43</v>
      </c>
      <c r="B10" s="204"/>
      <c r="C10" s="205"/>
      <c r="D10" s="417"/>
      <c r="E10" s="417"/>
      <c r="F10" s="417"/>
      <c r="G10" s="417"/>
      <c r="H10" s="418"/>
      <c r="I10" s="478"/>
      <c r="J10" s="417"/>
      <c r="K10" s="417"/>
      <c r="L10" s="417"/>
      <c r="M10" s="418"/>
      <c r="N10" s="478"/>
      <c r="O10" s="417"/>
      <c r="P10" s="417"/>
      <c r="Q10" s="417"/>
      <c r="R10" s="418"/>
      <c r="S10" s="478"/>
      <c r="T10" s="417"/>
      <c r="U10" s="417"/>
      <c r="V10" s="417"/>
      <c r="W10" s="418"/>
      <c r="X10" s="203"/>
      <c r="Y10" s="204"/>
      <c r="Z10" s="205"/>
      <c r="AA10" s="203"/>
      <c r="AB10" s="204"/>
      <c r="AC10" s="205"/>
      <c r="AD10" s="209">
        <f>AD9+0.5/24</f>
        <v>0.3125</v>
      </c>
      <c r="AE10" s="210">
        <f t="shared" si="0"/>
        <v>0.4375</v>
      </c>
      <c r="AF10" s="322">
        <f t="shared" si="1"/>
        <v>0.72916666666666674</v>
      </c>
      <c r="AG10" s="239">
        <f t="shared" si="2"/>
        <v>1.1041666666666665</v>
      </c>
    </row>
    <row r="11" spans="1:34" s="176" customFormat="1" ht="15" customHeight="1">
      <c r="A11" s="212" t="s">
        <v>44</v>
      </c>
      <c r="B11" s="204"/>
      <c r="C11" s="205"/>
      <c r="D11" s="422" t="s">
        <v>256</v>
      </c>
      <c r="E11" s="423"/>
      <c r="F11" s="423"/>
      <c r="G11" s="423"/>
      <c r="H11" s="424"/>
      <c r="I11" s="394" t="s">
        <v>46</v>
      </c>
      <c r="J11" s="428"/>
      <c r="K11" s="461" t="s">
        <v>257</v>
      </c>
      <c r="L11" s="458" t="s">
        <v>59</v>
      </c>
      <c r="M11" s="428"/>
      <c r="N11" s="431"/>
      <c r="O11" s="432"/>
      <c r="P11" s="432"/>
      <c r="Q11" s="432"/>
      <c r="R11" s="433"/>
      <c r="S11" s="428"/>
      <c r="T11" s="464" t="s">
        <v>47</v>
      </c>
      <c r="U11" s="461" t="s">
        <v>58</v>
      </c>
      <c r="V11" s="412" t="s">
        <v>48</v>
      </c>
      <c r="W11" s="391">
        <v>802.18</v>
      </c>
      <c r="X11" s="203"/>
      <c r="Y11" s="204"/>
      <c r="Z11" s="205"/>
      <c r="AA11" s="203"/>
      <c r="AB11" s="204"/>
      <c r="AC11" s="205"/>
      <c r="AD11" s="209">
        <f t="shared" ref="AD11:AD40" si="3">AD10+0.5/24</f>
        <v>0.33333333333333331</v>
      </c>
      <c r="AE11" s="210">
        <f t="shared" si="0"/>
        <v>0.45833333333333331</v>
      </c>
      <c r="AF11" s="322">
        <f t="shared" si="1"/>
        <v>0.75</v>
      </c>
      <c r="AG11" s="239">
        <f t="shared" si="2"/>
        <v>1.125</v>
      </c>
    </row>
    <row r="12" spans="1:34" s="176" customFormat="1" ht="15" customHeight="1" thickBot="1">
      <c r="A12" s="212" t="s">
        <v>51</v>
      </c>
      <c r="B12" s="204"/>
      <c r="C12" s="205"/>
      <c r="D12" s="425"/>
      <c r="E12" s="426"/>
      <c r="F12" s="426"/>
      <c r="G12" s="426"/>
      <c r="H12" s="427"/>
      <c r="I12" s="395"/>
      <c r="J12" s="429"/>
      <c r="K12" s="462"/>
      <c r="L12" s="459"/>
      <c r="M12" s="429"/>
      <c r="N12" s="434"/>
      <c r="O12" s="435"/>
      <c r="P12" s="435"/>
      <c r="Q12" s="435"/>
      <c r="R12" s="436"/>
      <c r="S12" s="429"/>
      <c r="T12" s="465"/>
      <c r="U12" s="462"/>
      <c r="V12" s="413"/>
      <c r="W12" s="392"/>
      <c r="X12" s="203"/>
      <c r="Y12" s="204"/>
      <c r="Z12" s="205"/>
      <c r="AA12" s="203"/>
      <c r="AB12" s="204"/>
      <c r="AC12" s="205"/>
      <c r="AD12" s="209">
        <f t="shared" si="3"/>
        <v>0.35416666666666663</v>
      </c>
      <c r="AE12" s="210">
        <f t="shared" si="0"/>
        <v>0.47916666666666663</v>
      </c>
      <c r="AF12" s="322">
        <f t="shared" si="1"/>
        <v>0.77083333333333326</v>
      </c>
      <c r="AG12" s="239">
        <f t="shared" si="2"/>
        <v>1.1458333333333333</v>
      </c>
    </row>
    <row r="13" spans="1:34" s="176" customFormat="1" ht="15" customHeight="1">
      <c r="A13" s="212" t="s">
        <v>52</v>
      </c>
      <c r="B13" s="204"/>
      <c r="C13" s="205"/>
      <c r="D13" s="431"/>
      <c r="E13" s="432"/>
      <c r="F13" s="432"/>
      <c r="G13" s="432"/>
      <c r="H13" s="433"/>
      <c r="I13" s="395"/>
      <c r="J13" s="429"/>
      <c r="K13" s="462"/>
      <c r="L13" s="459"/>
      <c r="M13" s="429"/>
      <c r="N13" s="437" t="s">
        <v>49</v>
      </c>
      <c r="O13" s="438"/>
      <c r="P13" s="438"/>
      <c r="Q13" s="438"/>
      <c r="R13" s="439"/>
      <c r="S13" s="429"/>
      <c r="T13" s="465"/>
      <c r="U13" s="462"/>
      <c r="V13" s="413"/>
      <c r="W13" s="392"/>
      <c r="X13" s="203"/>
      <c r="Y13" s="204"/>
      <c r="Z13" s="205"/>
      <c r="AA13" s="203"/>
      <c r="AB13" s="204"/>
      <c r="AC13" s="205"/>
      <c r="AD13" s="209">
        <f t="shared" si="3"/>
        <v>0.37499999999999994</v>
      </c>
      <c r="AE13" s="210">
        <f t="shared" si="0"/>
        <v>0.49999999999999994</v>
      </c>
      <c r="AF13" s="322">
        <f t="shared" si="1"/>
        <v>0.79166666666666663</v>
      </c>
      <c r="AG13" s="239">
        <f t="shared" si="2"/>
        <v>1.1666666666666665</v>
      </c>
    </row>
    <row r="14" spans="1:34" s="176" customFormat="1" ht="15" customHeight="1" thickBot="1">
      <c r="A14" s="212" t="s">
        <v>53</v>
      </c>
      <c r="B14" s="204"/>
      <c r="C14" s="205"/>
      <c r="D14" s="434"/>
      <c r="E14" s="435"/>
      <c r="F14" s="435"/>
      <c r="G14" s="435"/>
      <c r="H14" s="436"/>
      <c r="I14" s="396"/>
      <c r="J14" s="430"/>
      <c r="K14" s="463"/>
      <c r="L14" s="460"/>
      <c r="M14" s="430"/>
      <c r="N14" s="440"/>
      <c r="O14" s="441"/>
      <c r="P14" s="441"/>
      <c r="Q14" s="441"/>
      <c r="R14" s="442"/>
      <c r="S14" s="430"/>
      <c r="T14" s="466"/>
      <c r="U14" s="463"/>
      <c r="V14" s="414"/>
      <c r="W14" s="393"/>
      <c r="X14" s="203"/>
      <c r="Y14" s="204"/>
      <c r="Z14" s="205"/>
      <c r="AA14" s="203"/>
      <c r="AB14" s="204"/>
      <c r="AC14" s="205"/>
      <c r="AD14" s="209">
        <f t="shared" si="3"/>
        <v>0.39583333333333326</v>
      </c>
      <c r="AE14" s="210">
        <f t="shared" si="0"/>
        <v>0.52083333333333326</v>
      </c>
      <c r="AF14" s="322">
        <f t="shared" si="1"/>
        <v>0.8125</v>
      </c>
      <c r="AG14" s="239">
        <f t="shared" si="2"/>
        <v>1.1875</v>
      </c>
    </row>
    <row r="15" spans="1:34" s="176" customFormat="1" ht="15" customHeight="1" thickBot="1">
      <c r="A15" s="213" t="s">
        <v>54</v>
      </c>
      <c r="B15" s="204"/>
      <c r="C15" s="205"/>
      <c r="D15" s="419" t="s">
        <v>55</v>
      </c>
      <c r="E15" s="419"/>
      <c r="F15" s="419"/>
      <c r="G15" s="419"/>
      <c r="H15" s="420"/>
      <c r="I15" s="421" t="s">
        <v>55</v>
      </c>
      <c r="J15" s="419"/>
      <c r="K15" s="419"/>
      <c r="L15" s="419"/>
      <c r="M15" s="420"/>
      <c r="N15" s="421" t="s">
        <v>55</v>
      </c>
      <c r="O15" s="419"/>
      <c r="P15" s="419"/>
      <c r="Q15" s="419"/>
      <c r="R15" s="420"/>
      <c r="S15" s="421" t="s">
        <v>55</v>
      </c>
      <c r="T15" s="419"/>
      <c r="U15" s="419"/>
      <c r="V15" s="419"/>
      <c r="W15" s="420"/>
      <c r="X15" s="203"/>
      <c r="Y15" s="204"/>
      <c r="Z15" s="205"/>
      <c r="AA15" s="203"/>
      <c r="AB15" s="204"/>
      <c r="AC15" s="205"/>
      <c r="AD15" s="209">
        <f t="shared" si="3"/>
        <v>0.41666666666666657</v>
      </c>
      <c r="AE15" s="211">
        <f t="shared" si="0"/>
        <v>0.54166666666666652</v>
      </c>
      <c r="AF15" s="322">
        <f t="shared" si="1"/>
        <v>0.83333333333333326</v>
      </c>
      <c r="AG15" s="239">
        <f t="shared" si="2"/>
        <v>1.2083333333333333</v>
      </c>
    </row>
    <row r="16" spans="1:34" s="176" customFormat="1" ht="15" customHeight="1">
      <c r="A16" s="214" t="s">
        <v>56</v>
      </c>
      <c r="B16" s="204"/>
      <c r="C16" s="205"/>
      <c r="D16" s="479" t="s">
        <v>57</v>
      </c>
      <c r="E16" s="480"/>
      <c r="F16" s="480"/>
      <c r="G16" s="480"/>
      <c r="H16" s="481"/>
      <c r="I16" s="455" t="s">
        <v>244</v>
      </c>
      <c r="J16" s="428"/>
      <c r="K16" s="443" t="s">
        <v>61</v>
      </c>
      <c r="L16" s="412" t="s">
        <v>45</v>
      </c>
      <c r="M16" s="391">
        <v>802.18</v>
      </c>
      <c r="N16" s="479" t="s">
        <v>60</v>
      </c>
      <c r="O16" s="480"/>
      <c r="P16" s="480"/>
      <c r="Q16" s="480"/>
      <c r="R16" s="481"/>
      <c r="S16" s="394" t="s">
        <v>46</v>
      </c>
      <c r="T16" s="428"/>
      <c r="U16" s="443" t="s">
        <v>61</v>
      </c>
      <c r="V16" s="458" t="s">
        <v>59</v>
      </c>
      <c r="W16" s="428"/>
      <c r="X16" s="203"/>
      <c r="Y16" s="204"/>
      <c r="Z16" s="205"/>
      <c r="AA16" s="203"/>
      <c r="AB16" s="204"/>
      <c r="AC16" s="205"/>
      <c r="AD16" s="209">
        <f t="shared" si="3"/>
        <v>0.43749999999999989</v>
      </c>
      <c r="AE16" s="211">
        <f t="shared" si="0"/>
        <v>0.56249999999999989</v>
      </c>
      <c r="AF16" s="322">
        <f t="shared" si="1"/>
        <v>0.85416666666666652</v>
      </c>
      <c r="AG16" s="239">
        <f t="shared" si="2"/>
        <v>1.2291666666666665</v>
      </c>
    </row>
    <row r="17" spans="1:33" s="176" customFormat="1" ht="15" customHeight="1" thickBot="1">
      <c r="A17" s="214" t="s">
        <v>62</v>
      </c>
      <c r="B17" s="204"/>
      <c r="C17" s="205"/>
      <c r="D17" s="437"/>
      <c r="E17" s="438"/>
      <c r="F17" s="438"/>
      <c r="G17" s="438"/>
      <c r="H17" s="439"/>
      <c r="I17" s="456"/>
      <c r="J17" s="429"/>
      <c r="K17" s="444"/>
      <c r="L17" s="413"/>
      <c r="M17" s="392"/>
      <c r="N17" s="440"/>
      <c r="O17" s="441"/>
      <c r="P17" s="441"/>
      <c r="Q17" s="441"/>
      <c r="R17" s="442"/>
      <c r="S17" s="395"/>
      <c r="T17" s="429"/>
      <c r="U17" s="444"/>
      <c r="V17" s="459"/>
      <c r="W17" s="429"/>
      <c r="X17" s="203"/>
      <c r="Y17" s="204"/>
      <c r="Z17" s="205"/>
      <c r="AA17" s="203"/>
      <c r="AB17" s="204"/>
      <c r="AC17" s="205"/>
      <c r="AD17" s="209">
        <f t="shared" si="3"/>
        <v>0.4583333333333332</v>
      </c>
      <c r="AE17" s="211">
        <f t="shared" si="0"/>
        <v>0.58333333333333326</v>
      </c>
      <c r="AF17" s="322">
        <f t="shared" si="1"/>
        <v>0.87499999999999989</v>
      </c>
      <c r="AG17" s="239">
        <f t="shared" si="2"/>
        <v>1.2499999999999998</v>
      </c>
    </row>
    <row r="18" spans="1:33" s="176" customFormat="1" ht="15" customHeight="1">
      <c r="A18" s="214" t="s">
        <v>63</v>
      </c>
      <c r="B18" s="204"/>
      <c r="C18" s="205"/>
      <c r="D18" s="437"/>
      <c r="E18" s="438"/>
      <c r="F18" s="438"/>
      <c r="G18" s="438"/>
      <c r="H18" s="439"/>
      <c r="I18" s="456"/>
      <c r="J18" s="429"/>
      <c r="K18" s="444"/>
      <c r="L18" s="413"/>
      <c r="M18" s="392"/>
      <c r="N18" s="479" t="s">
        <v>210</v>
      </c>
      <c r="O18" s="480"/>
      <c r="P18" s="480"/>
      <c r="Q18" s="480"/>
      <c r="R18" s="481"/>
      <c r="S18" s="395"/>
      <c r="T18" s="429"/>
      <c r="U18" s="444"/>
      <c r="V18" s="459"/>
      <c r="W18" s="429"/>
      <c r="X18" s="203"/>
      <c r="Y18" s="204"/>
      <c r="Z18" s="205"/>
      <c r="AA18" s="203"/>
      <c r="AB18" s="204"/>
      <c r="AC18" s="205"/>
      <c r="AD18" s="209">
        <f t="shared" si="3"/>
        <v>0.47916666666666652</v>
      </c>
      <c r="AE18" s="211">
        <f t="shared" si="0"/>
        <v>0.60416666666666652</v>
      </c>
      <c r="AF18" s="322">
        <f t="shared" si="1"/>
        <v>0.89583333333333326</v>
      </c>
      <c r="AG18" s="239">
        <f t="shared" si="2"/>
        <v>1.270833333333333</v>
      </c>
    </row>
    <row r="19" spans="1:33" s="176" customFormat="1" ht="15" customHeight="1" thickBot="1">
      <c r="A19" s="214" t="s">
        <v>64</v>
      </c>
      <c r="B19" s="204"/>
      <c r="C19" s="205"/>
      <c r="D19" s="440"/>
      <c r="E19" s="441"/>
      <c r="F19" s="441"/>
      <c r="G19" s="441"/>
      <c r="H19" s="442"/>
      <c r="I19" s="457"/>
      <c r="J19" s="430"/>
      <c r="K19" s="445"/>
      <c r="L19" s="414"/>
      <c r="M19" s="393"/>
      <c r="N19" s="440"/>
      <c r="O19" s="441"/>
      <c r="P19" s="441"/>
      <c r="Q19" s="441"/>
      <c r="R19" s="442"/>
      <c r="S19" s="396"/>
      <c r="T19" s="430"/>
      <c r="U19" s="445"/>
      <c r="V19" s="460"/>
      <c r="W19" s="430"/>
      <c r="X19" s="203"/>
      <c r="Y19" s="204"/>
      <c r="Z19" s="205"/>
      <c r="AA19" s="203"/>
      <c r="AB19" s="204"/>
      <c r="AC19" s="205"/>
      <c r="AD19" s="209">
        <f t="shared" si="3"/>
        <v>0.49999999999999983</v>
      </c>
      <c r="AE19" s="211">
        <f t="shared" si="0"/>
        <v>0.62499999999999978</v>
      </c>
      <c r="AF19" s="322">
        <f t="shared" si="1"/>
        <v>0.91666666666666652</v>
      </c>
      <c r="AG19" s="239">
        <f t="shared" si="2"/>
        <v>1.2916666666666665</v>
      </c>
    </row>
    <row r="20" spans="1:33" s="176" customFormat="1" ht="15" customHeight="1">
      <c r="A20" s="208" t="s">
        <v>65</v>
      </c>
      <c r="B20" s="204"/>
      <c r="C20" s="205"/>
      <c r="D20" s="415" t="s">
        <v>66</v>
      </c>
      <c r="E20" s="415"/>
      <c r="F20" s="415"/>
      <c r="G20" s="415"/>
      <c r="H20" s="416"/>
      <c r="I20" s="415" t="s">
        <v>66</v>
      </c>
      <c r="J20" s="415"/>
      <c r="K20" s="415"/>
      <c r="L20" s="415"/>
      <c r="M20" s="416"/>
      <c r="N20" s="415" t="s">
        <v>66</v>
      </c>
      <c r="O20" s="415"/>
      <c r="P20" s="415"/>
      <c r="Q20" s="415"/>
      <c r="R20" s="416"/>
      <c r="S20" s="415" t="s">
        <v>66</v>
      </c>
      <c r="T20" s="415"/>
      <c r="U20" s="415"/>
      <c r="V20" s="415"/>
      <c r="W20" s="416"/>
      <c r="X20" s="203"/>
      <c r="Y20" s="204"/>
      <c r="Z20" s="205"/>
      <c r="AA20" s="203"/>
      <c r="AB20" s="204"/>
      <c r="AC20" s="205"/>
      <c r="AD20" s="209">
        <f t="shared" si="3"/>
        <v>0.52083333333333315</v>
      </c>
      <c r="AE20" s="211">
        <f t="shared" si="0"/>
        <v>0.64583333333333315</v>
      </c>
      <c r="AF20" s="322">
        <f t="shared" si="1"/>
        <v>0.93749999999999978</v>
      </c>
      <c r="AG20" s="239">
        <f t="shared" si="2"/>
        <v>1.3124999999999998</v>
      </c>
    </row>
    <row r="21" spans="1:33" s="176" customFormat="1" ht="15" customHeight="1" thickBot="1">
      <c r="A21" s="208" t="s">
        <v>67</v>
      </c>
      <c r="B21" s="204"/>
      <c r="C21" s="205"/>
      <c r="D21" s="417"/>
      <c r="E21" s="417"/>
      <c r="F21" s="417"/>
      <c r="G21" s="417"/>
      <c r="H21" s="418"/>
      <c r="I21" s="417"/>
      <c r="J21" s="417"/>
      <c r="K21" s="417"/>
      <c r="L21" s="417"/>
      <c r="M21" s="418"/>
      <c r="N21" s="417"/>
      <c r="O21" s="417"/>
      <c r="P21" s="417"/>
      <c r="Q21" s="417"/>
      <c r="R21" s="418"/>
      <c r="S21" s="417"/>
      <c r="T21" s="417"/>
      <c r="U21" s="417"/>
      <c r="V21" s="417"/>
      <c r="W21" s="418"/>
      <c r="X21" s="203"/>
      <c r="Y21" s="204"/>
      <c r="Z21" s="205"/>
      <c r="AA21" s="203"/>
      <c r="AB21" s="204"/>
      <c r="AC21" s="205"/>
      <c r="AD21" s="209">
        <f t="shared" si="3"/>
        <v>0.54166666666666652</v>
      </c>
      <c r="AE21" s="211">
        <f t="shared" si="0"/>
        <v>0.66666666666666652</v>
      </c>
      <c r="AF21" s="322">
        <f t="shared" si="1"/>
        <v>0.95833333333333326</v>
      </c>
      <c r="AG21" s="239">
        <f t="shared" si="2"/>
        <v>1.333333333333333</v>
      </c>
    </row>
    <row r="22" spans="1:33" s="176" customFormat="1" ht="15" customHeight="1" thickBot="1">
      <c r="A22" s="214" t="s">
        <v>68</v>
      </c>
      <c r="B22" s="204"/>
      <c r="C22" s="205"/>
      <c r="D22" s="394" t="s">
        <v>46</v>
      </c>
      <c r="E22" s="428"/>
      <c r="F22" s="443" t="s">
        <v>61</v>
      </c>
      <c r="G22" s="446" t="s">
        <v>50</v>
      </c>
      <c r="H22" s="428"/>
      <c r="I22" s="406" t="s">
        <v>46</v>
      </c>
      <c r="J22" s="397" t="s">
        <v>185</v>
      </c>
      <c r="K22" s="482" t="s">
        <v>258</v>
      </c>
      <c r="L22" s="428"/>
      <c r="M22" s="428"/>
      <c r="N22" s="394" t="s">
        <v>46</v>
      </c>
      <c r="O22" s="428"/>
      <c r="P22" s="443" t="s">
        <v>61</v>
      </c>
      <c r="Q22" s="446" t="s">
        <v>50</v>
      </c>
      <c r="R22" s="428"/>
      <c r="S22" s="394" t="s">
        <v>46</v>
      </c>
      <c r="T22" s="397" t="s">
        <v>185</v>
      </c>
      <c r="U22" s="536" t="s">
        <v>250</v>
      </c>
      <c r="V22" s="446" t="s">
        <v>50</v>
      </c>
      <c r="W22" s="428"/>
      <c r="X22" s="203"/>
      <c r="Y22" s="204"/>
      <c r="Z22" s="205"/>
      <c r="AA22" s="203"/>
      <c r="AB22" s="204"/>
      <c r="AC22" s="205"/>
      <c r="AD22" s="209">
        <f t="shared" si="3"/>
        <v>0.56249999999999989</v>
      </c>
      <c r="AE22" s="211">
        <f t="shared" si="0"/>
        <v>0.68749999999999989</v>
      </c>
      <c r="AF22" s="322">
        <f t="shared" si="1"/>
        <v>0.97916666666666652</v>
      </c>
      <c r="AG22" s="239">
        <f t="shared" si="2"/>
        <v>1.3541666666666665</v>
      </c>
    </row>
    <row r="23" spans="1:33" s="176" customFormat="1" ht="15" customHeight="1">
      <c r="A23" s="214" t="s">
        <v>70</v>
      </c>
      <c r="B23" s="381" t="s">
        <v>259</v>
      </c>
      <c r="C23" s="382"/>
      <c r="D23" s="395"/>
      <c r="E23" s="429"/>
      <c r="F23" s="444"/>
      <c r="G23" s="447"/>
      <c r="H23" s="429"/>
      <c r="I23" s="407"/>
      <c r="J23" s="398"/>
      <c r="K23" s="483"/>
      <c r="L23" s="429"/>
      <c r="M23" s="429"/>
      <c r="N23" s="395"/>
      <c r="O23" s="429"/>
      <c r="P23" s="444"/>
      <c r="Q23" s="447"/>
      <c r="R23" s="429"/>
      <c r="S23" s="395"/>
      <c r="T23" s="398"/>
      <c r="U23" s="537"/>
      <c r="V23" s="447"/>
      <c r="W23" s="429"/>
      <c r="X23" s="203"/>
      <c r="Y23" s="204"/>
      <c r="Z23" s="205"/>
      <c r="AA23" s="203"/>
      <c r="AB23" s="204"/>
      <c r="AC23" s="205"/>
      <c r="AD23" s="209">
        <f t="shared" si="3"/>
        <v>0.58333333333333326</v>
      </c>
      <c r="AE23" s="211">
        <f t="shared" si="0"/>
        <v>0.70833333333333326</v>
      </c>
      <c r="AF23" s="323">
        <f t="shared" si="1"/>
        <v>1</v>
      </c>
      <c r="AG23" s="239">
        <f t="shared" si="2"/>
        <v>1.375</v>
      </c>
    </row>
    <row r="24" spans="1:33" s="176" customFormat="1" ht="15" customHeight="1" thickBot="1">
      <c r="A24" s="214" t="s">
        <v>71</v>
      </c>
      <c r="B24" s="383"/>
      <c r="C24" s="384"/>
      <c r="D24" s="395"/>
      <c r="E24" s="429"/>
      <c r="F24" s="444"/>
      <c r="G24" s="447"/>
      <c r="H24" s="429"/>
      <c r="I24" s="407"/>
      <c r="J24" s="398"/>
      <c r="K24" s="483"/>
      <c r="L24" s="429"/>
      <c r="M24" s="429"/>
      <c r="N24" s="395"/>
      <c r="O24" s="429"/>
      <c r="P24" s="444"/>
      <c r="Q24" s="447"/>
      <c r="R24" s="429"/>
      <c r="S24" s="395"/>
      <c r="T24" s="398"/>
      <c r="U24" s="537"/>
      <c r="V24" s="447"/>
      <c r="W24" s="429"/>
      <c r="X24" s="203"/>
      <c r="Y24" s="204"/>
      <c r="Z24" s="205"/>
      <c r="AA24" s="203"/>
      <c r="AB24" s="204"/>
      <c r="AC24" s="205"/>
      <c r="AD24" s="209">
        <f t="shared" si="3"/>
        <v>0.60416666666666663</v>
      </c>
      <c r="AE24" s="211">
        <f t="shared" si="0"/>
        <v>0.72916666666666663</v>
      </c>
      <c r="AF24" s="323">
        <f t="shared" si="1"/>
        <v>1.0208333333333333</v>
      </c>
      <c r="AG24" s="239">
        <f t="shared" si="2"/>
        <v>1.3958333333333333</v>
      </c>
    </row>
    <row r="25" spans="1:33" s="176" customFormat="1" ht="15" customHeight="1" thickBot="1">
      <c r="A25" s="214" t="s">
        <v>72</v>
      </c>
      <c r="B25" s="204"/>
      <c r="C25" s="205"/>
      <c r="D25" s="396"/>
      <c r="E25" s="430"/>
      <c r="F25" s="445"/>
      <c r="G25" s="448"/>
      <c r="H25" s="430"/>
      <c r="I25" s="408"/>
      <c r="J25" s="399"/>
      <c r="K25" s="484"/>
      <c r="L25" s="430"/>
      <c r="M25" s="430"/>
      <c r="N25" s="396"/>
      <c r="O25" s="430"/>
      <c r="P25" s="445"/>
      <c r="Q25" s="448"/>
      <c r="R25" s="430"/>
      <c r="S25" s="396"/>
      <c r="T25" s="399"/>
      <c r="U25" s="538"/>
      <c r="V25" s="448"/>
      <c r="W25" s="430"/>
      <c r="X25" s="203"/>
      <c r="Y25" s="204"/>
      <c r="Z25" s="205"/>
      <c r="AA25" s="203"/>
      <c r="AB25" s="204"/>
      <c r="AC25" s="205"/>
      <c r="AD25" s="209">
        <f>AD24+0.5/24</f>
        <v>0.625</v>
      </c>
      <c r="AE25" s="211">
        <f t="shared" si="0"/>
        <v>0.75</v>
      </c>
      <c r="AF25" s="323">
        <f t="shared" si="1"/>
        <v>1.0416666666666667</v>
      </c>
      <c r="AG25" s="239">
        <f t="shared" si="2"/>
        <v>1.4166666666666665</v>
      </c>
    </row>
    <row r="26" spans="1:33" s="176" customFormat="1" ht="15" customHeight="1" thickBot="1">
      <c r="A26" s="213" t="s">
        <v>73</v>
      </c>
      <c r="B26" s="204"/>
      <c r="C26" s="205"/>
      <c r="D26" s="421" t="s">
        <v>55</v>
      </c>
      <c r="E26" s="419"/>
      <c r="F26" s="419"/>
      <c r="G26" s="419"/>
      <c r="H26" s="420"/>
      <c r="I26" s="421" t="s">
        <v>55</v>
      </c>
      <c r="J26" s="419"/>
      <c r="K26" s="419"/>
      <c r="L26" s="419"/>
      <c r="M26" s="420"/>
      <c r="N26" s="421" t="s">
        <v>55</v>
      </c>
      <c r="O26" s="419"/>
      <c r="P26" s="419"/>
      <c r="Q26" s="419"/>
      <c r="R26" s="420"/>
      <c r="S26" s="421" t="s">
        <v>55</v>
      </c>
      <c r="T26" s="419"/>
      <c r="U26" s="419"/>
      <c r="V26" s="419"/>
      <c r="W26" s="420"/>
      <c r="X26" s="203"/>
      <c r="Y26" s="204"/>
      <c r="Z26" s="205"/>
      <c r="AA26" s="203"/>
      <c r="AB26" s="204"/>
      <c r="AC26" s="205"/>
      <c r="AD26" s="209">
        <f t="shared" si="3"/>
        <v>0.64583333333333337</v>
      </c>
      <c r="AE26" s="211">
        <f t="shared" si="0"/>
        <v>0.77083333333333337</v>
      </c>
      <c r="AF26" s="323">
        <f t="shared" si="1"/>
        <v>1.0625</v>
      </c>
      <c r="AG26" s="239">
        <f t="shared" si="2"/>
        <v>1.4375</v>
      </c>
    </row>
    <row r="27" spans="1:33" s="176" customFormat="1" ht="15" customHeight="1">
      <c r="A27" s="212" t="s">
        <v>74</v>
      </c>
      <c r="B27" s="385" t="s">
        <v>260</v>
      </c>
      <c r="C27" s="386"/>
      <c r="D27" s="406" t="s">
        <v>46</v>
      </c>
      <c r="E27" s="397" t="s">
        <v>185</v>
      </c>
      <c r="F27" s="409" t="s">
        <v>261</v>
      </c>
      <c r="G27" s="412" t="s">
        <v>45</v>
      </c>
      <c r="H27" s="391">
        <v>802.19</v>
      </c>
      <c r="I27" s="485" t="s">
        <v>262</v>
      </c>
      <c r="J27" s="428"/>
      <c r="K27" s="428"/>
      <c r="L27" s="446" t="s">
        <v>50</v>
      </c>
      <c r="M27" s="391" t="s">
        <v>227</v>
      </c>
      <c r="N27" s="394" t="s">
        <v>46</v>
      </c>
      <c r="O27" s="397" t="s">
        <v>185</v>
      </c>
      <c r="P27" s="536" t="s">
        <v>250</v>
      </c>
      <c r="Q27" s="412" t="s">
        <v>48</v>
      </c>
      <c r="R27" s="391">
        <v>802.24</v>
      </c>
      <c r="S27" s="479" t="s">
        <v>82</v>
      </c>
      <c r="T27" s="480"/>
      <c r="U27" s="480"/>
      <c r="V27" s="480"/>
      <c r="W27" s="481"/>
      <c r="X27" s="203"/>
      <c r="Y27" s="204"/>
      <c r="Z27" s="205"/>
      <c r="AA27" s="203"/>
      <c r="AB27" s="204"/>
      <c r="AC27" s="205"/>
      <c r="AD27" s="209">
        <f t="shared" si="3"/>
        <v>0.66666666666666674</v>
      </c>
      <c r="AE27" s="211">
        <f t="shared" si="0"/>
        <v>0.79166666666666674</v>
      </c>
      <c r="AF27" s="323">
        <f t="shared" si="1"/>
        <v>1.0833333333333335</v>
      </c>
      <c r="AG27" s="239">
        <f t="shared" si="2"/>
        <v>1.4583333333333335</v>
      </c>
    </row>
    <row r="28" spans="1:33" s="176" customFormat="1" ht="15" customHeight="1">
      <c r="A28" s="214" t="s">
        <v>75</v>
      </c>
      <c r="B28" s="387"/>
      <c r="C28" s="388"/>
      <c r="D28" s="407"/>
      <c r="E28" s="398"/>
      <c r="F28" s="410"/>
      <c r="G28" s="413"/>
      <c r="H28" s="392"/>
      <c r="I28" s="486"/>
      <c r="J28" s="429"/>
      <c r="K28" s="429"/>
      <c r="L28" s="447"/>
      <c r="M28" s="392"/>
      <c r="N28" s="395"/>
      <c r="O28" s="398"/>
      <c r="P28" s="537"/>
      <c r="Q28" s="413"/>
      <c r="R28" s="392"/>
      <c r="S28" s="437"/>
      <c r="T28" s="438"/>
      <c r="U28" s="438"/>
      <c r="V28" s="438"/>
      <c r="W28" s="439"/>
      <c r="X28" s="203"/>
      <c r="Y28" s="204"/>
      <c r="Z28" s="205"/>
      <c r="AA28" s="203"/>
      <c r="AB28" s="204"/>
      <c r="AC28" s="205"/>
      <c r="AD28" s="209">
        <f t="shared" si="3"/>
        <v>0.68750000000000011</v>
      </c>
      <c r="AE28" s="211">
        <f t="shared" si="0"/>
        <v>0.81250000000000011</v>
      </c>
      <c r="AF28" s="323">
        <f t="shared" si="1"/>
        <v>1.1041666666666667</v>
      </c>
      <c r="AG28" s="239">
        <f t="shared" si="2"/>
        <v>1.4791666666666667</v>
      </c>
    </row>
    <row r="29" spans="1:33" s="176" customFormat="1" ht="15" customHeight="1" thickBot="1">
      <c r="A29" s="214" t="s">
        <v>76</v>
      </c>
      <c r="B29" s="389"/>
      <c r="C29" s="390"/>
      <c r="D29" s="407"/>
      <c r="E29" s="398"/>
      <c r="F29" s="410"/>
      <c r="G29" s="413"/>
      <c r="H29" s="392"/>
      <c r="I29" s="486"/>
      <c r="J29" s="429"/>
      <c r="K29" s="429"/>
      <c r="L29" s="447"/>
      <c r="M29" s="392"/>
      <c r="N29" s="395"/>
      <c r="O29" s="398"/>
      <c r="P29" s="537"/>
      <c r="Q29" s="413"/>
      <c r="R29" s="392"/>
      <c r="S29" s="437"/>
      <c r="T29" s="438"/>
      <c r="U29" s="438"/>
      <c r="V29" s="438"/>
      <c r="W29" s="439"/>
      <c r="X29" s="203"/>
      <c r="Y29" s="204"/>
      <c r="Z29" s="205"/>
      <c r="AA29" s="203"/>
      <c r="AB29" s="204"/>
      <c r="AC29" s="205"/>
      <c r="AD29" s="209">
        <f t="shared" si="3"/>
        <v>0.70833333333333348</v>
      </c>
      <c r="AE29" s="211">
        <f t="shared" si="0"/>
        <v>0.83333333333333348</v>
      </c>
      <c r="AF29" s="323">
        <f t="shared" si="1"/>
        <v>1.1250000000000002</v>
      </c>
      <c r="AG29" s="239">
        <f t="shared" si="2"/>
        <v>1.5</v>
      </c>
    </row>
    <row r="30" spans="1:33" s="176" customFormat="1" ht="15" customHeight="1" thickBot="1">
      <c r="A30" s="214" t="s">
        <v>77</v>
      </c>
      <c r="B30" s="381" t="s">
        <v>78</v>
      </c>
      <c r="C30" s="382"/>
      <c r="D30" s="408"/>
      <c r="E30" s="399"/>
      <c r="F30" s="411"/>
      <c r="G30" s="414"/>
      <c r="H30" s="393"/>
      <c r="I30" s="487"/>
      <c r="J30" s="430"/>
      <c r="K30" s="430"/>
      <c r="L30" s="448"/>
      <c r="M30" s="393"/>
      <c r="N30" s="396"/>
      <c r="O30" s="399"/>
      <c r="P30" s="538"/>
      <c r="Q30" s="414"/>
      <c r="R30" s="393"/>
      <c r="S30" s="440"/>
      <c r="T30" s="441"/>
      <c r="U30" s="441"/>
      <c r="V30" s="441"/>
      <c r="W30" s="442"/>
      <c r="X30" s="203"/>
      <c r="Y30" s="204"/>
      <c r="Z30" s="205"/>
      <c r="AA30" s="203"/>
      <c r="AB30" s="204"/>
      <c r="AC30" s="205"/>
      <c r="AD30" s="209">
        <f t="shared" si="3"/>
        <v>0.72916666666666685</v>
      </c>
      <c r="AE30" s="211">
        <f t="shared" si="0"/>
        <v>0.85416666666666685</v>
      </c>
      <c r="AF30" s="323">
        <f t="shared" si="1"/>
        <v>1.1458333333333335</v>
      </c>
      <c r="AG30" s="239">
        <f t="shared" si="2"/>
        <v>1.5208333333333335</v>
      </c>
    </row>
    <row r="31" spans="1:33" s="176" customFormat="1" ht="15" customHeight="1" thickBot="1">
      <c r="A31" s="208" t="s">
        <v>79</v>
      </c>
      <c r="B31" s="383"/>
      <c r="C31" s="384"/>
      <c r="D31" s="539"/>
      <c r="E31" s="540"/>
      <c r="F31" s="540"/>
      <c r="G31" s="540"/>
      <c r="H31" s="541"/>
      <c r="I31" s="556" t="s">
        <v>263</v>
      </c>
      <c r="J31" s="542"/>
      <c r="K31" s="542"/>
      <c r="L31" s="542"/>
      <c r="M31" s="297"/>
      <c r="N31" s="515" t="s">
        <v>162</v>
      </c>
      <c r="O31" s="516"/>
      <c r="P31" s="516"/>
      <c r="Q31" s="516"/>
      <c r="R31" s="517"/>
      <c r="S31" s="539"/>
      <c r="T31" s="540"/>
      <c r="U31" s="540"/>
      <c r="V31" s="540"/>
      <c r="W31" s="541"/>
      <c r="X31" s="204"/>
      <c r="Y31" s="204"/>
      <c r="Z31" s="205"/>
      <c r="AA31" s="203"/>
      <c r="AB31" s="204"/>
      <c r="AC31" s="205"/>
      <c r="AD31" s="209">
        <f t="shared" si="3"/>
        <v>0.75000000000000022</v>
      </c>
      <c r="AE31" s="211">
        <f t="shared" si="0"/>
        <v>0.87500000000000022</v>
      </c>
      <c r="AF31" s="323">
        <f t="shared" si="1"/>
        <v>1.166666666666667</v>
      </c>
      <c r="AG31" s="239">
        <f t="shared" si="2"/>
        <v>1.541666666666667</v>
      </c>
    </row>
    <row r="32" spans="1:33" s="176" customFormat="1" ht="15" customHeight="1" thickBot="1">
      <c r="A32" s="208" t="s">
        <v>80</v>
      </c>
      <c r="B32" s="400" t="s">
        <v>228</v>
      </c>
      <c r="C32" s="401"/>
      <c r="D32" s="544"/>
      <c r="E32" s="545"/>
      <c r="F32" s="545"/>
      <c r="G32" s="545"/>
      <c r="H32" s="546"/>
      <c r="I32" s="557"/>
      <c r="J32" s="543"/>
      <c r="K32" s="543"/>
      <c r="L32" s="543"/>
      <c r="M32" s="297"/>
      <c r="N32" s="518"/>
      <c r="O32" s="519"/>
      <c r="P32" s="519"/>
      <c r="Q32" s="519"/>
      <c r="R32" s="520"/>
      <c r="S32" s="544"/>
      <c r="T32" s="545"/>
      <c r="U32" s="545"/>
      <c r="V32" s="545"/>
      <c r="W32" s="546"/>
      <c r="X32" s="204"/>
      <c r="Y32" s="204"/>
      <c r="Z32" s="205"/>
      <c r="AA32" s="203"/>
      <c r="AB32" s="204"/>
      <c r="AC32" s="205"/>
      <c r="AD32" s="209">
        <f t="shared" si="3"/>
        <v>0.77083333333333359</v>
      </c>
      <c r="AE32" s="211">
        <f t="shared" si="0"/>
        <v>0.89583333333333359</v>
      </c>
      <c r="AF32" s="323">
        <f t="shared" si="1"/>
        <v>1.1875000000000002</v>
      </c>
      <c r="AG32" s="239">
        <f t="shared" si="2"/>
        <v>1.5625000000000002</v>
      </c>
    </row>
    <row r="33" spans="1:33" s="176" customFormat="1" ht="15" customHeight="1" thickBot="1">
      <c r="A33" s="208" t="s">
        <v>83</v>
      </c>
      <c r="B33" s="402"/>
      <c r="C33" s="403"/>
      <c r="D33" s="544"/>
      <c r="E33" s="545"/>
      <c r="F33" s="545"/>
      <c r="G33" s="545"/>
      <c r="H33" s="546"/>
      <c r="I33" s="316"/>
      <c r="J33" s="543"/>
      <c r="K33" s="543"/>
      <c r="L33" s="543"/>
      <c r="M33" s="297"/>
      <c r="N33" s="518"/>
      <c r="O33" s="519"/>
      <c r="P33" s="519"/>
      <c r="Q33" s="519"/>
      <c r="R33" s="520"/>
      <c r="S33" s="544"/>
      <c r="T33" s="545"/>
      <c r="U33" s="545"/>
      <c r="V33" s="545"/>
      <c r="W33" s="546"/>
      <c r="X33" s="204"/>
      <c r="Y33" s="278"/>
      <c r="Z33" s="205"/>
      <c r="AA33" s="203"/>
      <c r="AB33" s="204"/>
      <c r="AC33" s="205"/>
      <c r="AD33" s="209">
        <f t="shared" si="3"/>
        <v>0.79166666666666696</v>
      </c>
      <c r="AE33" s="211">
        <f t="shared" si="0"/>
        <v>0.91666666666666696</v>
      </c>
      <c r="AF33" s="323">
        <f t="shared" si="1"/>
        <v>1.2083333333333337</v>
      </c>
      <c r="AG33" s="239">
        <f t="shared" si="2"/>
        <v>1.5833333333333335</v>
      </c>
    </row>
    <row r="34" spans="1:33" s="176" customFormat="1" ht="15" customHeight="1">
      <c r="A34" s="208" t="s">
        <v>84</v>
      </c>
      <c r="B34" s="402"/>
      <c r="C34" s="403"/>
      <c r="D34" s="544"/>
      <c r="E34" s="545"/>
      <c r="F34" s="545"/>
      <c r="G34" s="545"/>
      <c r="H34" s="546"/>
      <c r="I34" s="316"/>
      <c r="J34" s="543"/>
      <c r="K34" s="543"/>
      <c r="L34" s="543"/>
      <c r="M34" s="547" t="s">
        <v>229</v>
      </c>
      <c r="N34" s="518"/>
      <c r="O34" s="519"/>
      <c r="P34" s="519"/>
      <c r="Q34" s="519"/>
      <c r="R34" s="520"/>
      <c r="S34" s="544"/>
      <c r="T34" s="545"/>
      <c r="U34" s="545"/>
      <c r="V34" s="545"/>
      <c r="W34" s="546"/>
      <c r="X34" s="204"/>
      <c r="Y34" s="204"/>
      <c r="Z34" s="205"/>
      <c r="AA34" s="203"/>
      <c r="AB34" s="204"/>
      <c r="AC34" s="205"/>
      <c r="AD34" s="209">
        <f t="shared" si="3"/>
        <v>0.81250000000000033</v>
      </c>
      <c r="AE34" s="211">
        <f t="shared" si="0"/>
        <v>0.93750000000000033</v>
      </c>
      <c r="AF34" s="323">
        <f t="shared" si="1"/>
        <v>1.229166666666667</v>
      </c>
      <c r="AG34" s="239">
        <f t="shared" si="2"/>
        <v>1.604166666666667</v>
      </c>
    </row>
    <row r="35" spans="1:33" s="176" customFormat="1" ht="15" customHeight="1" thickBot="1">
      <c r="A35" s="208" t="s">
        <v>85</v>
      </c>
      <c r="B35" s="402"/>
      <c r="C35" s="403"/>
      <c r="D35" s="544"/>
      <c r="E35" s="545" t="s">
        <v>81</v>
      </c>
      <c r="F35" s="545"/>
      <c r="G35" s="545"/>
      <c r="H35" s="546"/>
      <c r="I35" s="316"/>
      <c r="J35" s="550" t="s">
        <v>81</v>
      </c>
      <c r="K35" s="550"/>
      <c r="L35" s="551"/>
      <c r="M35" s="548"/>
      <c r="N35" s="521"/>
      <c r="O35" s="522"/>
      <c r="P35" s="522"/>
      <c r="Q35" s="522"/>
      <c r="R35" s="523"/>
      <c r="S35" s="544"/>
      <c r="T35" s="545" t="s">
        <v>81</v>
      </c>
      <c r="U35" s="545"/>
      <c r="V35" s="545"/>
      <c r="W35" s="546"/>
      <c r="X35" s="204"/>
      <c r="Y35" s="204"/>
      <c r="Z35" s="205"/>
      <c r="AA35" s="203"/>
      <c r="AB35" s="204"/>
      <c r="AC35" s="205"/>
      <c r="AD35" s="209">
        <f t="shared" si="3"/>
        <v>0.8333333333333337</v>
      </c>
      <c r="AE35" s="211">
        <f t="shared" si="0"/>
        <v>0.9583333333333337</v>
      </c>
      <c r="AF35" s="323">
        <f t="shared" si="1"/>
        <v>1.2500000000000004</v>
      </c>
      <c r="AG35" s="239">
        <f t="shared" si="2"/>
        <v>1.6250000000000004</v>
      </c>
    </row>
    <row r="36" spans="1:33" s="176" customFormat="1" ht="15" customHeight="1">
      <c r="A36" s="208" t="s">
        <v>86</v>
      </c>
      <c r="B36" s="402"/>
      <c r="C36" s="403"/>
      <c r="D36" s="544"/>
      <c r="E36" s="545"/>
      <c r="F36" s="545"/>
      <c r="G36" s="545"/>
      <c r="H36" s="297"/>
      <c r="I36" s="316"/>
      <c r="J36" s="550"/>
      <c r="K36" s="550"/>
      <c r="L36" s="551"/>
      <c r="M36" s="548"/>
      <c r="N36" s="298"/>
      <c r="O36" s="298"/>
      <c r="P36" s="298"/>
      <c r="Q36" s="298"/>
      <c r="R36" s="298"/>
      <c r="S36" s="544"/>
      <c r="T36" s="545"/>
      <c r="U36" s="545"/>
      <c r="V36" s="545"/>
      <c r="W36" s="297"/>
      <c r="X36" s="204"/>
      <c r="Y36" s="204"/>
      <c r="Z36" s="205"/>
      <c r="AA36" s="203"/>
      <c r="AB36" s="204"/>
      <c r="AC36" s="205"/>
      <c r="AD36" s="209">
        <f t="shared" si="3"/>
        <v>0.85416666666666707</v>
      </c>
      <c r="AE36" s="211">
        <f t="shared" si="0"/>
        <v>0.97916666666666707</v>
      </c>
      <c r="AF36" s="323">
        <f t="shared" si="1"/>
        <v>1.2708333333333337</v>
      </c>
      <c r="AG36" s="239">
        <f t="shared" si="2"/>
        <v>1.6458333333333337</v>
      </c>
    </row>
    <row r="37" spans="1:33" s="176" customFormat="1" ht="15" customHeight="1" thickBot="1">
      <c r="A37" s="208" t="s">
        <v>87</v>
      </c>
      <c r="B37" s="402"/>
      <c r="C37" s="403"/>
      <c r="D37" s="544"/>
      <c r="E37" s="545"/>
      <c r="F37" s="545"/>
      <c r="G37" s="545"/>
      <c r="H37" s="552"/>
      <c r="I37" s="316"/>
      <c r="J37" s="298"/>
      <c r="K37" s="298"/>
      <c r="L37" s="298"/>
      <c r="M37" s="549"/>
      <c r="N37" s="298"/>
      <c r="O37" s="298"/>
      <c r="P37" s="298"/>
      <c r="Q37" s="298"/>
      <c r="R37" s="298"/>
      <c r="S37" s="544"/>
      <c r="T37" s="545"/>
      <c r="U37" s="545"/>
      <c r="V37" s="545"/>
      <c r="W37" s="552"/>
      <c r="X37" s="204"/>
      <c r="Y37" s="204"/>
      <c r="Z37" s="205"/>
      <c r="AA37" s="203"/>
      <c r="AB37" s="204"/>
      <c r="AC37" s="205"/>
      <c r="AD37" s="209">
        <f t="shared" si="3"/>
        <v>0.87500000000000044</v>
      </c>
      <c r="AE37" s="325">
        <f t="shared" si="0"/>
        <v>1.0000000000000004</v>
      </c>
      <c r="AF37" s="323">
        <f t="shared" si="1"/>
        <v>1.2916666666666672</v>
      </c>
      <c r="AG37" s="239">
        <f t="shared" si="2"/>
        <v>1.666666666666667</v>
      </c>
    </row>
    <row r="38" spans="1:33" s="176" customFormat="1" ht="15" customHeight="1">
      <c r="A38" s="208" t="s">
        <v>88</v>
      </c>
      <c r="B38" s="402"/>
      <c r="C38" s="403"/>
      <c r="D38" s="544"/>
      <c r="E38" s="545"/>
      <c r="F38" s="545"/>
      <c r="G38" s="545"/>
      <c r="H38" s="552"/>
      <c r="I38" s="316"/>
      <c r="J38" s="298"/>
      <c r="K38" s="298"/>
      <c r="L38" s="298"/>
      <c r="M38" s="541"/>
      <c r="N38" s="298"/>
      <c r="O38" s="298"/>
      <c r="P38" s="298"/>
      <c r="Q38" s="298"/>
      <c r="R38" s="298"/>
      <c r="S38" s="544"/>
      <c r="T38" s="545"/>
      <c r="U38" s="545"/>
      <c r="V38" s="545"/>
      <c r="W38" s="552"/>
      <c r="X38" s="204"/>
      <c r="Y38" s="204"/>
      <c r="Z38" s="205"/>
      <c r="AA38" s="203"/>
      <c r="AB38" s="204"/>
      <c r="AC38" s="205"/>
      <c r="AD38" s="209">
        <f t="shared" si="3"/>
        <v>0.89583333333333381</v>
      </c>
      <c r="AE38" s="325">
        <f t="shared" si="0"/>
        <v>1.0208333333333339</v>
      </c>
      <c r="AF38" s="323">
        <f t="shared" si="1"/>
        <v>1.3125000000000004</v>
      </c>
      <c r="AG38" s="239">
        <f t="shared" si="2"/>
        <v>1.6875000000000004</v>
      </c>
    </row>
    <row r="39" spans="1:33" s="176" customFormat="1" ht="15" customHeight="1">
      <c r="A39" s="208" t="s">
        <v>89</v>
      </c>
      <c r="B39" s="402"/>
      <c r="C39" s="403"/>
      <c r="D39" s="544"/>
      <c r="E39" s="545"/>
      <c r="F39" s="545"/>
      <c r="G39" s="545"/>
      <c r="H39" s="552"/>
      <c r="I39" s="316"/>
      <c r="J39" s="298"/>
      <c r="K39" s="298"/>
      <c r="L39" s="298"/>
      <c r="M39" s="552"/>
      <c r="N39" s="299"/>
      <c r="O39" s="298"/>
      <c r="P39" s="298"/>
      <c r="Q39" s="298"/>
      <c r="R39" s="297"/>
      <c r="S39" s="544"/>
      <c r="T39" s="545"/>
      <c r="U39" s="545"/>
      <c r="V39" s="545"/>
      <c r="W39" s="552"/>
      <c r="X39" s="204"/>
      <c r="Y39" s="204"/>
      <c r="Z39" s="205"/>
      <c r="AA39" s="203"/>
      <c r="AB39" s="204"/>
      <c r="AC39" s="205"/>
      <c r="AD39" s="209">
        <f t="shared" si="3"/>
        <v>0.91666666666666718</v>
      </c>
      <c r="AE39" s="325">
        <f t="shared" si="0"/>
        <v>1.0416666666666672</v>
      </c>
      <c r="AF39" s="323">
        <f t="shared" si="1"/>
        <v>1.3333333333333339</v>
      </c>
      <c r="AG39" s="239">
        <f t="shared" si="2"/>
        <v>1.7083333333333339</v>
      </c>
    </row>
    <row r="40" spans="1:33" s="176" customFormat="1" ht="15" customHeight="1" thickBot="1">
      <c r="A40" s="208" t="s">
        <v>90</v>
      </c>
      <c r="B40" s="404"/>
      <c r="C40" s="405"/>
      <c r="D40" s="553"/>
      <c r="E40" s="554"/>
      <c r="F40" s="554"/>
      <c r="G40" s="554"/>
      <c r="H40" s="555"/>
      <c r="I40" s="317"/>
      <c r="J40" s="300"/>
      <c r="K40" s="300"/>
      <c r="L40" s="300"/>
      <c r="M40" s="555"/>
      <c r="N40" s="298"/>
      <c r="O40" s="298"/>
      <c r="P40" s="298"/>
      <c r="Q40" s="298"/>
      <c r="R40" s="298"/>
      <c r="S40" s="553"/>
      <c r="T40" s="554"/>
      <c r="U40" s="554"/>
      <c r="V40" s="554"/>
      <c r="W40" s="555"/>
      <c r="X40" s="216"/>
      <c r="Y40" s="216"/>
      <c r="Z40" s="217"/>
      <c r="AA40" s="215"/>
      <c r="AB40" s="216"/>
      <c r="AC40" s="217"/>
      <c r="AD40" s="218">
        <f t="shared" si="3"/>
        <v>0.93750000000000056</v>
      </c>
      <c r="AE40" s="326">
        <f t="shared" si="0"/>
        <v>1.0625000000000004</v>
      </c>
      <c r="AF40" s="326">
        <f t="shared" si="1"/>
        <v>1.3541666666666672</v>
      </c>
      <c r="AG40" s="262">
        <f t="shared" si="2"/>
        <v>1.7291666666666672</v>
      </c>
    </row>
    <row r="41" spans="1:33" s="111" customFormat="1" ht="15" customHeight="1" thickBot="1">
      <c r="A41" s="251" t="s">
        <v>91</v>
      </c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3"/>
    </row>
    <row r="42" spans="1:33" s="111" customFormat="1" ht="15" customHeight="1">
      <c r="A42" s="219" t="s">
        <v>92</v>
      </c>
      <c r="B42" s="524" t="s">
        <v>93</v>
      </c>
      <c r="C42" s="525"/>
      <c r="D42" s="525"/>
      <c r="E42" s="525"/>
      <c r="F42" s="525"/>
      <c r="G42" s="525"/>
      <c r="H42" s="525"/>
      <c r="I42" s="525"/>
      <c r="J42" s="526"/>
      <c r="K42" s="231"/>
      <c r="L42" s="231"/>
      <c r="M42" s="231"/>
      <c r="N42" s="220" t="s">
        <v>211</v>
      </c>
      <c r="O42" s="527" t="s">
        <v>245</v>
      </c>
      <c r="P42" s="528"/>
      <c r="Q42" s="528"/>
      <c r="R42" s="528"/>
      <c r="S42" s="528"/>
      <c r="T42" s="528"/>
      <c r="U42" s="528"/>
      <c r="V42" s="528"/>
      <c r="W42" s="528"/>
      <c r="X42" s="529"/>
      <c r="Y42" s="233"/>
      <c r="Z42" s="231"/>
      <c r="AA42" s="231"/>
      <c r="AB42" s="233"/>
      <c r="AC42" s="234"/>
    </row>
    <row r="43" spans="1:33" s="111" customFormat="1" ht="13">
      <c r="A43" s="219" t="s">
        <v>95</v>
      </c>
      <c r="B43" s="530" t="s">
        <v>96</v>
      </c>
      <c r="C43" s="531"/>
      <c r="D43" s="531"/>
      <c r="E43" s="531"/>
      <c r="F43" s="531"/>
      <c r="G43" s="531"/>
      <c r="H43" s="531"/>
      <c r="I43" s="531"/>
      <c r="J43" s="532"/>
      <c r="K43" s="231"/>
      <c r="L43" s="231"/>
      <c r="M43" s="231"/>
      <c r="N43" s="220" t="s">
        <v>94</v>
      </c>
      <c r="O43" s="533" t="s">
        <v>212</v>
      </c>
      <c r="P43" s="534"/>
      <c r="Q43" s="534"/>
      <c r="R43" s="534"/>
      <c r="S43" s="534"/>
      <c r="T43" s="534"/>
      <c r="U43" s="534"/>
      <c r="V43" s="534"/>
      <c r="W43" s="534"/>
      <c r="X43" s="535"/>
      <c r="Y43" s="233"/>
      <c r="Z43" s="231"/>
      <c r="AA43" s="231"/>
      <c r="AB43" s="233"/>
      <c r="AC43" s="234"/>
    </row>
    <row r="44" spans="1:33" s="111" customFormat="1" ht="13">
      <c r="A44" s="219" t="s">
        <v>186</v>
      </c>
      <c r="B44" s="494" t="s">
        <v>187</v>
      </c>
      <c r="C44" s="495"/>
      <c r="D44" s="495"/>
      <c r="E44" s="495"/>
      <c r="F44" s="495"/>
      <c r="G44" s="495"/>
      <c r="H44" s="495"/>
      <c r="I44" s="495"/>
      <c r="J44" s="496"/>
      <c r="K44" s="231"/>
      <c r="L44" s="231"/>
      <c r="M44" s="231"/>
      <c r="N44" s="220" t="s">
        <v>97</v>
      </c>
      <c r="O44" s="497" t="s">
        <v>98</v>
      </c>
      <c r="P44" s="498"/>
      <c r="Q44" s="498"/>
      <c r="R44" s="498"/>
      <c r="S44" s="498"/>
      <c r="T44" s="498"/>
      <c r="U44" s="498"/>
      <c r="V44" s="498"/>
      <c r="W44" s="498"/>
      <c r="X44" s="499"/>
      <c r="Y44" s="233"/>
      <c r="Z44" s="231"/>
      <c r="AA44" s="231"/>
      <c r="AB44" s="233"/>
      <c r="AC44" s="234"/>
      <c r="AD44"/>
      <c r="AE44"/>
      <c r="AF44"/>
      <c r="AG44"/>
    </row>
    <row r="45" spans="1:33" s="111" customFormat="1" ht="13">
      <c r="A45" s="219" t="s">
        <v>264</v>
      </c>
      <c r="B45" s="500" t="s">
        <v>265</v>
      </c>
      <c r="C45" s="501"/>
      <c r="D45" s="501"/>
      <c r="E45" s="501"/>
      <c r="F45" s="501"/>
      <c r="G45" s="501"/>
      <c r="H45" s="501"/>
      <c r="I45" s="501"/>
      <c r="J45" s="502"/>
      <c r="K45" s="231"/>
      <c r="L45" s="231"/>
      <c r="M45" s="231"/>
      <c r="N45" s="220" t="s">
        <v>100</v>
      </c>
      <c r="O45" s="503" t="s">
        <v>101</v>
      </c>
      <c r="P45" s="504"/>
      <c r="Q45" s="504"/>
      <c r="R45" s="504"/>
      <c r="S45" s="504"/>
      <c r="T45" s="504"/>
      <c r="U45" s="504"/>
      <c r="V45" s="504"/>
      <c r="W45" s="504"/>
      <c r="X45" s="505"/>
      <c r="Y45" s="233"/>
      <c r="Z45" s="231"/>
      <c r="AA45" s="231"/>
      <c r="AB45" s="233"/>
      <c r="AC45" s="234"/>
      <c r="AD45"/>
      <c r="AE45"/>
      <c r="AF45"/>
      <c r="AG45"/>
    </row>
    <row r="46" spans="1:33" s="111" customFormat="1" ht="13">
      <c r="A46" s="219" t="s">
        <v>69</v>
      </c>
      <c r="B46" s="506" t="s">
        <v>99</v>
      </c>
      <c r="C46" s="507"/>
      <c r="D46" s="507"/>
      <c r="E46" s="507"/>
      <c r="F46" s="507"/>
      <c r="G46" s="507"/>
      <c r="H46" s="507"/>
      <c r="I46" s="507"/>
      <c r="J46" s="508"/>
      <c r="K46" s="231"/>
      <c r="L46" s="231"/>
      <c r="M46" s="231"/>
      <c r="N46" s="220" t="s">
        <v>213</v>
      </c>
      <c r="O46" s="509" t="s">
        <v>214</v>
      </c>
      <c r="P46" s="510"/>
      <c r="Q46" s="510"/>
      <c r="R46" s="510"/>
      <c r="S46" s="510"/>
      <c r="T46" s="510"/>
      <c r="U46" s="510"/>
      <c r="V46" s="510"/>
      <c r="W46" s="510"/>
      <c r="X46" s="511"/>
      <c r="Y46" s="233"/>
      <c r="Z46" s="231"/>
      <c r="AA46" s="231"/>
      <c r="AB46" s="233"/>
      <c r="AC46" s="234"/>
      <c r="AD46"/>
      <c r="AE46"/>
      <c r="AF46"/>
      <c r="AG46"/>
    </row>
    <row r="47" spans="1:33" s="111" customFormat="1" ht="13">
      <c r="A47" s="219" t="s">
        <v>102</v>
      </c>
      <c r="B47" s="301" t="s">
        <v>103</v>
      </c>
      <c r="C47" s="302"/>
      <c r="D47" s="302"/>
      <c r="E47" s="302"/>
      <c r="F47" s="302"/>
      <c r="G47" s="302"/>
      <c r="H47" s="302"/>
      <c r="I47" s="302"/>
      <c r="J47" s="303"/>
      <c r="K47" s="231"/>
      <c r="L47" s="231"/>
      <c r="M47" s="231"/>
      <c r="N47" s="220">
        <v>802</v>
      </c>
      <c r="O47" s="512" t="s">
        <v>230</v>
      </c>
      <c r="P47" s="513"/>
      <c r="Q47" s="513"/>
      <c r="R47" s="513"/>
      <c r="S47" s="513"/>
      <c r="T47" s="513"/>
      <c r="U47" s="513"/>
      <c r="V47" s="513"/>
      <c r="W47" s="513"/>
      <c r="X47" s="514"/>
      <c r="Y47" s="233"/>
      <c r="Z47" s="231"/>
      <c r="AA47" s="231"/>
      <c r="AB47" s="233"/>
      <c r="AC47" s="234"/>
      <c r="AD47"/>
      <c r="AE47"/>
      <c r="AF47"/>
      <c r="AG47"/>
    </row>
    <row r="48" spans="1:33" s="111" customFormat="1" ht="13">
      <c r="A48" s="219" t="s">
        <v>104</v>
      </c>
      <c r="B48" s="304" t="s">
        <v>167</v>
      </c>
      <c r="C48" s="305"/>
      <c r="D48" s="305"/>
      <c r="E48" s="305"/>
      <c r="F48" s="305"/>
      <c r="G48" s="305"/>
      <c r="H48" s="305"/>
      <c r="I48" s="305"/>
      <c r="J48" s="306"/>
      <c r="K48" s="231"/>
      <c r="L48" s="231"/>
      <c r="M48" s="231"/>
      <c r="N48" s="220" t="s">
        <v>246</v>
      </c>
      <c r="O48" s="221" t="s">
        <v>247</v>
      </c>
      <c r="P48" s="225"/>
      <c r="Q48" s="225"/>
      <c r="R48" s="225"/>
      <c r="S48" s="228"/>
      <c r="T48" s="224"/>
      <c r="U48" s="224"/>
      <c r="V48" s="224"/>
      <c r="W48" s="224"/>
      <c r="X48" s="229"/>
      <c r="Y48" s="233"/>
      <c r="Z48" s="231"/>
      <c r="AA48" s="231"/>
      <c r="AB48" s="233"/>
      <c r="AC48" s="234"/>
      <c r="AD48"/>
      <c r="AE48"/>
      <c r="AF48"/>
      <c r="AG48"/>
    </row>
    <row r="49" spans="1:33" s="111" customFormat="1" ht="13">
      <c r="A49" s="219" t="s">
        <v>266</v>
      </c>
      <c r="B49" s="370" t="s">
        <v>267</v>
      </c>
      <c r="C49" s="371"/>
      <c r="D49" s="371"/>
      <c r="E49" s="371"/>
      <c r="F49" s="371"/>
      <c r="G49" s="371"/>
      <c r="H49" s="371"/>
      <c r="I49" s="371"/>
      <c r="J49" s="372"/>
      <c r="K49" s="231"/>
      <c r="L49" s="231"/>
      <c r="M49" s="231"/>
      <c r="N49" s="220"/>
      <c r="O49" s="221"/>
      <c r="P49" s="225"/>
      <c r="Q49" s="225"/>
      <c r="R49" s="225"/>
      <c r="S49" s="228"/>
      <c r="T49" s="224"/>
      <c r="U49" s="224"/>
      <c r="V49" s="224"/>
      <c r="W49" s="224"/>
      <c r="X49" s="229"/>
      <c r="Y49" s="233"/>
      <c r="Z49" s="231"/>
      <c r="AA49" s="231"/>
      <c r="AB49" s="233"/>
      <c r="AC49" s="234"/>
      <c r="AD49"/>
      <c r="AE49"/>
      <c r="AF49"/>
      <c r="AG49"/>
    </row>
    <row r="50" spans="1:33" s="111" customFormat="1" ht="13">
      <c r="A50" s="219" t="s">
        <v>105</v>
      </c>
      <c r="B50" s="221" t="s">
        <v>106</v>
      </c>
      <c r="C50" s="225"/>
      <c r="D50" s="225"/>
      <c r="E50" s="228"/>
      <c r="F50" s="224"/>
      <c r="G50" s="224"/>
      <c r="H50" s="224"/>
      <c r="I50" s="224"/>
      <c r="J50" s="229"/>
      <c r="K50" s="231"/>
      <c r="L50" s="231"/>
      <c r="M50" s="231"/>
      <c r="N50" s="220"/>
      <c r="O50" s="221"/>
      <c r="P50" s="230"/>
      <c r="Q50" s="230"/>
      <c r="R50" s="230"/>
      <c r="S50" s="224"/>
      <c r="T50" s="224"/>
      <c r="U50" s="224"/>
      <c r="V50" s="224"/>
      <c r="W50" s="224"/>
      <c r="X50" s="229"/>
      <c r="Y50" s="233"/>
      <c r="Z50" s="231"/>
      <c r="AA50" s="231"/>
      <c r="AB50" s="233"/>
      <c r="AC50" s="234"/>
      <c r="AD50"/>
      <c r="AE50"/>
      <c r="AF50"/>
      <c r="AG50"/>
    </row>
    <row r="51" spans="1:33" s="111" customFormat="1" ht="13">
      <c r="A51" s="219" t="s">
        <v>107</v>
      </c>
      <c r="B51" s="221" t="s">
        <v>108</v>
      </c>
      <c r="C51" s="222"/>
      <c r="D51" s="228"/>
      <c r="E51" s="226"/>
      <c r="F51" s="224"/>
      <c r="G51" s="228"/>
      <c r="H51" s="228"/>
      <c r="I51" s="226"/>
      <c r="J51" s="227"/>
      <c r="K51" s="231"/>
      <c r="L51" s="231"/>
      <c r="M51" s="231"/>
      <c r="N51" s="220"/>
      <c r="O51" s="221"/>
      <c r="P51" s="232"/>
      <c r="Q51" s="232"/>
      <c r="R51" s="232"/>
      <c r="S51" s="224"/>
      <c r="T51" s="224"/>
      <c r="U51" s="224"/>
      <c r="V51" s="224"/>
      <c r="W51" s="224"/>
      <c r="X51" s="229"/>
      <c r="Y51" s="233"/>
      <c r="Z51" s="231"/>
      <c r="AA51" s="231"/>
      <c r="AB51" s="233"/>
      <c r="AC51" s="234"/>
      <c r="AD51"/>
      <c r="AE51"/>
      <c r="AF51"/>
      <c r="AG51"/>
    </row>
    <row r="52" spans="1:33" s="111" customFormat="1" ht="13">
      <c r="A52" s="219" t="s">
        <v>109</v>
      </c>
      <c r="B52" s="310" t="s">
        <v>110</v>
      </c>
      <c r="C52" s="311"/>
      <c r="D52" s="311"/>
      <c r="E52" s="311"/>
      <c r="F52" s="311"/>
      <c r="G52" s="311"/>
      <c r="H52" s="311"/>
      <c r="I52" s="311"/>
      <c r="J52" s="312"/>
      <c r="K52" s="231"/>
      <c r="L52" s="231"/>
      <c r="M52" s="231"/>
      <c r="N52" s="220"/>
      <c r="O52" s="221"/>
      <c r="P52" s="223"/>
      <c r="Q52" s="223"/>
      <c r="R52" s="223"/>
      <c r="S52" s="224"/>
      <c r="T52" s="224"/>
      <c r="U52" s="224"/>
      <c r="V52" s="224"/>
      <c r="W52" s="224"/>
      <c r="X52" s="229"/>
      <c r="Y52" s="233"/>
      <c r="Z52" s="231"/>
      <c r="AA52" s="231"/>
      <c r="AB52" s="233"/>
      <c r="AC52" s="234"/>
      <c r="AD52"/>
      <c r="AE52"/>
      <c r="AF52"/>
      <c r="AG52"/>
    </row>
    <row r="53" spans="1:33" s="111" customFormat="1" ht="13.5" thickBot="1">
      <c r="A53" s="219" t="s">
        <v>250</v>
      </c>
      <c r="B53" s="307" t="s">
        <v>251</v>
      </c>
      <c r="C53" s="308"/>
      <c r="D53" s="308"/>
      <c r="E53" s="308"/>
      <c r="F53" s="308"/>
      <c r="G53" s="308"/>
      <c r="H53" s="308"/>
      <c r="I53" s="308"/>
      <c r="J53" s="309"/>
      <c r="K53" s="231"/>
      <c r="L53" s="231"/>
      <c r="M53" s="231"/>
      <c r="N53" s="254"/>
      <c r="O53" s="235"/>
      <c r="P53" s="236"/>
      <c r="Q53" s="236"/>
      <c r="R53" s="236"/>
      <c r="S53" s="237"/>
      <c r="T53" s="237"/>
      <c r="U53" s="237"/>
      <c r="V53" s="237"/>
      <c r="W53" s="237"/>
      <c r="X53" s="238"/>
      <c r="Y53" s="233"/>
      <c r="Z53" s="231"/>
      <c r="AA53" s="231"/>
      <c r="AB53" s="233"/>
      <c r="AC53" s="234"/>
      <c r="AD53"/>
      <c r="AE53"/>
      <c r="AF53"/>
      <c r="AG53"/>
    </row>
    <row r="54" spans="1:33" s="111" customFormat="1" ht="13.5" thickBot="1">
      <c r="A54" s="219" t="s">
        <v>248</v>
      </c>
      <c r="B54" s="318" t="s">
        <v>249</v>
      </c>
      <c r="C54" s="319"/>
      <c r="D54" s="319"/>
      <c r="E54" s="319"/>
      <c r="F54" s="319"/>
      <c r="G54" s="319"/>
      <c r="H54" s="319"/>
      <c r="I54" s="319"/>
      <c r="J54" s="320"/>
      <c r="K54" s="231"/>
      <c r="L54" s="231"/>
      <c r="M54" s="231"/>
      <c r="N54" s="254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3"/>
      <c r="Z54" s="231"/>
      <c r="AA54" s="231"/>
      <c r="AB54" s="233"/>
      <c r="AC54" s="234"/>
    </row>
    <row r="55" spans="1:33" s="111" customFormat="1" ht="13">
      <c r="A55" s="231"/>
      <c r="B55" s="231"/>
      <c r="C55" s="231"/>
      <c r="D55" s="231"/>
      <c r="E55" s="231"/>
      <c r="F55" s="231"/>
      <c r="G55" s="231"/>
      <c r="H55" s="231"/>
      <c r="I55" s="231"/>
      <c r="J55" s="231"/>
      <c r="K55" s="231"/>
      <c r="L55" s="231"/>
      <c r="M55" s="231"/>
      <c r="N55" s="254"/>
      <c r="O55" s="231"/>
      <c r="P55" s="231"/>
      <c r="Q55" s="231"/>
      <c r="R55" s="231"/>
      <c r="S55" s="231"/>
      <c r="T55" s="231"/>
      <c r="U55" s="231"/>
      <c r="V55" s="231"/>
      <c r="W55" s="231"/>
      <c r="X55" s="231"/>
      <c r="Y55" s="233"/>
      <c r="Z55" s="231"/>
      <c r="AA55" s="231"/>
      <c r="AB55" s="233"/>
      <c r="AC55" s="234"/>
      <c r="AD55" s="281"/>
      <c r="AE55" s="281"/>
      <c r="AF55" s="281"/>
      <c r="AG55" s="281"/>
    </row>
    <row r="56" spans="1:33" ht="16" thickBot="1">
      <c r="A56" s="321"/>
      <c r="B56" s="321"/>
      <c r="C56" s="321"/>
      <c r="D56" s="321"/>
      <c r="E56" s="321"/>
      <c r="F56" s="321"/>
      <c r="G56" s="321"/>
      <c r="H56" s="321"/>
      <c r="I56" s="321"/>
      <c r="J56" s="321"/>
      <c r="K56" s="321"/>
      <c r="L56" s="255"/>
      <c r="M56" s="255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7"/>
      <c r="Y56" s="257"/>
      <c r="Z56" s="256"/>
      <c r="AA56" s="257"/>
      <c r="AB56" s="257"/>
      <c r="AC56" s="258"/>
      <c r="AD56" s="282"/>
      <c r="AE56" s="282"/>
      <c r="AF56" s="282"/>
      <c r="AG56" s="282"/>
    </row>
    <row r="57" spans="1:33">
      <c r="S57" s="130"/>
      <c r="T57" s="130"/>
      <c r="U57" s="130"/>
      <c r="V57" s="130"/>
      <c r="W57" s="130"/>
      <c r="X57" s="111"/>
      <c r="Y57" s="111"/>
      <c r="Z57" s="111"/>
      <c r="AA57" s="111"/>
      <c r="AB57" s="111"/>
      <c r="AC57" s="111"/>
      <c r="AD57" s="282"/>
      <c r="AE57" s="282"/>
      <c r="AF57" s="282"/>
      <c r="AG57" s="282"/>
    </row>
    <row r="58" spans="1:33">
      <c r="S58" s="130"/>
      <c r="T58" s="130"/>
      <c r="U58" s="130"/>
      <c r="V58" s="130"/>
      <c r="W58" s="130"/>
      <c r="X58" s="111"/>
      <c r="Y58" s="111"/>
      <c r="Z58" s="111"/>
      <c r="AA58" s="111"/>
      <c r="AB58" s="111"/>
      <c r="AC58" s="111"/>
      <c r="AD58" s="282"/>
      <c r="AE58" s="282"/>
      <c r="AF58" s="282"/>
      <c r="AG58" s="282"/>
    </row>
    <row r="59" spans="1:33">
      <c r="S59" s="130"/>
      <c r="T59" s="130"/>
      <c r="U59" s="130"/>
      <c r="V59" s="130"/>
      <c r="W59" s="130"/>
      <c r="X59" s="111"/>
      <c r="Y59" s="111"/>
      <c r="Z59" s="111"/>
      <c r="AA59" s="111"/>
      <c r="AB59" s="111"/>
      <c r="AC59" s="111"/>
      <c r="AD59" s="282"/>
      <c r="AE59" s="282"/>
      <c r="AF59" s="282"/>
      <c r="AG59" s="282"/>
    </row>
    <row r="60" spans="1:33">
      <c r="S60" s="130"/>
      <c r="T60" s="130"/>
      <c r="U60" s="130"/>
      <c r="V60" s="130"/>
      <c r="W60" s="130"/>
      <c r="X60" s="111"/>
      <c r="Y60" s="111"/>
      <c r="Z60" s="111"/>
      <c r="AA60" s="111"/>
      <c r="AB60" s="111"/>
      <c r="AC60" s="111"/>
      <c r="AD60" s="282"/>
      <c r="AE60" s="282"/>
      <c r="AF60" s="282"/>
      <c r="AG60" s="282"/>
    </row>
    <row r="61" spans="1:33">
      <c r="S61" s="130"/>
      <c r="T61" s="130"/>
      <c r="U61" s="130"/>
      <c r="V61" s="130"/>
      <c r="W61" s="130"/>
      <c r="X61" s="111"/>
      <c r="Y61" s="111"/>
      <c r="Z61" s="111"/>
      <c r="AA61" s="111"/>
      <c r="AB61" s="111"/>
      <c r="AC61" s="111"/>
      <c r="AD61" s="282"/>
      <c r="AE61" s="282"/>
      <c r="AF61" s="282"/>
      <c r="AG61" s="282"/>
    </row>
    <row r="62" spans="1:33">
      <c r="S62" s="111"/>
      <c r="T62" s="111"/>
      <c r="U62" s="111"/>
      <c r="V62" s="111"/>
      <c r="W62" s="111"/>
      <c r="X62" s="111"/>
      <c r="Y62" s="111"/>
      <c r="Z62" s="111"/>
      <c r="AA62" s="111"/>
      <c r="AB62" s="111"/>
      <c r="AC62" s="111"/>
      <c r="AD62" s="282"/>
      <c r="AE62" s="282"/>
      <c r="AF62" s="282"/>
      <c r="AG62" s="282"/>
    </row>
    <row r="63" spans="1:33">
      <c r="S63" s="111"/>
      <c r="T63" s="111"/>
      <c r="U63" s="111"/>
      <c r="V63" s="111"/>
      <c r="W63" s="111"/>
      <c r="X63" s="111"/>
      <c r="Y63" s="111"/>
      <c r="Z63" s="111"/>
      <c r="AA63" s="111"/>
      <c r="AB63" s="111"/>
      <c r="AC63" s="111"/>
      <c r="AD63" s="282"/>
      <c r="AE63" s="282"/>
      <c r="AF63" s="282"/>
      <c r="AG63" s="282"/>
    </row>
    <row r="64" spans="1:33">
      <c r="S64" s="111"/>
      <c r="T64" s="111"/>
      <c r="U64" s="111"/>
      <c r="V64" s="111"/>
      <c r="W64" s="111"/>
      <c r="X64" s="111"/>
      <c r="Y64" s="111"/>
      <c r="Z64" s="111"/>
      <c r="AA64" s="111"/>
      <c r="AB64" s="111"/>
      <c r="AC64" s="111"/>
      <c r="AD64" s="282"/>
      <c r="AE64" s="282"/>
      <c r="AF64" s="282"/>
      <c r="AG64" s="282"/>
    </row>
    <row r="65" spans="19:33">
      <c r="S65" s="111"/>
      <c r="T65" s="111"/>
      <c r="U65" s="111"/>
      <c r="V65" s="111"/>
      <c r="W65" s="111"/>
      <c r="X65" s="111"/>
      <c r="Y65" s="111"/>
      <c r="Z65" s="111"/>
      <c r="AA65" s="111"/>
      <c r="AB65" s="111"/>
      <c r="AC65" s="111"/>
      <c r="AD65" s="282"/>
      <c r="AE65" s="282"/>
      <c r="AF65" s="282"/>
      <c r="AG65" s="282"/>
    </row>
    <row r="66" spans="19:33">
      <c r="S66" s="111"/>
      <c r="T66" s="111"/>
      <c r="U66" s="111"/>
      <c r="V66" s="111"/>
      <c r="W66" s="111"/>
      <c r="X66" s="111"/>
      <c r="Y66" s="111"/>
      <c r="Z66" s="111"/>
      <c r="AA66" s="111"/>
      <c r="AB66" s="111"/>
      <c r="AC66" s="111"/>
      <c r="AD66" s="282"/>
      <c r="AE66" s="282"/>
      <c r="AF66" s="282"/>
      <c r="AG66" s="282"/>
    </row>
    <row r="67" spans="19:33">
      <c r="S67" s="111"/>
      <c r="T67" s="111"/>
      <c r="U67" s="111"/>
      <c r="V67" s="111"/>
      <c r="W67" s="111"/>
      <c r="X67" s="111"/>
      <c r="Y67" s="111"/>
      <c r="Z67" s="111"/>
      <c r="AA67" s="111"/>
      <c r="AB67" s="111"/>
      <c r="AC67" s="111"/>
      <c r="AD67" s="282"/>
      <c r="AE67" s="282"/>
      <c r="AF67" s="282"/>
      <c r="AG67" s="282"/>
    </row>
    <row r="68" spans="19:33">
      <c r="S68" s="111"/>
      <c r="T68" s="111"/>
      <c r="U68" s="111"/>
      <c r="V68" s="111"/>
      <c r="W68" s="111"/>
      <c r="X68" s="111"/>
      <c r="Y68" s="111"/>
      <c r="Z68" s="111"/>
      <c r="AA68" s="111"/>
      <c r="AB68" s="111"/>
      <c r="AC68" s="111"/>
      <c r="AD68" s="162"/>
      <c r="AE68" s="162"/>
      <c r="AF68" s="162"/>
      <c r="AG68" s="162"/>
    </row>
    <row r="69" spans="19:33">
      <c r="S69" s="111"/>
      <c r="T69" s="111"/>
      <c r="U69" s="111"/>
      <c r="V69" s="111"/>
      <c r="W69" s="111"/>
      <c r="X69" s="111"/>
      <c r="Y69" s="111"/>
      <c r="Z69" s="111"/>
      <c r="AA69" s="111"/>
      <c r="AB69" s="111"/>
      <c r="AC69" s="111"/>
      <c r="AD69" s="161"/>
      <c r="AE69" s="161"/>
      <c r="AF69" s="161"/>
      <c r="AG69" s="161"/>
    </row>
    <row r="70" spans="19:33">
      <c r="S70" s="111"/>
      <c r="T70" s="111"/>
      <c r="U70" s="111"/>
      <c r="V70" s="111"/>
      <c r="W70" s="111"/>
      <c r="X70" s="111"/>
      <c r="AA70" s="111"/>
    </row>
  </sheetData>
  <mergeCells count="132">
    <mergeCell ref="S31:W31"/>
    <mergeCell ref="D32:G34"/>
    <mergeCell ref="H32:H35"/>
    <mergeCell ref="S32:V34"/>
    <mergeCell ref="W32:W35"/>
    <mergeCell ref="M34:M37"/>
    <mergeCell ref="D35:D36"/>
    <mergeCell ref="E35:G36"/>
    <mergeCell ref="J35:L36"/>
    <mergeCell ref="S35:S36"/>
    <mergeCell ref="T35:V36"/>
    <mergeCell ref="D37:H40"/>
    <mergeCell ref="S37:W40"/>
    <mergeCell ref="M38:M40"/>
    <mergeCell ref="I31:I32"/>
    <mergeCell ref="AD6:AG7"/>
    <mergeCell ref="B44:J44"/>
    <mergeCell ref="O44:X44"/>
    <mergeCell ref="B45:J45"/>
    <mergeCell ref="O45:X45"/>
    <mergeCell ref="B46:J46"/>
    <mergeCell ref="O46:X46"/>
    <mergeCell ref="O47:X47"/>
    <mergeCell ref="N31:R35"/>
    <mergeCell ref="B42:J42"/>
    <mergeCell ref="O42:X42"/>
    <mergeCell ref="B43:J43"/>
    <mergeCell ref="O43:X43"/>
    <mergeCell ref="T22:T25"/>
    <mergeCell ref="U22:U25"/>
    <mergeCell ref="V22:V25"/>
    <mergeCell ref="W22:W25"/>
    <mergeCell ref="D26:H26"/>
    <mergeCell ref="I26:M26"/>
    <mergeCell ref="N26:R26"/>
    <mergeCell ref="S26:W26"/>
    <mergeCell ref="P27:P30"/>
    <mergeCell ref="D31:H31"/>
    <mergeCell ref="J31:L34"/>
    <mergeCell ref="T16:T19"/>
    <mergeCell ref="U16:U19"/>
    <mergeCell ref="V16:V19"/>
    <mergeCell ref="W16:W19"/>
    <mergeCell ref="N18:R19"/>
    <mergeCell ref="R27:R30"/>
    <mergeCell ref="S27:W30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Q27:Q30"/>
    <mergeCell ref="I27:I30"/>
    <mergeCell ref="J27:J30"/>
    <mergeCell ref="K27:K30"/>
    <mergeCell ref="L27:L30"/>
    <mergeCell ref="AA5:AC5"/>
    <mergeCell ref="D6:H6"/>
    <mergeCell ref="I6:M6"/>
    <mergeCell ref="N6:R6"/>
    <mergeCell ref="S6:W6"/>
    <mergeCell ref="X6:Z6"/>
    <mergeCell ref="AA6:AC6"/>
    <mergeCell ref="B7:W7"/>
    <mergeCell ref="D9:H10"/>
    <mergeCell ref="I9:M10"/>
    <mergeCell ref="N9:R10"/>
    <mergeCell ref="S9:W10"/>
    <mergeCell ref="X5:Z5"/>
    <mergeCell ref="A2:A4"/>
    <mergeCell ref="B5:C5"/>
    <mergeCell ref="B6:C6"/>
    <mergeCell ref="I20:M21"/>
    <mergeCell ref="N20:R21"/>
    <mergeCell ref="S20:W21"/>
    <mergeCell ref="I16:I19"/>
    <mergeCell ref="J16:J19"/>
    <mergeCell ref="K16:K19"/>
    <mergeCell ref="S16:S19"/>
    <mergeCell ref="L11:L14"/>
    <mergeCell ref="M11:M14"/>
    <mergeCell ref="I11:I14"/>
    <mergeCell ref="J11:J14"/>
    <mergeCell ref="K11:K14"/>
    <mergeCell ref="N11:R12"/>
    <mergeCell ref="T11:T14"/>
    <mergeCell ref="U11:U14"/>
    <mergeCell ref="N15:R15"/>
    <mergeCell ref="S15:W15"/>
    <mergeCell ref="D16:H19"/>
    <mergeCell ref="L16:L19"/>
    <mergeCell ref="M16:M19"/>
    <mergeCell ref="D11:H12"/>
    <mergeCell ref="S11:S14"/>
    <mergeCell ref="D13:H14"/>
    <mergeCell ref="N13:R14"/>
    <mergeCell ref="D22:D25"/>
    <mergeCell ref="E22:E25"/>
    <mergeCell ref="F22:F25"/>
    <mergeCell ref="G22:G25"/>
    <mergeCell ref="H22:H25"/>
    <mergeCell ref="N16:R17"/>
    <mergeCell ref="B49:J49"/>
    <mergeCell ref="A5:A8"/>
    <mergeCell ref="B8:C8"/>
    <mergeCell ref="D5:H5"/>
    <mergeCell ref="I5:M5"/>
    <mergeCell ref="N5:R5"/>
    <mergeCell ref="S5:W5"/>
    <mergeCell ref="B23:C24"/>
    <mergeCell ref="B27:C29"/>
    <mergeCell ref="M27:M30"/>
    <mergeCell ref="N27:N30"/>
    <mergeCell ref="O27:O30"/>
    <mergeCell ref="B30:C31"/>
    <mergeCell ref="B32:C40"/>
    <mergeCell ref="D27:D30"/>
    <mergeCell ref="E27:E30"/>
    <mergeCell ref="F27:F30"/>
    <mergeCell ref="G27:G30"/>
    <mergeCell ref="H27:H30"/>
    <mergeCell ref="V11:V14"/>
    <mergeCell ref="W11:W14"/>
    <mergeCell ref="D20:H21"/>
    <mergeCell ref="D15:H15"/>
    <mergeCell ref="I15:M15"/>
  </mergeCells>
  <phoneticPr fontId="23"/>
  <hyperlinks>
    <hyperlink ref="B8:C8" r:id="rId1" display="https://ieeesa.webex.com/ieeesa/j.php?MTID=mda3ba4f3974508f2ffdebbf050a15da3" xr:uid="{4CC30CD2-CFA7-47D4-8F7C-A794FBC138CC}"/>
    <hyperlink ref="E8" r:id="rId2" xr:uid="{F7E64510-562D-4224-864B-B9791BB5F783}"/>
    <hyperlink ref="D8" r:id="rId3" xr:uid="{FC118046-79A0-45FF-920D-BFF9742EA4A2}"/>
    <hyperlink ref="F8" r:id="rId4" xr:uid="{9375CF98-277A-493A-8C87-FB9036ABA89A}"/>
    <hyperlink ref="G8" r:id="rId5" xr:uid="{08FF60B5-7144-42E7-8C74-14AA260EAFB0}"/>
    <hyperlink ref="M34" r:id="rId6" display="802.15/802.1 Joint Mtg." xr:uid="{78127E1E-2EE5-4252-991C-D6E241F01246}"/>
    <hyperlink ref="J8" r:id="rId7" xr:uid="{502AF803-FF76-4BD1-8DA7-9C2EAD6144EA}"/>
    <hyperlink ref="I8" r:id="rId8" xr:uid="{F5E97BA2-DC02-46B7-988A-3BB4916D13E7}"/>
    <hyperlink ref="K8" r:id="rId9" xr:uid="{CBBFBDDF-C504-49FD-B998-72D1111CB11B}"/>
    <hyperlink ref="L8" r:id="rId10" xr:uid="{A01DAB1F-23C0-4530-84C6-85F34E8E663A}"/>
    <hyperlink ref="O8" r:id="rId11" xr:uid="{A280D22B-E707-40E3-93C8-18CBEE2EF9AE}"/>
    <hyperlink ref="N8" r:id="rId12" xr:uid="{7C21575C-3138-4E35-BEE9-9906A5AFAB84}"/>
    <hyperlink ref="P8" r:id="rId13" xr:uid="{1A12B768-29ED-4383-9D1D-4CED4AA8C596}"/>
    <hyperlink ref="Q8" r:id="rId14" xr:uid="{FF9E84DD-4F64-487F-AE12-8D05C0E9DA61}"/>
    <hyperlink ref="T8" r:id="rId15" xr:uid="{3854DF6E-BE83-4944-8BC8-DB4C10943163}"/>
    <hyperlink ref="S8" r:id="rId16" xr:uid="{E0F3BF9D-58DB-48F2-A3DB-B23FCD67087A}"/>
    <hyperlink ref="U8" r:id="rId17" xr:uid="{65841456-5FB3-4598-8293-B70C3EBC2761}"/>
    <hyperlink ref="V8" r:id="rId18" xr:uid="{E3860035-952F-41B6-AC75-8113934485B1}"/>
    <hyperlink ref="B27:C29" r:id="rId19" display="802 WCSC" xr:uid="{D7C29D7F-E9CE-4816-94A4-7EA43BBC0831}"/>
  </hyperlinks>
  <pageMargins left="0.7" right="0.7" top="0.75" bottom="0.75" header="0.3" footer="0.3"/>
  <pageSetup paperSize="9" orientation="portrait" horizontalDpi="1200" verticalDpi="1200" r:id="rId20"/>
  <drawing r:id="rId2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60"/>
  <sheetViews>
    <sheetView topLeftCell="A19" zoomScale="50" zoomScaleNormal="50" workbookViewId="0">
      <selection activeCell="A15" sqref="A15:H23"/>
    </sheetView>
  </sheetViews>
  <sheetFormatPr defaultColWidth="8.81640625" defaultRowHeight="12.5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328" customFormat="1" ht="64.900000000000006" customHeight="1">
      <c r="A1" s="558" t="s">
        <v>274</v>
      </c>
      <c r="B1" s="559"/>
      <c r="C1" s="559"/>
      <c r="D1" s="559"/>
      <c r="E1" s="559"/>
      <c r="F1" s="559"/>
      <c r="G1" s="560"/>
      <c r="I1" s="329"/>
    </row>
    <row r="2" spans="1:9" s="328" customFormat="1" ht="64.900000000000006" customHeight="1" thickBot="1">
      <c r="A2" s="561" t="s">
        <v>275</v>
      </c>
      <c r="B2" s="562"/>
      <c r="C2" s="562"/>
      <c r="D2" s="562"/>
      <c r="E2" s="562"/>
      <c r="F2" s="562"/>
      <c r="G2" s="563"/>
      <c r="I2" s="330"/>
    </row>
    <row r="3" spans="1:9" s="331" customFormat="1" ht="64.900000000000006" customHeight="1"/>
    <row r="4" spans="1:9" s="331" customFormat="1" ht="64.900000000000006" customHeight="1">
      <c r="A4" s="564" t="s">
        <v>276</v>
      </c>
      <c r="B4" s="565"/>
      <c r="C4" s="565"/>
      <c r="D4" s="565"/>
      <c r="E4" s="565"/>
      <c r="F4" s="565"/>
      <c r="G4" s="566"/>
    </row>
    <row r="5" spans="1:9" s="331" customFormat="1" ht="64.900000000000006" customHeight="1">
      <c r="A5" s="567"/>
      <c r="B5" s="568"/>
      <c r="C5" s="568"/>
      <c r="D5" s="568"/>
      <c r="E5" s="568"/>
      <c r="F5" s="568"/>
      <c r="G5" s="569"/>
    </row>
    <row r="6" spans="1:9" s="331" customFormat="1" ht="64.900000000000006" customHeight="1">
      <c r="A6" s="567"/>
      <c r="B6" s="568"/>
      <c r="C6" s="568"/>
      <c r="D6" s="568"/>
      <c r="E6" s="568"/>
      <c r="F6" s="568"/>
      <c r="G6" s="569"/>
    </row>
    <row r="7" spans="1:9" s="331" customFormat="1" ht="36" customHeight="1">
      <c r="A7" s="567"/>
      <c r="B7" s="568"/>
      <c r="C7" s="568"/>
      <c r="D7" s="568"/>
      <c r="E7" s="568"/>
      <c r="F7" s="568"/>
      <c r="G7" s="569"/>
    </row>
    <row r="8" spans="1:9" s="331" customFormat="1" ht="64.75" hidden="1" customHeight="1">
      <c r="A8" s="570"/>
      <c r="B8" s="571"/>
      <c r="C8" s="571"/>
      <c r="D8" s="571"/>
      <c r="E8" s="571"/>
      <c r="F8" s="571"/>
      <c r="G8" s="572"/>
    </row>
    <row r="9" spans="1:9" s="334" customFormat="1" ht="64.900000000000006" customHeight="1">
      <c r="A9" s="332" t="s">
        <v>277</v>
      </c>
      <c r="B9" s="333" t="s">
        <v>112</v>
      </c>
    </row>
    <row r="10" spans="1:9" s="119" customFormat="1" ht="50.5" customHeight="1"/>
    <row r="11" spans="1:9" s="109" customFormat="1" ht="32.5">
      <c r="A11" s="120" t="s">
        <v>111</v>
      </c>
      <c r="G11" s="263" t="s">
        <v>112</v>
      </c>
    </row>
    <row r="13" spans="1:9" s="119" customFormat="1" ht="34" customHeight="1">
      <c r="A13" s="155"/>
    </row>
    <row r="14" spans="1:9" ht="50.5" customHeight="1"/>
    <row r="15" spans="1:9" s="331" customFormat="1" ht="111" customHeight="1">
      <c r="A15" s="573" t="s">
        <v>278</v>
      </c>
      <c r="B15" s="574" t="s">
        <v>279</v>
      </c>
      <c r="C15" s="574"/>
      <c r="D15" s="574"/>
      <c r="E15" s="573">
        <v>151</v>
      </c>
      <c r="F15" s="573"/>
      <c r="G15" s="573" t="s">
        <v>287</v>
      </c>
      <c r="H15" s="573"/>
    </row>
    <row r="16" spans="1:9" s="331" customFormat="1" ht="48" customHeight="1">
      <c r="A16" s="573"/>
      <c r="B16" s="575" t="s">
        <v>288</v>
      </c>
      <c r="C16" s="575"/>
      <c r="D16" s="575"/>
      <c r="E16" s="573"/>
      <c r="F16" s="573"/>
      <c r="G16" s="573"/>
      <c r="H16" s="573"/>
    </row>
    <row r="17" spans="1:8" s="331" customFormat="1" ht="32" customHeight="1">
      <c r="A17" s="573"/>
      <c r="B17" s="574" t="s">
        <v>280</v>
      </c>
      <c r="C17" s="574"/>
      <c r="D17" s="574"/>
      <c r="E17" s="573"/>
      <c r="F17" s="573"/>
      <c r="G17" s="573"/>
      <c r="H17" s="573"/>
    </row>
    <row r="18" spans="1:8" s="331" customFormat="1" ht="96" customHeight="1">
      <c r="A18" s="573"/>
      <c r="B18" s="576" t="s">
        <v>281</v>
      </c>
      <c r="C18" s="576"/>
      <c r="D18" s="576"/>
      <c r="E18" s="573"/>
      <c r="F18" s="573"/>
      <c r="G18" s="573"/>
      <c r="H18" s="573"/>
    </row>
    <row r="19" spans="1:8" s="331" customFormat="1" ht="26" customHeight="1">
      <c r="A19" s="573"/>
      <c r="B19" s="577" t="s">
        <v>282</v>
      </c>
      <c r="C19" s="577"/>
      <c r="D19" s="577"/>
      <c r="E19" s="573"/>
      <c r="F19" s="573"/>
      <c r="G19" s="573"/>
      <c r="H19" s="573"/>
    </row>
    <row r="20" spans="1:8" s="331" customFormat="1" ht="24" customHeight="1">
      <c r="A20" s="573"/>
      <c r="B20" s="574" t="s">
        <v>283</v>
      </c>
      <c r="C20" s="574"/>
      <c r="D20" s="574"/>
      <c r="E20" s="573"/>
      <c r="F20" s="573"/>
      <c r="G20" s="573"/>
      <c r="H20" s="573"/>
    </row>
    <row r="21" spans="1:8" s="331" customFormat="1" ht="32" customHeight="1">
      <c r="A21" s="573"/>
      <c r="B21" s="576" t="s">
        <v>284</v>
      </c>
      <c r="C21" s="576"/>
      <c r="D21" s="576"/>
      <c r="E21" s="573"/>
      <c r="F21" s="573"/>
      <c r="G21" s="573"/>
      <c r="H21" s="573"/>
    </row>
    <row r="22" spans="1:8" s="331" customFormat="1" ht="23" customHeight="1">
      <c r="A22" s="573"/>
      <c r="B22" s="576" t="s">
        <v>285</v>
      </c>
      <c r="C22" s="576"/>
      <c r="D22" s="576"/>
      <c r="E22" s="573"/>
      <c r="F22" s="573"/>
      <c r="G22" s="573"/>
      <c r="H22" s="573"/>
    </row>
    <row r="23" spans="1:8" s="331" customFormat="1" ht="120.75" customHeight="1">
      <c r="A23" s="573"/>
      <c r="B23" s="578" t="s">
        <v>286</v>
      </c>
      <c r="C23" s="578"/>
      <c r="D23" s="578"/>
      <c r="E23" s="573"/>
      <c r="F23" s="573"/>
      <c r="G23" s="573"/>
      <c r="H23" s="573"/>
    </row>
    <row r="25" spans="1:8" ht="79.5" customHeight="1">
      <c r="F25" s="164"/>
    </row>
    <row r="26" spans="1:8" ht="98.5" customHeight="1">
      <c r="F26" s="164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</row>
    <row r="75" spans="2:19" ht="20">
      <c r="B75" s="91"/>
      <c r="C75" s="91"/>
      <c r="D75" s="91"/>
      <c r="E75" s="91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</row>
    <row r="76" spans="2:19" ht="20">
      <c r="B76" s="91"/>
      <c r="C76" s="91"/>
      <c r="D76" s="91"/>
      <c r="E76" s="91"/>
      <c r="F76" s="91"/>
      <c r="G76" s="91"/>
      <c r="H76" s="91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</row>
    <row r="77" spans="2:19" ht="20">
      <c r="B77" s="91"/>
      <c r="C77" s="91"/>
      <c r="D77" s="91"/>
      <c r="E77" s="91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</row>
    <row r="78" spans="2:19" ht="20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</row>
    <row r="79" spans="2:19" ht="20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</row>
    <row r="80" spans="2:19" ht="20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</row>
    <row r="81" spans="2:19" ht="20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</row>
    <row r="82" spans="2:19" ht="20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</row>
    <row r="83" spans="2:19" ht="20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</row>
    <row r="84" spans="2:19" ht="20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</row>
    <row r="85" spans="2:19" ht="20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</row>
    <row r="86" spans="2:19" ht="20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</row>
    <row r="87" spans="2:19" ht="20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</row>
    <row r="88" spans="2:19" ht="20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</row>
    <row r="89" spans="2:19" ht="20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</row>
    <row r="90" spans="2:19" ht="20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</row>
    <row r="91" spans="2:19" ht="20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</row>
    <row r="160" spans="1:7" s="259" customFormat="1" ht="35">
      <c r="A160" s="259" t="s">
        <v>111</v>
      </c>
      <c r="G160" s="264" t="s">
        <v>112</v>
      </c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G11" r:id="rId1" xr:uid="{3223FA08-FC84-4676-BF46-E8FC2C732ED3}"/>
    <hyperlink ref="G160" r:id="rId2" xr:uid="{542C602B-29F9-4D5D-8C33-69B8E4F4E578}"/>
    <hyperlink ref="B9" r:id="rId3" xr:uid="{BC7B2A7C-D271-4FA0-8E33-0898E1E965DC}"/>
    <hyperlink ref="B19" r:id="rId4" display="https://www.hilton.com/en/attend-my-event/koahwhh-ieb-6bef5b5e-fe7c-47ba-acf8-a318ac8025e1/" xr:uid="{EF95C713-C043-45A5-9825-1A0883F0EB6E}"/>
    <hyperlink ref="B23" r:id="rId5" display="https://www.hilton.com/en/attend-my-event/koahwhh-ieb-6bef5b5e-fe7c-47ba-acf8-a318ac8025e1/" xr:uid="{5693447A-6980-4E8E-8C8F-69459421C707}"/>
  </hyperlinks>
  <pageMargins left="0.7" right="0.7" top="0.75" bottom="0.75" header="0.3" footer="0.3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39" workbookViewId="0">
      <selection activeCell="R49" sqref="R49"/>
    </sheetView>
  </sheetViews>
  <sheetFormatPr defaultColWidth="8.81640625" defaultRowHeight="12.5"/>
  <sheetData>
    <row r="17" spans="4:6">
      <c r="E17" t="s">
        <v>134</v>
      </c>
    </row>
    <row r="23" spans="4:6" ht="120.75" customHeight="1">
      <c r="D23" t="s">
        <v>146</v>
      </c>
      <c r="E23" t="s">
        <v>147</v>
      </c>
      <c r="F23" s="164" t="s">
        <v>148</v>
      </c>
    </row>
    <row r="25" spans="4:6" ht="79.5" customHeight="1">
      <c r="D25" t="s">
        <v>140</v>
      </c>
      <c r="E25" t="s">
        <v>141</v>
      </c>
      <c r="F25" s="164" t="s">
        <v>142</v>
      </c>
    </row>
    <row r="26" spans="4:6" ht="98.5" customHeight="1">
      <c r="D26" t="s">
        <v>143</v>
      </c>
      <c r="E26" t="s">
        <v>144</v>
      </c>
      <c r="F26" s="164" t="s">
        <v>145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0"/>
  <sheetViews>
    <sheetView topLeftCell="A3" zoomScale="80" zoomScaleNormal="80" workbookViewId="0">
      <selection activeCell="E45" sqref="E45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113</v>
      </c>
      <c r="F1" s="15"/>
      <c r="G1" s="16"/>
      <c r="H1" s="188"/>
      <c r="I1" s="188"/>
      <c r="J1" s="189"/>
      <c r="K1" s="190"/>
      <c r="L1" s="190"/>
    </row>
    <row r="2" spans="1:16" ht="16" thickBot="1">
      <c r="B2" s="15"/>
      <c r="C2" s="12"/>
      <c r="D2" s="18" t="s">
        <v>232</v>
      </c>
      <c r="F2" s="15"/>
      <c r="G2" s="16"/>
      <c r="H2" s="16"/>
      <c r="I2" s="16"/>
    </row>
    <row r="3" spans="1:16" s="30" customFormat="1" ht="26.5">
      <c r="B3" s="46"/>
      <c r="C3" s="46"/>
      <c r="E3" s="62"/>
      <c r="F3" s="33"/>
      <c r="G3" s="98" t="s">
        <v>114</v>
      </c>
      <c r="H3" s="99" t="s">
        <v>392</v>
      </c>
      <c r="I3" s="75" t="s">
        <v>317</v>
      </c>
      <c r="J3" s="186" t="s">
        <v>316</v>
      </c>
      <c r="K3" s="87" t="s">
        <v>393</v>
      </c>
      <c r="L3" s="195" t="s">
        <v>319</v>
      </c>
    </row>
    <row r="4" spans="1:16" s="17" customFormat="1" ht="18.75" customHeight="1">
      <c r="D4" s="52" t="s">
        <v>115</v>
      </c>
      <c r="E4" s="20"/>
      <c r="F4" s="35"/>
      <c r="G4" s="14">
        <v>60</v>
      </c>
      <c r="H4" s="74">
        <v>0.4375</v>
      </c>
      <c r="I4" s="74">
        <f>H4+73/24</f>
        <v>3.4791666666666665</v>
      </c>
      <c r="J4" s="152">
        <f>H4+19/24</f>
        <v>1.2291666666666665</v>
      </c>
      <c r="K4" s="74">
        <f>H4+10/24</f>
        <v>0.85416666666666674</v>
      </c>
      <c r="L4" s="74">
        <f>K4-4/24</f>
        <v>0.68750000000000011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8" customFormat="1" ht="16.5" customHeight="1" thickBot="1">
      <c r="B6" s="93"/>
      <c r="D6" s="55" t="s">
        <v>116</v>
      </c>
      <c r="E6" s="14"/>
      <c r="F6" s="66"/>
      <c r="G6" s="67"/>
      <c r="H6" s="67"/>
      <c r="I6" s="71"/>
      <c r="K6" s="95"/>
      <c r="L6" s="95"/>
      <c r="M6" s="95"/>
    </row>
    <row r="7" spans="1:16" s="30" customFormat="1" ht="19" thickBot="1">
      <c r="D7" s="352" t="s">
        <v>289</v>
      </c>
      <c r="E7" s="353"/>
      <c r="F7" s="352"/>
      <c r="G7" s="354"/>
      <c r="H7" s="40"/>
      <c r="I7" s="58"/>
      <c r="K7" s="33"/>
      <c r="L7" s="33"/>
      <c r="M7" s="33"/>
    </row>
    <row r="8" spans="1:16" s="30" customFormat="1" ht="18.5">
      <c r="D8" s="352" t="s">
        <v>182</v>
      </c>
      <c r="E8" s="353"/>
      <c r="F8" s="352" t="s">
        <v>192</v>
      </c>
      <c r="G8" s="355"/>
      <c r="H8" s="40"/>
      <c r="I8" s="58"/>
      <c r="K8" s="33"/>
      <c r="L8" s="33"/>
      <c r="M8" s="33"/>
    </row>
    <row r="9" spans="1:16" s="30" customFormat="1" ht="18">
      <c r="D9" s="356" t="s">
        <v>290</v>
      </c>
      <c r="E9" s="353"/>
      <c r="F9" s="356" t="s">
        <v>291</v>
      </c>
      <c r="G9" s="355"/>
      <c r="H9" s="40"/>
      <c r="I9" s="58"/>
      <c r="K9" s="33"/>
      <c r="L9" s="33"/>
      <c r="M9" s="33"/>
    </row>
    <row r="10" spans="1:16" s="30" customFormat="1" ht="18.5">
      <c r="D10" s="352" t="s">
        <v>354</v>
      </c>
      <c r="E10" s="353"/>
      <c r="F10" s="352" t="s">
        <v>193</v>
      </c>
      <c r="G10" s="355"/>
      <c r="H10" s="40"/>
      <c r="I10" s="58"/>
      <c r="K10" s="33"/>
      <c r="L10" s="33"/>
      <c r="M10" s="33"/>
    </row>
    <row r="11" spans="1:16" s="30" customFormat="1" ht="18.5">
      <c r="D11" s="352" t="s">
        <v>355</v>
      </c>
      <c r="E11" s="353"/>
      <c r="F11" s="352" t="s">
        <v>194</v>
      </c>
      <c r="G11" s="355"/>
      <c r="H11" s="40"/>
      <c r="I11" s="58"/>
      <c r="K11" s="33"/>
      <c r="L11" s="33"/>
      <c r="M11" s="33"/>
    </row>
    <row r="12" spans="1:16" s="30" customFormat="1" ht="18.5">
      <c r="D12" s="352"/>
      <c r="E12" s="353"/>
      <c r="F12" s="352" t="s">
        <v>195</v>
      </c>
      <c r="G12" s="355"/>
      <c r="H12" s="40"/>
      <c r="I12" s="58"/>
      <c r="K12" s="33"/>
      <c r="L12" s="33"/>
      <c r="M12" s="33"/>
    </row>
    <row r="13" spans="1:16" s="30" customFormat="1" ht="18.5">
      <c r="D13" s="38"/>
      <c r="E13" s="353"/>
      <c r="F13" s="352" t="s">
        <v>196</v>
      </c>
      <c r="G13" s="355"/>
      <c r="H13" s="40"/>
      <c r="I13" s="58"/>
      <c r="K13" s="33"/>
      <c r="L13" s="33"/>
      <c r="M13" s="33"/>
    </row>
    <row r="14" spans="1:16" s="30" customFormat="1" ht="18.5">
      <c r="D14" s="38"/>
      <c r="E14" s="353"/>
      <c r="F14" s="352" t="s">
        <v>356</v>
      </c>
      <c r="G14" s="355"/>
      <c r="H14" s="40"/>
      <c r="I14" s="58"/>
      <c r="K14" s="33"/>
      <c r="L14" s="33"/>
      <c r="M14" s="33"/>
    </row>
    <row r="15" spans="1:16" s="30" customFormat="1" ht="18.5">
      <c r="D15" s="38"/>
      <c r="E15" s="353"/>
      <c r="F15" s="352" t="s">
        <v>357</v>
      </c>
      <c r="G15" s="355"/>
      <c r="H15" s="40"/>
      <c r="I15" s="58"/>
      <c r="K15" s="33"/>
      <c r="L15" s="33"/>
      <c r="M15" s="33"/>
    </row>
    <row r="16" spans="1:16" s="30" customFormat="1" ht="18.5">
      <c r="D16" s="38"/>
      <c r="E16" s="353"/>
      <c r="F16" s="352" t="s">
        <v>197</v>
      </c>
      <c r="G16" s="355"/>
      <c r="H16" s="40"/>
      <c r="I16" s="58"/>
      <c r="K16" s="33"/>
      <c r="L16" s="33"/>
      <c r="M16" s="33"/>
    </row>
    <row r="17" spans="1:16" s="30" customFormat="1" ht="18">
      <c r="B17" s="57"/>
      <c r="C17" s="37"/>
      <c r="D17" s="357"/>
      <c r="E17" s="31"/>
      <c r="F17" s="356" t="s">
        <v>292</v>
      </c>
      <c r="G17" s="40"/>
      <c r="H17" s="40"/>
      <c r="I17" s="58"/>
      <c r="K17" s="33"/>
      <c r="L17" s="33"/>
      <c r="M17" s="33"/>
    </row>
    <row r="18" spans="1:16" s="22" customFormat="1" ht="55.9" customHeight="1">
      <c r="A18" s="43"/>
      <c r="B18" s="54"/>
      <c r="C18" s="37"/>
      <c r="D18" s="60"/>
      <c r="E18" s="14"/>
      <c r="F18" s="53"/>
      <c r="G18" s="40"/>
      <c r="H18" s="40"/>
      <c r="I18" s="58"/>
      <c r="J18" s="43"/>
      <c r="K18" s="44"/>
      <c r="L18" s="44"/>
      <c r="M18" s="44"/>
      <c r="N18" s="43"/>
      <c r="O18" s="43"/>
      <c r="P18" s="43"/>
    </row>
    <row r="19" spans="1:16" ht="16.5" customHeight="1">
      <c r="B19" s="11"/>
      <c r="C19" s="12"/>
      <c r="D19" s="13" t="s">
        <v>117</v>
      </c>
      <c r="F19" s="15"/>
      <c r="G19" s="16"/>
      <c r="H19" s="16"/>
      <c r="I19" s="16"/>
    </row>
    <row r="20" spans="1:16">
      <c r="B20" s="15"/>
      <c r="C20" s="12"/>
      <c r="D20" s="18" t="s">
        <v>293</v>
      </c>
      <c r="F20" s="15"/>
      <c r="G20" s="16"/>
      <c r="H20" s="16"/>
      <c r="I20" s="16"/>
    </row>
    <row r="21" spans="1:16" ht="16" thickBot="1"/>
    <row r="22" spans="1:16" s="30" customFormat="1" ht="36">
      <c r="B22" s="32"/>
      <c r="C22" s="37"/>
      <c r="D22" s="55"/>
      <c r="E22" s="35" t="s">
        <v>118</v>
      </c>
      <c r="F22" s="35" t="s">
        <v>119</v>
      </c>
      <c r="G22" s="51" t="s">
        <v>114</v>
      </c>
      <c r="H22" s="51" t="s">
        <v>295</v>
      </c>
      <c r="I22" s="20" t="s">
        <v>317</v>
      </c>
      <c r="J22" s="335" t="s">
        <v>316</v>
      </c>
      <c r="K22" s="336" t="s">
        <v>318</v>
      </c>
      <c r="L22" s="19" t="s">
        <v>319</v>
      </c>
      <c r="M22" s="33"/>
    </row>
    <row r="23" spans="1:16" ht="60" customHeight="1">
      <c r="A23" s="30"/>
      <c r="B23" s="32"/>
      <c r="C23" s="37"/>
      <c r="D23" s="77" t="s">
        <v>294</v>
      </c>
      <c r="E23" s="20"/>
      <c r="F23" s="66"/>
      <c r="G23" s="53">
        <v>120</v>
      </c>
      <c r="H23" s="74">
        <v>0.5625</v>
      </c>
      <c r="I23" s="74">
        <f>H23+3/24</f>
        <v>0.6875</v>
      </c>
      <c r="J23" s="152">
        <f>H23+19/24</f>
        <v>1.3541666666666665</v>
      </c>
      <c r="K23" s="74">
        <f>H23+10/24</f>
        <v>0.97916666666666674</v>
      </c>
      <c r="L23" s="74">
        <f>K23-4/24</f>
        <v>0.81250000000000011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120</v>
      </c>
      <c r="E24" s="73" t="s">
        <v>297</v>
      </c>
      <c r="F24" s="82" t="s">
        <v>121</v>
      </c>
      <c r="G24" s="14">
        <v>1</v>
      </c>
      <c r="H24" s="74">
        <v>0.5625</v>
      </c>
      <c r="I24" s="74">
        <f>H24+3/24</f>
        <v>0.6875</v>
      </c>
      <c r="J24" s="152">
        <f>H24+19/24</f>
        <v>1.3541666666666665</v>
      </c>
      <c r="K24" s="74">
        <f>H24+10/24</f>
        <v>0.97916666666666674</v>
      </c>
      <c r="L24" s="74">
        <f>K24-4/24</f>
        <v>0.81250000000000011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320</v>
      </c>
      <c r="E25" s="53" t="s">
        <v>296</v>
      </c>
      <c r="F25" s="69" t="s">
        <v>121</v>
      </c>
      <c r="G25" s="53">
        <v>1</v>
      </c>
      <c r="H25" s="83">
        <f>H24+TIME(0,G24,0)</f>
        <v>0.56319444444444444</v>
      </c>
      <c r="I25" s="83">
        <f>I24+TIME(0,G24,0)</f>
        <v>0.68819444444444444</v>
      </c>
      <c r="J25" s="151">
        <f>J24+TIME(0,G24,0)</f>
        <v>1.3548611111111111</v>
      </c>
      <c r="K25" s="83">
        <f>K24+TIME(0,G24,0)</f>
        <v>0.97986111111111118</v>
      </c>
      <c r="L25" s="83">
        <f>L24+TIME(0,G24,0)</f>
        <v>0.81319444444444455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122</v>
      </c>
      <c r="F26" s="66" t="s">
        <v>123</v>
      </c>
      <c r="G26" s="14">
        <v>3</v>
      </c>
      <c r="H26" s="74">
        <f>H25+TIME(0,G25,0)</f>
        <v>0.56388888888888888</v>
      </c>
      <c r="I26" s="74">
        <f>I25+TIME(0,G25,0)</f>
        <v>0.68888888888888888</v>
      </c>
      <c r="J26" s="152">
        <f>J25+TIME(0,G25,0)</f>
        <v>1.3555555555555556</v>
      </c>
      <c r="K26" s="74">
        <f>K25+TIME(0,G25,0)</f>
        <v>0.98055555555555562</v>
      </c>
      <c r="L26" s="74">
        <f>L25+TIME(0,G25,0)</f>
        <v>0.81388888888888899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124</v>
      </c>
      <c r="E27" s="20" t="s">
        <v>297</v>
      </c>
      <c r="F27" s="66" t="s">
        <v>121</v>
      </c>
      <c r="G27" s="14">
        <v>5</v>
      </c>
      <c r="H27" s="74">
        <f>H26+TIME(0,G26,0)</f>
        <v>0.56597222222222221</v>
      </c>
      <c r="I27" s="74">
        <f>I26+TIME(0,G26,0)</f>
        <v>0.69097222222222221</v>
      </c>
      <c r="J27" s="152">
        <f>J26+TIME(0,G26,0)</f>
        <v>1.3576388888888891</v>
      </c>
      <c r="K27" s="74">
        <f>K26+TIME(0,G26,0)</f>
        <v>0.98263888888888895</v>
      </c>
      <c r="L27" s="74">
        <f>L26+TIME(0,G26,0)</f>
        <v>0.81597222222222232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8" t="s">
        <v>298</v>
      </c>
      <c r="E28" s="73" t="s">
        <v>299</v>
      </c>
      <c r="F28" s="69" t="s">
        <v>168</v>
      </c>
      <c r="G28" s="53">
        <v>5</v>
      </c>
      <c r="H28" s="74">
        <f>H27+TIME(0,G27,0)</f>
        <v>0.56944444444444442</v>
      </c>
      <c r="I28" s="74">
        <f>I27+TIME(0,G27,0)</f>
        <v>0.69444444444444442</v>
      </c>
      <c r="J28" s="152">
        <f>J27+TIME(0,G27,0)</f>
        <v>1.3611111111111114</v>
      </c>
      <c r="K28" s="74">
        <f>K27+TIME(0,G27,0)</f>
        <v>0.98611111111111116</v>
      </c>
      <c r="L28" s="74">
        <f>L27+TIME(0,G27,0)</f>
        <v>0.81944444444444453</v>
      </c>
      <c r="M28" s="33"/>
      <c r="N28" s="30"/>
      <c r="O28" s="30"/>
      <c r="P28" s="30"/>
    </row>
    <row r="29" spans="1:16" s="116" customFormat="1" ht="33.75" customHeight="1">
      <c r="A29" s="113"/>
      <c r="B29" s="54"/>
      <c r="C29" s="114"/>
      <c r="D29" s="55" t="s">
        <v>125</v>
      </c>
      <c r="E29" s="73"/>
      <c r="F29" s="70"/>
      <c r="G29" s="53"/>
      <c r="H29" s="83"/>
      <c r="I29" s="83"/>
      <c r="J29" s="151"/>
      <c r="K29" s="83"/>
      <c r="L29" s="83"/>
      <c r="M29" s="115"/>
      <c r="N29" s="113"/>
      <c r="O29" s="113"/>
      <c r="P29" s="113"/>
    </row>
    <row r="30" spans="1:16" ht="82" customHeight="1">
      <c r="A30" s="30"/>
      <c r="B30" s="54">
        <f>B28+0.1</f>
        <v>1.5</v>
      </c>
      <c r="C30" s="21"/>
      <c r="D30" s="78" t="s">
        <v>199</v>
      </c>
      <c r="E30" s="53" t="s">
        <v>300</v>
      </c>
      <c r="F30" s="69" t="s">
        <v>121</v>
      </c>
      <c r="G30" s="73">
        <v>20</v>
      </c>
      <c r="H30" s="83">
        <f>H28+TIME(0,G28,0)</f>
        <v>0.57291666666666663</v>
      </c>
      <c r="I30" s="83">
        <f>J28+TIME(0,G28,0)</f>
        <v>1.3645833333333337</v>
      </c>
      <c r="J30" s="151">
        <f>J28+TIME(0,G28,0)</f>
        <v>1.3645833333333337</v>
      </c>
      <c r="K30" s="83">
        <f>K28+TIME(0,G28,0)</f>
        <v>0.98958333333333337</v>
      </c>
      <c r="L30" s="83">
        <f>L28+TIME(0,G28,0)</f>
        <v>0.82291666666666674</v>
      </c>
      <c r="M30" s="33"/>
      <c r="N30" s="30"/>
      <c r="O30" s="30"/>
      <c r="P30" s="30"/>
    </row>
    <row r="31" spans="1:16" s="103" customFormat="1" ht="73" customHeight="1">
      <c r="B31" s="59">
        <f t="shared" ref="B31:B36" si="0">B30+0.1</f>
        <v>1.6</v>
      </c>
      <c r="D31" s="78" t="s">
        <v>163</v>
      </c>
      <c r="E31" s="53" t="s">
        <v>235</v>
      </c>
      <c r="F31" s="97" t="s">
        <v>239</v>
      </c>
      <c r="G31" s="70">
        <v>15</v>
      </c>
      <c r="H31" s="83">
        <f t="shared" ref="H31:H35" si="1">H30+TIME(0,G30,0)</f>
        <v>0.58680555555555547</v>
      </c>
      <c r="I31" s="83">
        <f t="shared" ref="I31:I35" si="2">I30+TIME(0,G30,0)</f>
        <v>1.3784722222222225</v>
      </c>
      <c r="J31" s="151">
        <f t="shared" ref="J31:J35" si="3">J30+TIME(0,G30,0)</f>
        <v>1.3784722222222225</v>
      </c>
      <c r="K31" s="83">
        <f t="shared" ref="K31" si="4">K30+TIME(0,G30,0)</f>
        <v>1.0034722222222223</v>
      </c>
      <c r="L31" s="83">
        <f t="shared" ref="L31:L35" si="5">L30+TIME(0,G30,0)</f>
        <v>0.83680555555555558</v>
      </c>
    </row>
    <row r="32" spans="1:16" ht="82.5" customHeight="1">
      <c r="A32" s="30"/>
      <c r="B32" s="59">
        <f t="shared" si="0"/>
        <v>1.7000000000000002</v>
      </c>
      <c r="C32" s="21"/>
      <c r="D32" s="292" t="s">
        <v>176</v>
      </c>
      <c r="E32" s="338" t="s">
        <v>313</v>
      </c>
      <c r="F32" s="84" t="s">
        <v>200</v>
      </c>
      <c r="G32" s="73">
        <v>20</v>
      </c>
      <c r="H32" s="83">
        <f>H31+TIME(0,G31,0)</f>
        <v>0.5972222222222221</v>
      </c>
      <c r="I32" s="83">
        <f>I31+TIME(0,G31,0)</f>
        <v>1.3888888888888893</v>
      </c>
      <c r="J32" s="151">
        <f>J31+TIME(0,G31,0)</f>
        <v>1.3888888888888893</v>
      </c>
      <c r="K32" s="83">
        <f>K31+TIME(0,G31,0)</f>
        <v>1.0138888888888891</v>
      </c>
      <c r="L32" s="83">
        <f>L31+TIME(0,G31,0)</f>
        <v>0.84722222222222221</v>
      </c>
      <c r="M32" s="33"/>
      <c r="N32" s="30"/>
      <c r="O32" s="30"/>
      <c r="P32" s="30"/>
    </row>
    <row r="33" spans="1:16" s="293" customFormat="1" ht="55.5" customHeight="1">
      <c r="B33" s="59">
        <f t="shared" si="0"/>
        <v>1.8000000000000003</v>
      </c>
      <c r="C33" s="133"/>
      <c r="D33" s="294" t="s">
        <v>175</v>
      </c>
      <c r="E33" s="337" t="s">
        <v>314</v>
      </c>
      <c r="F33" s="84" t="s">
        <v>170</v>
      </c>
      <c r="G33" s="73">
        <v>15</v>
      </c>
      <c r="H33" s="83">
        <f>H32+TIME(0,G32,0)</f>
        <v>0.61111111111111094</v>
      </c>
      <c r="I33" s="83">
        <f>I32+TIME(0,G32,0)</f>
        <v>1.4027777777777781</v>
      </c>
      <c r="J33" s="151">
        <f>J32+TIME(0,G32,0)</f>
        <v>1.4027777777777781</v>
      </c>
      <c r="K33" s="83">
        <f>K32+TIME(0,G32,0)</f>
        <v>1.0277777777777779</v>
      </c>
      <c r="L33" s="83">
        <f>L32+TIME(0,G32,0)</f>
        <v>0.86111111111111105</v>
      </c>
      <c r="M33" s="133"/>
    </row>
    <row r="34" spans="1:16" s="17" customFormat="1" ht="99.75" customHeight="1">
      <c r="B34" s="59">
        <f t="shared" si="0"/>
        <v>1.9000000000000004</v>
      </c>
      <c r="D34" s="78" t="s">
        <v>216</v>
      </c>
      <c r="E34" s="337" t="s">
        <v>311</v>
      </c>
      <c r="F34" s="84" t="s">
        <v>204</v>
      </c>
      <c r="G34" s="73">
        <v>20</v>
      </c>
      <c r="H34" s="83">
        <f>H33+TIME(0,G33,0)</f>
        <v>0.62152777777777757</v>
      </c>
      <c r="I34" s="83">
        <f>I33+TIME(0,G33,0)</f>
        <v>1.4131944444444449</v>
      </c>
      <c r="J34" s="151">
        <f>J33+TIME(0,G33,0)</f>
        <v>1.4131944444444449</v>
      </c>
      <c r="K34" s="83">
        <f>K33+TIME(0,G33,0)</f>
        <v>1.0381944444444446</v>
      </c>
      <c r="L34" s="83">
        <f>L33+TIME(0,G33,0)</f>
        <v>0.87152777777777768</v>
      </c>
    </row>
    <row r="35" spans="1:16" s="17" customFormat="1" ht="74.25" customHeight="1">
      <c r="B35" s="59">
        <f t="shared" si="0"/>
        <v>2.0000000000000004</v>
      </c>
      <c r="D35" s="78" t="s">
        <v>208</v>
      </c>
      <c r="E35" s="337" t="s">
        <v>312</v>
      </c>
      <c r="F35" s="84" t="s">
        <v>207</v>
      </c>
      <c r="G35" s="73">
        <v>15</v>
      </c>
      <c r="H35" s="83">
        <f t="shared" si="1"/>
        <v>0.63541666666666641</v>
      </c>
      <c r="I35" s="83">
        <f t="shared" si="2"/>
        <v>1.4270833333333337</v>
      </c>
      <c r="J35" s="151">
        <f t="shared" si="3"/>
        <v>1.4270833333333337</v>
      </c>
      <c r="K35" s="83">
        <f>K34+TIME(0,G34,0)</f>
        <v>1.0520833333333335</v>
      </c>
      <c r="L35" s="83">
        <f t="shared" si="5"/>
        <v>0.88541666666666652</v>
      </c>
    </row>
    <row r="36" spans="1:16" ht="20">
      <c r="B36" s="59">
        <f t="shared" si="0"/>
        <v>2.1000000000000005</v>
      </c>
      <c r="C36" s="103"/>
      <c r="D36" s="138" t="s">
        <v>126</v>
      </c>
      <c r="E36" s="123"/>
      <c r="F36" s="131" t="s">
        <v>121</v>
      </c>
      <c r="G36" s="131">
        <v>1</v>
      </c>
      <c r="H36" s="83">
        <f>H35+TIME(0,G35,0)</f>
        <v>0.64583333333333304</v>
      </c>
      <c r="I36" s="83">
        <f>I35+TIME(0,G35,0)</f>
        <v>1.4375000000000004</v>
      </c>
      <c r="J36" s="151">
        <f>J35+TIME(0,G35,0)</f>
        <v>1.4375000000000004</v>
      </c>
      <c r="K36" s="83">
        <f>K35+TIME(0,G35,0)</f>
        <v>1.0625000000000002</v>
      </c>
      <c r="L36" s="83">
        <f>L35+TIME(0,G35,0)</f>
        <v>0.89583333333333315</v>
      </c>
    </row>
    <row r="37" spans="1:16" ht="17.5">
      <c r="A37" s="30"/>
      <c r="M37" s="33"/>
      <c r="N37" s="30"/>
      <c r="O37" s="30"/>
      <c r="P37" s="30"/>
    </row>
    <row r="38" spans="1:16" ht="17.5">
      <c r="A38" s="30"/>
      <c r="M38" s="33"/>
      <c r="N38" s="30"/>
      <c r="O38" s="30"/>
      <c r="P38" s="30"/>
    </row>
    <row r="39" spans="1:16" s="109" customFormat="1" ht="20"/>
    <row r="40" spans="1:16" s="100" customFormat="1" ht="20">
      <c r="D40" s="109" t="s">
        <v>301</v>
      </c>
      <c r="E40" s="109"/>
      <c r="F40" s="109"/>
      <c r="G40" s="109"/>
      <c r="H40" s="109"/>
      <c r="I40" s="109"/>
      <c r="J40" s="109"/>
      <c r="K40" s="109"/>
    </row>
    <row r="41" spans="1:16" s="121" customFormat="1">
      <c r="D41" s="100" t="s">
        <v>394</v>
      </c>
      <c r="E41" s="100"/>
      <c r="F41" s="100"/>
      <c r="G41" s="100"/>
      <c r="H41" s="100"/>
      <c r="I41" s="100"/>
      <c r="J41" s="100"/>
      <c r="K41" s="100"/>
      <c r="L41" s="100"/>
    </row>
    <row r="42" spans="1:16" s="100" customFormat="1" ht="20">
      <c r="D42" s="121" t="s">
        <v>395</v>
      </c>
      <c r="L42" s="121"/>
    </row>
    <row r="43" spans="1:16" s="100" customFormat="1">
      <c r="D43" s="100" t="s">
        <v>396</v>
      </c>
      <c r="E43" s="121"/>
      <c r="F43" s="121"/>
      <c r="G43" s="121"/>
      <c r="H43" s="121"/>
      <c r="I43" s="121"/>
      <c r="J43" s="121"/>
      <c r="K43" s="121"/>
    </row>
    <row r="44" spans="1:16" s="194" customFormat="1" ht="23">
      <c r="D44" s="100"/>
      <c r="E44" s="100"/>
      <c r="F44" s="100"/>
      <c r="G44" s="100"/>
      <c r="H44" s="100"/>
      <c r="I44" s="100"/>
      <c r="J44" s="100"/>
      <c r="K44" s="100"/>
    </row>
    <row r="45" spans="1:16" s="109" customFormat="1" ht="23.5">
      <c r="D45" s="193" t="s">
        <v>302</v>
      </c>
      <c r="E45" s="194"/>
      <c r="F45" s="194"/>
      <c r="G45" s="194"/>
      <c r="H45" s="194"/>
      <c r="I45" s="194"/>
      <c r="J45" s="194"/>
      <c r="K45" s="194"/>
    </row>
    <row r="46" spans="1:16" s="109" customFormat="1" ht="21">
      <c r="D46" s="267" t="s">
        <v>303</v>
      </c>
    </row>
    <row r="47" spans="1:16" s="101" customFormat="1" ht="21">
      <c r="D47" s="267" t="s">
        <v>182</v>
      </c>
      <c r="E47" s="109"/>
      <c r="F47" s="109"/>
      <c r="G47" s="109"/>
      <c r="H47" s="109"/>
      <c r="I47" s="109"/>
      <c r="J47" s="109"/>
      <c r="K47" s="109"/>
      <c r="L47" s="109"/>
      <c r="M47" s="103"/>
    </row>
    <row r="48" spans="1:16" s="101" customFormat="1" ht="20">
      <c r="D48" s="268" t="s">
        <v>304</v>
      </c>
      <c r="E48" s="109"/>
      <c r="F48" s="109"/>
      <c r="G48" s="109"/>
      <c r="H48" s="109"/>
      <c r="I48" s="109"/>
      <c r="J48" s="109"/>
      <c r="K48" s="109"/>
      <c r="L48" s="103"/>
      <c r="M48" s="103"/>
    </row>
    <row r="49" spans="1:13" s="101" customFormat="1" ht="21">
      <c r="D49" s="267" t="s">
        <v>305</v>
      </c>
      <c r="H49" s="269"/>
      <c r="L49" s="103"/>
      <c r="M49" s="103"/>
    </row>
    <row r="50" spans="1:13" ht="21">
      <c r="D50" s="267" t="s">
        <v>306</v>
      </c>
      <c r="E50" s="101"/>
      <c r="F50" s="101"/>
      <c r="G50" s="101"/>
      <c r="H50" s="269"/>
      <c r="I50" s="101"/>
      <c r="J50" s="101"/>
      <c r="K50" s="101"/>
    </row>
    <row r="51" spans="1:13" s="101" customFormat="1" ht="20">
      <c r="D51" s="2"/>
      <c r="E51" s="2"/>
      <c r="F51" s="2"/>
      <c r="G51" s="2"/>
      <c r="H51" s="14"/>
      <c r="I51" s="2"/>
      <c r="J51" s="30"/>
      <c r="K51" s="30"/>
      <c r="L51" s="103"/>
      <c r="M51" s="103"/>
    </row>
    <row r="52" spans="1:13" s="101" customFormat="1" ht="21">
      <c r="D52" s="267" t="s">
        <v>192</v>
      </c>
      <c r="H52" s="269"/>
      <c r="L52" s="103"/>
      <c r="M52" s="103"/>
    </row>
    <row r="53" spans="1:13" s="101" customFormat="1" ht="20">
      <c r="D53" s="268" t="s">
        <v>307</v>
      </c>
      <c r="H53" s="269"/>
      <c r="L53" s="103"/>
      <c r="M53" s="103"/>
    </row>
    <row r="54" spans="1:13" s="101" customFormat="1" ht="21">
      <c r="D54" s="267" t="s">
        <v>193</v>
      </c>
      <c r="H54" s="269"/>
      <c r="L54" s="103"/>
      <c r="M54" s="103"/>
    </row>
    <row r="55" spans="1:13" s="101" customFormat="1" ht="21">
      <c r="D55" s="267" t="s">
        <v>194</v>
      </c>
      <c r="H55" s="269"/>
      <c r="L55" s="103"/>
      <c r="M55" s="103"/>
    </row>
    <row r="56" spans="1:13" s="101" customFormat="1" ht="21">
      <c r="D56" s="267" t="s">
        <v>195</v>
      </c>
      <c r="H56" s="269"/>
      <c r="L56" s="103"/>
      <c r="M56" s="103"/>
    </row>
    <row r="57" spans="1:13" s="101" customFormat="1" ht="21">
      <c r="D57" s="267" t="s">
        <v>196</v>
      </c>
      <c r="H57" s="269"/>
      <c r="L57" s="103"/>
      <c r="M57" s="103"/>
    </row>
    <row r="58" spans="1:13" s="101" customFormat="1" ht="21">
      <c r="D58" s="267" t="s">
        <v>310</v>
      </c>
      <c r="H58" s="269"/>
      <c r="L58" s="103"/>
      <c r="M58" s="103"/>
    </row>
    <row r="59" spans="1:13" s="101" customFormat="1" ht="21">
      <c r="D59" s="267" t="s">
        <v>308</v>
      </c>
      <c r="H59" s="269"/>
      <c r="L59" s="103"/>
      <c r="M59" s="103"/>
    </row>
    <row r="60" spans="1:13" ht="21">
      <c r="A60" s="270"/>
      <c r="D60" s="268" t="s">
        <v>309</v>
      </c>
      <c r="E60" s="101"/>
      <c r="F60" s="101"/>
      <c r="G60" s="101"/>
      <c r="H60" s="269"/>
      <c r="I60" s="101"/>
      <c r="J60" s="101"/>
      <c r="K60" s="101"/>
    </row>
  </sheetData>
  <phoneticPr fontId="23"/>
  <hyperlinks>
    <hyperlink ref="D9" r:id="rId1" display="https://ieeesa.webex.com/ieeesa/j.php?MTID=mda3ba4f3974508f2ffdebbf050a15da3" xr:uid="{B15B9603-813C-488E-A7FB-EA2E0788FF37}"/>
    <hyperlink ref="F9" r:id="rId2" display="mailto:23490809065@ieeesa.webex.com" xr:uid="{0FEFF99D-8F57-4B47-AED6-C5678AE8F18A}"/>
    <hyperlink ref="F17" r:id="rId3" display="https://ieeesa.webex.com/webappng/sites/ieeesa/meeting/info/b98e54f75a8b495da94e7a6299b9fc1b" xr:uid="{0E2EB919-2D20-4CF0-8E78-BCB80681EEB3}"/>
    <hyperlink ref="D48" r:id="rId4" display="https://ieeesa.webex.com/ieeesa/j.php?MTID=mc0aa610fca1e4c43ea3b3cebac574aec" xr:uid="{47F8C4F1-5C97-4E78-B8F5-C347C1108FBE}"/>
    <hyperlink ref="D53" r:id="rId5" display="mailto:23367660100@ieeesa.webex.com" xr:uid="{76A69FB8-3140-46DA-AE22-CBEEC38C251B}"/>
    <hyperlink ref="D60" r:id="rId6" display="https://ieeesa.webex.com/webappng/sites/ieeesa/meeting/info/fed89b48fd524ea1badf4ec09cbf503c" xr:uid="{EFD75104-32C8-4A0F-BBDD-72D8A7961F3F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51"/>
  <sheetViews>
    <sheetView zoomScaleNormal="100" workbookViewId="0">
      <selection activeCell="E32" sqref="E32"/>
    </sheetView>
  </sheetViews>
  <sheetFormatPr defaultColWidth="8.81640625" defaultRowHeight="15.5"/>
  <cols>
    <col min="3" max="3" width="6.453125" customWidth="1"/>
    <col min="4" max="4" width="42" style="81" customWidth="1"/>
    <col min="5" max="5" width="15.1796875" style="81" customWidth="1"/>
    <col min="6" max="6" width="22.453125" style="112" customWidth="1"/>
    <col min="7" max="7" width="8.453125" style="112"/>
    <col min="8" max="8" width="14.1796875" style="112" customWidth="1"/>
    <col min="9" max="9" width="12.6328125" style="112" customWidth="1"/>
    <col min="10" max="10" width="13.453125" style="191" customWidth="1"/>
    <col min="11" max="11" width="14" style="112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117</v>
      </c>
      <c r="E1" s="14"/>
      <c r="F1" s="15"/>
      <c r="G1" s="16"/>
      <c r="H1" s="16"/>
      <c r="I1" s="16"/>
      <c r="K1" s="17"/>
      <c r="L1" s="17"/>
      <c r="M1" s="17"/>
    </row>
    <row r="2" spans="1:16" s="2" customFormat="1">
      <c r="B2" s="15"/>
      <c r="C2" s="12"/>
      <c r="D2" s="18" t="s">
        <v>315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" thickBot="1">
      <c r="E3" s="14"/>
      <c r="K3" s="17"/>
      <c r="L3" s="17"/>
      <c r="M3" s="17"/>
    </row>
    <row r="4" spans="1:16" s="2" customFormat="1" ht="29">
      <c r="A4" s="30"/>
      <c r="B4" s="32"/>
      <c r="C4" s="37"/>
      <c r="D4" s="55"/>
      <c r="E4" s="20" t="s">
        <v>118</v>
      </c>
      <c r="F4" s="66" t="s">
        <v>119</v>
      </c>
      <c r="G4" s="98" t="s">
        <v>114</v>
      </c>
      <c r="H4" s="82" t="s">
        <v>336</v>
      </c>
      <c r="I4" s="66" t="s">
        <v>337</v>
      </c>
      <c r="J4" s="339" t="s">
        <v>338</v>
      </c>
      <c r="K4" s="340" t="s">
        <v>339</v>
      </c>
      <c r="L4" s="341" t="s">
        <v>340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7" t="s">
        <v>321</v>
      </c>
      <c r="E5" s="20"/>
      <c r="F5" s="66"/>
      <c r="G5" s="53">
        <v>120</v>
      </c>
      <c r="H5" s="74">
        <v>0.66666666666666663</v>
      </c>
      <c r="I5" s="74">
        <f>H5+3/24</f>
        <v>0.79166666666666663</v>
      </c>
      <c r="J5" s="152">
        <f>H5+19/24</f>
        <v>1.4583333333333333</v>
      </c>
      <c r="K5" s="74">
        <f>H5+10/24</f>
        <v>1.0833333333333333</v>
      </c>
      <c r="L5" s="74">
        <f>H5-4/24</f>
        <v>0.5</v>
      </c>
      <c r="M5" s="33"/>
      <c r="N5" s="30"/>
      <c r="O5" s="30"/>
      <c r="P5" s="30"/>
    </row>
    <row r="6" spans="1:16" s="101" customFormat="1" ht="20">
      <c r="A6" s="104"/>
      <c r="B6" s="76">
        <v>2.1</v>
      </c>
      <c r="C6" s="105"/>
      <c r="D6" s="127" t="s">
        <v>128</v>
      </c>
      <c r="E6" s="73" t="s">
        <v>297</v>
      </c>
      <c r="F6" s="130" t="s">
        <v>129</v>
      </c>
      <c r="G6" s="135">
        <v>1</v>
      </c>
      <c r="H6" s="74">
        <v>0.66666666666666663</v>
      </c>
      <c r="I6" s="74">
        <f>H6+3/24</f>
        <v>0.79166666666666663</v>
      </c>
      <c r="J6" s="152">
        <f>H6+19/24</f>
        <v>1.4583333333333333</v>
      </c>
      <c r="K6" s="74">
        <f>H6+10/24</f>
        <v>1.0833333333333333</v>
      </c>
      <c r="L6" s="74">
        <f>H6-4/24</f>
        <v>0.5</v>
      </c>
    </row>
    <row r="7" spans="1:16" s="101" customFormat="1" ht="31">
      <c r="A7" s="104"/>
      <c r="B7" s="76"/>
      <c r="C7" s="105"/>
      <c r="D7" s="127" t="s">
        <v>27</v>
      </c>
      <c r="E7" s="53" t="s">
        <v>296</v>
      </c>
      <c r="F7" s="112"/>
      <c r="G7" s="135">
        <v>1</v>
      </c>
      <c r="H7" s="61">
        <f t="shared" ref="H7:H12" si="0">H6+TIME(0,G6,0)</f>
        <v>0.66736111111111107</v>
      </c>
      <c r="I7" s="61">
        <f t="shared" ref="I7:I12" si="1">I6+TIME(0,G6,0)</f>
        <v>0.79236111111111107</v>
      </c>
      <c r="J7" s="153">
        <f t="shared" ref="J7:J12" si="2">J6+TIME(0,G6,0)</f>
        <v>1.4590277777777778</v>
      </c>
      <c r="K7" s="61">
        <f t="shared" ref="K7:K12" si="3">K6+TIME(0,G6,0)</f>
        <v>1.0840277777777778</v>
      </c>
      <c r="L7" s="61">
        <f t="shared" ref="L7:L12" si="4">L6+TIME(0,G6,0)</f>
        <v>0.50069444444444444</v>
      </c>
    </row>
    <row r="8" spans="1:16" s="101" customFormat="1" ht="20">
      <c r="A8" s="104"/>
      <c r="B8" s="36">
        <f>B6+0.1</f>
        <v>2.2000000000000002</v>
      </c>
      <c r="C8" s="91"/>
      <c r="D8" s="127" t="s">
        <v>122</v>
      </c>
      <c r="E8" s="147"/>
      <c r="F8" s="130" t="s">
        <v>130</v>
      </c>
      <c r="G8" s="135">
        <v>1</v>
      </c>
      <c r="H8" s="71">
        <f t="shared" si="0"/>
        <v>0.66805555555555551</v>
      </c>
      <c r="I8" s="71">
        <f t="shared" si="1"/>
        <v>0.79305555555555551</v>
      </c>
      <c r="J8" s="154">
        <f t="shared" si="2"/>
        <v>1.4597222222222224</v>
      </c>
      <c r="K8" s="71">
        <f t="shared" si="3"/>
        <v>1.0847222222222224</v>
      </c>
      <c r="L8" s="71">
        <f t="shared" si="4"/>
        <v>0.50138888888888888</v>
      </c>
    </row>
    <row r="9" spans="1:16" s="101" customFormat="1" ht="23.25" customHeight="1">
      <c r="A9" s="104"/>
      <c r="B9" s="36">
        <f>B8+0.1</f>
        <v>2.3000000000000003</v>
      </c>
      <c r="C9" s="91"/>
      <c r="D9" s="127" t="s">
        <v>131</v>
      </c>
      <c r="E9" s="122"/>
      <c r="F9" s="130" t="s">
        <v>121</v>
      </c>
      <c r="G9" s="135">
        <v>1</v>
      </c>
      <c r="H9" s="71">
        <f t="shared" si="0"/>
        <v>0.66874999999999996</v>
      </c>
      <c r="I9" s="71">
        <f t="shared" si="1"/>
        <v>0.79374999999999996</v>
      </c>
      <c r="J9" s="154">
        <f t="shared" si="2"/>
        <v>1.4604166666666669</v>
      </c>
      <c r="K9" s="71">
        <f t="shared" si="3"/>
        <v>1.0854166666666669</v>
      </c>
      <c r="L9" s="71">
        <f t="shared" si="4"/>
        <v>0.50208333333333333</v>
      </c>
    </row>
    <row r="10" spans="1:16" s="103" customFormat="1" ht="55" customHeight="1">
      <c r="B10" s="59">
        <f>B9+0.1</f>
        <v>2.4000000000000004</v>
      </c>
      <c r="D10" s="177" t="s">
        <v>132</v>
      </c>
      <c r="E10" s="53" t="s">
        <v>296</v>
      </c>
      <c r="F10" s="96" t="s">
        <v>121</v>
      </c>
      <c r="G10" s="131">
        <v>5</v>
      </c>
      <c r="H10" s="61">
        <f t="shared" si="0"/>
        <v>0.6694444444444444</v>
      </c>
      <c r="I10" s="61">
        <f t="shared" si="1"/>
        <v>0.7944444444444444</v>
      </c>
      <c r="J10" s="153">
        <f t="shared" si="2"/>
        <v>1.4611111111111115</v>
      </c>
      <c r="K10" s="61">
        <f t="shared" si="3"/>
        <v>1.0861111111111115</v>
      </c>
      <c r="L10" s="61">
        <f t="shared" si="4"/>
        <v>0.50277777777777777</v>
      </c>
    </row>
    <row r="11" spans="1:16" s="17" customFormat="1" ht="57" customHeight="1">
      <c r="B11" s="59">
        <f>B10+0.1</f>
        <v>2.5000000000000004</v>
      </c>
      <c r="C11" s="103"/>
      <c r="D11" s="136" t="s">
        <v>140</v>
      </c>
      <c r="E11" s="86" t="s">
        <v>322</v>
      </c>
      <c r="F11" s="97" t="s">
        <v>323</v>
      </c>
      <c r="G11" s="131">
        <v>5</v>
      </c>
      <c r="H11" s="83">
        <f t="shared" si="0"/>
        <v>0.67291666666666661</v>
      </c>
      <c r="I11" s="83">
        <f t="shared" si="1"/>
        <v>0.79791666666666661</v>
      </c>
      <c r="J11" s="151">
        <f t="shared" si="2"/>
        <v>1.4645833333333338</v>
      </c>
      <c r="K11" s="83">
        <f t="shared" si="3"/>
        <v>1.0895833333333338</v>
      </c>
      <c r="L11" s="83">
        <f t="shared" si="4"/>
        <v>0.50624999999999998</v>
      </c>
    </row>
    <row r="12" spans="1:16" s="17" customFormat="1" ht="57" customHeight="1">
      <c r="B12" s="59">
        <f>B11+0.1</f>
        <v>2.6000000000000005</v>
      </c>
      <c r="C12" s="103"/>
      <c r="D12" s="136" t="s">
        <v>215</v>
      </c>
      <c r="E12" s="86" t="s">
        <v>252</v>
      </c>
      <c r="F12" s="97" t="s">
        <v>323</v>
      </c>
      <c r="G12" s="131">
        <v>5</v>
      </c>
      <c r="H12" s="83">
        <f t="shared" si="0"/>
        <v>0.67638888888888882</v>
      </c>
      <c r="I12" s="83">
        <f t="shared" si="1"/>
        <v>0.80138888888888882</v>
      </c>
      <c r="J12" s="151">
        <f t="shared" si="2"/>
        <v>1.4680555555555561</v>
      </c>
      <c r="K12" s="83">
        <f t="shared" si="3"/>
        <v>1.0930555555555561</v>
      </c>
      <c r="L12" s="83">
        <f t="shared" si="4"/>
        <v>0.50972222222222219</v>
      </c>
    </row>
    <row r="13" spans="1:16" s="101" customFormat="1" ht="46.75" customHeight="1">
      <c r="B13" s="107"/>
      <c r="C13" s="102"/>
      <c r="D13" s="178" t="s">
        <v>201</v>
      </c>
      <c r="E13" s="123"/>
      <c r="F13" s="86"/>
      <c r="G13" s="73"/>
      <c r="H13" s="26"/>
      <c r="I13" s="26"/>
      <c r="J13" s="182"/>
    </row>
    <row r="14" spans="1:16" s="103" customFormat="1" ht="75.5" customHeight="1">
      <c r="B14" s="59">
        <f>B12+0.1</f>
        <v>2.7000000000000006</v>
      </c>
      <c r="D14" s="342" t="s">
        <v>329</v>
      </c>
      <c r="E14" s="337" t="s">
        <v>387</v>
      </c>
      <c r="F14" s="343" t="s">
        <v>330</v>
      </c>
      <c r="G14" s="344">
        <v>15</v>
      </c>
      <c r="H14" s="61">
        <f>H12+TIME(0,G12,H166)</f>
        <v>0.67986111111111103</v>
      </c>
      <c r="I14" s="61">
        <f>I12+TIME(0,G12,0)</f>
        <v>0.80486111111111103</v>
      </c>
      <c r="J14" s="153">
        <f>J12+TIME(0,G12,0)</f>
        <v>1.4715277777777784</v>
      </c>
      <c r="K14" s="61">
        <f>K12+TIME(0,G12,0)</f>
        <v>1.0965277777777784</v>
      </c>
      <c r="L14" s="61">
        <f>L12+TIME(0,G12,0)</f>
        <v>0.5131944444444444</v>
      </c>
    </row>
    <row r="15" spans="1:16" s="103" customFormat="1" ht="88" customHeight="1">
      <c r="B15" s="59">
        <f t="shared" ref="B15:B23" si="5">B14+0.1</f>
        <v>2.8000000000000007</v>
      </c>
      <c r="D15" s="347" t="s">
        <v>205</v>
      </c>
      <c r="E15" s="337" t="s">
        <v>325</v>
      </c>
      <c r="F15" s="69" t="s">
        <v>206</v>
      </c>
      <c r="G15" s="70">
        <v>15</v>
      </c>
      <c r="H15" s="61">
        <f>H14+TIME(0,G14,H167)</f>
        <v>0.69027777777777766</v>
      </c>
      <c r="I15" s="61">
        <f>I14+TIME(0,G14,0)</f>
        <v>0.81527777777777766</v>
      </c>
      <c r="J15" s="153">
        <f>J14+TIME(0,G14,0)</f>
        <v>1.4819444444444452</v>
      </c>
      <c r="K15" s="61">
        <f>K14+TIME(0,G14,0)</f>
        <v>1.1069444444444452</v>
      </c>
      <c r="L15" s="61">
        <f>L14+TIME(0,G14,0)</f>
        <v>0.52361111111111103</v>
      </c>
    </row>
    <row r="16" spans="1:16" s="103" customFormat="1" ht="80.25" customHeight="1">
      <c r="B16" s="59">
        <f t="shared" si="5"/>
        <v>2.9000000000000008</v>
      </c>
      <c r="D16" s="342" t="s">
        <v>326</v>
      </c>
      <c r="E16" s="337" t="s">
        <v>328</v>
      </c>
      <c r="F16" s="343" t="s">
        <v>240</v>
      </c>
      <c r="G16" s="70">
        <v>10</v>
      </c>
      <c r="H16" s="83">
        <f t="shared" ref="H16:H17" si="6">H15+TIME(0,G15,0)</f>
        <v>0.70069444444444429</v>
      </c>
      <c r="I16" s="83">
        <f t="shared" ref="I16:I17" si="7">I15+TIME(0,G15,0)</f>
        <v>0.82569444444444429</v>
      </c>
      <c r="J16" s="151">
        <f t="shared" ref="J16:J17" si="8">J15+TIME(0,G15,0)</f>
        <v>1.4923611111111119</v>
      </c>
      <c r="K16" s="83">
        <f t="shared" ref="K16:K17" si="9">K15+TIME(0,G15,0)</f>
        <v>1.1173611111111119</v>
      </c>
      <c r="L16" s="83">
        <f t="shared" ref="L16:L17" si="10">L15+TIME(0,G15,0)</f>
        <v>0.53402777777777766</v>
      </c>
    </row>
    <row r="17" spans="1:16" s="103" customFormat="1" ht="84.75" customHeight="1">
      <c r="B17" s="59">
        <f t="shared" si="5"/>
        <v>3.0000000000000009</v>
      </c>
      <c r="D17" s="342" t="s">
        <v>327</v>
      </c>
      <c r="E17" s="337" t="s">
        <v>241</v>
      </c>
      <c r="F17" s="343" t="s">
        <v>240</v>
      </c>
      <c r="G17" s="70">
        <v>10</v>
      </c>
      <c r="H17" s="83">
        <f t="shared" si="6"/>
        <v>0.70763888888888871</v>
      </c>
      <c r="I17" s="83">
        <f t="shared" si="7"/>
        <v>0.83263888888888871</v>
      </c>
      <c r="J17" s="151">
        <f t="shared" si="8"/>
        <v>1.4993055555555563</v>
      </c>
      <c r="K17" s="83">
        <f t="shared" si="9"/>
        <v>1.1243055555555563</v>
      </c>
      <c r="L17" s="83">
        <f t="shared" si="10"/>
        <v>0.54097222222222208</v>
      </c>
    </row>
    <row r="18" spans="1:16" s="103" customFormat="1" ht="73" customHeight="1">
      <c r="B18" s="59">
        <f>B17+0.1</f>
        <v>3.100000000000001</v>
      </c>
      <c r="D18" s="291" t="s">
        <v>386</v>
      </c>
      <c r="E18" s="53" t="s">
        <v>238</v>
      </c>
      <c r="F18" s="84" t="s">
        <v>234</v>
      </c>
      <c r="G18" s="179">
        <v>10</v>
      </c>
      <c r="H18" s="83">
        <f t="shared" ref="H18:H23" si="11">H17+TIME(0,G17,0)</f>
        <v>0.71458333333333313</v>
      </c>
      <c r="I18" s="83">
        <f t="shared" ref="I18:I23" si="12">I17+TIME(0,G17,0)</f>
        <v>0.83958333333333313</v>
      </c>
      <c r="J18" s="151">
        <f>J17+TIME(0,G17,0)</f>
        <v>1.5062500000000008</v>
      </c>
      <c r="K18" s="83">
        <f t="shared" ref="K18:K23" si="13">K17+TIME(0,G17,0)</f>
        <v>1.1312500000000008</v>
      </c>
      <c r="L18" s="83">
        <f t="shared" ref="L18:L23" si="14">L17+TIME(0,G17,0)</f>
        <v>0.5479166666666665</v>
      </c>
    </row>
    <row r="19" spans="1:16" s="103" customFormat="1" ht="73" customHeight="1">
      <c r="B19" s="59">
        <f>B18+0.1</f>
        <v>3.2000000000000011</v>
      </c>
      <c r="D19" s="185" t="s">
        <v>385</v>
      </c>
      <c r="E19" s="53"/>
      <c r="F19" s="96" t="s">
        <v>237</v>
      </c>
      <c r="G19" s="179">
        <v>15</v>
      </c>
      <c r="H19" s="83">
        <f t="shared" si="11"/>
        <v>0.72152777777777755</v>
      </c>
      <c r="I19" s="83">
        <f t="shared" si="12"/>
        <v>0.84652777777777755</v>
      </c>
      <c r="J19" s="151">
        <f>J18+TIME(0,G18,0)</f>
        <v>1.5131944444444452</v>
      </c>
      <c r="K19" s="83">
        <f t="shared" si="13"/>
        <v>1.1381944444444452</v>
      </c>
      <c r="L19" s="83">
        <f t="shared" si="14"/>
        <v>0.55486111111111092</v>
      </c>
    </row>
    <row r="20" spans="1:16" s="103" customFormat="1" ht="73" customHeight="1">
      <c r="B20" s="59">
        <f t="shared" si="5"/>
        <v>3.3000000000000012</v>
      </c>
      <c r="D20" s="291" t="s">
        <v>172</v>
      </c>
      <c r="E20" s="53" t="s">
        <v>324</v>
      </c>
      <c r="F20" s="84" t="s">
        <v>133</v>
      </c>
      <c r="G20" s="73">
        <v>5</v>
      </c>
      <c r="H20" s="83">
        <f t="shared" si="11"/>
        <v>0.73194444444444418</v>
      </c>
      <c r="I20" s="83">
        <f t="shared" si="12"/>
        <v>0.85694444444444418</v>
      </c>
      <c r="J20" s="151">
        <f>J19+TIME(0,G19,0)</f>
        <v>1.5236111111111119</v>
      </c>
      <c r="K20" s="83">
        <f t="shared" si="13"/>
        <v>1.1486111111111119</v>
      </c>
      <c r="L20" s="83">
        <f t="shared" si="14"/>
        <v>0.56527777777777755</v>
      </c>
    </row>
    <row r="21" spans="1:16" s="103" customFormat="1" ht="73" customHeight="1">
      <c r="B21" s="59">
        <f t="shared" si="5"/>
        <v>3.4000000000000012</v>
      </c>
      <c r="D21" s="291" t="s">
        <v>333</v>
      </c>
      <c r="E21" s="53"/>
      <c r="F21" s="84" t="s">
        <v>334</v>
      </c>
      <c r="G21" s="179">
        <v>10</v>
      </c>
      <c r="H21" s="83">
        <f t="shared" si="11"/>
        <v>0.73541666666666639</v>
      </c>
      <c r="I21" s="83">
        <f t="shared" si="12"/>
        <v>0.86041666666666639</v>
      </c>
      <c r="J21" s="151">
        <f>J20+TIME(0,G20,0)</f>
        <v>1.5270833333333342</v>
      </c>
      <c r="K21" s="83">
        <f t="shared" si="13"/>
        <v>1.1520833333333342</v>
      </c>
      <c r="L21" s="83">
        <f t="shared" si="14"/>
        <v>0.56874999999999976</v>
      </c>
    </row>
    <row r="22" spans="1:16" s="2" customFormat="1" ht="82.5" customHeight="1">
      <c r="A22" s="30"/>
      <c r="B22" s="59">
        <f t="shared" si="5"/>
        <v>3.5000000000000013</v>
      </c>
      <c r="C22" s="21"/>
      <c r="D22" s="78" t="s">
        <v>331</v>
      </c>
      <c r="E22" s="53" t="s">
        <v>332</v>
      </c>
      <c r="F22" s="97" t="s">
        <v>121</v>
      </c>
      <c r="G22" s="70">
        <v>10</v>
      </c>
      <c r="H22" s="83">
        <f t="shared" si="11"/>
        <v>0.74236111111111081</v>
      </c>
      <c r="I22" s="83">
        <f t="shared" si="12"/>
        <v>0.86736111111111081</v>
      </c>
      <c r="J22" s="151">
        <f>J21+TIME(0,G21,0)</f>
        <v>1.5340277777777787</v>
      </c>
      <c r="K22" s="83">
        <f t="shared" si="13"/>
        <v>1.1590277777777787</v>
      </c>
      <c r="L22" s="83">
        <f t="shared" si="14"/>
        <v>0.57569444444444418</v>
      </c>
      <c r="M22" s="33"/>
      <c r="N22" s="30"/>
      <c r="O22" s="30"/>
      <c r="P22" s="30"/>
    </row>
    <row r="23" spans="1:16" s="2" customFormat="1" ht="20">
      <c r="B23" s="59">
        <f t="shared" si="5"/>
        <v>3.6000000000000014</v>
      </c>
      <c r="C23" s="103"/>
      <c r="D23" s="138" t="s">
        <v>126</v>
      </c>
      <c r="E23" s="123"/>
      <c r="F23" s="131" t="s">
        <v>121</v>
      </c>
      <c r="G23" s="131">
        <v>1</v>
      </c>
      <c r="H23" s="83">
        <f t="shared" si="11"/>
        <v>0.74930555555555522</v>
      </c>
      <c r="I23" s="83">
        <f t="shared" si="12"/>
        <v>0.87430555555555522</v>
      </c>
      <c r="J23" s="151">
        <f>J21+TIME(0,G22,0)</f>
        <v>1.5340277777777787</v>
      </c>
      <c r="K23" s="83">
        <f t="shared" si="13"/>
        <v>1.1659722222222231</v>
      </c>
      <c r="L23" s="83">
        <f t="shared" si="14"/>
        <v>0.5826388888888886</v>
      </c>
      <c r="M23" s="17"/>
    </row>
    <row r="24" spans="1:16">
      <c r="J24" s="112"/>
    </row>
    <row r="25" spans="1:16" s="17" customFormat="1" ht="18">
      <c r="B25" s="59"/>
      <c r="D25" s="129"/>
      <c r="E25" s="73"/>
      <c r="F25" s="131"/>
      <c r="G25" s="131"/>
      <c r="H25" s="132"/>
      <c r="I25" s="134"/>
      <c r="J25" s="133"/>
      <c r="K25" s="133"/>
    </row>
    <row r="26" spans="1:16" s="108" customFormat="1" ht="18"/>
    <row r="27" spans="1:16" s="100" customFormat="1" ht="12" customHeight="1">
      <c r="F27" s="166"/>
    </row>
    <row r="28" spans="1:16" s="100" customFormat="1"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</row>
    <row r="29" spans="1:16" s="100" customFormat="1" ht="23">
      <c r="B29" s="100" t="s">
        <v>348</v>
      </c>
    </row>
    <row r="30" spans="1:16" s="100" customFormat="1" ht="20">
      <c r="B30" s="100" t="s">
        <v>397</v>
      </c>
    </row>
    <row r="31" spans="1:16" s="121" customFormat="1" ht="20">
      <c r="B31" s="121" t="s">
        <v>398</v>
      </c>
      <c r="C31" s="100"/>
      <c r="D31" s="100"/>
      <c r="E31" s="100"/>
      <c r="F31" s="100"/>
      <c r="G31" s="100"/>
      <c r="H31" s="100"/>
      <c r="I31" s="100"/>
      <c r="J31" s="100"/>
      <c r="K31" s="100"/>
      <c r="L31" s="100"/>
    </row>
    <row r="32" spans="1:16" s="100" customFormat="1">
      <c r="B32" s="100" t="s">
        <v>399</v>
      </c>
      <c r="C32" s="121"/>
      <c r="D32" s="121"/>
      <c r="E32" s="121"/>
      <c r="F32" s="121"/>
      <c r="G32" s="121"/>
      <c r="H32" s="121"/>
      <c r="I32" s="121"/>
      <c r="J32" s="121"/>
      <c r="K32" s="121"/>
      <c r="L32" s="121"/>
    </row>
    <row r="33" spans="2:13" s="100" customFormat="1"/>
    <row r="34" spans="2:13" s="194" customFormat="1" ht="23.5">
      <c r="B34" s="193" t="s">
        <v>302</v>
      </c>
    </row>
    <row r="35" spans="2:13" s="109" customFormat="1" ht="21">
      <c r="B35" s="267" t="s">
        <v>303</v>
      </c>
    </row>
    <row r="36" spans="2:13" s="109" customFormat="1" ht="21">
      <c r="B36" s="267" t="s">
        <v>182</v>
      </c>
    </row>
    <row r="37" spans="2:13" s="101" customFormat="1" ht="20">
      <c r="B37" s="268" t="s">
        <v>304</v>
      </c>
      <c r="C37" s="109"/>
      <c r="D37" s="109"/>
      <c r="E37" s="109"/>
      <c r="F37" s="109"/>
      <c r="G37" s="109"/>
      <c r="H37" s="109"/>
      <c r="I37" s="109"/>
      <c r="J37" s="109"/>
      <c r="K37" s="109"/>
      <c r="L37" s="109"/>
      <c r="M37" s="103"/>
    </row>
    <row r="38" spans="2:13" s="101" customFormat="1" ht="21">
      <c r="B38" s="267" t="s">
        <v>305</v>
      </c>
      <c r="F38" s="269"/>
      <c r="L38" s="103"/>
      <c r="M38" s="103"/>
    </row>
    <row r="39" spans="2:13" s="101" customFormat="1" ht="21">
      <c r="B39" s="267" t="s">
        <v>306</v>
      </c>
      <c r="F39" s="269"/>
      <c r="L39" s="103"/>
      <c r="M39" s="103"/>
    </row>
    <row r="40" spans="2:13" s="2" customFormat="1" ht="17.5">
      <c r="F40" s="14"/>
      <c r="H40" s="30"/>
      <c r="I40" s="30"/>
      <c r="J40" s="30"/>
      <c r="L40" s="17"/>
      <c r="M40" s="17"/>
    </row>
    <row r="41" spans="2:13" s="101" customFormat="1" ht="21">
      <c r="B41" s="267" t="s">
        <v>192</v>
      </c>
      <c r="F41" s="269"/>
      <c r="L41" s="103"/>
      <c r="M41" s="103"/>
    </row>
    <row r="42" spans="2:13" s="101" customFormat="1" ht="20">
      <c r="B42" s="268" t="s">
        <v>307</v>
      </c>
      <c r="F42" s="269"/>
      <c r="L42" s="103"/>
      <c r="M42" s="103"/>
    </row>
    <row r="43" spans="2:13" s="101" customFormat="1" ht="21">
      <c r="B43" s="267" t="s">
        <v>193</v>
      </c>
      <c r="F43" s="269"/>
      <c r="L43" s="103"/>
      <c r="M43" s="103"/>
    </row>
    <row r="44" spans="2:13" s="101" customFormat="1" ht="21">
      <c r="B44" s="267" t="s">
        <v>194</v>
      </c>
      <c r="F44" s="269"/>
      <c r="L44" s="103"/>
      <c r="M44" s="103"/>
    </row>
    <row r="45" spans="2:13" s="101" customFormat="1" ht="21">
      <c r="B45" s="267" t="s">
        <v>195</v>
      </c>
      <c r="F45" s="269"/>
      <c r="L45" s="103"/>
      <c r="M45" s="103"/>
    </row>
    <row r="46" spans="2:13" s="101" customFormat="1" ht="21">
      <c r="B46" s="267" t="s">
        <v>196</v>
      </c>
      <c r="F46" s="269"/>
      <c r="L46" s="103"/>
      <c r="M46" s="103"/>
    </row>
    <row r="47" spans="2:13" s="101" customFormat="1" ht="21">
      <c r="B47" s="267" t="s">
        <v>310</v>
      </c>
      <c r="F47" s="269"/>
      <c r="L47" s="103"/>
      <c r="M47" s="103"/>
    </row>
    <row r="48" spans="2:13" s="101" customFormat="1" ht="21">
      <c r="B48" s="267" t="s">
        <v>308</v>
      </c>
      <c r="F48" s="269"/>
      <c r="L48" s="103"/>
      <c r="M48" s="103"/>
    </row>
    <row r="49" spans="1:13" s="101" customFormat="1" ht="20">
      <c r="B49" s="268" t="s">
        <v>309</v>
      </c>
      <c r="F49" s="269"/>
      <c r="L49" s="103"/>
      <c r="M49" s="103"/>
    </row>
    <row r="50" spans="1:13" s="101" customFormat="1" ht="20">
      <c r="B50" s="268" t="s">
        <v>231</v>
      </c>
      <c r="F50" s="269"/>
      <c r="L50" s="103"/>
      <c r="M50" s="103"/>
    </row>
    <row r="51" spans="1:13" s="2" customFormat="1">
      <c r="A51"/>
      <c r="E51" s="14"/>
      <c r="K51" s="17"/>
      <c r="L51" s="17"/>
      <c r="M51" s="17"/>
    </row>
  </sheetData>
  <phoneticPr fontId="23"/>
  <hyperlinks>
    <hyperlink ref="B50" r:id="rId1" display="https://ieeesa.webex.com/webappng/sites/ieeesa/meeting/info/237bccaaf4314129a4cedfc71c2c19f5?requestUUID=68d1a0d5-6132-4564-995d-fe7e8dea2dec" xr:uid="{BC8BDAF6-BB9A-4DA3-BEB9-7AB721B0B666}"/>
    <hyperlink ref="B37" r:id="rId2" display="https://ieeesa.webex.com/ieeesa/j.php?MTID=mc0aa610fca1e4c43ea3b3cebac574aec" xr:uid="{A1451C2E-2677-4667-900E-6E09C2487797}"/>
    <hyperlink ref="B42" r:id="rId3" display="mailto:23367660100@ieeesa.webex.com" xr:uid="{62C6801C-ABEA-47B4-8814-B1C936DDD578}"/>
    <hyperlink ref="B49" r:id="rId4" display="https://ieeesa.webex.com/webappng/sites/ieeesa/meeting/info/fed89b48fd524ea1badf4ec09cbf503c" xr:uid="{CE268967-B9C9-4F8A-AAF0-1081A4083D5D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3"/>
  <sheetViews>
    <sheetView topLeftCell="E4" zoomScale="90" zoomScaleNormal="90" workbookViewId="0">
      <selection activeCell="L34" sqref="L34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113</v>
      </c>
      <c r="F1" s="15"/>
      <c r="G1" s="16"/>
      <c r="M1" s="17"/>
    </row>
    <row r="2" spans="2:16" ht="16" thickBot="1">
      <c r="B2" s="15"/>
      <c r="C2" s="12"/>
      <c r="D2" s="18" t="s">
        <v>335</v>
      </c>
      <c r="F2" s="15"/>
      <c r="G2" s="16"/>
      <c r="H2" s="16"/>
      <c r="I2" s="16"/>
      <c r="J2" s="2"/>
      <c r="M2" s="17"/>
    </row>
    <row r="3" spans="2:16" s="30" customFormat="1" ht="29">
      <c r="B3" s="46"/>
      <c r="C3" s="46"/>
      <c r="E3" s="33"/>
      <c r="F3" s="33"/>
      <c r="G3" s="51" t="s">
        <v>114</v>
      </c>
      <c r="H3" s="82" t="s">
        <v>362</v>
      </c>
      <c r="I3" s="66" t="s">
        <v>363</v>
      </c>
      <c r="J3" s="339" t="s">
        <v>364</v>
      </c>
      <c r="K3" s="340" t="s">
        <v>365</v>
      </c>
      <c r="L3" s="87" t="s">
        <v>400</v>
      </c>
    </row>
    <row r="4" spans="2:16" s="17" customFormat="1" ht="44" customHeight="1">
      <c r="D4" s="52" t="s">
        <v>135</v>
      </c>
      <c r="E4" s="35"/>
      <c r="F4" s="35"/>
      <c r="G4" s="56">
        <v>60</v>
      </c>
      <c r="H4" s="83">
        <v>0.4375</v>
      </c>
      <c r="I4" s="83">
        <f>H4+3/24</f>
        <v>0.5625</v>
      </c>
      <c r="J4" s="151">
        <f>H4+19/24</f>
        <v>1.2291666666666665</v>
      </c>
      <c r="K4" s="83">
        <f>H4+10/24</f>
        <v>0.85416666666666674</v>
      </c>
      <c r="L4" s="58">
        <v>0.1875</v>
      </c>
    </row>
    <row r="5" spans="2:16" ht="18" hidden="1">
      <c r="D5" s="38"/>
      <c r="E5" s="35"/>
      <c r="F5" s="35"/>
      <c r="G5" s="31"/>
      <c r="H5" s="39"/>
      <c r="I5" s="187">
        <f t="shared" ref="I5" si="0">H5+TIME(H5+2,0,0)</f>
        <v>8.3333333333333329E-2</v>
      </c>
    </row>
    <row r="6" spans="2:16" ht="44" customHeight="1">
      <c r="B6" s="15"/>
      <c r="C6" s="12"/>
      <c r="D6" s="52" t="s">
        <v>136</v>
      </c>
      <c r="E6" s="19"/>
      <c r="F6" s="19"/>
      <c r="G6" s="56">
        <v>60</v>
      </c>
      <c r="H6" s="83">
        <v>0.47916666666666669</v>
      </c>
      <c r="I6" s="83">
        <f>H6+3/24</f>
        <v>0.60416666666666674</v>
      </c>
      <c r="J6" s="151">
        <f>H6+19/24</f>
        <v>1.2708333333333333</v>
      </c>
      <c r="K6" s="83">
        <f>H6+10/24</f>
        <v>0.89583333333333337</v>
      </c>
      <c r="L6" s="58">
        <v>0.22916666666666666</v>
      </c>
    </row>
    <row r="9" spans="2:16" s="68" customFormat="1" ht="16.5" customHeight="1" thickBot="1">
      <c r="B9" s="93"/>
      <c r="D9" s="94" t="s">
        <v>116</v>
      </c>
      <c r="E9" s="14"/>
      <c r="F9" s="66"/>
      <c r="G9" s="67"/>
      <c r="H9" s="67"/>
      <c r="I9" s="71"/>
      <c r="K9" s="95"/>
      <c r="L9" s="95"/>
      <c r="M9" s="95"/>
    </row>
    <row r="10" spans="2:16" ht="18.5" thickBot="1">
      <c r="D10" s="266" t="s">
        <v>198</v>
      </c>
      <c r="E10" s="137"/>
      <c r="F10" s="265"/>
      <c r="G10" s="163"/>
      <c r="H10" s="40"/>
      <c r="I10" s="58"/>
      <c r="J10" s="30"/>
      <c r="K10" s="33"/>
      <c r="L10" s="33"/>
      <c r="M10" s="33"/>
      <c r="N10" s="30"/>
      <c r="O10" s="30"/>
      <c r="P10" s="30"/>
    </row>
    <row r="11" spans="2:16" s="26" customFormat="1" ht="16" thickBot="1">
      <c r="D11" s="358" t="s">
        <v>289</v>
      </c>
      <c r="E11" s="137"/>
      <c r="F11" s="358"/>
      <c r="G11" s="359"/>
      <c r="H11" s="73"/>
      <c r="I11" s="83"/>
      <c r="K11" s="62"/>
      <c r="L11" s="62"/>
      <c r="M11" s="62"/>
    </row>
    <row r="12" spans="2:16" s="26" customFormat="1">
      <c r="D12" s="358" t="s">
        <v>182</v>
      </c>
      <c r="E12" s="137"/>
      <c r="F12" s="358" t="s">
        <v>192</v>
      </c>
      <c r="G12" s="360"/>
      <c r="H12" s="73"/>
      <c r="I12" s="83"/>
      <c r="K12" s="62"/>
      <c r="L12" s="62"/>
      <c r="M12" s="62"/>
    </row>
    <row r="13" spans="2:16" s="26" customFormat="1">
      <c r="D13" s="361" t="s">
        <v>290</v>
      </c>
      <c r="E13" s="137"/>
      <c r="F13" s="361" t="s">
        <v>291</v>
      </c>
      <c r="G13" s="360"/>
      <c r="H13" s="73"/>
      <c r="I13" s="83"/>
      <c r="K13" s="62"/>
      <c r="L13" s="62"/>
      <c r="M13" s="62"/>
    </row>
    <row r="14" spans="2:16" s="26" customFormat="1">
      <c r="D14" s="358" t="s">
        <v>358</v>
      </c>
      <c r="E14" s="137"/>
      <c r="F14" s="358" t="s">
        <v>193</v>
      </c>
      <c r="G14" s="360"/>
      <c r="H14" s="73"/>
      <c r="I14" s="83"/>
      <c r="K14" s="62"/>
      <c r="L14" s="62"/>
      <c r="M14" s="62"/>
    </row>
    <row r="15" spans="2:16" s="26" customFormat="1">
      <c r="D15" s="358" t="s">
        <v>359</v>
      </c>
      <c r="E15" s="137"/>
      <c r="F15" s="358" t="s">
        <v>194</v>
      </c>
      <c r="G15" s="360"/>
      <c r="H15" s="73"/>
      <c r="I15" s="83"/>
      <c r="K15" s="62"/>
      <c r="L15" s="62"/>
      <c r="M15" s="62"/>
    </row>
    <row r="16" spans="2:16" s="26" customFormat="1">
      <c r="D16" s="358"/>
      <c r="E16" s="137"/>
      <c r="F16" s="358" t="s">
        <v>195</v>
      </c>
      <c r="G16" s="360"/>
      <c r="H16" s="73"/>
      <c r="I16" s="83"/>
      <c r="K16" s="62"/>
      <c r="L16" s="62"/>
      <c r="M16" s="62"/>
    </row>
    <row r="17" spans="1:16" s="26" customFormat="1">
      <c r="D17" s="362"/>
      <c r="E17" s="137"/>
      <c r="F17" s="358" t="s">
        <v>196</v>
      </c>
      <c r="G17" s="360"/>
      <c r="H17" s="73"/>
      <c r="I17" s="83"/>
      <c r="K17" s="62"/>
      <c r="L17" s="62"/>
      <c r="M17" s="62"/>
    </row>
    <row r="18" spans="1:16" s="26" customFormat="1">
      <c r="D18" s="362"/>
      <c r="E18" s="137"/>
      <c r="F18" s="358" t="s">
        <v>360</v>
      </c>
      <c r="G18" s="360"/>
      <c r="H18" s="73"/>
      <c r="I18" s="83"/>
      <c r="K18" s="62"/>
      <c r="L18" s="62"/>
      <c r="M18" s="62"/>
    </row>
    <row r="19" spans="1:16" s="26" customFormat="1">
      <c r="D19" s="362"/>
      <c r="E19" s="137"/>
      <c r="F19" s="358" t="s">
        <v>361</v>
      </c>
      <c r="G19" s="360"/>
      <c r="H19" s="73"/>
      <c r="I19" s="83"/>
      <c r="K19" s="62"/>
      <c r="L19" s="62"/>
      <c r="M19" s="62"/>
    </row>
    <row r="20" spans="1:16" s="26" customFormat="1">
      <c r="D20" s="362"/>
      <c r="E20" s="137"/>
      <c r="F20" s="358" t="s">
        <v>197</v>
      </c>
      <c r="G20" s="360"/>
      <c r="H20" s="73"/>
      <c r="I20" s="83"/>
      <c r="K20" s="62"/>
      <c r="L20" s="62"/>
      <c r="M20" s="62"/>
    </row>
    <row r="21" spans="1:16" s="26" customFormat="1">
      <c r="B21" s="363"/>
      <c r="C21" s="21"/>
      <c r="D21" s="60"/>
      <c r="E21" s="14"/>
      <c r="F21" s="361" t="s">
        <v>292</v>
      </c>
      <c r="G21" s="73"/>
      <c r="H21" s="73"/>
      <c r="I21" s="83"/>
      <c r="K21" s="62"/>
      <c r="L21" s="62"/>
      <c r="M21" s="62"/>
    </row>
    <row r="22" spans="1:16" s="26" customFormat="1">
      <c r="B22" s="363"/>
      <c r="C22" s="21"/>
      <c r="D22" s="60"/>
      <c r="E22" s="14"/>
      <c r="F22" s="361"/>
      <c r="G22" s="73"/>
      <c r="H22" s="73"/>
      <c r="I22" s="83"/>
      <c r="K22" s="62"/>
      <c r="L22" s="62"/>
      <c r="M22" s="62"/>
    </row>
    <row r="23" spans="1:16" s="26" customFormat="1" ht="16" thickBot="1">
      <c r="B23" s="363"/>
      <c r="C23" s="21"/>
      <c r="D23" s="60"/>
      <c r="E23" s="14"/>
      <c r="F23" s="361"/>
      <c r="G23" s="73"/>
      <c r="H23" s="73"/>
      <c r="I23" s="83"/>
      <c r="K23" s="62"/>
      <c r="L23" s="62"/>
      <c r="M23" s="62"/>
    </row>
    <row r="24" spans="1:16" ht="29">
      <c r="A24" s="30"/>
      <c r="B24" s="32"/>
      <c r="C24" s="37"/>
      <c r="D24" s="125"/>
      <c r="E24" s="20" t="s">
        <v>118</v>
      </c>
      <c r="F24" s="66" t="s">
        <v>119</v>
      </c>
      <c r="G24" s="98" t="s">
        <v>114</v>
      </c>
      <c r="H24" s="82" t="s">
        <v>362</v>
      </c>
      <c r="I24" s="66" t="s">
        <v>363</v>
      </c>
      <c r="J24" s="339" t="s">
        <v>364</v>
      </c>
      <c r="K24" s="340" t="s">
        <v>365</v>
      </c>
      <c r="L24" s="341" t="s">
        <v>366</v>
      </c>
      <c r="M24" s="33"/>
      <c r="N24" s="30"/>
      <c r="O24" s="30"/>
      <c r="P24" s="30"/>
    </row>
    <row r="25" spans="1:16" s="170" customFormat="1" ht="41" customHeight="1">
      <c r="B25" s="171"/>
      <c r="C25" s="92"/>
      <c r="D25" s="126" t="s">
        <v>353</v>
      </c>
      <c r="E25" s="73"/>
      <c r="F25" s="131"/>
      <c r="G25" s="97">
        <v>120</v>
      </c>
      <c r="H25" s="74">
        <v>0.5625</v>
      </c>
      <c r="I25" s="74">
        <f>H25+3/24</f>
        <v>0.6875</v>
      </c>
      <c r="J25" s="152">
        <f>H25+19/24</f>
        <v>1.3541666666666665</v>
      </c>
      <c r="K25" s="74">
        <f>H25+10/24</f>
        <v>0.97916666666666674</v>
      </c>
      <c r="L25" s="74">
        <f>K25-4/24</f>
        <v>0.81250000000000011</v>
      </c>
    </row>
    <row r="26" spans="1:16" s="101" customFormat="1" ht="20">
      <c r="A26" s="104"/>
      <c r="B26" s="76">
        <v>3.1</v>
      </c>
      <c r="C26" s="105"/>
      <c r="D26" s="127" t="s">
        <v>128</v>
      </c>
      <c r="E26" s="146"/>
      <c r="F26" s="130" t="s">
        <v>129</v>
      </c>
      <c r="G26" s="135">
        <v>1</v>
      </c>
      <c r="H26" s="74">
        <v>0.5625</v>
      </c>
      <c r="I26" s="74">
        <f>H26+3/24</f>
        <v>0.6875</v>
      </c>
      <c r="J26" s="152">
        <f>H26+19/24</f>
        <v>1.3541666666666665</v>
      </c>
      <c r="K26" s="74">
        <f>H26+10/24</f>
        <v>0.97916666666666674</v>
      </c>
      <c r="L26" s="74">
        <f>K26-4/24</f>
        <v>0.81250000000000011</v>
      </c>
    </row>
    <row r="27" spans="1:16" s="101" customFormat="1" ht="20">
      <c r="A27" s="104"/>
      <c r="B27" s="76"/>
      <c r="C27" s="105"/>
      <c r="D27" s="127" t="s">
        <v>27</v>
      </c>
      <c r="E27" s="147"/>
      <c r="F27" s="112"/>
      <c r="G27" s="135">
        <v>1</v>
      </c>
      <c r="H27" s="83">
        <f t="shared" ref="H27:H31" si="1">H26+TIME(0,G26,0)</f>
        <v>0.56319444444444444</v>
      </c>
      <c r="I27" s="83">
        <f t="shared" ref="I27:I31" si="2">I26+TIME(0,G26,0)</f>
        <v>0.68819444444444444</v>
      </c>
      <c r="J27" s="151">
        <f t="shared" ref="J27:J31" si="3">J26+TIME(0,G26,0)</f>
        <v>1.3548611111111111</v>
      </c>
      <c r="K27" s="83">
        <f t="shared" ref="K27:K31" si="4">K26+TIME(0,G26,0)</f>
        <v>0.97986111111111118</v>
      </c>
      <c r="L27" s="83">
        <f t="shared" ref="L27:L32" si="5">L26+TIME(0,G26,0)</f>
        <v>0.81319444444444455</v>
      </c>
    </row>
    <row r="28" spans="1:16" s="101" customFormat="1" ht="20">
      <c r="A28" s="104"/>
      <c r="B28" s="36">
        <f>B26+0.1</f>
        <v>3.2</v>
      </c>
      <c r="C28" s="91"/>
      <c r="D28" s="127" t="s">
        <v>122</v>
      </c>
      <c r="E28" s="147" t="s">
        <v>297</v>
      </c>
      <c r="F28" s="130" t="s">
        <v>130</v>
      </c>
      <c r="G28" s="135">
        <v>1</v>
      </c>
      <c r="H28" s="74">
        <f t="shared" si="1"/>
        <v>0.56388888888888888</v>
      </c>
      <c r="I28" s="74">
        <f t="shared" si="2"/>
        <v>0.68888888888888888</v>
      </c>
      <c r="J28" s="152">
        <f t="shared" si="3"/>
        <v>1.3555555555555556</v>
      </c>
      <c r="K28" s="74">
        <f t="shared" si="4"/>
        <v>0.98055555555555562</v>
      </c>
      <c r="L28" s="74">
        <f t="shared" si="5"/>
        <v>0.81388888888888899</v>
      </c>
    </row>
    <row r="29" spans="1:16" s="101" customFormat="1" ht="23.25" customHeight="1">
      <c r="A29" s="104"/>
      <c r="B29" s="36">
        <f t="shared" ref="B29:B32" si="6">B28+0.1</f>
        <v>3.3000000000000003</v>
      </c>
      <c r="C29" s="91"/>
      <c r="D29" s="127" t="s">
        <v>131</v>
      </c>
      <c r="E29" s="122"/>
      <c r="F29" s="130" t="s">
        <v>121</v>
      </c>
      <c r="G29" s="135">
        <v>1</v>
      </c>
      <c r="H29" s="74">
        <f t="shared" si="1"/>
        <v>0.56458333333333333</v>
      </c>
      <c r="I29" s="74">
        <f t="shared" si="2"/>
        <v>0.68958333333333333</v>
      </c>
      <c r="J29" s="152">
        <f t="shared" si="3"/>
        <v>1.3562500000000002</v>
      </c>
      <c r="K29" s="74">
        <f t="shared" si="4"/>
        <v>0.98125000000000007</v>
      </c>
      <c r="L29" s="74">
        <f t="shared" si="5"/>
        <v>0.81458333333333344</v>
      </c>
    </row>
    <row r="30" spans="1:16" s="101" customFormat="1" ht="23.25" customHeight="1">
      <c r="A30" s="104"/>
      <c r="B30" s="36">
        <f t="shared" si="6"/>
        <v>3.4000000000000004</v>
      </c>
      <c r="C30" s="91"/>
      <c r="D30" s="127" t="s">
        <v>132</v>
      </c>
      <c r="E30" s="122" t="s">
        <v>296</v>
      </c>
      <c r="F30" s="130" t="s">
        <v>121</v>
      </c>
      <c r="G30" s="135">
        <v>1</v>
      </c>
      <c r="H30" s="74">
        <f t="shared" si="1"/>
        <v>0.56527777777777777</v>
      </c>
      <c r="I30" s="74">
        <f t="shared" si="2"/>
        <v>0.69027777777777777</v>
      </c>
      <c r="J30" s="152">
        <f t="shared" si="3"/>
        <v>1.3569444444444447</v>
      </c>
      <c r="K30" s="74">
        <f t="shared" si="4"/>
        <v>0.98194444444444451</v>
      </c>
      <c r="L30" s="74">
        <f t="shared" si="5"/>
        <v>0.81527777777777788</v>
      </c>
    </row>
    <row r="31" spans="1:16" s="103" customFormat="1" ht="48" customHeight="1">
      <c r="B31" s="59">
        <f t="shared" si="6"/>
        <v>3.5000000000000004</v>
      </c>
      <c r="D31" s="291" t="s">
        <v>386</v>
      </c>
      <c r="E31" s="53" t="s">
        <v>238</v>
      </c>
      <c r="F31" s="84" t="s">
        <v>234</v>
      </c>
      <c r="G31" s="179">
        <v>10</v>
      </c>
      <c r="H31" s="83">
        <f t="shared" si="1"/>
        <v>0.56597222222222221</v>
      </c>
      <c r="I31" s="83">
        <f t="shared" si="2"/>
        <v>0.69097222222222221</v>
      </c>
      <c r="J31" s="151">
        <f t="shared" si="3"/>
        <v>1.3576388888888893</v>
      </c>
      <c r="K31" s="83">
        <f t="shared" si="4"/>
        <v>0.98263888888888895</v>
      </c>
      <c r="L31" s="83">
        <f t="shared" si="5"/>
        <v>0.81597222222222232</v>
      </c>
    </row>
    <row r="32" spans="1:16" s="287" customFormat="1" ht="65" customHeight="1">
      <c r="B32" s="288">
        <f t="shared" si="6"/>
        <v>3.6000000000000005</v>
      </c>
      <c r="C32" s="289"/>
      <c r="D32" s="185" t="s">
        <v>385</v>
      </c>
      <c r="E32" s="53"/>
      <c r="F32" s="96" t="s">
        <v>237</v>
      </c>
      <c r="G32" s="179">
        <v>10</v>
      </c>
      <c r="H32" s="183">
        <f t="shared" ref="H32:H38" si="7">H31+TIME(0,G31,0)</f>
        <v>0.57291666666666663</v>
      </c>
      <c r="I32" s="290">
        <f t="shared" ref="I32:I38" si="8">I31+TIME(0,G31,0)</f>
        <v>0.69791666666666663</v>
      </c>
      <c r="J32" s="153">
        <f t="shared" ref="J32:J38" si="9">J31+TIME(0,G31,0)</f>
        <v>1.3645833333333337</v>
      </c>
      <c r="K32" s="290">
        <f>K31+TIME(0,G31,0)</f>
        <v>0.98958333333333337</v>
      </c>
      <c r="L32" s="183">
        <f t="shared" si="5"/>
        <v>0.82291666666666674</v>
      </c>
    </row>
    <row r="33" spans="1:16" ht="82.5" customHeight="1">
      <c r="A33" s="30"/>
      <c r="B33" s="59">
        <f>B32+0.1</f>
        <v>3.7000000000000006</v>
      </c>
      <c r="C33" s="21"/>
      <c r="D33" s="345" t="s">
        <v>345</v>
      </c>
      <c r="E33" s="337" t="s">
        <v>333</v>
      </c>
      <c r="F33" s="346" t="s">
        <v>334</v>
      </c>
      <c r="G33" s="344">
        <v>15</v>
      </c>
      <c r="H33" s="83">
        <f>H32+TIME(0,G32,0)</f>
        <v>0.57986111111111105</v>
      </c>
      <c r="I33" s="83">
        <f>I32+TIME(0,G32,0)</f>
        <v>0.70486111111111105</v>
      </c>
      <c r="J33" s="151">
        <f>J32+TIME(0,G32,0)</f>
        <v>1.3715277777777781</v>
      </c>
      <c r="K33" s="83">
        <f>K32+TIME(0,G32,0)</f>
        <v>0.99652777777777779</v>
      </c>
      <c r="L33" s="83">
        <f>L35+TIME(0,G35,0)</f>
        <v>0.84375</v>
      </c>
      <c r="M33" s="33"/>
      <c r="N33" s="30"/>
      <c r="O33" s="30"/>
      <c r="P33" s="30"/>
    </row>
    <row r="34" spans="1:16" s="17" customFormat="1" ht="57" customHeight="1">
      <c r="B34" s="59">
        <f t="shared" ref="B34:B38" si="10">B33+0.1</f>
        <v>3.8000000000000007</v>
      </c>
      <c r="C34" s="103"/>
      <c r="D34" s="345" t="s">
        <v>347</v>
      </c>
      <c r="E34" s="337" t="s">
        <v>332</v>
      </c>
      <c r="F34" s="346" t="s">
        <v>121</v>
      </c>
      <c r="G34" s="344">
        <v>20</v>
      </c>
      <c r="H34" s="83">
        <f t="shared" si="7"/>
        <v>0.59027777777777768</v>
      </c>
      <c r="I34" s="83">
        <f t="shared" si="8"/>
        <v>0.71527777777777768</v>
      </c>
      <c r="J34" s="151">
        <f t="shared" si="9"/>
        <v>1.3819444444444449</v>
      </c>
      <c r="K34" s="83">
        <f>K33+TIME(0,G33,0)</f>
        <v>1.0069444444444444</v>
      </c>
      <c r="L34" s="83">
        <f>L33+TIME(0,G33,0)</f>
        <v>0.85416666666666663</v>
      </c>
    </row>
    <row r="35" spans="1:16" s="103" customFormat="1" ht="74.5" customHeight="1">
      <c r="A35" s="95"/>
      <c r="B35" s="59">
        <f>B34+0.1</f>
        <v>3.9000000000000008</v>
      </c>
      <c r="C35" s="33"/>
      <c r="D35" s="345" t="s">
        <v>344</v>
      </c>
      <c r="E35" s="348" t="s">
        <v>343</v>
      </c>
      <c r="F35" s="349" t="s">
        <v>164</v>
      </c>
      <c r="G35" s="338">
        <v>20</v>
      </c>
      <c r="H35" s="183">
        <f>H34+TIME(0,G34,0)</f>
        <v>0.60416666666666652</v>
      </c>
      <c r="I35" s="290">
        <f>I34+TIME(0,G34,0)</f>
        <v>0.72916666666666652</v>
      </c>
      <c r="J35" s="153">
        <f>J34+TIME(0,G34,0)</f>
        <v>1.3958333333333337</v>
      </c>
      <c r="K35" s="290">
        <f>K34+TIME(0,G34,0)</f>
        <v>1.0208333333333333</v>
      </c>
      <c r="L35" s="183">
        <f>L32+TIME(0,G32,0)</f>
        <v>0.82986111111111116</v>
      </c>
    </row>
    <row r="36" spans="1:16" s="17" customFormat="1" ht="57" customHeight="1">
      <c r="B36" s="59">
        <f>B35+0.1</f>
        <v>4.0000000000000009</v>
      </c>
      <c r="C36" s="103"/>
      <c r="D36" s="345" t="s">
        <v>236</v>
      </c>
      <c r="E36" s="337" t="s">
        <v>342</v>
      </c>
      <c r="F36" s="346" t="s">
        <v>121</v>
      </c>
      <c r="G36" s="344">
        <v>20</v>
      </c>
      <c r="H36" s="83">
        <f>H35+TIME(0,G35,0)</f>
        <v>0.61805555555555536</v>
      </c>
      <c r="I36" s="83">
        <f>I35+TIME(0,G35,0)</f>
        <v>0.74305555555555536</v>
      </c>
      <c r="J36" s="151">
        <f>J35+TIME(0,G35,0)</f>
        <v>1.4097222222222225</v>
      </c>
      <c r="K36" s="83">
        <f>K35+TIME(0,G35,0)</f>
        <v>1.0347222222222221</v>
      </c>
      <c r="L36" s="83">
        <f>L34+TIME(0,G34,0)</f>
        <v>0.86805555555555547</v>
      </c>
    </row>
    <row r="37" spans="1:16" s="17" customFormat="1" ht="46.5">
      <c r="B37" s="59">
        <f t="shared" si="10"/>
        <v>4.1000000000000005</v>
      </c>
      <c r="C37" s="103"/>
      <c r="D37" s="350" t="s">
        <v>174</v>
      </c>
      <c r="E37" s="337" t="s">
        <v>346</v>
      </c>
      <c r="F37" s="351" t="s">
        <v>173</v>
      </c>
      <c r="G37" s="351">
        <v>5</v>
      </c>
      <c r="H37" s="83">
        <f t="shared" si="7"/>
        <v>0.6319444444444442</v>
      </c>
      <c r="I37" s="83">
        <f t="shared" si="8"/>
        <v>0.7569444444444442</v>
      </c>
      <c r="J37" s="151">
        <f t="shared" si="9"/>
        <v>1.4236111111111114</v>
      </c>
      <c r="K37" s="83">
        <f t="shared" ref="K37:K38" si="11">K36+TIME(0,G36,0)</f>
        <v>1.0486111111111109</v>
      </c>
      <c r="L37" s="83">
        <f>L36+TIME(0,G36,0)</f>
        <v>0.88194444444444431</v>
      </c>
    </row>
    <row r="38" spans="1:16" s="103" customFormat="1" ht="68.5" customHeight="1">
      <c r="B38" s="59">
        <f t="shared" si="10"/>
        <v>4.2</v>
      </c>
      <c r="D38" s="138" t="s">
        <v>126</v>
      </c>
      <c r="E38" s="123"/>
      <c r="F38" s="131" t="s">
        <v>121</v>
      </c>
      <c r="G38" s="131">
        <v>1</v>
      </c>
      <c r="H38" s="83">
        <f t="shared" si="7"/>
        <v>0.63541666666666641</v>
      </c>
      <c r="I38" s="83">
        <f t="shared" si="8"/>
        <v>0.76041666666666641</v>
      </c>
      <c r="J38" s="151">
        <f t="shared" si="9"/>
        <v>1.4270833333333337</v>
      </c>
      <c r="K38" s="83">
        <f t="shared" si="11"/>
        <v>1.0520833333333333</v>
      </c>
      <c r="L38" s="83">
        <f>L37+TIME(0,G37,0)</f>
        <v>0.88541666666666652</v>
      </c>
    </row>
    <row r="41" spans="1:16" s="109" customFormat="1" ht="58.5" customHeight="1">
      <c r="B41" s="180"/>
      <c r="C41" s="62"/>
      <c r="D41" s="128"/>
      <c r="E41" s="53"/>
      <c r="F41" s="86"/>
      <c r="G41" s="181"/>
      <c r="H41" s="83"/>
      <c r="I41" s="83"/>
      <c r="J41" s="183"/>
      <c r="K41" s="83"/>
      <c r="L41" s="83"/>
    </row>
    <row r="42" spans="1:16" s="22" customFormat="1" ht="15" customHeight="1">
      <c r="D42" s="169" t="s">
        <v>127</v>
      </c>
      <c r="E42" s="124"/>
      <c r="J42" s="100"/>
      <c r="K42" s="23"/>
      <c r="L42" s="23"/>
    </row>
    <row r="43" spans="1:16" s="109" customFormat="1" ht="20">
      <c r="D43" s="109" t="s">
        <v>349</v>
      </c>
    </row>
    <row r="44" spans="1:16" s="100" customFormat="1">
      <c r="D44" s="100" t="s">
        <v>352</v>
      </c>
    </row>
    <row r="45" spans="1:16" s="121" customFormat="1" ht="20">
      <c r="D45" s="121" t="s">
        <v>350</v>
      </c>
      <c r="E45" s="100"/>
      <c r="F45" s="100"/>
      <c r="G45" s="100"/>
      <c r="H45" s="100"/>
      <c r="I45" s="100"/>
      <c r="J45" s="100"/>
      <c r="K45" s="100"/>
      <c r="L45" s="100"/>
    </row>
    <row r="46" spans="1:16" s="100" customFormat="1">
      <c r="D46" s="100" t="s">
        <v>351</v>
      </c>
      <c r="E46" s="121"/>
      <c r="F46" s="121"/>
      <c r="G46" s="121"/>
      <c r="H46" s="121"/>
      <c r="I46" s="121"/>
      <c r="J46" s="121"/>
      <c r="K46" s="121"/>
      <c r="L46" s="121"/>
    </row>
    <row r="47" spans="1:16" s="100" customFormat="1"/>
    <row r="48" spans="1:16" s="194" customFormat="1" ht="23.5">
      <c r="D48" s="193" t="s">
        <v>302</v>
      </c>
    </row>
    <row r="49" spans="4:13" s="109" customFormat="1" ht="21">
      <c r="D49" s="267" t="s">
        <v>303</v>
      </c>
    </row>
    <row r="50" spans="4:13" s="109" customFormat="1" ht="21">
      <c r="D50" s="267" t="s">
        <v>182</v>
      </c>
    </row>
    <row r="51" spans="4:13" s="101" customFormat="1" ht="20">
      <c r="D51" s="268" t="s">
        <v>304</v>
      </c>
      <c r="E51" s="109"/>
      <c r="F51" s="109"/>
      <c r="G51" s="109"/>
      <c r="H51" s="109"/>
      <c r="I51" s="109"/>
      <c r="J51" s="109"/>
      <c r="K51" s="109"/>
      <c r="L51" s="109"/>
      <c r="M51" s="103"/>
    </row>
    <row r="52" spans="4:13" s="101" customFormat="1" ht="21">
      <c r="D52" s="267" t="s">
        <v>305</v>
      </c>
      <c r="H52" s="269"/>
      <c r="K52" s="103"/>
      <c r="L52" s="103"/>
      <c r="M52" s="103"/>
    </row>
    <row r="53" spans="4:13" s="101" customFormat="1" ht="21">
      <c r="D53" s="267" t="s">
        <v>306</v>
      </c>
      <c r="H53" s="269"/>
      <c r="K53" s="103"/>
      <c r="L53" s="103"/>
      <c r="M53" s="103"/>
    </row>
  </sheetData>
  <phoneticPr fontId="23"/>
  <hyperlinks>
    <hyperlink ref="D51" r:id="rId1" display="https://ieeesa.webex.com/ieeesa/j.php?MTID=mc0aa610fca1e4c43ea3b3cebac574aec" xr:uid="{BD271E64-C7EC-47A1-8E35-2F5426A78ABC}"/>
    <hyperlink ref="D13" r:id="rId2" display="https://ieeesa.webex.com/ieeesa/j.php?MTID=mda3ba4f3974508f2ffdebbf050a15da3" xr:uid="{C55A3C8C-6B9C-4719-82C2-DC9FB7371A8C}"/>
    <hyperlink ref="F13" r:id="rId3" display="mailto:23490809065@ieeesa.webex.com" xr:uid="{BC3334DB-A4C8-4779-988B-0175E8493B11}"/>
    <hyperlink ref="F21" r:id="rId4" display="https://ieeesa.webex.com/webappng/sites/ieeesa/meeting/info/b98e54f75a8b495da94e7a6299b9fc1b" xr:uid="{2FFC9A64-EB0C-40A2-8AE2-56342323A106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99"/>
  <sheetViews>
    <sheetView zoomScale="80" zoomScaleNormal="80" workbookViewId="0">
      <selection activeCell="G36" sqref="G36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1" customFormat="1" ht="20.5" thickBot="1">
      <c r="A1" s="117"/>
      <c r="E1" s="88"/>
      <c r="F1" s="42"/>
      <c r="G1" s="42"/>
      <c r="H1" s="42"/>
      <c r="I1" s="42"/>
      <c r="J1" s="42"/>
      <c r="K1" s="42"/>
      <c r="L1" s="42"/>
      <c r="M1" s="42"/>
    </row>
    <row r="2" spans="1:13" s="26" customFormat="1" ht="60">
      <c r="B2" s="63"/>
      <c r="C2" s="64"/>
      <c r="D2" s="118" t="s">
        <v>169</v>
      </c>
      <c r="E2" s="35" t="s">
        <v>118</v>
      </c>
      <c r="F2" s="35" t="s">
        <v>119</v>
      </c>
      <c r="G2" s="51" t="s">
        <v>114</v>
      </c>
      <c r="H2" s="82" t="s">
        <v>401</v>
      </c>
      <c r="I2" s="66" t="s">
        <v>402</v>
      </c>
      <c r="J2" s="339" t="s">
        <v>403</v>
      </c>
      <c r="K2" s="340" t="s">
        <v>404</v>
      </c>
      <c r="L2" s="341" t="s">
        <v>405</v>
      </c>
    </row>
    <row r="3" spans="1:13" s="26" customFormat="1" ht="35.5" customHeight="1">
      <c r="B3" s="63"/>
      <c r="C3" s="64"/>
      <c r="D3" s="65"/>
      <c r="E3" s="35"/>
      <c r="F3" s="35"/>
      <c r="G3" s="97">
        <v>120</v>
      </c>
      <c r="H3" s="74">
        <v>0.5625</v>
      </c>
      <c r="I3" s="74">
        <f>H3+3/24</f>
        <v>0.6875</v>
      </c>
      <c r="J3" s="152">
        <f>H3+19/24</f>
        <v>1.3541666666666665</v>
      </c>
      <c r="K3" s="74">
        <f>H3+10/24</f>
        <v>0.97916666666666674</v>
      </c>
      <c r="L3" s="74">
        <f>K3-4/24</f>
        <v>0.81250000000000011</v>
      </c>
    </row>
    <row r="4" spans="1:13" s="30" customFormat="1" ht="20">
      <c r="A4" s="46"/>
      <c r="B4" s="157">
        <v>4.0999999999999996</v>
      </c>
      <c r="C4" s="105"/>
      <c r="D4" s="149" t="s">
        <v>128</v>
      </c>
      <c r="E4" s="50" t="s">
        <v>297</v>
      </c>
      <c r="F4" s="160" t="s">
        <v>129</v>
      </c>
      <c r="G4" s="135">
        <v>1</v>
      </c>
      <c r="H4" s="74">
        <v>0.5625</v>
      </c>
      <c r="I4" s="74">
        <f>H4+3/24</f>
        <v>0.6875</v>
      </c>
      <c r="J4" s="152">
        <f>H4+19/24</f>
        <v>1.3541666666666665</v>
      </c>
      <c r="K4" s="74">
        <f>H4+10/24</f>
        <v>0.97916666666666674</v>
      </c>
      <c r="L4" s="74">
        <f>K4-4/24</f>
        <v>0.81250000000000011</v>
      </c>
    </row>
    <row r="5" spans="1:13" s="30" customFormat="1" ht="40">
      <c r="A5" s="46"/>
      <c r="B5" s="157"/>
      <c r="C5" s="105"/>
      <c r="D5" s="149" t="s">
        <v>27</v>
      </c>
      <c r="E5" s="49"/>
      <c r="F5" s="81"/>
      <c r="G5" s="135">
        <v>1</v>
      </c>
      <c r="H5" s="83">
        <f t="shared" ref="H5:H13" si="0">H4+TIME(0,G4,0)</f>
        <v>0.56319444444444444</v>
      </c>
      <c r="I5" s="83">
        <f t="shared" ref="I5:I13" si="1">I4+TIME(0,G4,0)</f>
        <v>0.68819444444444444</v>
      </c>
      <c r="J5" s="151">
        <f t="shared" ref="J5:J13" si="2">J4+TIME(0,G4,0)</f>
        <v>1.3548611111111111</v>
      </c>
      <c r="K5" s="83">
        <f t="shared" ref="K5:K13" si="3">K4+TIME(0,G4,0)</f>
        <v>0.97986111111111118</v>
      </c>
      <c r="L5" s="83">
        <f t="shared" ref="L5:L9" si="4">L4+TIME(0,G4,0)</f>
        <v>0.81319444444444455</v>
      </c>
    </row>
    <row r="6" spans="1:13" s="30" customFormat="1" ht="20">
      <c r="A6" s="46"/>
      <c r="B6" s="158">
        <f>B4+0.1</f>
        <v>4.1999999999999993</v>
      </c>
      <c r="C6" s="91"/>
      <c r="D6" s="149" t="s">
        <v>122</v>
      </c>
      <c r="E6" s="49"/>
      <c r="F6" s="160" t="s">
        <v>123</v>
      </c>
      <c r="G6" s="135">
        <v>1</v>
      </c>
      <c r="H6" s="74">
        <f t="shared" si="0"/>
        <v>0.56388888888888888</v>
      </c>
      <c r="I6" s="74">
        <f t="shared" si="1"/>
        <v>0.68888888888888888</v>
      </c>
      <c r="J6" s="152">
        <f t="shared" si="2"/>
        <v>1.3555555555555556</v>
      </c>
      <c r="K6" s="74">
        <f t="shared" si="3"/>
        <v>0.98055555555555562</v>
      </c>
      <c r="L6" s="74">
        <f t="shared" si="4"/>
        <v>0.81388888888888899</v>
      </c>
    </row>
    <row r="7" spans="1:13" s="30" customFormat="1" ht="23.25" customHeight="1">
      <c r="A7" s="46"/>
      <c r="B7" s="158">
        <f t="shared" ref="B7:B13" si="5">B6+0.1</f>
        <v>4.2999999999999989</v>
      </c>
      <c r="C7" s="91"/>
      <c r="D7" s="149" t="s">
        <v>131</v>
      </c>
      <c r="E7" s="49"/>
      <c r="F7" s="160" t="s">
        <v>121</v>
      </c>
      <c r="G7" s="135">
        <v>1</v>
      </c>
      <c r="H7" s="74">
        <f t="shared" si="0"/>
        <v>0.56458333333333333</v>
      </c>
      <c r="I7" s="74">
        <f t="shared" si="1"/>
        <v>0.68958333333333333</v>
      </c>
      <c r="J7" s="152">
        <f t="shared" si="2"/>
        <v>1.3562500000000002</v>
      </c>
      <c r="K7" s="74">
        <f t="shared" si="3"/>
        <v>0.98125000000000007</v>
      </c>
      <c r="L7" s="74">
        <f t="shared" si="4"/>
        <v>0.81458333333333344</v>
      </c>
    </row>
    <row r="8" spans="1:13" s="30" customFormat="1" ht="23.25" customHeight="1">
      <c r="A8" s="46"/>
      <c r="B8" s="158">
        <f t="shared" si="5"/>
        <v>4.3999999999999986</v>
      </c>
      <c r="C8" s="91"/>
      <c r="D8" s="149" t="s">
        <v>132</v>
      </c>
      <c r="E8" s="49" t="s">
        <v>296</v>
      </c>
      <c r="F8" s="160" t="s">
        <v>121</v>
      </c>
      <c r="G8" s="131">
        <v>5</v>
      </c>
      <c r="H8" s="74">
        <f t="shared" si="0"/>
        <v>0.56527777777777777</v>
      </c>
      <c r="I8" s="74">
        <f t="shared" si="1"/>
        <v>0.69027777777777777</v>
      </c>
      <c r="J8" s="152">
        <f t="shared" si="2"/>
        <v>1.3569444444444447</v>
      </c>
      <c r="K8" s="74">
        <f t="shared" si="3"/>
        <v>0.98194444444444451</v>
      </c>
      <c r="L8" s="74">
        <f t="shared" si="4"/>
        <v>0.81527777777777788</v>
      </c>
    </row>
    <row r="9" spans="1:13" s="103" customFormat="1" ht="84.75" customHeight="1">
      <c r="B9" s="59">
        <f t="shared" si="5"/>
        <v>4.4999999999999982</v>
      </c>
      <c r="D9" s="364" t="s">
        <v>367</v>
      </c>
      <c r="E9" s="53"/>
      <c r="F9" s="69" t="s">
        <v>129</v>
      </c>
      <c r="G9" s="70">
        <v>10</v>
      </c>
      <c r="H9" s="83">
        <f t="shared" si="0"/>
        <v>0.56874999999999998</v>
      </c>
      <c r="I9" s="83">
        <f t="shared" si="1"/>
        <v>0.69374999999999998</v>
      </c>
      <c r="J9" s="151">
        <f t="shared" si="2"/>
        <v>1.3604166666666671</v>
      </c>
      <c r="K9" s="83">
        <f t="shared" si="3"/>
        <v>0.98541666666666672</v>
      </c>
      <c r="L9" s="83">
        <f t="shared" si="4"/>
        <v>0.81875000000000009</v>
      </c>
    </row>
    <row r="10" spans="1:13" s="103" customFormat="1" ht="73" customHeight="1">
      <c r="B10" s="106">
        <f>B9+0.1</f>
        <v>4.5999999999999979</v>
      </c>
      <c r="D10" s="273" t="s">
        <v>217</v>
      </c>
      <c r="E10" s="274"/>
      <c r="F10" s="84" t="s">
        <v>121</v>
      </c>
      <c r="G10" s="73">
        <v>10</v>
      </c>
      <c r="H10" s="83">
        <f>H9+TIME(0,G9,0)</f>
        <v>0.5756944444444444</v>
      </c>
      <c r="I10" s="83">
        <f>I9+TIME(0,G9,0)</f>
        <v>0.7006944444444444</v>
      </c>
      <c r="J10" s="151">
        <f>J9+TIME(0,G9,0)</f>
        <v>1.3673611111111115</v>
      </c>
      <c r="K10" s="83">
        <f>K9+TIME(0,G9,0)</f>
        <v>0.99236111111111114</v>
      </c>
      <c r="L10" s="83">
        <f>L9+TIME(0,G9,0)</f>
        <v>0.82569444444444451</v>
      </c>
    </row>
    <row r="11" spans="1:13" s="103" customFormat="1" ht="73" customHeight="1">
      <c r="B11" s="106">
        <f>B10+0.1</f>
        <v>4.6999999999999975</v>
      </c>
      <c r="D11" s="342" t="s">
        <v>242</v>
      </c>
      <c r="E11" s="337" t="s">
        <v>341</v>
      </c>
      <c r="F11" s="343" t="s">
        <v>243</v>
      </c>
      <c r="G11" s="344">
        <v>15</v>
      </c>
      <c r="H11" s="83">
        <f>H10+TIME(0,G10,0)</f>
        <v>0.58263888888888882</v>
      </c>
      <c r="I11" s="83">
        <f>I10+TIME(0,G10,0)</f>
        <v>0.70763888888888882</v>
      </c>
      <c r="J11" s="151">
        <f>J10+TIME(0,G10,0)</f>
        <v>1.3743055555555559</v>
      </c>
      <c r="K11" s="83">
        <f>K10+TIME(0,G10,0)</f>
        <v>0.99930555555555556</v>
      </c>
      <c r="L11" s="83">
        <f>L10+TIME(0,G10,0)</f>
        <v>0.83263888888888893</v>
      </c>
    </row>
    <row r="12" spans="1:13" s="30" customFormat="1" ht="64" customHeight="1">
      <c r="A12" s="46"/>
      <c r="B12" s="271">
        <f>B11+0.1</f>
        <v>4.7999999999999972</v>
      </c>
      <c r="C12" s="272"/>
      <c r="D12" s="295" t="s">
        <v>385</v>
      </c>
      <c r="E12" s="53"/>
      <c r="F12" s="96" t="s">
        <v>183</v>
      </c>
      <c r="G12" s="179">
        <v>10</v>
      </c>
      <c r="H12" s="83">
        <f>H11+TIME(0,G11,0)</f>
        <v>0.59305555555555545</v>
      </c>
      <c r="I12" s="83">
        <f>I11+TIME(0,G11,0)</f>
        <v>0.71805555555555545</v>
      </c>
      <c r="J12" s="151">
        <f>J11+TIME(0,G11,0)</f>
        <v>1.3847222222222226</v>
      </c>
      <c r="K12" s="83">
        <f>K11+TIME(0,G11,0)</f>
        <v>1.0097222222222222</v>
      </c>
      <c r="L12" s="83">
        <f>L11+TIME(0,G11,0)</f>
        <v>0.84305555555555556</v>
      </c>
    </row>
    <row r="13" spans="1:13" s="103" customFormat="1" ht="75.5" customHeight="1">
      <c r="B13" s="106">
        <f t="shared" si="5"/>
        <v>4.8999999999999968</v>
      </c>
      <c r="D13" s="296" t="s">
        <v>172</v>
      </c>
      <c r="E13" s="56" t="s">
        <v>202</v>
      </c>
      <c r="F13" s="84" t="s">
        <v>133</v>
      </c>
      <c r="G13" s="73">
        <v>5</v>
      </c>
      <c r="H13" s="61">
        <f t="shared" si="0"/>
        <v>0.59999999999999987</v>
      </c>
      <c r="I13" s="61">
        <f t="shared" si="1"/>
        <v>0.72499999999999987</v>
      </c>
      <c r="J13" s="153">
        <f t="shared" si="2"/>
        <v>1.3916666666666671</v>
      </c>
      <c r="K13" s="61">
        <f t="shared" si="3"/>
        <v>1.0166666666666666</v>
      </c>
      <c r="L13" s="61">
        <f>L12+TIME(0,G12,0)</f>
        <v>0.85</v>
      </c>
    </row>
    <row r="14" spans="1:13" s="101" customFormat="1" ht="54.75" customHeight="1">
      <c r="B14" s="106"/>
      <c r="C14" s="103"/>
      <c r="D14" s="90" t="s">
        <v>368</v>
      </c>
      <c r="E14" s="159"/>
      <c r="F14" s="86"/>
      <c r="G14" s="179"/>
      <c r="H14" s="61"/>
      <c r="I14" s="61"/>
      <c r="J14" s="153"/>
      <c r="K14" s="61"/>
      <c r="L14" s="61"/>
    </row>
    <row r="15" spans="1:13" s="103" customFormat="1" ht="77.25" customHeight="1">
      <c r="A15" s="95"/>
      <c r="B15" s="106">
        <f>B13+0.1</f>
        <v>4.9999999999999964</v>
      </c>
      <c r="C15" s="33"/>
      <c r="D15" s="367" t="s">
        <v>150</v>
      </c>
      <c r="E15" s="348" t="s">
        <v>372</v>
      </c>
      <c r="F15" s="368" t="s">
        <v>390</v>
      </c>
      <c r="G15" s="73">
        <v>15</v>
      </c>
      <c r="H15" s="61">
        <f>H13+TIME(0,G13,0)</f>
        <v>0.60347222222222208</v>
      </c>
      <c r="I15" s="61">
        <f>I13+TIME(0,G13,0)</f>
        <v>0.72847222222222208</v>
      </c>
      <c r="J15" s="153">
        <f>J13+TIME(0,G13,0)</f>
        <v>1.3951388888888894</v>
      </c>
      <c r="K15" s="61">
        <f>K13+TIME(0,G13,0)</f>
        <v>1.0201388888888889</v>
      </c>
      <c r="L15" s="61">
        <f>L13+TIME(0,G13,0)</f>
        <v>0.85347222222222219</v>
      </c>
    </row>
    <row r="16" spans="1:13" s="103" customFormat="1" ht="74.5" customHeight="1">
      <c r="A16" s="95"/>
      <c r="B16" s="106">
        <f>B15+0.1</f>
        <v>5.0999999999999961</v>
      </c>
      <c r="C16" s="33"/>
      <c r="D16" s="366" t="s">
        <v>376</v>
      </c>
      <c r="E16" s="348" t="s">
        <v>375</v>
      </c>
      <c r="F16" s="349" t="s">
        <v>164</v>
      </c>
      <c r="G16" s="73">
        <v>15</v>
      </c>
      <c r="H16" s="61">
        <f>H15+TIME(0,G15,0)</f>
        <v>0.61388888888888871</v>
      </c>
      <c r="I16" s="61">
        <f>I15+TIME(0,G15,0)</f>
        <v>0.73888888888888871</v>
      </c>
      <c r="J16" s="153">
        <f>J15+TIME(0,G15,0)</f>
        <v>1.4055555555555561</v>
      </c>
      <c r="K16" s="61">
        <f>K15+TIME(0,G15,0)</f>
        <v>1.0305555555555557</v>
      </c>
      <c r="L16" s="61">
        <f>L15+TIME(0,G15,0)</f>
        <v>0.86388888888888882</v>
      </c>
    </row>
    <row r="17" spans="1:15" s="101" customFormat="1" ht="73.5" customHeight="1">
      <c r="B17" s="106">
        <f>B16+0.1</f>
        <v>5.1999999999999957</v>
      </c>
      <c r="C17" s="103"/>
      <c r="D17" s="369" t="s">
        <v>369</v>
      </c>
      <c r="E17" s="348" t="s">
        <v>370</v>
      </c>
      <c r="F17" s="337" t="s">
        <v>371</v>
      </c>
      <c r="G17" s="73">
        <v>15</v>
      </c>
      <c r="H17" s="61">
        <f>H16+TIME(0,G16,0)</f>
        <v>0.62430555555555534</v>
      </c>
      <c r="I17" s="61">
        <f>I16+TIME(0,G16,0)</f>
        <v>0.74930555555555534</v>
      </c>
      <c r="J17" s="153">
        <f>J16+TIME(0,G16,0)</f>
        <v>1.4159722222222229</v>
      </c>
      <c r="K17" s="61">
        <f>K16+TIME(0,G16,0)</f>
        <v>1.0409722222222224</v>
      </c>
      <c r="L17" s="61">
        <f>L16+TIME(0,G16,0)</f>
        <v>0.87430555555555545</v>
      </c>
    </row>
    <row r="18" spans="1:15" s="103" customFormat="1" ht="77.25" customHeight="1">
      <c r="A18" s="95"/>
      <c r="B18" s="106">
        <f>B17+0.1</f>
        <v>5.2999999999999954</v>
      </c>
      <c r="C18" s="33"/>
      <c r="D18" s="366" t="s">
        <v>373</v>
      </c>
      <c r="E18" s="348" t="s">
        <v>374</v>
      </c>
      <c r="F18" s="349" t="s">
        <v>391</v>
      </c>
      <c r="G18" s="73">
        <v>15</v>
      </c>
      <c r="H18" s="61">
        <f>H17+TIME(0,G17,0)</f>
        <v>0.63472222222222197</v>
      </c>
      <c r="I18" s="61">
        <f>I17+TIME(0,G17,0)</f>
        <v>0.75972222222222197</v>
      </c>
      <c r="J18" s="153">
        <f>J17+TIME(0,G17,0)</f>
        <v>1.4263888888888896</v>
      </c>
      <c r="K18" s="61">
        <f>K17+TIME(0,G17,0)</f>
        <v>1.0513888888888892</v>
      </c>
      <c r="L18" s="61">
        <f>L17+TIME(0,G17,0)</f>
        <v>0.88472222222222208</v>
      </c>
    </row>
    <row r="19" spans="1:15" s="17" customFormat="1" ht="34.5" customHeight="1">
      <c r="A19" s="30"/>
      <c r="B19" s="106"/>
      <c r="C19" s="62"/>
      <c r="D19" s="184" t="s">
        <v>137</v>
      </c>
      <c r="E19" s="85"/>
      <c r="F19" s="86"/>
      <c r="G19" s="31"/>
      <c r="H19" s="39"/>
      <c r="I19" s="72"/>
      <c r="J19" s="151"/>
    </row>
    <row r="20" spans="1:15" ht="82.5" customHeight="1">
      <c r="A20" s="17"/>
      <c r="B20" s="365">
        <f>B16+0.1</f>
        <v>5.1999999999999957</v>
      </c>
      <c r="C20" s="62"/>
      <c r="D20" s="185" t="s">
        <v>140</v>
      </c>
      <c r="E20" s="85" t="s">
        <v>377</v>
      </c>
      <c r="F20" s="86" t="s">
        <v>379</v>
      </c>
      <c r="G20" s="40">
        <v>5</v>
      </c>
      <c r="H20" s="61">
        <f>H16+TIME(0,G16,0)</f>
        <v>0.62430555555555534</v>
      </c>
      <c r="I20" s="61">
        <f>I16+TIME(0,G16,0)</f>
        <v>0.74930555555555534</v>
      </c>
      <c r="J20" s="153">
        <f>J16+TIME(1,G16,0)</f>
        <v>1.4576388888888894</v>
      </c>
      <c r="K20" s="61">
        <f>K16+TIME(0,G16,0)</f>
        <v>1.0409722222222224</v>
      </c>
      <c r="L20" s="61">
        <f>L16+TIME(0,G16,0)</f>
        <v>0.87430555555555545</v>
      </c>
      <c r="M20" s="30"/>
      <c r="N20" s="30"/>
      <c r="O20" s="30"/>
    </row>
    <row r="21" spans="1:15" ht="82.5" customHeight="1">
      <c r="A21" s="17"/>
      <c r="B21" s="365">
        <f>B20+0.1</f>
        <v>5.2999999999999954</v>
      </c>
      <c r="C21" s="62"/>
      <c r="D21" s="150" t="s">
        <v>171</v>
      </c>
      <c r="E21" s="85" t="s">
        <v>378</v>
      </c>
      <c r="F21" s="84" t="s">
        <v>153</v>
      </c>
      <c r="G21" s="40">
        <v>5</v>
      </c>
      <c r="H21" s="83">
        <f>H20+TIME(0,G20,0)</f>
        <v>0.62777777777777755</v>
      </c>
      <c r="I21" s="83">
        <f>I20+TIME(0,G20,0)</f>
        <v>0.75277777777777755</v>
      </c>
      <c r="J21" s="151">
        <f>J20+TIME(0,G20,0)</f>
        <v>1.4611111111111117</v>
      </c>
      <c r="K21" s="83">
        <f>K20+TIME(0,G20,0)</f>
        <v>1.0444444444444447</v>
      </c>
      <c r="L21" s="83">
        <f>L20+TIME(0,G20,0)</f>
        <v>0.87777777777777766</v>
      </c>
      <c r="M21" s="30"/>
      <c r="N21" s="30"/>
      <c r="O21" s="30"/>
    </row>
    <row r="22" spans="1:15" s="109" customFormat="1" ht="58.5" customHeight="1">
      <c r="A22" s="109" t="s">
        <v>154</v>
      </c>
      <c r="B22" s="106">
        <f>B21+0.1</f>
        <v>5.399999999999995</v>
      </c>
      <c r="C22" s="62"/>
      <c r="D22" s="185" t="s">
        <v>138</v>
      </c>
      <c r="E22" s="56"/>
      <c r="F22" s="86" t="s">
        <v>121</v>
      </c>
      <c r="G22" s="181">
        <v>1</v>
      </c>
      <c r="H22" s="83">
        <f>H21+TIME(0,G21,0)</f>
        <v>0.63124999999999976</v>
      </c>
      <c r="I22" s="83">
        <f>I21+TIME(0,G21,0)</f>
        <v>0.75624999999999976</v>
      </c>
      <c r="J22" s="151">
        <f>J21+TIME(0,G21,0)</f>
        <v>1.464583333333334</v>
      </c>
      <c r="K22" s="83">
        <f>K21+TIME(0,G21,0)</f>
        <v>1.0479166666666671</v>
      </c>
      <c r="L22" s="83">
        <f>L21+TIME(0,G21,0)</f>
        <v>0.88124999999999987</v>
      </c>
    </row>
    <row r="24" spans="1:15" s="81" customFormat="1" ht="20">
      <c r="A24" s="117"/>
      <c r="E24" s="88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>
      <c r="D25" s="169" t="s">
        <v>127</v>
      </c>
      <c r="E25" s="124"/>
      <c r="J25" s="23"/>
      <c r="K25" s="23"/>
      <c r="L25" s="23"/>
    </row>
    <row r="26" spans="1:15" s="109" customFormat="1" ht="20">
      <c r="D26" s="109" t="s">
        <v>380</v>
      </c>
    </row>
    <row r="27" spans="1:15" s="100" customFormat="1">
      <c r="D27" s="100" t="s">
        <v>381</v>
      </c>
    </row>
    <row r="28" spans="1:15" s="121" customFormat="1" ht="20">
      <c r="D28" s="121" t="s">
        <v>382</v>
      </c>
      <c r="E28" s="100"/>
      <c r="F28" s="100"/>
      <c r="G28" s="100"/>
      <c r="H28" s="100"/>
      <c r="I28" s="100"/>
      <c r="J28" s="100"/>
      <c r="K28" s="100"/>
      <c r="L28" s="100"/>
      <c r="M28" s="100"/>
    </row>
    <row r="29" spans="1:15" s="100" customFormat="1">
      <c r="D29" s="100" t="s">
        <v>383</v>
      </c>
      <c r="E29" s="121"/>
      <c r="F29" s="121"/>
      <c r="G29" s="121"/>
      <c r="H29" s="121"/>
      <c r="I29" s="121"/>
      <c r="J29" s="121"/>
      <c r="K29" s="121"/>
      <c r="L29" s="121"/>
      <c r="M29" s="121"/>
    </row>
    <row r="30" spans="1:15" s="100" customFormat="1"/>
    <row r="31" spans="1:15" s="194" customFormat="1" ht="23.5">
      <c r="D31" s="193" t="s">
        <v>302</v>
      </c>
    </row>
    <row r="32" spans="1:15" s="109" customFormat="1" ht="21">
      <c r="D32" s="267" t="s">
        <v>303</v>
      </c>
    </row>
    <row r="33" spans="1:13" s="109" customFormat="1" ht="21">
      <c r="D33" s="267" t="s">
        <v>182</v>
      </c>
    </row>
    <row r="34" spans="1:13" s="101" customFormat="1" ht="20">
      <c r="D34" s="268" t="s">
        <v>304</v>
      </c>
      <c r="E34" s="109"/>
      <c r="F34" s="109"/>
      <c r="G34" s="109"/>
      <c r="H34" s="109"/>
      <c r="I34" s="109"/>
      <c r="J34" s="109"/>
      <c r="K34" s="109"/>
      <c r="L34" s="109"/>
      <c r="M34" s="109"/>
    </row>
    <row r="35" spans="1:13" s="101" customFormat="1" ht="21">
      <c r="D35" s="267" t="s">
        <v>305</v>
      </c>
      <c r="H35" s="269"/>
    </row>
    <row r="36" spans="1:13" s="101" customFormat="1" ht="21">
      <c r="D36" s="267" t="s">
        <v>306</v>
      </c>
      <c r="H36" s="269"/>
    </row>
    <row r="37" spans="1:13" s="101" customFormat="1" ht="21">
      <c r="D37" s="267"/>
      <c r="H37" s="269"/>
    </row>
    <row r="38" spans="1:13" s="101" customFormat="1" ht="21.5" thickBot="1">
      <c r="D38" s="267"/>
      <c r="H38" s="269"/>
    </row>
    <row r="39" spans="1:13" s="30" customFormat="1" ht="29">
      <c r="A39" s="81"/>
      <c r="B39" s="46"/>
      <c r="C39" s="46"/>
      <c r="E39" s="33"/>
      <c r="F39" s="33"/>
      <c r="G39" s="51" t="s">
        <v>114</v>
      </c>
      <c r="H39" s="82" t="s">
        <v>401</v>
      </c>
      <c r="I39" s="66" t="s">
        <v>402</v>
      </c>
      <c r="J39" s="339" t="s">
        <v>403</v>
      </c>
      <c r="K39" s="340" t="s">
        <v>404</v>
      </c>
      <c r="L39" s="341" t="s">
        <v>405</v>
      </c>
    </row>
    <row r="40" spans="1:13" s="17" customFormat="1" ht="47.25" customHeight="1">
      <c r="A40" s="30"/>
      <c r="D40" s="118" t="s">
        <v>384</v>
      </c>
      <c r="E40" s="35"/>
      <c r="F40" s="35"/>
      <c r="G40" s="156">
        <v>120</v>
      </c>
      <c r="H40" s="83">
        <v>0.66666666666666663</v>
      </c>
      <c r="I40" s="83">
        <f>H40+3/24</f>
        <v>0.79166666666666663</v>
      </c>
      <c r="J40" s="151">
        <f>H40+19/24</f>
        <v>1.4583333333333333</v>
      </c>
      <c r="K40" s="83">
        <f>H40+10/24</f>
        <v>1.0833333333333333</v>
      </c>
      <c r="L40" s="83">
        <f>K40-4/24</f>
        <v>0.91666666666666663</v>
      </c>
    </row>
    <row r="41" spans="1:13" s="30" customFormat="1" ht="18">
      <c r="A41" s="17"/>
      <c r="B41" s="46"/>
      <c r="C41" s="46"/>
      <c r="E41" s="33"/>
      <c r="F41" s="33"/>
      <c r="G41" s="31"/>
      <c r="H41" s="33"/>
      <c r="I41" s="45"/>
    </row>
    <row r="42" spans="1:13" s="108" customFormat="1" ht="18.5" thickBot="1">
      <c r="A42" s="46"/>
    </row>
    <row r="43" spans="1:13" s="101" customFormat="1" ht="21.5" thickBot="1">
      <c r="D43" s="284" t="s">
        <v>198</v>
      </c>
      <c r="E43" s="285"/>
      <c r="F43" s="267"/>
      <c r="G43" s="286"/>
      <c r="H43" s="92"/>
      <c r="I43" s="148"/>
      <c r="K43" s="103"/>
      <c r="L43" s="103"/>
      <c r="M43" s="103"/>
    </row>
    <row r="44" spans="1:13" s="30" customFormat="1" ht="19" thickBot="1">
      <c r="D44" s="352" t="s">
        <v>289</v>
      </c>
      <c r="E44" s="353"/>
      <c r="F44" s="352"/>
      <c r="G44" s="354"/>
      <c r="H44" s="40"/>
      <c r="I44" s="58"/>
      <c r="K44" s="33"/>
      <c r="L44" s="33"/>
      <c r="M44" s="33"/>
    </row>
    <row r="45" spans="1:13" s="30" customFormat="1" ht="18.5">
      <c r="D45" s="352" t="s">
        <v>182</v>
      </c>
      <c r="E45" s="353"/>
      <c r="F45" s="352" t="s">
        <v>192</v>
      </c>
      <c r="G45" s="355"/>
      <c r="H45" s="40"/>
      <c r="I45" s="58"/>
      <c r="K45" s="33"/>
      <c r="L45" s="33"/>
      <c r="M45" s="33"/>
    </row>
    <row r="46" spans="1:13" s="30" customFormat="1" ht="18">
      <c r="D46" s="356" t="s">
        <v>290</v>
      </c>
      <c r="E46" s="353"/>
      <c r="F46" s="356" t="s">
        <v>291</v>
      </c>
      <c r="G46" s="355"/>
      <c r="H46" s="40"/>
      <c r="I46" s="58"/>
      <c r="K46" s="33"/>
      <c r="L46" s="33"/>
      <c r="M46" s="33"/>
    </row>
    <row r="47" spans="1:13" s="30" customFormat="1" ht="18.5">
      <c r="D47" s="352" t="s">
        <v>354</v>
      </c>
      <c r="E47" s="353"/>
      <c r="F47" s="352" t="s">
        <v>193</v>
      </c>
      <c r="G47" s="355"/>
      <c r="H47" s="40"/>
      <c r="I47" s="58"/>
      <c r="K47" s="33"/>
      <c r="L47" s="33"/>
      <c r="M47" s="33"/>
    </row>
    <row r="48" spans="1:13" s="30" customFormat="1" ht="18.5">
      <c r="D48" s="352" t="s">
        <v>355</v>
      </c>
      <c r="E48" s="353"/>
      <c r="F48" s="352" t="s">
        <v>194</v>
      </c>
      <c r="G48" s="355"/>
      <c r="H48" s="40"/>
      <c r="I48" s="58"/>
      <c r="K48" s="33"/>
      <c r="L48" s="33"/>
      <c r="M48" s="33"/>
    </row>
    <row r="49" spans="1:15" s="30" customFormat="1" ht="18.5">
      <c r="D49" s="352"/>
      <c r="E49" s="353"/>
      <c r="F49" s="352" t="s">
        <v>195</v>
      </c>
      <c r="G49" s="355"/>
      <c r="H49" s="40"/>
      <c r="I49" s="58"/>
      <c r="K49" s="33"/>
      <c r="L49" s="33"/>
      <c r="M49" s="33"/>
    </row>
    <row r="50" spans="1:15" s="30" customFormat="1" ht="18.5">
      <c r="D50" s="38"/>
      <c r="E50" s="353"/>
      <c r="F50" s="352" t="s">
        <v>196</v>
      </c>
      <c r="G50" s="355"/>
      <c r="H50" s="40"/>
      <c r="I50" s="58"/>
      <c r="K50" s="33"/>
      <c r="L50" s="33"/>
      <c r="M50" s="33"/>
    </row>
    <row r="51" spans="1:15" s="30" customFormat="1" ht="18.5">
      <c r="D51" s="38"/>
      <c r="E51" s="353"/>
      <c r="F51" s="352" t="s">
        <v>356</v>
      </c>
      <c r="G51" s="355"/>
      <c r="H51" s="40"/>
      <c r="I51" s="58"/>
      <c r="K51" s="33"/>
      <c r="L51" s="33"/>
      <c r="M51" s="33"/>
    </row>
    <row r="52" spans="1:15" s="30" customFormat="1" ht="18.5">
      <c r="D52" s="38"/>
      <c r="E52" s="353"/>
      <c r="F52" s="352" t="s">
        <v>357</v>
      </c>
      <c r="G52" s="355"/>
      <c r="H52" s="40"/>
      <c r="I52" s="58"/>
      <c r="K52" s="33"/>
      <c r="L52" s="33"/>
      <c r="M52" s="33"/>
    </row>
    <row r="53" spans="1:15" s="30" customFormat="1" ht="18.5">
      <c r="D53" s="38"/>
      <c r="E53" s="353"/>
      <c r="F53" s="352" t="s">
        <v>197</v>
      </c>
      <c r="G53" s="355"/>
      <c r="H53" s="40"/>
      <c r="I53" s="58"/>
      <c r="K53" s="33"/>
      <c r="L53" s="33"/>
      <c r="M53" s="33"/>
    </row>
    <row r="54" spans="1:15" s="30" customFormat="1" ht="18">
      <c r="B54" s="57"/>
      <c r="C54" s="37"/>
      <c r="D54" s="357"/>
      <c r="E54" s="31"/>
      <c r="F54" s="356" t="s">
        <v>292</v>
      </c>
      <c r="G54" s="40"/>
      <c r="H54" s="40"/>
      <c r="I54" s="58"/>
      <c r="K54" s="33"/>
      <c r="L54" s="33"/>
      <c r="M54" s="33"/>
    </row>
    <row r="56" spans="1:15" ht="18">
      <c r="B56" s="30"/>
      <c r="C56" s="30"/>
      <c r="D56" s="30"/>
      <c r="E56" s="31"/>
      <c r="F56" s="30"/>
      <c r="I56" s="30"/>
      <c r="J56" s="75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41"/>
      <c r="I57" s="30"/>
      <c r="J57" s="75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B90" s="30"/>
      <c r="C90" s="30"/>
      <c r="D90" s="30"/>
      <c r="E90" s="31"/>
      <c r="F90" s="30"/>
      <c r="G90" s="30"/>
      <c r="H90" s="30"/>
      <c r="I90" s="30"/>
      <c r="K90" s="33"/>
      <c r="L90" s="33"/>
      <c r="M90" s="30"/>
      <c r="N90" s="30"/>
      <c r="O90" s="30"/>
    </row>
    <row r="91" spans="1:15" ht="17.5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7.5">
      <c r="A92" s="30"/>
      <c r="B92" s="30"/>
      <c r="G92" s="30"/>
      <c r="H92" s="30"/>
      <c r="I92" s="30"/>
      <c r="K92" s="33"/>
      <c r="L92" s="33"/>
      <c r="M92" s="30"/>
      <c r="N92" s="30"/>
      <c r="O92" s="30"/>
    </row>
    <row r="93" spans="1:15" ht="17.5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7.5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7.5">
      <c r="A95" s="30"/>
      <c r="G95" s="30"/>
      <c r="H95" s="30"/>
      <c r="I95" s="30"/>
      <c r="K95" s="33"/>
      <c r="L95" s="33"/>
      <c r="M95" s="30"/>
      <c r="N95" s="30"/>
      <c r="O95" s="30"/>
    </row>
    <row r="96" spans="1:15" ht="17.5">
      <c r="A96" s="30"/>
      <c r="G96" s="30"/>
      <c r="H96" s="30"/>
    </row>
    <row r="97" spans="5:12" ht="17.5">
      <c r="G97" s="30"/>
      <c r="H97" s="30"/>
    </row>
    <row r="98" spans="5:12" ht="17.5">
      <c r="G98" s="30"/>
      <c r="H98" s="30"/>
    </row>
    <row r="99" spans="5:12" ht="17.5">
      <c r="E99" s="2"/>
      <c r="G99" s="30"/>
      <c r="H99" s="30"/>
      <c r="J99" s="2"/>
      <c r="K99" s="2"/>
      <c r="L99" s="2"/>
    </row>
  </sheetData>
  <phoneticPr fontId="23"/>
  <hyperlinks>
    <hyperlink ref="D34" r:id="rId1" display="https://ieeesa.webex.com/ieeesa/j.php?MTID=mc0aa610fca1e4c43ea3b3cebac574aec" xr:uid="{A73366EB-DCDC-46A9-83CA-1F010A064F1A}"/>
    <hyperlink ref="D46" r:id="rId2" display="https://ieeesa.webex.com/ieeesa/j.php?MTID=mda3ba4f3974508f2ffdebbf050a15da3" xr:uid="{7856BCF4-83B6-4559-AB52-B0FEE1E2BA1D}"/>
    <hyperlink ref="F46" r:id="rId3" display="mailto:23490809065@ieeesa.webex.com" xr:uid="{3466A2E2-E57D-4362-9244-7354E47133B2}"/>
    <hyperlink ref="F54" r:id="rId4" display="https://ieeesa.webex.com/webappng/sites/ieeesa/meeting/info/b98e54f75a8b495da94e7a6299b9fc1b" xr:uid="{5BBE7A4B-8780-47D3-9F9D-3A154C3BD4BF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Sep 9 Mon</vt:lpstr>
      <vt:lpstr>Sep 10 Tue</vt:lpstr>
      <vt:lpstr>Sep 11 Wed</vt:lpstr>
      <vt:lpstr>Sep 12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2024-09-06T10:02:57Z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