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filterPrivacy="1"/>
  <xr:revisionPtr revIDLastSave="0" documentId="8_{CB17332A-4E94-4568-91FA-B8EFAF2344C9}" xr6:coauthVersionLast="47" xr6:coauthVersionMax="47" xr10:uidLastSave="{00000000-0000-0000-0000-000000000000}"/>
  <bookViews>
    <workbookView xWindow="-90" yWindow="-90" windowWidth="19380" windowHeight="10260" tabRatio="961" activeTab="1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July 15 Mon" sheetId="25" r:id="rId6"/>
    <sheet name="July 16 Tue" sheetId="36" r:id="rId7"/>
    <sheet name="July 17 Wed" sheetId="11" r:id="rId8"/>
    <sheet name="July 18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2" i="31" l="1"/>
  <c r="L12" i="31"/>
  <c r="K12" i="31"/>
  <c r="J12" i="31"/>
  <c r="I12" i="31"/>
  <c r="H12" i="31"/>
  <c r="B6" i="32"/>
  <c r="D6" i="32" s="1"/>
  <c r="I6" i="32" s="1"/>
  <c r="N6" i="32" s="1"/>
  <c r="S6" i="32" s="1"/>
  <c r="X6" i="32" s="1"/>
  <c r="AA6" i="32" s="1"/>
  <c r="B36" i="36" l="1"/>
  <c r="B13" i="36" l="1"/>
  <c r="B16" i="11"/>
  <c r="K41" i="31" l="1"/>
  <c r="J41" i="31"/>
  <c r="I41" i="31"/>
  <c r="L6" i="31" l="1"/>
  <c r="K6" i="31"/>
  <c r="J6" i="31"/>
  <c r="I6" i="31"/>
  <c r="L5" i="31"/>
  <c r="K5" i="31"/>
  <c r="J5" i="31"/>
  <c r="I5" i="31"/>
  <c r="L3" i="31"/>
  <c r="K3" i="31"/>
  <c r="J3" i="31"/>
  <c r="I3" i="31"/>
  <c r="L7" i="11"/>
  <c r="K7" i="11"/>
  <c r="J7" i="11"/>
  <c r="I7" i="11"/>
  <c r="L5" i="11"/>
  <c r="K5" i="11"/>
  <c r="J5" i="11"/>
  <c r="I5" i="11"/>
  <c r="L28" i="36"/>
  <c r="K28" i="36"/>
  <c r="J28" i="36"/>
  <c r="I28" i="36"/>
  <c r="L26" i="36"/>
  <c r="K26" i="36"/>
  <c r="J26" i="36"/>
  <c r="I26" i="36"/>
  <c r="L7" i="36"/>
  <c r="K7" i="36"/>
  <c r="J7" i="36"/>
  <c r="I7" i="36"/>
  <c r="L5" i="36"/>
  <c r="L4" i="25"/>
  <c r="K5" i="36"/>
  <c r="J5" i="36"/>
  <c r="I5" i="36"/>
  <c r="K4" i="25"/>
  <c r="J4" i="25"/>
  <c r="I4" i="25"/>
  <c r="B9" i="36" l="1"/>
  <c r="B10" i="36" s="1"/>
  <c r="H8" i="36"/>
  <c r="H9" i="36" s="1"/>
  <c r="H10" i="36" s="1"/>
  <c r="H11" i="36" s="1"/>
  <c r="H13" i="36" s="1"/>
  <c r="H14" i="36" s="1"/>
  <c r="L8" i="36"/>
  <c r="L9" i="36" s="1"/>
  <c r="L10" i="36" s="1"/>
  <c r="L11" i="36" s="1"/>
  <c r="K8" i="36"/>
  <c r="K9" i="36" s="1"/>
  <c r="K10" i="36" s="1"/>
  <c r="K11" i="36" s="1"/>
  <c r="J8" i="36"/>
  <c r="J9" i="36" s="1"/>
  <c r="J10" i="36" s="1"/>
  <c r="J11" i="36" s="1"/>
  <c r="I8" i="36"/>
  <c r="I9" i="36" s="1"/>
  <c r="I10" i="36" s="1"/>
  <c r="I11" i="36" s="1"/>
  <c r="AD10" i="32"/>
  <c r="AD11" i="32" s="1"/>
  <c r="AG9" i="32"/>
  <c r="AF9" i="32"/>
  <c r="AE9" i="32"/>
  <c r="J13" i="36" l="1"/>
  <c r="J14" i="36" s="1"/>
  <c r="J15" i="36" s="1"/>
  <c r="I13" i="36"/>
  <c r="I14" i="36" s="1"/>
  <c r="I15" i="36" s="1"/>
  <c r="K13" i="36"/>
  <c r="K14" i="36" s="1"/>
  <c r="K15" i="36" s="1"/>
  <c r="K16" i="36" s="1"/>
  <c r="L13" i="36"/>
  <c r="H15" i="36"/>
  <c r="AD12" i="32"/>
  <c r="AG11" i="32"/>
  <c r="AF11" i="32"/>
  <c r="AE11" i="32"/>
  <c r="AE10" i="32"/>
  <c r="AF10" i="32"/>
  <c r="AG10" i="32"/>
  <c r="AG12" i="32" l="1"/>
  <c r="AF12" i="32"/>
  <c r="AE12" i="32"/>
  <c r="AD13" i="32"/>
  <c r="AD14" i="32" l="1"/>
  <c r="AG13" i="32"/>
  <c r="AF13" i="32"/>
  <c r="AE13" i="32"/>
  <c r="AF14" i="32" l="1"/>
  <c r="AE14" i="32"/>
  <c r="AD15" i="32"/>
  <c r="AG14" i="32"/>
  <c r="AD16" i="32" l="1"/>
  <c r="AG15" i="32"/>
  <c r="AF15" i="32"/>
  <c r="AE15" i="32"/>
  <c r="AG16" i="32" l="1"/>
  <c r="AF16" i="32"/>
  <c r="AE16" i="32"/>
  <c r="AD17" i="32"/>
  <c r="AF17" i="32" l="1"/>
  <c r="AG17" i="32"/>
  <c r="AE17" i="32"/>
  <c r="AD18" i="32"/>
  <c r="AD19" i="32" l="1"/>
  <c r="AG18" i="32"/>
  <c r="AE18" i="32"/>
  <c r="AF18" i="32"/>
  <c r="AD20" i="32" l="1"/>
  <c r="AG19" i="32"/>
  <c r="AF19" i="32"/>
  <c r="AE19" i="32"/>
  <c r="AG20" i="32" l="1"/>
  <c r="AF20" i="32"/>
  <c r="AE20" i="32"/>
  <c r="AD21" i="32"/>
  <c r="AE21" i="32" l="1"/>
  <c r="AD22" i="32"/>
  <c r="AF21" i="32"/>
  <c r="AG21" i="32"/>
  <c r="AE22" i="32" l="1"/>
  <c r="AD23" i="32"/>
  <c r="AG22" i="32"/>
  <c r="AF22" i="32"/>
  <c r="AD24" i="32" l="1"/>
  <c r="AG23" i="32"/>
  <c r="AF23" i="32"/>
  <c r="AE23" i="32"/>
  <c r="AG24" i="32" l="1"/>
  <c r="AF24" i="32"/>
  <c r="AE24" i="32"/>
  <c r="AD25" i="32"/>
  <c r="AG25" i="32" l="1"/>
  <c r="AF25" i="32"/>
  <c r="AD26" i="32"/>
  <c r="AE25" i="32"/>
  <c r="AF26" i="32" l="1"/>
  <c r="AE26" i="32"/>
  <c r="AD27" i="32"/>
  <c r="AG26" i="32"/>
  <c r="AD28" i="32" l="1"/>
  <c r="AG27" i="32"/>
  <c r="AF27" i="32"/>
  <c r="AE27" i="32"/>
  <c r="AG28" i="32" l="1"/>
  <c r="AF28" i="32"/>
  <c r="AE28" i="32"/>
  <c r="AD29" i="32"/>
  <c r="AF29" i="32" l="1"/>
  <c r="AG29" i="32"/>
  <c r="AD30" i="32"/>
  <c r="AE29" i="32"/>
  <c r="AD31" i="32" l="1"/>
  <c r="AG30" i="32"/>
  <c r="AF30" i="32"/>
  <c r="AE30" i="32"/>
  <c r="AD32" i="32" l="1"/>
  <c r="AG31" i="32"/>
  <c r="AF31" i="32"/>
  <c r="AE31" i="32"/>
  <c r="AG32" i="32" l="1"/>
  <c r="AF32" i="32"/>
  <c r="AE32" i="32"/>
  <c r="AD33" i="32"/>
  <c r="AE33" i="32" l="1"/>
  <c r="AG33" i="32"/>
  <c r="AF33" i="32"/>
  <c r="AD34" i="32"/>
  <c r="AE34" i="32" l="1"/>
  <c r="AD35" i="32"/>
  <c r="AG34" i="32"/>
  <c r="AF34" i="32"/>
  <c r="AD36" i="32" l="1"/>
  <c r="AG35" i="32"/>
  <c r="AF35" i="32"/>
  <c r="AE35" i="32"/>
  <c r="AG36" i="32" l="1"/>
  <c r="AF36" i="32"/>
  <c r="AE36" i="32"/>
  <c r="AD37" i="32"/>
  <c r="AE37" i="32" l="1"/>
  <c r="AD38" i="32"/>
  <c r="AG37" i="32"/>
  <c r="AF37" i="32"/>
  <c r="AF38" i="32" l="1"/>
  <c r="AE38" i="32"/>
  <c r="AD39" i="32"/>
  <c r="AG38" i="32"/>
  <c r="AD40" i="32" l="1"/>
  <c r="AG39" i="32"/>
  <c r="AF39" i="32"/>
  <c r="AE39" i="32"/>
  <c r="AG40" i="32" l="1"/>
  <c r="AF40" i="32"/>
  <c r="AE40" i="32"/>
  <c r="I37" i="11" l="1"/>
  <c r="L7" i="31"/>
  <c r="L8" i="31" s="1"/>
  <c r="L9" i="31" s="1"/>
  <c r="L10" i="31" s="1"/>
  <c r="K7" i="31"/>
  <c r="K8" i="31" s="1"/>
  <c r="K9" i="31" s="1"/>
  <c r="K10" i="31" s="1"/>
  <c r="J7" i="31"/>
  <c r="J8" i="31" s="1"/>
  <c r="J9" i="31" s="1"/>
  <c r="J10" i="31" s="1"/>
  <c r="I7" i="31"/>
  <c r="I8" i="31" s="1"/>
  <c r="I9" i="31" s="1"/>
  <c r="I10" i="31" s="1"/>
  <c r="H7" i="31"/>
  <c r="H8" i="31" s="1"/>
  <c r="H9" i="31" s="1"/>
  <c r="H10" i="31" s="1"/>
  <c r="J29" i="36"/>
  <c r="J30" i="36" s="1"/>
  <c r="J31" i="36" s="1"/>
  <c r="H11" i="31" l="1"/>
  <c r="I11" i="31"/>
  <c r="J11" i="31"/>
  <c r="K11" i="31"/>
  <c r="L11" i="31"/>
  <c r="J32" i="36"/>
  <c r="J33" i="36" s="1"/>
  <c r="J34" i="36" s="1"/>
  <c r="J36" i="36" s="1"/>
  <c r="B30" i="36"/>
  <c r="B31" i="36" s="1"/>
  <c r="B32" i="36" s="1"/>
  <c r="L29" i="36"/>
  <c r="L30" i="36" s="1"/>
  <c r="L31" i="36" s="1"/>
  <c r="K29" i="36"/>
  <c r="K30" i="36" s="1"/>
  <c r="K31" i="36" s="1"/>
  <c r="I29" i="36"/>
  <c r="I30" i="36" s="1"/>
  <c r="I31" i="36" s="1"/>
  <c r="H29" i="36"/>
  <c r="B9" i="11"/>
  <c r="B10" i="11" s="1"/>
  <c r="B11" i="11" s="1"/>
  <c r="B12" i="11" s="1"/>
  <c r="L8" i="11"/>
  <c r="L9" i="11" s="1"/>
  <c r="L10" i="11" s="1"/>
  <c r="L11" i="11" s="1"/>
  <c r="L12" i="11" s="1"/>
  <c r="K8" i="11"/>
  <c r="K9" i="11" s="1"/>
  <c r="K10" i="11" s="1"/>
  <c r="K11" i="11" s="1"/>
  <c r="K12" i="11" s="1"/>
  <c r="J8" i="11"/>
  <c r="J9" i="11" s="1"/>
  <c r="J10" i="11" s="1"/>
  <c r="J11" i="11" s="1"/>
  <c r="J12" i="11" s="1"/>
  <c r="I8" i="11"/>
  <c r="I9" i="11" s="1"/>
  <c r="I10" i="11" s="1"/>
  <c r="I11" i="11" s="1"/>
  <c r="I12" i="11" s="1"/>
  <c r="H8" i="11"/>
  <c r="B8" i="31"/>
  <c r="B9" i="31" s="1"/>
  <c r="B10" i="31" s="1"/>
  <c r="B11" i="31" l="1"/>
  <c r="B13" i="31"/>
  <c r="B14" i="31" s="1"/>
  <c r="B16" i="31" s="1"/>
  <c r="B17" i="31" s="1"/>
  <c r="B18" i="31" s="1"/>
  <c r="B20" i="31" s="1"/>
  <c r="B21" i="31" s="1"/>
  <c r="B22" i="31" s="1"/>
  <c r="B37" i="36"/>
  <c r="B33" i="36"/>
  <c r="B34" i="36" s="1"/>
  <c r="B14" i="36" s="1"/>
  <c r="B15" i="36" s="1"/>
  <c r="J37" i="36"/>
  <c r="J38" i="36" s="1"/>
  <c r="K13" i="11"/>
  <c r="K14" i="11" s="1"/>
  <c r="K15" i="11" s="1"/>
  <c r="K16" i="11" s="1"/>
  <c r="K17" i="11" s="1"/>
  <c r="I13" i="11"/>
  <c r="I14" i="11" s="1"/>
  <c r="I15" i="11" s="1"/>
  <c r="I16" i="11" s="1"/>
  <c r="I17" i="11" s="1"/>
  <c r="J13" i="11"/>
  <c r="J14" i="11" s="1"/>
  <c r="J15" i="11" s="1"/>
  <c r="J16" i="11" s="1"/>
  <c r="J17" i="11" s="1"/>
  <c r="H9" i="11"/>
  <c r="H10" i="11" s="1"/>
  <c r="H11" i="11" s="1"/>
  <c r="H12" i="11" s="1"/>
  <c r="L13" i="11"/>
  <c r="L14" i="11" s="1"/>
  <c r="L15" i="11" s="1"/>
  <c r="L16" i="11" s="1"/>
  <c r="L17" i="11" s="1"/>
  <c r="B13" i="11"/>
  <c r="B14" i="11" s="1"/>
  <c r="B15" i="11" s="1"/>
  <c r="I32" i="36"/>
  <c r="K32" i="36"/>
  <c r="L32" i="36"/>
  <c r="B38" i="36"/>
  <c r="H30" i="36"/>
  <c r="H31" i="36" s="1"/>
  <c r="B39" i="36" l="1"/>
  <c r="J39" i="36"/>
  <c r="J40" i="36" s="1"/>
  <c r="J41" i="36" s="1"/>
  <c r="J42" i="36" s="1"/>
  <c r="J43" i="36" s="1"/>
  <c r="L33" i="36"/>
  <c r="L34" i="36" s="1"/>
  <c r="I33" i="36"/>
  <c r="I34" i="36" s="1"/>
  <c r="I36" i="36" s="1"/>
  <c r="I37" i="36" s="1"/>
  <c r="I38" i="36" s="1"/>
  <c r="K33" i="36"/>
  <c r="K34" i="36" s="1"/>
  <c r="K36" i="36" s="1"/>
  <c r="K37" i="36" s="1"/>
  <c r="K38" i="36" s="1"/>
  <c r="K17" i="36"/>
  <c r="K18" i="36" s="1"/>
  <c r="K19" i="36" s="1"/>
  <c r="J16" i="36"/>
  <c r="J17" i="36" s="1"/>
  <c r="J18" i="36" s="1"/>
  <c r="B17" i="11"/>
  <c r="H13" i="11"/>
  <c r="H14" i="11" s="1"/>
  <c r="H15" i="11" s="1"/>
  <c r="H16" i="11" s="1"/>
  <c r="H17" i="11" s="1"/>
  <c r="I36" i="11"/>
  <c r="B40" i="36" l="1"/>
  <c r="B41" i="36" s="1"/>
  <c r="B42" i="36" s="1"/>
  <c r="B43" i="36" s="1"/>
  <c r="B44" i="36" s="1"/>
  <c r="I39" i="36"/>
  <c r="K39" i="36"/>
  <c r="K40" i="36" s="1"/>
  <c r="K41" i="36" s="1"/>
  <c r="K42" i="36" s="1"/>
  <c r="K43" i="36" s="1"/>
  <c r="K44" i="36" s="1"/>
  <c r="K45" i="36" s="1"/>
  <c r="J44" i="36"/>
  <c r="J45" i="36"/>
  <c r="L14" i="36"/>
  <c r="L15" i="36" s="1"/>
  <c r="L16" i="36" s="1"/>
  <c r="L17" i="36" s="1"/>
  <c r="L18" i="36" s="1"/>
  <c r="L19" i="36" s="1"/>
  <c r="L36" i="36"/>
  <c r="L37" i="36" s="1"/>
  <c r="L38" i="36" s="1"/>
  <c r="J19" i="36"/>
  <c r="I16" i="36"/>
  <c r="I17" i="36" s="1"/>
  <c r="I18" i="36" s="1"/>
  <c r="H32" i="36"/>
  <c r="B19" i="36" l="1"/>
  <c r="B45" i="36"/>
  <c r="I40" i="36"/>
  <c r="I41" i="36" s="1"/>
  <c r="I42" i="36" s="1"/>
  <c r="I43" i="36" s="1"/>
  <c r="I44" i="36" s="1"/>
  <c r="I45" i="36" s="1"/>
  <c r="L39" i="36"/>
  <c r="L40" i="36" s="1"/>
  <c r="L41" i="36" s="1"/>
  <c r="L42" i="36" s="1"/>
  <c r="L43" i="36" s="1"/>
  <c r="L44" i="36" s="1"/>
  <c r="L45" i="36" s="1"/>
  <c r="H33" i="36"/>
  <c r="H34" i="36" s="1"/>
  <c r="H36" i="36" s="1"/>
  <c r="H37" i="36" s="1"/>
  <c r="H38" i="36" s="1"/>
  <c r="I19" i="36"/>
  <c r="B16" i="36"/>
  <c r="B17" i="36" s="1"/>
  <c r="B18" i="36" s="1"/>
  <c r="H39" i="36" l="1"/>
  <c r="H16" i="36"/>
  <c r="H13" i="31"/>
  <c r="H14" i="31" s="1"/>
  <c r="H16" i="31" s="1"/>
  <c r="H40" i="36" l="1"/>
  <c r="H41" i="36" s="1"/>
  <c r="H42" i="36" s="1"/>
  <c r="H43" i="36" s="1"/>
  <c r="H44" i="36" s="1"/>
  <c r="H45" i="36" s="1"/>
  <c r="H17" i="36"/>
  <c r="H18" i="36" s="1"/>
  <c r="J13" i="31"/>
  <c r="J14" i="31" s="1"/>
  <c r="J16" i="31" s="1"/>
  <c r="I13" i="31"/>
  <c r="I14" i="31" s="1"/>
  <c r="I16" i="31" s="1"/>
  <c r="H19" i="36" l="1"/>
  <c r="L13" i="31"/>
  <c r="L14" i="31" s="1"/>
  <c r="L16" i="31" s="1"/>
  <c r="K13" i="31"/>
  <c r="K14" i="31" s="1"/>
  <c r="K16" i="31" s="1"/>
  <c r="H17" i="31"/>
  <c r="J17" i="31" l="1"/>
  <c r="H18" i="31"/>
  <c r="H20" i="31" s="1"/>
  <c r="H21" i="31" s="1"/>
  <c r="H22" i="31" s="1"/>
  <c r="J18" i="31" l="1"/>
  <c r="J20" i="31" s="1"/>
  <c r="J21" i="31" s="1"/>
  <c r="J22" i="31" s="1"/>
  <c r="I17" i="31"/>
  <c r="K17" i="31"/>
  <c r="L17" i="31" s="1"/>
  <c r="I18" i="31" l="1"/>
  <c r="I20" i="31" s="1"/>
  <c r="I21" i="31" s="1"/>
  <c r="I22" i="31" s="1"/>
  <c r="K18" i="31"/>
  <c r="L18" i="31" l="1"/>
  <c r="L20" i="31" s="1"/>
  <c r="L21" i="31" s="1"/>
  <c r="L22" i="31" s="1"/>
  <c r="K20" i="31"/>
  <c r="K21" i="31" s="1"/>
  <c r="K22" i="31" s="1"/>
</calcChain>
</file>

<file path=xl/sharedStrings.xml><?xml version="1.0" encoding="utf-8"?>
<sst xmlns="http://schemas.openxmlformats.org/spreadsheetml/2006/main" count="598" uniqueCount="385">
  <si>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</si>
  <si>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</si>
  <si>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</si>
  <si>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</si>
  <si>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</si>
  <si>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</si>
  <si>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</si>
  <si>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</si>
  <si>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</si>
  <si>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</si>
  <si>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</si>
  <si>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</si>
  <si>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</si>
  <si>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</si>
  <si>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</si>
  <si>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</si>
  <si>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</si>
  <si>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</si>
  <si>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</si>
  <si>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</si>
  <si>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</si>
  <si>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</si>
  <si>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</si>
  <si>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</si>
  <si>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</si>
  <si>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</si>
  <si>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</si>
  <si>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</si>
  <si>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</si>
  <si>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</si>
  <si>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</si>
  <si>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</si>
  <si>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</si>
  <si>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</si>
  <si>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</si>
  <si>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</si>
  <si>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</si>
  <si>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</si>
  <si>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</si>
  <si>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</si>
  <si>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</si>
  <si>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</si>
  <si>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</si>
  <si>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</si>
  <si>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</si>
  <si>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</si>
  <si>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</si>
  <si>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</si>
  <si>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</si>
  <si>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</si>
  <si>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</si>
  <si>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</si>
  <si>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</si>
  <si>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</si>
  <si>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</si>
  <si>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</si>
  <si>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</si>
  <si>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</si>
  <si>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</si>
  <si>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</si>
  <si>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</si>
  <si>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</si>
  <si>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</si>
  <si>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</si>
  <si>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</si>
  <si>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</si>
  <si>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</si>
  <si>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</si>
  <si>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</si>
  <si>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</si>
  <si>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</si>
  <si>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</si>
  <si>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</si>
  <si>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</si>
  <si>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</si>
  <si>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</si>
  <si>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</si>
  <si>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</si>
  <si>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</si>
  <si>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</si>
  <si>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</si>
  <si>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</si>
  <si>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</si>
  <si>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</si>
  <si>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</si>
  <si>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</si>
  <si>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</si>
  <si>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</si>
  <si>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</si>
  <si>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</si>
  <si>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</si>
  <si>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</si>
  <si>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</si>
  <si>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15.4 Amend: IR-UWB Next Gen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</si>
  <si>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</si>
  <si>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</si>
  <si>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</si>
  <si>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</si>
  <si>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</si>
  <si>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</si>
  <si>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</si>
  <si>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</si>
  <si>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</si>
  <si>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</si>
  <si>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</si>
  <si>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</si>
  <si>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</si>
  <si>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</si>
  <si>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</si>
  <si>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</si>
  <si>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</si>
  <si>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</si>
  <si>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</si>
  <si>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</si>
  <si>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</si>
  <si>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</si>
  <si>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</si>
  <si>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</si>
  <si>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</si>
  <si>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</si>
  <si>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</si>
  <si>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</si>
  <si>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</si>
  <si>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</si>
  <si>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</si>
  <si>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</si>
  <si>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</si>
  <si>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</si>
  <si>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</si>
  <si>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</si>
  <si>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</si>
  <si>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</si>
  <si>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</si>
  <si>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Marco Hernandez, Minsoo Kim, Takumi Kobayashi, Ryuji Kohno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</si>
  <si>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</si>
  <si>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</si>
  <si>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</si>
  <si>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</si>
  <si>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</si>
  <si>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</si>
  <si>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</si>
  <si>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</si>
  <si>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</si>
  <si>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</si>
  <si>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</si>
  <si>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</si>
  <si>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</si>
  <si>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</si>
  <si>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</si>
  <si>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</si>
  <si>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</si>
  <si>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</si>
  <si>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</si>
  <si>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</si>
  <si>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</si>
  <si>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</si>
  <si>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</si>
  <si>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</si>
  <si>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</si>
  <si>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</si>
  <si>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</si>
  <si>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</si>
  <si>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</si>
  <si>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</si>
  <si>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</si>
  <si>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</si>
  <si>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</si>
  <si>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</si>
  <si>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The weekly session of the IEEE P802.15 WG on WSN is given in graphic format below. Local Time is meeting location time.</t>
  </si>
  <si>
    <t>Comments to channel-model-document</t>
    <phoneticPr fontId="23"/>
  </si>
  <si>
    <t>OBJECTIVES FOR THIS MEETING:</t>
    <phoneticPr fontId="23"/>
  </si>
  <si>
    <t>15.7 Amend: Optical Camera Communications (OCC)</t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</si>
  <si>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</si>
  <si>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</si>
  <si>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</si>
  <si>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</si>
  <si>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</si>
  <si>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</si>
  <si>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>TG6ma Timeline(Rescheduling Timeline)</t>
    <phoneticPr fontId="23"/>
  </si>
  <si>
    <t>Comment-Resolution Database for Pre-Ballot WG</t>
    <phoneticPr fontId="23"/>
  </si>
  <si>
    <t>Marco Hernandez</t>
    <phoneticPr fontId="23"/>
  </si>
  <si>
    <t>Joint work with 802.1; Draft PAR and CSD 802.1ACea: Amendment to IEEE Standard 802.1AC-2016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</si>
  <si>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</si>
  <si>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</si>
  <si>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</si>
  <si>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</si>
  <si>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23-0593-03</t>
    <phoneticPr fontId="23"/>
  </si>
  <si>
    <t>Agenda of March 2024 Meeting of TG15.6ma Revision of IEEE802.15.6-2012 with Enhanced Dependability</t>
    <phoneticPr fontId="23"/>
  </si>
  <si>
    <t>Overview of 15.6ma MAC</t>
    <phoneticPr fontId="23"/>
  </si>
  <si>
    <t>24-0075-00</t>
    <phoneticPr fontId="23"/>
  </si>
  <si>
    <t>Virtual Room 2</t>
  </si>
  <si>
    <t>Join information</t>
  </si>
  <si>
    <r>
      <t xml:space="preserve">TG15.6ma(Revision for Enhanced Dependability of 15.6-2012) 3rd Session at AM1 on Wednesday
</t>
    </r>
    <r>
      <rPr>
        <b/>
        <sz val="16"/>
        <color rgb="FFFF0000"/>
        <rFont val="Arial Narrow"/>
        <family val="2"/>
      </rPr>
      <t>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</si>
  <si>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</si>
  <si>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24"/>
        <color rgb="FFFF33CC"/>
        <rFont val="Arial"/>
        <family val="2"/>
      </rPr>
      <t>Virtual Room 2</t>
    </r>
    <r>
      <rPr>
        <b/>
        <sz val="12"/>
        <rFont val="Arial"/>
        <family val="2"/>
      </rPr>
      <t>)</t>
    </r>
    <phoneticPr fontId="23"/>
  </si>
  <si>
    <t>Marco Hernandez, Daisuke Anzai, Seong-Soon Joo, Takumi Kobayashi, Minsoo Kim, Ryuji Kohno</t>
    <phoneticPr fontId="23"/>
  </si>
  <si>
    <t>WEBEX INFO</t>
  </si>
  <si>
    <t>TG4ad
NG-
SUN PHYs</t>
  </si>
  <si>
    <t>802.15 WG
Chair Hr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</si>
  <si>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</si>
  <si>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</si>
  <si>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</si>
  <si>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</si>
  <si>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PDT=
UTC-7</t>
    <phoneticPr fontId="23"/>
  </si>
  <si>
    <t>EDT=
UTC-4</t>
    <phoneticPr fontId="23"/>
  </si>
  <si>
    <t>JST/KST=
UTC+9</t>
    <phoneticPr fontId="23"/>
  </si>
  <si>
    <t>Join by video system</t>
  </si>
  <si>
    <t>Dial: 23301778987@ieeesa.webex.com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</si>
  <si>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</si>
  <si>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</si>
  <si>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</si>
  <si>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</si>
  <si>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r>
      <t xml:space="preserve">Access code: </t>
    </r>
    <r>
      <rPr>
        <sz val="11"/>
        <color rgb="FF0000FF"/>
        <rFont val="Calibri"/>
        <family val="2"/>
      </rPr>
      <t>2330 177 8987</t>
    </r>
  </si>
  <si>
    <r>
      <t xml:space="preserve">Host PIN: </t>
    </r>
    <r>
      <rPr>
        <sz val="11"/>
        <color rgb="FF0000FF"/>
        <rFont val="Calibri"/>
        <family val="2"/>
      </rPr>
      <t>7760</t>
    </r>
  </si>
  <si>
    <t>Global call-in numbers:</t>
  </si>
  <si>
    <t>https://ieeesa.webex.com/webappng/sites/ieeesa/meeting/info/403f79309b8b49c3bb3ee06ef41ea915#</t>
  </si>
  <si>
    <t>Virtual Room 1</t>
  </si>
  <si>
    <t>802.15 - May Mtg. Rm1</t>
  </si>
  <si>
    <t>Meeting link: https://ieeesa.webex.com/ieeesa/j.php?MTID=m08ad5fa764194afbed9cfb42220d6cfa</t>
  </si>
  <si>
    <r>
      <t xml:space="preserve">Meeting number: </t>
    </r>
    <r>
      <rPr>
        <sz val="11"/>
        <color rgb="FF0000FF"/>
        <rFont val="Calibri"/>
        <family val="2"/>
      </rPr>
      <t>2330 177 8987</t>
    </r>
  </si>
  <si>
    <r>
      <t xml:space="preserve">Password: </t>
    </r>
    <r>
      <rPr>
        <sz val="11"/>
        <color rgb="FF0000FF"/>
        <rFont val="Calibri"/>
        <family val="2"/>
      </rPr>
      <t>80215maymtgrm1</t>
    </r>
  </si>
  <si>
    <r>
      <t xml:space="preserve">Host PIN: </t>
    </r>
    <r>
      <rPr>
        <sz val="16"/>
        <color rgb="FF0000FF"/>
        <rFont val="Calibri"/>
        <family val="2"/>
      </rPr>
      <t>7760</t>
    </r>
  </si>
  <si>
    <t>May 15 in Warsaw</t>
    <phoneticPr fontId="23"/>
  </si>
  <si>
    <t>May 15 in PDT</t>
    <phoneticPr fontId="23"/>
  </si>
  <si>
    <t xml:space="preserve">May 15 in 
JST/KST </t>
    <phoneticPr fontId="23"/>
  </si>
  <si>
    <t>May 15 in UTC</t>
    <phoneticPr fontId="23"/>
  </si>
  <si>
    <t>May 15 in EDT</t>
    <phoneticPr fontId="23"/>
  </si>
  <si>
    <t>May 16 in EDT</t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</si>
  <si>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May 16(THU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WarsawTime</t>
    </r>
    <phoneticPr fontId="23"/>
  </si>
  <si>
    <r>
      <t xml:space="preserve">      3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- 05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May 16</t>
    </r>
    <r>
      <rPr>
        <b/>
        <sz val="12"/>
        <color rgb="FFFF0000"/>
        <rFont val="游ゴシック"/>
        <family val="2"/>
        <charset val="128"/>
      </rPr>
      <t>（</t>
    </r>
    <r>
      <rPr>
        <b/>
        <sz val="12"/>
        <color rgb="FFFF0000"/>
        <rFont val="Arial"/>
        <family val="2"/>
      </rPr>
      <t xml:space="preserve">THU) (UTC+9:00) Japan &amp; Korea Time, </t>
    </r>
    <phoneticPr fontId="23"/>
  </si>
  <si>
    <t xml:space="preserve">      4:00PM - 5:00PM May15(WED) (UTC-4:00) Japan &amp; Korea Time, </t>
    <phoneticPr fontId="23"/>
  </si>
  <si>
    <r>
      <t xml:space="preserve">     7:00 -8:00 May15</t>
    </r>
    <r>
      <rPr>
        <b/>
        <sz val="12"/>
        <rFont val="游ゴシック"/>
        <family val="2"/>
        <charset val="128"/>
      </rPr>
      <t>（</t>
    </r>
    <r>
      <rPr>
        <b/>
        <sz val="12"/>
        <rFont val="Arial"/>
        <family val="2"/>
      </rPr>
      <t>WED) UTC</t>
    </r>
    <phoneticPr fontId="23"/>
  </si>
  <si>
    <r>
      <t xml:space="preserve">      6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May 16(THU) UTC</t>
    </r>
    <phoneticPr fontId="23"/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</si>
  <si>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</si>
  <si>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</si>
  <si>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Review and Comment Resolution for PreBallot</t>
    <phoneticPr fontId="23"/>
  </si>
  <si>
    <t>23-0476-15</t>
    <phoneticPr fontId="23"/>
  </si>
  <si>
    <t>Does anyone indicate essential IP that needs to be noted?
Agenda of May Meeting</t>
    <phoneticPr fontId="23"/>
  </si>
  <si>
    <t>22-0519-07</t>
    <phoneticPr fontId="23"/>
  </si>
  <si>
    <t>23-0605-01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</si>
  <si>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</si>
  <si>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</si>
  <si>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</si>
  <si>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</si>
  <si>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</si>
  <si>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</si>
  <si>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</si>
  <si>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IG
Crypto</t>
  </si>
  <si>
    <t>WG15</t>
  </si>
  <si>
    <t>Standing Committee on IETF Related Activities (part of WG Mid-Week)</t>
  </si>
  <si>
    <t>SC WNG</t>
  </si>
  <si>
    <t>Standing Committee on Wireless Next Generation</t>
  </si>
  <si>
    <t>IG Crypto</t>
  </si>
  <si>
    <t>Interest Group on Crypto</t>
  </si>
  <si>
    <t>TG6ma Timeline</t>
    <phoneticPr fontId="23"/>
  </si>
  <si>
    <t>Performance Evaluation of Channel Coding with Interleaver Based on TG6ma Channel Model for Some Classes of Coexistence</t>
    <phoneticPr fontId="23"/>
  </si>
  <si>
    <t>Preparation for LB</t>
    <phoneticPr fontId="23"/>
  </si>
  <si>
    <t>TG15.6ma(Revision of IEEE802.15.6-2012 with Enhanced Dependability) July 2024 Meeting Agenda</t>
    <phoneticPr fontId="23"/>
  </si>
  <si>
    <t>[TG15.6ma Meeting Agenda in July 2024]</t>
    <phoneticPr fontId="23"/>
  </si>
  <si>
    <t>IEEE802.15 TG6ma July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</si>
  <si>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</si>
  <si>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</si>
  <si>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</si>
  <si>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</si>
  <si>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</si>
  <si>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</si>
  <si>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</si>
  <si>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151st IEEE 802.15 WSN SESSION</t>
  </si>
  <si>
    <t>LeCentre Sheraton - Montreal, Canada</t>
  </si>
  <si>
    <t>Virtual
Rm 1</t>
  </si>
  <si>
    <t>Jnt/Rec
See 802
Cal.</t>
  </si>
  <si>
    <t>802 LMSC
OPENING MEETING</t>
  </si>
  <si>
    <t>802 LMSC
 CLOSING MEETING</t>
  </si>
  <si>
    <t>802 WCSC</t>
  </si>
  <si>
    <t>802
JTC1
802.24</t>
  </si>
  <si>
    <t>Joint
.15 /.1</t>
  </si>
  <si>
    <t xml:space="preserve">Dinner on
your own
</t>
  </si>
  <si>
    <t>Joint
.15 /.11
Coex.</t>
  </si>
  <si>
    <t>802 Activities (LMSC or Other)</t>
  </si>
  <si>
    <t>TG15.6ma(Revision for Enhanced Dependability of 15.6-2012) 1st Session at AM1 on Tuesday (Virtual RM#2)</t>
    <phoneticPr fontId="23"/>
  </si>
  <si>
    <r>
      <t xml:space="preserve">TG15.6ma(Revision for Enhanced Dependability of 15.6-2012) 2nd Session at AM2 on Tuesday
</t>
    </r>
    <r>
      <rPr>
        <b/>
        <sz val="16"/>
        <color rgb="FFFF0000"/>
        <rFont val="Arial Narrow"/>
        <family val="2"/>
      </rPr>
      <t xml:space="preserve"> (Virtual RM#2)</t>
    </r>
    <phoneticPr fontId="23"/>
  </si>
  <si>
    <t>2024/07/17 Wednesday</t>
    <phoneticPr fontId="23"/>
  </si>
  <si>
    <t>July 15 in Montreal</t>
    <phoneticPr fontId="23"/>
  </si>
  <si>
    <t>July 15 in PDT</t>
    <phoneticPr fontId="23"/>
  </si>
  <si>
    <t xml:space="preserve">July 15 in 
JST/KST </t>
    <phoneticPr fontId="23"/>
  </si>
  <si>
    <t>July 15 in UTC</t>
    <phoneticPr fontId="23"/>
  </si>
  <si>
    <t>July 15 in EDT</t>
    <phoneticPr fontId="23"/>
  </si>
  <si>
    <t>2024/07/15 Tuesday</t>
    <phoneticPr fontId="23"/>
  </si>
  <si>
    <t>July 16 in Montreal</t>
    <phoneticPr fontId="23"/>
  </si>
  <si>
    <t>July 16 in PDT</t>
    <phoneticPr fontId="23"/>
  </si>
  <si>
    <t>July 16 in UTC</t>
    <phoneticPr fontId="23"/>
  </si>
  <si>
    <t>July 17 in Montreal</t>
    <phoneticPr fontId="23"/>
  </si>
  <si>
    <t>July 17 in PDT</t>
    <phoneticPr fontId="23"/>
  </si>
  <si>
    <t xml:space="preserve">July 17 in 
JST/KST </t>
    <phoneticPr fontId="23"/>
  </si>
  <si>
    <t>July 17 in UTC</t>
    <phoneticPr fontId="23"/>
  </si>
  <si>
    <t>July 17 in EDT</t>
    <phoneticPr fontId="23"/>
  </si>
  <si>
    <t xml:space="preserve">Juiy 16 in 
JST/KST </t>
    <phoneticPr fontId="23"/>
  </si>
  <si>
    <t>Juiy 16 in EDT</t>
    <phoneticPr fontId="23"/>
  </si>
  <si>
    <t xml:space="preserve">July 16 in 
JST/KST </t>
    <phoneticPr fontId="23"/>
  </si>
  <si>
    <t>July 18 in Montreal</t>
    <phoneticPr fontId="23"/>
  </si>
  <si>
    <t>July 18 in PDT</t>
    <phoneticPr fontId="23"/>
  </si>
  <si>
    <t xml:space="preserve">Juiy 18 in 
JST/KST </t>
    <phoneticPr fontId="23"/>
  </si>
  <si>
    <t>July 18 in UTC</t>
    <phoneticPr fontId="23"/>
  </si>
  <si>
    <t>Juiy 18 in EDT</t>
    <phoneticPr fontId="23"/>
  </si>
  <si>
    <t>802.15 - July Mtg. Rm1</t>
    <phoneticPr fontId="23"/>
  </si>
  <si>
    <t>Meeting link: https://ieeesa.webex.com/ieeesa/j.php?MTID=mb0870b3335056c512b9fa579a924533f</t>
  </si>
  <si>
    <t>Dial: 23302657185@ieeesa.webex.com</t>
  </si>
  <si>
    <t>https://ieeesa.webex.com/webappng/sites/ieeesa/meeting/info/be7992a392554fb8bdc59864674d8da8?requestUUID=9e924c99-fb09-4e2b-81e1-1c73cadc8ac2#</t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</si>
  <si>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1,    Tue AM1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</si>
  <si>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July 16(TUE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Montreal  Time</t>
    </r>
    <phoneticPr fontId="23"/>
  </si>
  <si>
    <r>
      <t xml:space="preserve">      9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- 11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 xml:space="preserve">00PM July 16(TUE) (UTC+9:00) Japan &amp; Korea Time, </t>
    </r>
    <phoneticPr fontId="23"/>
  </si>
  <si>
    <r>
      <t xml:space="preserve">      12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00PM - 2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00PM July 16(TUE) UTC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</si>
  <si>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AM2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</si>
  <si>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r>
      <t xml:space="preserve">     10:30AM - 12:30PM  July 16(TUE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Montreal  Time</t>
    </r>
    <phoneticPr fontId="23"/>
  </si>
  <si>
    <r>
      <t xml:space="preserve">     11</t>
    </r>
    <r>
      <rPr>
        <b/>
        <sz val="12"/>
        <color rgb="FFFF0000"/>
        <rFont val="游ゴシック"/>
        <family val="2"/>
        <charset val="128"/>
      </rPr>
      <t>：3</t>
    </r>
    <r>
      <rPr>
        <b/>
        <sz val="12"/>
        <color rgb="FFFF0000"/>
        <rFont val="Arial"/>
        <family val="2"/>
      </rPr>
      <t>0PM July 16(TUE) - 1</t>
    </r>
    <r>
      <rPr>
        <b/>
        <sz val="12"/>
        <color rgb="FFFF0000"/>
        <rFont val="游ゴシック"/>
        <family val="2"/>
        <charset val="128"/>
      </rPr>
      <t>：3</t>
    </r>
    <r>
      <rPr>
        <b/>
        <sz val="12"/>
        <color rgb="FFFF0000"/>
        <rFont val="Arial"/>
        <family val="2"/>
      </rPr>
      <t xml:space="preserve">0AM July 17(WED) (UTC+9:00) Japan &amp; Korea Time, </t>
    </r>
    <phoneticPr fontId="23"/>
  </si>
  <si>
    <r>
      <t xml:space="preserve">     2</t>
    </r>
    <r>
      <rPr>
        <b/>
        <sz val="12"/>
        <rFont val="游ゴシック"/>
        <family val="2"/>
        <charset val="128"/>
      </rPr>
      <t>：3</t>
    </r>
    <r>
      <rPr>
        <b/>
        <sz val="12"/>
        <rFont val="Arial"/>
        <family val="2"/>
      </rPr>
      <t>0PM - 4</t>
    </r>
    <r>
      <rPr>
        <b/>
        <sz val="12"/>
        <rFont val="游ゴシック"/>
        <family val="2"/>
        <charset val="128"/>
      </rPr>
      <t>：3</t>
    </r>
    <r>
      <rPr>
        <b/>
        <sz val="12"/>
        <rFont val="Arial"/>
        <family val="2"/>
      </rPr>
      <t>0PM July 16(TUE) UTC</t>
    </r>
    <phoneticPr fontId="23"/>
  </si>
  <si>
    <t>802.15 - July Mtg. Rm2</t>
    <phoneticPr fontId="23"/>
  </si>
  <si>
    <t>Meeting link: https://ieeesa.webex.com/ieeesa/j.php?MTID=ma9da3d783fff4ef9de6025f740cc795b</t>
  </si>
  <si>
    <r>
      <t xml:space="preserve">Meeting number: </t>
    </r>
    <r>
      <rPr>
        <sz val="16"/>
        <color rgb="FF0000FF"/>
        <rFont val="Calibri"/>
        <family val="2"/>
      </rPr>
      <t>2330 519 2452</t>
    </r>
  </si>
  <si>
    <r>
      <t xml:space="preserve">Password: </t>
    </r>
    <r>
      <rPr>
        <sz val="16"/>
        <color rgb="FF0000FF"/>
        <rFont val="Calibri"/>
        <family val="2"/>
      </rPr>
      <t>80215julymtgrm2</t>
    </r>
  </si>
  <si>
    <t>Dial: 23305192452@ieeesa.webex.com</t>
  </si>
  <si>
    <t>https://ieeesa.webex.com/webappng/sites/ieeesa/meeting/info/237bccaaf4314129a4cedfc71c2c19f5?requestUUID=68d1a0d5-6132-4564-995d-fe7e8dea2dec#</t>
  </si>
  <si>
    <r>
      <t xml:space="preserve">Access code: </t>
    </r>
    <r>
      <rPr>
        <sz val="16"/>
        <color rgb="FF0000FF"/>
        <rFont val="Calibri"/>
        <family val="2"/>
      </rPr>
      <t>2330 519 2452</t>
    </r>
  </si>
  <si>
    <t xml:space="preserve">      9:00 AM - 10:00 AM July 17(WED) Local Montreal Time</t>
    <phoneticPr fontId="23"/>
  </si>
  <si>
    <t xml:space="preserve">802.15 WG Closing Plenary(Vertual Room#1)
PM2 July 18(THU) </t>
    <phoneticPr fontId="23"/>
  </si>
  <si>
    <r>
      <t xml:space="preserve">Meeting number: </t>
    </r>
    <r>
      <rPr>
        <sz val="16"/>
        <color rgb="FF0000FF"/>
        <rFont val="Calibri"/>
        <family val="2"/>
      </rPr>
      <t>2330 265 7185</t>
    </r>
  </si>
  <si>
    <r>
      <t xml:space="preserve">Password: </t>
    </r>
    <r>
      <rPr>
        <sz val="16"/>
        <color rgb="FF0000FF"/>
        <rFont val="Calibri"/>
        <family val="2"/>
      </rPr>
      <t>80215julymtgrm1</t>
    </r>
  </si>
  <si>
    <r>
      <t xml:space="preserve">Access code: </t>
    </r>
    <r>
      <rPr>
        <sz val="16"/>
        <color rgb="FF0000FF"/>
        <rFont val="Calibri"/>
        <family val="2"/>
      </rPr>
      <t>2330 265 7185</t>
    </r>
  </si>
  <si>
    <t>2024/7/15 Monday</t>
    <phoneticPr fontId="23"/>
  </si>
  <si>
    <t>24-0350-00</t>
    <phoneticPr fontId="23"/>
  </si>
  <si>
    <t>24-0301-00</t>
    <phoneticPr fontId="23"/>
  </si>
  <si>
    <t xml:space="preserve">
23-0056-07</t>
    <phoneticPr fontId="23"/>
  </si>
  <si>
    <t>23-0361-06</t>
    <phoneticPr fontId="23"/>
  </si>
  <si>
    <t>23-0455-03</t>
    <phoneticPr fontId="23"/>
  </si>
  <si>
    <t>24-0348-00</t>
    <phoneticPr fontId="23"/>
  </si>
  <si>
    <t xml:space="preserve">	Technical editor comments to the P802.15.6ma_D1.18</t>
    <phoneticPr fontId="23"/>
  </si>
  <si>
    <t>Tero Kivinen</t>
    <phoneticPr fontId="23"/>
  </si>
  <si>
    <t>24-0246-01</t>
    <phoneticPr fontId="23"/>
  </si>
  <si>
    <t>24-0247-01</t>
    <phoneticPr fontId="23"/>
  </si>
  <si>
    <t>24-0248-01</t>
    <phoneticPr fontId="23"/>
  </si>
  <si>
    <t>23-0576-04</t>
    <phoneticPr fontId="23"/>
  </si>
  <si>
    <t>23-0557-04</t>
    <phoneticPr fontId="23"/>
  </si>
  <si>
    <t>TG15.6ma Coexistence Assessment Document</t>
    <phoneticPr fontId="23"/>
  </si>
  <si>
    <t>Marco Hernandez, Daisuke Anzai, Seong-Soon Joo,  Minsoo Kim, Takumi Kobayashi, Kento Takabayashi, Ryuji Kohno</t>
    <phoneticPr fontId="23"/>
  </si>
  <si>
    <t>TG15.6ma MAC Frame and Function</t>
    <phoneticPr fontId="23"/>
  </si>
  <si>
    <t>24-0yyy-00</t>
    <phoneticPr fontId="23"/>
  </si>
  <si>
    <t>Ryuji Kohno, Marco Hernandez, Minsso Kim, Seong-Soon Joo, 
 Takumi Kobayashi, Daisuke Anzai, Kento Takabayashi</t>
    <phoneticPr fontId="23"/>
  </si>
  <si>
    <t>Marco Hernandez, Seong-Soon Joo, Minsso Kim, Ryuji Kohno</t>
    <phoneticPr fontId="23"/>
  </si>
  <si>
    <t>Group MAC service features</t>
    <phoneticPr fontId="23"/>
  </si>
  <si>
    <t>24-0353-00</t>
    <phoneticPr fontId="23"/>
  </si>
  <si>
    <t>Seong-Soon Joo</t>
    <phoneticPr fontId="23"/>
  </si>
  <si>
    <t>Proposed text for 6ma - MAC Service Features</t>
    <phoneticPr fontId="23"/>
  </si>
  <si>
    <t>24-0356-00</t>
    <phoneticPr fontId="23"/>
  </si>
  <si>
    <t>Theoretical Analysis of System Performance in a Multi-BAN Coexistence Environment (Class 1)</t>
    <phoneticPr fontId="23"/>
  </si>
  <si>
    <t>24-0357-00</t>
    <phoneticPr fontId="23"/>
  </si>
  <si>
    <t>Kento Takabayashi, Ryuji Kohno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</si>
  <si>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</si>
  <si>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</si>
  <si>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</si>
  <si>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</si>
  <si>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</si>
  <si>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</si>
  <si>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•Update draft#2.3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</si>
  <si>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draft#2.3</t>
    </r>
    <phoneticPr fontId="23"/>
  </si>
  <si>
    <t>Review of draft#2.3 for Pre-Ballot WG</t>
    <phoneticPr fontId="23"/>
  </si>
  <si>
    <t xml:space="preserve">	15.6ma MAC compared to _x000B_15.4-2020 MAC and 15.6-2012 MAC</t>
    <phoneticPr fontId="23"/>
  </si>
  <si>
    <t>24-0073-03</t>
    <phoneticPr fontId="23"/>
  </si>
  <si>
    <t>24-0350-01</t>
    <phoneticPr fontId="23"/>
  </si>
  <si>
    <t>22-00562-10</t>
    <phoneticPr fontId="23"/>
  </si>
  <si>
    <t>24-0333-01</t>
    <phoneticPr fontId="23"/>
  </si>
  <si>
    <t>24-0354-00</t>
    <phoneticPr fontId="23"/>
  </si>
  <si>
    <t>MAC features to be specified</t>
    <phoneticPr fontId="23"/>
  </si>
  <si>
    <t>24-0352-00</t>
    <phoneticPr fontId="23"/>
  </si>
  <si>
    <t>24-0349-03</t>
    <phoneticPr fontId="23"/>
  </si>
  <si>
    <t>Review of minutes of last meeting in May 2024</t>
    <phoneticPr fontId="23"/>
  </si>
  <si>
    <t>R3</t>
  </si>
  <si>
    <t>IG NG-OWC</t>
  </si>
  <si>
    <t>Interest Group on Next Gen OWC</t>
  </si>
  <si>
    <t>24-0349-04</t>
    <phoneticPr fontId="23"/>
  </si>
  <si>
    <t>22-0519-08</t>
    <phoneticPr fontId="23"/>
  </si>
  <si>
    <t>2024-0718</t>
    <phoneticPr fontId="23"/>
  </si>
  <si>
    <t>24-0396-00</t>
    <phoneticPr fontId="23"/>
  </si>
  <si>
    <t>23-0361-07</t>
    <phoneticPr fontId="23"/>
  </si>
  <si>
    <t>23-0056-07</t>
    <phoneticPr fontId="23"/>
  </si>
  <si>
    <t>15-24-0349-06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</si>
</sst>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30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24"/>
      <color rgb="FFFF33CC"/>
      <name val="Arial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16"/>
      <color theme="10"/>
      <name val="Arial"/>
      <family val="2"/>
    </font>
    <font>
      <u/>
      <sz val="26"/>
      <color theme="1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color rgb="FF0000FF"/>
      <name val="Calibri"/>
      <family val="2"/>
    </font>
    <font>
      <sz val="16"/>
      <name val="Calibri"/>
      <family val="2"/>
    </font>
    <font>
      <b/>
      <sz val="12"/>
      <name val="游ゴシック"/>
      <family val="2"/>
      <charset val="128"/>
    </font>
    <font>
      <b/>
      <sz val="12"/>
      <color rgb="FFFF0000"/>
      <name val="游ゴシック"/>
      <family val="2"/>
      <charset val="128"/>
    </font>
    <font>
      <b/>
      <u/>
      <sz val="7"/>
      <name val="Arial"/>
      <family val="2"/>
    </font>
    <font>
      <sz val="16"/>
      <name val="Technical Arial"/>
      <family val="2"/>
    </font>
    <font>
      <b/>
      <sz val="11"/>
      <name val="ＭＳ Ｐゴシック"/>
      <family val="2"/>
      <scheme val="minor"/>
    </font>
    <font>
      <b/>
      <sz val="16"/>
      <color rgb="FF000000"/>
      <name val="Calibri"/>
      <family val="2"/>
    </font>
    <font>
      <b/>
      <u/>
      <sz val="16"/>
      <color theme="10"/>
      <name val="ＭＳ Ｐゴシック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theme="6" tint="-0.249977111117893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90" fillId="0" borderId="0"/>
    <xf numFmtId="0" fontId="91" fillId="0" borderId="0" applyNumberFormat="0" applyFill="0" applyBorder="0" applyAlignment="0" applyProtection="0"/>
    <xf numFmtId="180" fontId="28" fillId="0" borderId="0"/>
    <xf numFmtId="0" fontId="90" fillId="0" borderId="0"/>
    <xf numFmtId="0" fontId="91" fillId="0" borderId="0" applyNumberFormat="0" applyFill="0" applyBorder="0" applyAlignment="0" applyProtection="0"/>
    <xf numFmtId="0" fontId="90" fillId="0" borderId="0"/>
    <xf numFmtId="0" fontId="90" fillId="0" borderId="0"/>
  </cellStyleXfs>
  <cellXfs count="535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5" fillId="0" borderId="0" xfId="0" applyFont="1"/>
    <xf numFmtId="0" fontId="57" fillId="0" borderId="0" xfId="7" applyFont="1" applyAlignment="1">
      <alignment vertical="top" wrapText="1"/>
    </xf>
    <xf numFmtId="0" fontId="76" fillId="0" borderId="0" xfId="0" applyFont="1"/>
    <xf numFmtId="0" fontId="77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9" fillId="0" borderId="0" xfId="7" applyFont="1" applyAlignment="1">
      <alignment horizontal="center" vertical="center" wrapText="1"/>
    </xf>
    <xf numFmtId="0" fontId="80" fillId="0" borderId="0" xfId="7" applyFont="1" applyAlignment="1">
      <alignment horizontal="center" vertical="center" wrapText="1"/>
    </xf>
    <xf numFmtId="0" fontId="79" fillId="0" borderId="0" xfId="0" applyFont="1" applyAlignment="1">
      <alignment vertical="top" wrapText="1"/>
    </xf>
    <xf numFmtId="0" fontId="81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82" fillId="0" borderId="0" xfId="7" applyFont="1" applyAlignment="1">
      <alignment vertical="top" wrapText="1"/>
    </xf>
    <xf numFmtId="0" fontId="13" fillId="0" borderId="0" xfId="7" applyFont="1" applyAlignment="1">
      <alignment vertical="center" wrapText="1"/>
    </xf>
    <xf numFmtId="0" fontId="79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83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84" fillId="0" borderId="0" xfId="5" applyFont="1" applyAlignment="1" applyProtection="1"/>
    <xf numFmtId="0" fontId="85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88" fillId="0" borderId="0" xfId="0" applyFont="1" applyAlignment="1">
      <alignment horizontal="left" vertical="center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86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27" fillId="0" borderId="0" xfId="14" applyFont="1"/>
    <xf numFmtId="0" fontId="78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92" fillId="0" borderId="0" xfId="7" applyFont="1"/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6" fillId="0" borderId="0" xfId="0" applyFont="1" applyAlignment="1">
      <alignment horizontal="left" vertical="center" indent="3" readingOrder="1"/>
    </xf>
    <xf numFmtId="0" fontId="95" fillId="0" borderId="0" xfId="0" applyFont="1" applyAlignment="1">
      <alignment horizontal="left" vertical="center" indent="3" readingOrder="1"/>
    </xf>
    <xf numFmtId="0" fontId="98" fillId="0" borderId="0" xfId="0" applyFont="1"/>
    <xf numFmtId="0" fontId="1" fillId="0" borderId="0" xfId="0" applyFont="1"/>
    <xf numFmtId="0" fontId="79" fillId="0" borderId="0" xfId="0" applyFont="1" applyAlignment="1">
      <alignment horizontal="center" vertical="center" wrapText="1"/>
    </xf>
    <xf numFmtId="0" fontId="81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4" borderId="0" xfId="7" applyFont="1" applyFill="1"/>
    <xf numFmtId="0" fontId="42" fillId="14" borderId="0" xfId="7" applyFont="1" applyFill="1" applyAlignment="1">
      <alignment horizontal="center" wrapText="1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2" fillId="14" borderId="28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00" fillId="0" borderId="0" xfId="7" applyNumberFormat="1" applyFont="1" applyAlignment="1">
      <alignment horizontal="center" vertical="center"/>
    </xf>
    <xf numFmtId="0" fontId="101" fillId="0" borderId="0" xfId="7" applyFont="1" applyAlignment="1">
      <alignment horizontal="center"/>
    </xf>
    <xf numFmtId="0" fontId="102" fillId="0" borderId="0" xfId="7" applyFont="1"/>
    <xf numFmtId="0" fontId="102" fillId="0" borderId="0" xfId="7" applyFont="1" applyAlignment="1">
      <alignment horizontal="center"/>
    </xf>
    <xf numFmtId="0" fontId="102" fillId="14" borderId="0" xfId="7" applyFont="1" applyFill="1"/>
    <xf numFmtId="0" fontId="3" fillId="14" borderId="0" xfId="0" applyFont="1" applyFill="1"/>
    <xf numFmtId="0" fontId="27" fillId="3" borderId="0" xfId="14" applyFont="1" applyFill="1"/>
    <xf numFmtId="0" fontId="47" fillId="0" borderId="0" xfId="0" applyFont="1" applyAlignment="1">
      <alignment vertical="center"/>
    </xf>
    <xf numFmtId="0" fontId="78" fillId="0" borderId="0" xfId="15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106" fillId="0" borderId="0" xfId="0" applyFont="1" applyAlignment="1">
      <alignment vertical="center"/>
    </xf>
    <xf numFmtId="0" fontId="59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 wrapText="1"/>
    </xf>
    <xf numFmtId="0" fontId="60" fillId="7" borderId="0" xfId="0" applyFont="1" applyFill="1" applyAlignment="1">
      <alignment horizontal="center" vertical="center" wrapText="1"/>
    </xf>
    <xf numFmtId="0" fontId="60" fillId="7" borderId="8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/>
    </xf>
    <xf numFmtId="0" fontId="61" fillId="6" borderId="14" xfId="0" applyFont="1" applyFill="1" applyBorder="1" applyAlignment="1">
      <alignment horizontal="center" vertical="center" wrapText="1"/>
    </xf>
    <xf numFmtId="184" fontId="13" fillId="0" borderId="25" xfId="0" applyNumberFormat="1" applyFont="1" applyBorder="1" applyAlignment="1">
      <alignment horizontal="center"/>
    </xf>
    <xf numFmtId="0" fontId="61" fillId="6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6" xfId="0" applyNumberFormat="1" applyFont="1" applyBorder="1" applyAlignment="1">
      <alignment horizontal="center"/>
    </xf>
    <xf numFmtId="0" fontId="93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93" fillId="9" borderId="17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84" fontId="13" fillId="0" borderId="20" xfId="0" applyNumberFormat="1" applyFont="1" applyBorder="1" applyAlignment="1">
      <alignment horizont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27" fillId="21" borderId="12" xfId="0" applyFont="1" applyFill="1" applyBorder="1" applyAlignment="1">
      <alignment vertical="center"/>
    </xf>
    <xf numFmtId="0" fontId="27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8" xfId="0" applyFont="1" applyFill="1" applyBorder="1" applyAlignment="1">
      <alignment vertical="center"/>
    </xf>
    <xf numFmtId="0" fontId="70" fillId="21" borderId="0" xfId="0" applyFont="1" applyFill="1" applyAlignment="1">
      <alignment vertical="center"/>
    </xf>
    <xf numFmtId="0" fontId="70" fillId="21" borderId="8" xfId="0" applyFont="1" applyFill="1" applyBorder="1" applyAlignment="1">
      <alignment horizontal="left" vertical="center" indent="1"/>
    </xf>
    <xf numFmtId="0" fontId="71" fillId="21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71" fillId="21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72" fillId="21" borderId="4" xfId="0" applyFont="1" applyFill="1" applyBorder="1" applyAlignment="1">
      <alignment vertical="center"/>
    </xf>
    <xf numFmtId="0" fontId="69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horizontal="left" vertical="center" indent="1"/>
    </xf>
    <xf numFmtId="0" fontId="70" fillId="21" borderId="6" xfId="0" applyFont="1" applyFill="1" applyBorder="1" applyAlignment="1">
      <alignment horizontal="left" vertical="center" indent="1"/>
    </xf>
    <xf numFmtId="184" fontId="13" fillId="25" borderId="26" xfId="0" applyNumberFormat="1" applyFont="1" applyFill="1" applyBorder="1" applyAlignment="1">
      <alignment horizontal="center"/>
    </xf>
    <xf numFmtId="177" fontId="18" fillId="0" borderId="0" xfId="7" applyNumberFormat="1" applyFont="1" applyAlignment="1">
      <alignment horizontal="right" vertical="center"/>
    </xf>
    <xf numFmtId="0" fontId="110" fillId="26" borderId="2" xfId="0" applyFont="1" applyFill="1" applyBorder="1" applyAlignment="1">
      <alignment horizontal="left" vertical="center" indent="2"/>
    </xf>
    <xf numFmtId="0" fontId="111" fillId="26" borderId="2" xfId="0" applyFont="1" applyFill="1" applyBorder="1" applyAlignment="1">
      <alignment vertical="center"/>
    </xf>
    <xf numFmtId="0" fontId="111" fillId="26" borderId="2" xfId="0" applyFont="1" applyFill="1" applyBorder="1" applyAlignment="1">
      <alignment horizontal="center" vertical="center"/>
    </xf>
    <xf numFmtId="0" fontId="111" fillId="26" borderId="3" xfId="0" applyFont="1" applyFill="1" applyBorder="1" applyAlignment="1">
      <alignment vertical="center"/>
    </xf>
    <xf numFmtId="0" fontId="110" fillId="26" borderId="0" xfId="0" applyFont="1" applyFill="1" applyAlignment="1">
      <alignment horizontal="left" indent="2"/>
    </xf>
    <xf numFmtId="0" fontId="102" fillId="26" borderId="0" xfId="0" applyFont="1" applyFill="1"/>
    <xf numFmtId="0" fontId="102" fillId="26" borderId="8" xfId="0" applyFont="1" applyFill="1" applyBorder="1"/>
    <xf numFmtId="0" fontId="111" fillId="26" borderId="5" xfId="0" applyFont="1" applyFill="1" applyBorder="1" applyAlignment="1">
      <alignment horizontal="left" vertical="center" indent="2"/>
    </xf>
    <xf numFmtId="0" fontId="111" fillId="26" borderId="5" xfId="0" applyFont="1" applyFill="1" applyBorder="1" applyAlignment="1">
      <alignment vertical="center"/>
    </xf>
    <xf numFmtId="0" fontId="111" fillId="26" borderId="5" xfId="0" applyFont="1" applyFill="1" applyBorder="1" applyAlignment="1">
      <alignment horizontal="center" vertical="center"/>
    </xf>
    <xf numFmtId="0" fontId="111" fillId="26" borderId="6" xfId="0" applyFont="1" applyFill="1" applyBorder="1" applyAlignment="1">
      <alignment vertical="center"/>
    </xf>
    <xf numFmtId="0" fontId="66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72" fillId="4" borderId="0" xfId="0" applyFont="1" applyFill="1" applyAlignment="1">
      <alignment horizontal="right" vertical="center"/>
    </xf>
    <xf numFmtId="0" fontId="73" fillId="4" borderId="4" xfId="0" applyFont="1" applyFill="1" applyBorder="1" applyAlignment="1">
      <alignment horizontal="center" vertical="center"/>
    </xf>
    <xf numFmtId="0" fontId="73" fillId="4" borderId="5" xfId="0" applyFont="1" applyFill="1" applyBorder="1" applyAlignment="1">
      <alignment horizontal="center" vertical="center"/>
    </xf>
    <xf numFmtId="0" fontId="61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1" fillId="4" borderId="6" xfId="0" applyFont="1" applyFill="1" applyBorder="1" applyAlignment="1">
      <alignment horizontal="center" vertical="center"/>
    </xf>
    <xf numFmtId="0" fontId="115" fillId="0" borderId="0" xfId="0" applyFont="1"/>
    <xf numFmtId="0" fontId="27" fillId="4" borderId="23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184" fontId="13" fillId="0" borderId="21" xfId="0" applyNumberFormat="1" applyFont="1" applyBorder="1" applyAlignment="1">
      <alignment horizontal="center"/>
    </xf>
    <xf numFmtId="0" fontId="114" fillId="0" borderId="0" xfId="2" applyFont="1" applyAlignment="1" applyProtection="1"/>
    <xf numFmtId="0" fontId="116" fillId="0" borderId="0" xfId="2" applyFont="1" applyAlignment="1" applyProtection="1"/>
    <xf numFmtId="0" fontId="117" fillId="0" borderId="0" xfId="0" applyFont="1" applyAlignment="1">
      <alignment vertical="center"/>
    </xf>
    <xf numFmtId="0" fontId="32" fillId="0" borderId="0" xfId="2" applyAlignment="1" applyProtection="1">
      <alignment vertical="center"/>
    </xf>
    <xf numFmtId="0" fontId="119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13" fillId="0" borderId="0" xfId="2" applyFont="1" applyAlignment="1" applyProtection="1">
      <alignment vertical="center"/>
    </xf>
    <xf numFmtId="0" fontId="16" fillId="0" borderId="0" xfId="7" applyFont="1" applyAlignment="1">
      <alignment horizontal="center" vertical="top" wrapText="1"/>
    </xf>
    <xf numFmtId="0" fontId="122" fillId="0" borderId="0" xfId="0" applyFont="1" applyAlignment="1">
      <alignment vertical="center"/>
    </xf>
    <xf numFmtId="177" fontId="16" fillId="0" borderId="0" xfId="7" quotePrefix="1" applyNumberFormat="1" applyFont="1" applyAlignment="1">
      <alignment vertical="center"/>
    </xf>
    <xf numFmtId="0" fontId="5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78" fillId="27" borderId="32" xfId="12" applyNumberFormat="1" applyFont="1" applyFill="1" applyBorder="1" applyAlignment="1">
      <alignment horizontal="center" vertical="center" wrapText="1"/>
    </xf>
    <xf numFmtId="0" fontId="78" fillId="27" borderId="34" xfId="12" applyNumberFormat="1" applyFont="1" applyFill="1" applyBorder="1" applyAlignment="1">
      <alignment horizontal="center" vertical="center" wrapText="1"/>
    </xf>
    <xf numFmtId="0" fontId="53" fillId="0" borderId="0" xfId="7" applyFont="1" applyAlignment="1">
      <alignment horizontal="left" indent="4"/>
    </xf>
    <xf numFmtId="0" fontId="126" fillId="0" borderId="0" xfId="7" applyFont="1" applyAlignment="1">
      <alignment horizontal="left" indent="4"/>
    </xf>
    <xf numFmtId="0" fontId="126" fillId="0" borderId="0" xfId="7" applyFont="1"/>
    <xf numFmtId="0" fontId="127" fillId="3" borderId="6" xfId="12" applyNumberFormat="1" applyFont="1" applyFill="1" applyBorder="1" applyAlignment="1">
      <alignment horizontal="center" vertical="center" wrapText="1"/>
    </xf>
    <xf numFmtId="0" fontId="60" fillId="31" borderId="0" xfId="0" applyFont="1" applyFill="1" applyAlignment="1">
      <alignment horizontal="center" vertical="center" wrapText="1"/>
    </xf>
    <xf numFmtId="0" fontId="27" fillId="32" borderId="0" xfId="0" applyFont="1" applyFill="1"/>
    <xf numFmtId="184" fontId="13" fillId="0" borderId="13" xfId="0" applyNumberFormat="1" applyFont="1" applyBorder="1" applyAlignment="1">
      <alignment horizontal="center"/>
    </xf>
    <xf numFmtId="184" fontId="13" fillId="33" borderId="35" xfId="0" applyNumberFormat="1" applyFont="1" applyFill="1" applyBorder="1" applyAlignment="1">
      <alignment horizontal="center"/>
    </xf>
    <xf numFmtId="184" fontId="13" fillId="0" borderId="35" xfId="0" applyNumberFormat="1" applyFont="1" applyBorder="1" applyAlignment="1">
      <alignment horizontal="center"/>
    </xf>
    <xf numFmtId="184" fontId="13" fillId="33" borderId="26" xfId="0" applyNumberFormat="1" applyFont="1" applyFill="1" applyBorder="1" applyAlignment="1">
      <alignment horizontal="center"/>
    </xf>
    <xf numFmtId="184" fontId="13" fillId="33" borderId="21" xfId="0" applyNumberFormat="1" applyFont="1" applyFill="1" applyBorder="1" applyAlignment="1">
      <alignment horizontal="center"/>
    </xf>
    <xf numFmtId="0" fontId="55" fillId="0" borderId="0" xfId="14" applyFont="1"/>
    <xf numFmtId="0" fontId="62" fillId="0" borderId="0" xfId="14" applyFont="1"/>
    <xf numFmtId="184" fontId="13" fillId="3" borderId="26" xfId="0" applyNumberFormat="1" applyFont="1" applyFill="1" applyBorder="1" applyAlignment="1">
      <alignment horizontal="center"/>
    </xf>
    <xf numFmtId="184" fontId="13" fillId="3" borderId="35" xfId="0" applyNumberFormat="1" applyFont="1" applyFill="1" applyBorder="1" applyAlignment="1">
      <alignment horizontal="center"/>
    </xf>
    <xf numFmtId="182" fontId="16" fillId="14" borderId="0" xfId="7" applyNumberFormat="1" applyFont="1" applyFill="1" applyAlignment="1">
      <alignment horizontal="center" vertical="center"/>
    </xf>
    <xf numFmtId="0" fontId="128" fillId="0" borderId="0" xfId="0" applyFont="1" applyAlignment="1">
      <alignment vertical="center"/>
    </xf>
    <xf numFmtId="0" fontId="51" fillId="0" borderId="0" xfId="7" applyFont="1" applyAlignment="1">
      <alignment horizontal="center" vertical="top" wrapText="1"/>
    </xf>
    <xf numFmtId="0" fontId="129" fillId="0" borderId="22" xfId="15" applyFont="1" applyBorder="1" applyAlignment="1">
      <alignment horizontal="center" vertical="center" wrapText="1"/>
    </xf>
    <xf numFmtId="0" fontId="129" fillId="0" borderId="0" xfId="15" applyFont="1" applyBorder="1" applyAlignment="1">
      <alignment horizontal="center" vertical="center" wrapText="1"/>
    </xf>
    <xf numFmtId="0" fontId="51" fillId="0" borderId="0" xfId="7" applyFont="1" applyAlignment="1">
      <alignment vertical="top" wrapText="1"/>
    </xf>
    <xf numFmtId="0" fontId="5" fillId="3" borderId="0" xfId="7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53" fillId="3" borderId="0" xfId="7" applyFont="1" applyFill="1" applyAlignment="1">
      <alignment horizontal="center"/>
    </xf>
    <xf numFmtId="182" fontId="25" fillId="3" borderId="0" xfId="7" applyNumberFormat="1" applyFont="1" applyFill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45" fillId="0" borderId="0" xfId="7" applyFont="1" applyAlignment="1">
      <alignment horizontal="left" vertical="center" wrapText="1"/>
    </xf>
    <xf numFmtId="0" fontId="104" fillId="0" borderId="0" xfId="7" applyFont="1" applyAlignment="1">
      <alignment horizontal="center"/>
    </xf>
    <xf numFmtId="0" fontId="45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52" fillId="0" borderId="0" xfId="0" applyFont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94" fillId="6" borderId="8" xfId="0" applyFont="1" applyFill="1" applyBorder="1" applyAlignment="1">
      <alignment vertical="center" wrapText="1"/>
    </xf>
    <xf numFmtId="0" fontId="94" fillId="6" borderId="0" xfId="0" applyFont="1" applyFill="1" applyAlignment="1">
      <alignment vertical="center" wrapText="1"/>
    </xf>
    <xf numFmtId="0" fontId="94" fillId="6" borderId="12" xfId="0" applyFont="1" applyFill="1" applyBorder="1" applyAlignment="1">
      <alignment vertical="center" wrapText="1"/>
    </xf>
    <xf numFmtId="0" fontId="94" fillId="6" borderId="5" xfId="0" applyFont="1" applyFill="1" applyBorder="1" applyAlignment="1">
      <alignment vertical="center" wrapText="1"/>
    </xf>
    <xf numFmtId="0" fontId="111" fillId="34" borderId="12" xfId="0" applyFont="1" applyFill="1" applyBorder="1" applyAlignment="1">
      <alignment horizontal="left" vertical="center"/>
    </xf>
    <xf numFmtId="0" fontId="111" fillId="34" borderId="0" xfId="0" applyFont="1" applyFill="1" applyAlignment="1">
      <alignment horizontal="left" vertical="center"/>
    </xf>
    <xf numFmtId="0" fontId="111" fillId="34" borderId="8" xfId="0" applyFont="1" applyFill="1" applyBorder="1" applyAlignment="1">
      <alignment horizontal="left" vertical="center"/>
    </xf>
    <xf numFmtId="0" fontId="63" fillId="12" borderId="7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62" fillId="14" borderId="7" xfId="0" applyFont="1" applyFill="1" applyBorder="1" applyAlignment="1">
      <alignment horizontal="center" vertical="center" wrapText="1"/>
    </xf>
    <xf numFmtId="0" fontId="62" fillId="14" borderId="18" xfId="0" applyFont="1" applyFill="1" applyBorder="1" applyAlignment="1">
      <alignment horizontal="center" vertical="center" wrapText="1"/>
    </xf>
    <xf numFmtId="0" fontId="94" fillId="6" borderId="1" xfId="0" applyFont="1" applyFill="1" applyBorder="1" applyAlignment="1">
      <alignment horizontal="center" vertical="center" wrapText="1"/>
    </xf>
    <xf numFmtId="0" fontId="94" fillId="6" borderId="2" xfId="0" applyFont="1" applyFill="1" applyBorder="1" applyAlignment="1">
      <alignment horizontal="center" vertical="center" wrapText="1"/>
    </xf>
    <xf numFmtId="0" fontId="94" fillId="6" borderId="3" xfId="0" applyFont="1" applyFill="1" applyBorder="1" applyAlignment="1">
      <alignment horizontal="center" vertical="center" wrapText="1"/>
    </xf>
    <xf numFmtId="0" fontId="60" fillId="6" borderId="1" xfId="0" applyFont="1" applyFill="1" applyBorder="1" applyAlignment="1">
      <alignment horizontal="center" vertical="center" wrapText="1"/>
    </xf>
    <xf numFmtId="0" fontId="60" fillId="6" borderId="12" xfId="0" applyFont="1" applyFill="1" applyBorder="1" applyAlignment="1">
      <alignment horizontal="center" vertical="center" wrapText="1"/>
    </xf>
    <xf numFmtId="0" fontId="60" fillId="6" borderId="4" xfId="0" applyFont="1" applyFill="1" applyBorder="1" applyAlignment="1">
      <alignment horizontal="center" vertical="center" wrapText="1"/>
    </xf>
    <xf numFmtId="0" fontId="60" fillId="6" borderId="2" xfId="0" applyFont="1" applyFill="1" applyBorder="1" applyAlignment="1">
      <alignment horizontal="center" vertical="center" wrapText="1"/>
    </xf>
    <xf numFmtId="0" fontId="60" fillId="6" borderId="0" xfId="0" applyFont="1" applyFill="1" applyAlignment="1">
      <alignment horizontal="center" vertical="center" wrapText="1"/>
    </xf>
    <xf numFmtId="0" fontId="94" fillId="6" borderId="12" xfId="0" applyFont="1" applyFill="1" applyBorder="1" applyAlignment="1">
      <alignment horizontal="center" vertical="center" wrapText="1"/>
    </xf>
    <xf numFmtId="0" fontId="94" fillId="6" borderId="0" xfId="0" applyFont="1" applyFill="1" applyAlignment="1">
      <alignment horizontal="center" vertical="center" wrapText="1"/>
    </xf>
    <xf numFmtId="0" fontId="62" fillId="6" borderId="8" xfId="0" applyFont="1" applyFill="1" applyBorder="1" applyAlignment="1">
      <alignment horizontal="center" vertical="center" wrapText="1"/>
    </xf>
    <xf numFmtId="0" fontId="105" fillId="8" borderId="7" xfId="18" applyFont="1" applyFill="1" applyBorder="1" applyAlignment="1">
      <alignment horizontal="center" vertical="center" wrapText="1"/>
    </xf>
    <xf numFmtId="0" fontId="105" fillId="8" borderId="9" xfId="18" applyFont="1" applyFill="1" applyBorder="1" applyAlignment="1">
      <alignment horizontal="center" vertical="center" wrapText="1"/>
    </xf>
    <xf numFmtId="0" fontId="105" fillId="8" borderId="18" xfId="18" applyFont="1" applyFill="1" applyBorder="1" applyAlignment="1">
      <alignment horizontal="center" vertical="center" wrapText="1"/>
    </xf>
    <xf numFmtId="0" fontId="55" fillId="6" borderId="0" xfId="0" applyFont="1" applyFill="1" applyAlignment="1">
      <alignment horizontal="center" vertical="center" wrapText="1"/>
    </xf>
    <xf numFmtId="0" fontId="55" fillId="6" borderId="8" xfId="0" applyFont="1" applyFill="1" applyBorder="1" applyAlignment="1">
      <alignment horizontal="center" vertical="center" wrapText="1"/>
    </xf>
    <xf numFmtId="0" fontId="94" fillId="6" borderId="8" xfId="0" applyFont="1" applyFill="1" applyBorder="1" applyAlignment="1">
      <alignment horizontal="center" vertical="center" wrapText="1"/>
    </xf>
    <xf numFmtId="0" fontId="94" fillId="6" borderId="4" xfId="0" applyFont="1" applyFill="1" applyBorder="1" applyAlignment="1">
      <alignment horizontal="center" vertical="center" wrapText="1"/>
    </xf>
    <xf numFmtId="0" fontId="94" fillId="6" borderId="5" xfId="0" applyFont="1" applyFill="1" applyBorder="1" applyAlignment="1">
      <alignment horizontal="center" vertical="center" wrapText="1"/>
    </xf>
    <xf numFmtId="0" fontId="94" fillId="6" borderId="6" xfId="0" applyFont="1" applyFill="1" applyBorder="1" applyAlignment="1">
      <alignment horizontal="center" vertical="center" wrapText="1"/>
    </xf>
    <xf numFmtId="0" fontId="111" fillId="24" borderId="12" xfId="0" applyFont="1" applyFill="1" applyBorder="1" applyAlignment="1">
      <alignment horizontal="left" vertical="center"/>
    </xf>
    <xf numFmtId="0" fontId="111" fillId="24" borderId="0" xfId="0" applyFont="1" applyFill="1" applyAlignment="1">
      <alignment horizontal="left" vertical="center"/>
    </xf>
    <xf numFmtId="0" fontId="111" fillId="24" borderId="8" xfId="0" applyFont="1" applyFill="1" applyBorder="1" applyAlignment="1">
      <alignment horizontal="left" vertical="center"/>
    </xf>
    <xf numFmtId="0" fontId="111" fillId="30" borderId="12" xfId="0" applyFont="1" applyFill="1" applyBorder="1" applyAlignment="1">
      <alignment horizontal="left" vertical="center"/>
    </xf>
    <xf numFmtId="0" fontId="111" fillId="30" borderId="0" xfId="0" applyFont="1" applyFill="1" applyAlignment="1">
      <alignment horizontal="left" vertical="center"/>
    </xf>
    <xf numFmtId="0" fontId="111" fillId="30" borderId="8" xfId="0" applyFont="1" applyFill="1" applyBorder="1" applyAlignment="1">
      <alignment horizontal="left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11" fillId="23" borderId="12" xfId="0" applyFont="1" applyFill="1" applyBorder="1" applyAlignment="1">
      <alignment horizontal="left" vertical="center"/>
    </xf>
    <xf numFmtId="0" fontId="111" fillId="23" borderId="0" xfId="0" applyFont="1" applyFill="1" applyAlignment="1">
      <alignment horizontal="left" vertical="center"/>
    </xf>
    <xf numFmtId="0" fontId="111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11" fillId="29" borderId="12" xfId="0" applyFont="1" applyFill="1" applyBorder="1" applyAlignment="1">
      <alignment horizontal="left" vertical="center"/>
    </xf>
    <xf numFmtId="0" fontId="111" fillId="29" borderId="0" xfId="0" applyFont="1" applyFill="1" applyAlignment="1">
      <alignment horizontal="left" vertical="center"/>
    </xf>
    <xf numFmtId="0" fontId="111" fillId="29" borderId="8" xfId="0" applyFont="1" applyFill="1" applyBorder="1" applyAlignment="1">
      <alignment horizontal="left" vertical="center"/>
    </xf>
    <xf numFmtId="0" fontId="111" fillId="13" borderId="12" xfId="0" applyFont="1" applyFill="1" applyBorder="1" applyAlignment="1">
      <alignment horizontal="left" vertical="center"/>
    </xf>
    <xf numFmtId="0" fontId="111" fillId="13" borderId="0" xfId="0" applyFont="1" applyFill="1" applyAlignment="1">
      <alignment horizontal="left" vertical="center"/>
    </xf>
    <xf numFmtId="0" fontId="111" fillId="13" borderId="8" xfId="0" applyFont="1" applyFill="1" applyBorder="1" applyAlignment="1">
      <alignment horizontal="left" vertical="center"/>
    </xf>
    <xf numFmtId="0" fontId="27" fillId="20" borderId="12" xfId="0" applyFont="1" applyFill="1" applyBorder="1" applyAlignment="1">
      <alignment horizontal="left" vertical="center"/>
    </xf>
    <xf numFmtId="0" fontId="27" fillId="20" borderId="0" xfId="0" applyFont="1" applyFill="1" applyAlignment="1">
      <alignment horizontal="left" vertical="center"/>
    </xf>
    <xf numFmtId="0" fontId="27" fillId="20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27" fillId="28" borderId="1" xfId="0" applyFont="1" applyFill="1" applyBorder="1" applyAlignment="1">
      <alignment horizontal="left" vertical="center"/>
    </xf>
    <xf numFmtId="0" fontId="27" fillId="28" borderId="2" xfId="0" applyFont="1" applyFill="1" applyBorder="1" applyAlignment="1">
      <alignment horizontal="left" vertical="center"/>
    </xf>
    <xf numFmtId="0" fontId="27" fillId="28" borderId="3" xfId="0" applyFont="1" applyFill="1" applyBorder="1" applyAlignment="1">
      <alignment horizontal="left" vertical="center"/>
    </xf>
    <xf numFmtId="0" fontId="111" fillId="8" borderId="1" xfId="0" applyFont="1" applyFill="1" applyBorder="1" applyAlignment="1">
      <alignment horizontal="left" vertical="center"/>
    </xf>
    <xf numFmtId="0" fontId="111" fillId="8" borderId="2" xfId="0" applyFont="1" applyFill="1" applyBorder="1" applyAlignment="1">
      <alignment horizontal="left" vertical="center"/>
    </xf>
    <xf numFmtId="0" fontId="111" fillId="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61" fillId="10" borderId="1" xfId="0" applyFont="1" applyFill="1" applyBorder="1" applyAlignment="1">
      <alignment horizontal="center" vertical="center" wrapText="1"/>
    </xf>
    <xf numFmtId="0" fontId="61" fillId="10" borderId="2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10" borderId="12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center" vertical="center" wrapText="1"/>
    </xf>
    <xf numFmtId="0" fontId="61" fillId="10" borderId="8" xfId="0" applyFont="1" applyFill="1" applyBorder="1" applyAlignment="1">
      <alignment horizontal="center" vertical="center" wrapText="1"/>
    </xf>
    <xf numFmtId="0" fontId="61" fillId="10" borderId="4" xfId="0" applyFont="1" applyFill="1" applyBorder="1" applyAlignment="1">
      <alignment horizontal="center" vertical="center" wrapText="1"/>
    </xf>
    <xf numFmtId="0" fontId="61" fillId="10" borderId="5" xfId="0" applyFont="1" applyFill="1" applyBorder="1" applyAlignment="1">
      <alignment horizontal="center" vertical="center" wrapText="1"/>
    </xf>
    <xf numFmtId="0" fontId="61" fillId="10" borderId="6" xfId="0" applyFont="1" applyFill="1" applyBorder="1" applyAlignment="1">
      <alignment horizontal="center" vertical="center" wrapText="1"/>
    </xf>
    <xf numFmtId="0" fontId="63" fillId="23" borderId="7" xfId="0" applyFont="1" applyFill="1" applyBorder="1" applyAlignment="1">
      <alignment horizontal="center" vertical="center" wrapText="1"/>
    </xf>
    <xf numFmtId="0" fontId="63" fillId="23" borderId="9" xfId="0" applyFont="1" applyFill="1" applyBorder="1" applyAlignment="1">
      <alignment horizontal="center" vertical="center" wrapText="1"/>
    </xf>
    <xf numFmtId="0" fontId="63" fillId="23" borderId="18" xfId="0" applyFont="1" applyFill="1" applyBorder="1" applyAlignment="1">
      <alignment horizontal="center" vertical="center" wrapText="1"/>
    </xf>
    <xf numFmtId="0" fontId="62" fillId="17" borderId="7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7" borderId="18" xfId="0" applyFont="1" applyFill="1" applyBorder="1" applyAlignment="1">
      <alignment horizontal="center" vertical="center" wrapText="1"/>
    </xf>
    <xf numFmtId="0" fontId="63" fillId="12" borderId="9" xfId="0" applyFont="1" applyFill="1" applyBorder="1" applyAlignment="1">
      <alignment horizontal="center" vertical="center" wrapText="1"/>
    </xf>
    <xf numFmtId="0" fontId="62" fillId="15" borderId="19" xfId="0" applyFont="1" applyFill="1" applyBorder="1" applyAlignment="1">
      <alignment horizontal="center" vertical="center" wrapText="1"/>
    </xf>
    <xf numFmtId="0" fontId="62" fillId="15" borderId="10" xfId="0" applyFont="1" applyFill="1" applyBorder="1" applyAlignment="1">
      <alignment horizontal="center" vertical="center" wrapText="1"/>
    </xf>
    <xf numFmtId="0" fontId="62" fillId="15" borderId="11" xfId="0" applyFont="1" applyFill="1" applyBorder="1" applyAlignment="1">
      <alignment horizontal="center" vertical="center" wrapText="1"/>
    </xf>
    <xf numFmtId="0" fontId="63" fillId="24" borderId="7" xfId="0" applyFont="1" applyFill="1" applyBorder="1" applyAlignment="1">
      <alignment horizontal="center" vertical="center" wrapText="1"/>
    </xf>
    <xf numFmtId="0" fontId="63" fillId="24" borderId="9" xfId="0" applyFont="1" applyFill="1" applyBorder="1" applyAlignment="1">
      <alignment horizontal="center" vertical="center" wrapText="1"/>
    </xf>
    <xf numFmtId="0" fontId="63" fillId="24" borderId="18" xfId="0" applyFont="1" applyFill="1" applyBorder="1" applyAlignment="1">
      <alignment horizontal="center" vertical="center" wrapText="1"/>
    </xf>
    <xf numFmtId="0" fontId="62" fillId="22" borderId="7" xfId="0" applyFont="1" applyFill="1" applyBorder="1" applyAlignment="1">
      <alignment horizontal="center" vertical="center" wrapText="1"/>
    </xf>
    <xf numFmtId="0" fontId="62" fillId="22" borderId="9" xfId="0" applyFont="1" applyFill="1" applyBorder="1" applyAlignment="1">
      <alignment horizontal="center" vertical="center" wrapText="1"/>
    </xf>
    <xf numFmtId="0" fontId="62" fillId="22" borderId="18" xfId="0" applyFont="1" applyFill="1" applyBorder="1" applyAlignment="1">
      <alignment horizontal="center" vertical="center" wrapText="1"/>
    </xf>
    <xf numFmtId="0" fontId="62" fillId="0" borderId="7" xfId="0" applyFont="1" applyBorder="1" applyAlignment="1">
      <alignment horizontal="center" vertical="center" wrapText="1"/>
    </xf>
    <xf numFmtId="0" fontId="62" fillId="0" borderId="9" xfId="0" applyFont="1" applyBorder="1" applyAlignment="1">
      <alignment horizontal="center" vertical="center" wrapText="1"/>
    </xf>
    <xf numFmtId="0" fontId="62" fillId="0" borderId="18" xfId="0" applyFont="1" applyBorder="1" applyAlignment="1">
      <alignment horizontal="center" vertical="center" wrapText="1"/>
    </xf>
    <xf numFmtId="0" fontId="87" fillId="8" borderId="1" xfId="0" applyFont="1" applyFill="1" applyBorder="1" applyAlignment="1">
      <alignment horizontal="center" vertical="center" wrapText="1"/>
    </xf>
    <xf numFmtId="0" fontId="87" fillId="8" borderId="2" xfId="0" applyFont="1" applyFill="1" applyBorder="1" applyAlignment="1">
      <alignment horizontal="center" vertical="center" wrapText="1"/>
    </xf>
    <xf numFmtId="0" fontId="87" fillId="8" borderId="3" xfId="0" applyFont="1" applyFill="1" applyBorder="1" applyAlignment="1">
      <alignment horizontal="center" vertical="center" wrapText="1"/>
    </xf>
    <xf numFmtId="0" fontId="87" fillId="8" borderId="12" xfId="0" applyFont="1" applyFill="1" applyBorder="1" applyAlignment="1">
      <alignment horizontal="center" vertical="center" wrapText="1"/>
    </xf>
    <xf numFmtId="0" fontId="87" fillId="8" borderId="0" xfId="0" applyFont="1" applyFill="1" applyAlignment="1">
      <alignment horizontal="center" vertical="center" wrapText="1"/>
    </xf>
    <xf numFmtId="0" fontId="87" fillId="8" borderId="8" xfId="0" applyFont="1" applyFill="1" applyBorder="1" applyAlignment="1">
      <alignment horizontal="center" vertical="center" wrapText="1"/>
    </xf>
    <xf numFmtId="0" fontId="87" fillId="8" borderId="4" xfId="0" applyFont="1" applyFill="1" applyBorder="1" applyAlignment="1">
      <alignment horizontal="center" vertical="center" wrapText="1"/>
    </xf>
    <xf numFmtId="0" fontId="87" fillId="8" borderId="5" xfId="0" applyFont="1" applyFill="1" applyBorder="1" applyAlignment="1">
      <alignment horizontal="center" vertical="center" wrapText="1"/>
    </xf>
    <xf numFmtId="0" fontId="87" fillId="8" borderId="6" xfId="0" applyFont="1" applyFill="1" applyBorder="1" applyAlignment="1">
      <alignment horizontal="center" vertical="center" wrapText="1"/>
    </xf>
    <xf numFmtId="0" fontId="62" fillId="28" borderId="7" xfId="0" applyFont="1" applyFill="1" applyBorder="1" applyAlignment="1">
      <alignment horizontal="center" vertical="center" wrapText="1"/>
    </xf>
    <xf numFmtId="0" fontId="62" fillId="28" borderId="9" xfId="0" applyFont="1" applyFill="1" applyBorder="1" applyAlignment="1">
      <alignment horizontal="center" vertical="center" wrapText="1"/>
    </xf>
    <xf numFmtId="0" fontId="62" fillId="28" borderId="18" xfId="0" applyFont="1" applyFill="1" applyBorder="1" applyAlignment="1">
      <alignment horizontal="center" vertical="center" wrapText="1"/>
    </xf>
    <xf numFmtId="0" fontId="63" fillId="30" borderId="7" xfId="0" applyFont="1" applyFill="1" applyBorder="1" applyAlignment="1">
      <alignment horizontal="center" vertical="center" wrapText="1"/>
    </xf>
    <xf numFmtId="0" fontId="63" fillId="30" borderId="9" xfId="0" applyFont="1" applyFill="1" applyBorder="1" applyAlignment="1">
      <alignment horizontal="center" vertical="center" wrapText="1"/>
    </xf>
    <xf numFmtId="0" fontId="63" fillId="30" borderId="18" xfId="0" applyFont="1" applyFill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9" xfId="0" applyFont="1" applyFill="1" applyBorder="1" applyAlignment="1">
      <alignment horizontal="center" vertical="center" wrapText="1"/>
    </xf>
    <xf numFmtId="0" fontId="62" fillId="11" borderId="18" xfId="0" applyFont="1" applyFill="1" applyBorder="1" applyAlignment="1">
      <alignment horizontal="center" vertical="center" wrapText="1"/>
    </xf>
    <xf numFmtId="0" fontId="62" fillId="19" borderId="7" xfId="0" applyFont="1" applyFill="1" applyBorder="1" applyAlignment="1">
      <alignment horizontal="center" vertical="center" wrapText="1"/>
    </xf>
    <xf numFmtId="0" fontId="62" fillId="19" borderId="9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62" fillId="16" borderId="7" xfId="0" applyFont="1" applyFill="1" applyBorder="1" applyAlignment="1">
      <alignment horizontal="center" vertical="center" wrapText="1"/>
    </xf>
    <xf numFmtId="0" fontId="62" fillId="16" borderId="9" xfId="0" applyFont="1" applyFill="1" applyBorder="1" applyAlignment="1">
      <alignment horizontal="center" vertical="center" wrapText="1"/>
    </xf>
    <xf numFmtId="0" fontId="62" fillId="16" borderId="18" xfId="0" applyFont="1" applyFill="1" applyBorder="1" applyAlignment="1">
      <alignment horizontal="center" vertical="center" wrapText="1"/>
    </xf>
    <xf numFmtId="0" fontId="55" fillId="20" borderId="1" xfId="0" applyFont="1" applyFill="1" applyBorder="1" applyAlignment="1">
      <alignment horizontal="center" vertical="center" wrapText="1"/>
    </xf>
    <xf numFmtId="0" fontId="55" fillId="20" borderId="2" xfId="0" applyFont="1" applyFill="1" applyBorder="1" applyAlignment="1">
      <alignment horizontal="center" vertical="center" wrapText="1"/>
    </xf>
    <xf numFmtId="0" fontId="55" fillId="20" borderId="3" xfId="0" applyFont="1" applyFill="1" applyBorder="1" applyAlignment="1">
      <alignment horizontal="center" vertical="center" wrapText="1"/>
    </xf>
    <xf numFmtId="0" fontId="55" fillId="20" borderId="4" xfId="0" applyFont="1" applyFill="1" applyBorder="1" applyAlignment="1">
      <alignment horizontal="center" vertical="center" wrapText="1"/>
    </xf>
    <xf numFmtId="0" fontId="55" fillId="20" borderId="5" xfId="0" applyFont="1" applyFill="1" applyBorder="1" applyAlignment="1">
      <alignment horizontal="center" vertical="center" wrapText="1"/>
    </xf>
    <xf numFmtId="0" fontId="55" fillId="20" borderId="6" xfId="0" applyFont="1" applyFill="1" applyBorder="1" applyAlignment="1">
      <alignment horizontal="center" vertical="center" wrapText="1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185" fontId="27" fillId="27" borderId="0" xfId="0" applyNumberFormat="1" applyFont="1" applyFill="1" applyAlignment="1">
      <alignment horizontal="center" vertical="center" wrapText="1"/>
    </xf>
    <xf numFmtId="185" fontId="27" fillId="27" borderId="8" xfId="0" applyNumberFormat="1" applyFont="1" applyFill="1" applyBorder="1" applyAlignment="1">
      <alignment horizontal="center" vertical="center" wrapText="1"/>
    </xf>
    <xf numFmtId="185" fontId="27" fillId="27" borderId="12" xfId="0" applyNumberFormat="1" applyFont="1" applyFill="1" applyBorder="1" applyAlignment="1">
      <alignment horizontal="center" vertical="center" wrapText="1"/>
    </xf>
    <xf numFmtId="185" fontId="27" fillId="27" borderId="4" xfId="0" applyNumberFormat="1" applyFont="1" applyFill="1" applyBorder="1" applyAlignment="1">
      <alignment horizontal="center" vertical="center" wrapText="1"/>
    </xf>
    <xf numFmtId="185" fontId="27" fillId="27" borderId="5" xfId="0" applyNumberFormat="1" applyFont="1" applyFill="1" applyBorder="1" applyAlignment="1">
      <alignment horizontal="center" vertical="center" wrapText="1"/>
    </xf>
    <xf numFmtId="185" fontId="27" fillId="27" borderId="6" xfId="0" applyNumberFormat="1" applyFont="1" applyFill="1" applyBorder="1" applyAlignment="1">
      <alignment horizontal="center" vertical="center" wrapText="1"/>
    </xf>
    <xf numFmtId="185" fontId="112" fillId="27" borderId="29" xfId="0" applyNumberFormat="1" applyFont="1" applyFill="1" applyBorder="1" applyAlignment="1">
      <alignment horizontal="center" vertical="center"/>
    </xf>
    <xf numFmtId="185" fontId="112" fillId="27" borderId="30" xfId="0" applyNumberFormat="1" applyFont="1" applyFill="1" applyBorder="1" applyAlignment="1">
      <alignment horizontal="center" vertical="center"/>
    </xf>
    <xf numFmtId="185" fontId="112" fillId="27" borderId="31" xfId="0" applyNumberFormat="1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65" fillId="8" borderId="2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65" fillId="8" borderId="5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 wrapText="1"/>
    </xf>
    <xf numFmtId="0" fontId="125" fillId="10" borderId="2" xfId="18" applyFont="1" applyFill="1" applyBorder="1" applyAlignment="1">
      <alignment horizontal="center" vertical="center" wrapText="1"/>
    </xf>
    <xf numFmtId="0" fontId="125" fillId="10" borderId="3" xfId="18" applyFont="1" applyFill="1" applyBorder="1" applyAlignment="1">
      <alignment horizontal="center" vertical="center" wrapText="1"/>
    </xf>
    <xf numFmtId="0" fontId="125" fillId="10" borderId="0" xfId="18" applyFont="1" applyFill="1" applyAlignment="1">
      <alignment horizontal="center" vertical="center" wrapText="1"/>
    </xf>
    <xf numFmtId="0" fontId="125" fillId="10" borderId="8" xfId="18" applyFont="1" applyFill="1" applyBorder="1" applyAlignment="1">
      <alignment horizontal="center" vertical="center" wrapText="1"/>
    </xf>
    <xf numFmtId="0" fontId="125" fillId="10" borderId="5" xfId="18" applyFont="1" applyFill="1" applyBorder="1" applyAlignment="1">
      <alignment horizontal="center" vertical="center" wrapText="1"/>
    </xf>
    <xf numFmtId="0" fontId="125" fillId="10" borderId="6" xfId="18" applyFont="1" applyFill="1" applyBorder="1" applyAlignment="1">
      <alignment horizontal="center" vertical="center" wrapText="1"/>
    </xf>
    <xf numFmtId="0" fontId="55" fillId="5" borderId="2" xfId="0" applyFont="1" applyFill="1" applyBorder="1" applyAlignment="1">
      <alignment horizontal="center" vertical="center" wrapText="1"/>
    </xf>
    <xf numFmtId="0" fontId="55" fillId="5" borderId="3" xfId="0" applyFont="1" applyFill="1" applyBorder="1" applyAlignment="1">
      <alignment horizontal="center" vertical="center" wrapText="1"/>
    </xf>
    <xf numFmtId="0" fontId="55" fillId="5" borderId="0" xfId="0" applyFont="1" applyFill="1" applyAlignment="1">
      <alignment horizontal="center" vertical="center" wrapText="1"/>
    </xf>
    <xf numFmtId="0" fontId="55" fillId="5" borderId="8" xfId="0" applyFont="1" applyFill="1" applyBorder="1" applyAlignment="1">
      <alignment horizontal="center" vertical="center" wrapText="1"/>
    </xf>
    <xf numFmtId="0" fontId="55" fillId="5" borderId="5" xfId="0" applyFont="1" applyFill="1" applyBorder="1" applyAlignment="1">
      <alignment horizontal="center" vertical="center" wrapText="1"/>
    </xf>
    <xf numFmtId="0" fontId="55" fillId="5" borderId="6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2" fillId="14" borderId="9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0" fontId="63" fillId="34" borderId="7" xfId="0" applyFont="1" applyFill="1" applyBorder="1" applyAlignment="1">
      <alignment horizontal="center" vertical="center" wrapText="1"/>
    </xf>
    <xf numFmtId="0" fontId="63" fillId="34" borderId="9" xfId="0" applyFont="1" applyFill="1" applyBorder="1" applyAlignment="1">
      <alignment horizontal="center" vertical="center" wrapText="1"/>
    </xf>
    <xf numFmtId="0" fontId="63" fillId="34" borderId="18" xfId="0" applyFont="1" applyFill="1" applyBorder="1" applyAlignment="1">
      <alignment horizontal="center" vertical="center" wrapText="1"/>
    </xf>
    <xf numFmtId="0" fontId="95" fillId="27" borderId="7" xfId="0" applyFont="1" applyFill="1" applyBorder="1" applyAlignment="1">
      <alignment horizontal="center" vertical="center" wrapText="1"/>
    </xf>
    <xf numFmtId="0" fontId="95" fillId="27" borderId="9" xfId="0" applyFont="1" applyFill="1" applyBorder="1" applyAlignment="1">
      <alignment horizontal="center" vertical="center" wrapText="1"/>
    </xf>
    <xf numFmtId="0" fontId="95" fillId="27" borderId="18" xfId="0" applyFont="1" applyFill="1" applyBorder="1" applyAlignment="1">
      <alignment horizontal="center" vertical="center" wrapText="1"/>
    </xf>
    <xf numFmtId="0" fontId="78" fillId="27" borderId="32" xfId="12" applyNumberFormat="1" applyFont="1" applyFill="1" applyBorder="1" applyAlignment="1">
      <alignment horizontal="center" vertical="center" wrapText="1"/>
    </xf>
    <xf numFmtId="0" fontId="78" fillId="27" borderId="33" xfId="12" applyNumberFormat="1" applyFont="1" applyFill="1" applyBorder="1" applyAlignment="1">
      <alignment horizontal="center" vertical="center" wrapText="1"/>
    </xf>
    <xf numFmtId="0" fontId="109" fillId="26" borderId="7" xfId="0" applyFont="1" applyFill="1" applyBorder="1" applyAlignment="1">
      <alignment horizontal="center" vertical="center" wrapText="1"/>
    </xf>
    <xf numFmtId="0" fontId="109" fillId="26" borderId="9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/>
    </xf>
    <xf numFmtId="0" fontId="27" fillId="27" borderId="3" xfId="0" applyFont="1" applyFill="1" applyBorder="1" applyAlignment="1">
      <alignment horizontal="center" vertical="center"/>
    </xf>
    <xf numFmtId="185" fontId="27" fillId="27" borderId="0" xfId="0" applyNumberFormat="1" applyFont="1" applyFill="1" applyAlignment="1">
      <alignment horizontal="center" vertical="center"/>
    </xf>
    <xf numFmtId="185" fontId="27" fillId="27" borderId="8" xfId="0" applyNumberFormat="1" applyFont="1" applyFill="1" applyBorder="1" applyAlignment="1">
      <alignment horizontal="center" vertical="center"/>
    </xf>
    <xf numFmtId="0" fontId="18" fillId="0" borderId="0" xfId="7" applyFont="1" applyAlignment="1">
      <alignment horizontal="left"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tmp"/><Relationship Id="rId3" Type="http://schemas.openxmlformats.org/officeDocument/2006/relationships/image" Target="../media/image13.jpeg"/><Relationship Id="rId7" Type="http://schemas.openxmlformats.org/officeDocument/2006/relationships/image" Target="../media/image17.emf"/><Relationship Id="rId2" Type="http://schemas.openxmlformats.org/officeDocument/2006/relationships/image" Target="../media/image12.jpeg"/><Relationship Id="rId1" Type="http://schemas.openxmlformats.org/officeDocument/2006/relationships/image" Target="../media/image11.emf"/><Relationship Id="rId6" Type="http://schemas.openxmlformats.org/officeDocument/2006/relationships/image" Target="../media/image16.emf"/><Relationship Id="rId5" Type="http://schemas.openxmlformats.org/officeDocument/2006/relationships/image" Target="../media/image15.jpeg"/><Relationship Id="rId10" Type="http://schemas.openxmlformats.org/officeDocument/2006/relationships/image" Target="../media/image20.tmp"/><Relationship Id="rId4" Type="http://schemas.openxmlformats.org/officeDocument/2006/relationships/image" Target="../media/image14.jpeg"/><Relationship Id="rId9" Type="http://schemas.openxmlformats.org/officeDocument/2006/relationships/image" Target="../media/image19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13</xdr:col>
      <xdr:colOff>31750</xdr:colOff>
      <xdr:row>15</xdr:row>
      <xdr:rowOff>32427</xdr:rowOff>
    </xdr:from>
    <xdr:to>
      <xdr:col>18</xdr:col>
      <xdr:colOff>0</xdr:colOff>
      <xdr:row>17</xdr:row>
      <xdr:rowOff>132646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661650" y="3359827"/>
          <a:ext cx="3816350" cy="481219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99927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91800" y="3695826"/>
          <a:ext cx="3860800" cy="493501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711200</xdr:colOff>
      <xdr:row>9</xdr:row>
      <xdr:rowOff>171996</xdr:rowOff>
    </xdr:from>
    <xdr:to>
      <xdr:col>10</xdr:col>
      <xdr:colOff>57150</xdr:colOff>
      <xdr:row>14</xdr:row>
      <xdr:rowOff>5823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416800" y="2318296"/>
          <a:ext cx="831850" cy="786327"/>
        </a:xfrm>
        <a:prstGeom prst="rect">
          <a:avLst/>
        </a:prstGeom>
      </xdr:spPr>
    </xdr:pic>
    <xdr:clientData/>
  </xdr:twoCellAnchor>
  <xdr:twoCellAnchor editAs="oneCell">
    <xdr:from>
      <xdr:col>13</xdr:col>
      <xdr:colOff>711200</xdr:colOff>
      <xdr:row>11</xdr:row>
      <xdr:rowOff>158750</xdr:rowOff>
    </xdr:from>
    <xdr:to>
      <xdr:col>15</xdr:col>
      <xdr:colOff>50800</xdr:colOff>
      <xdr:row>14</xdr:row>
      <xdr:rowOff>54969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64900" y="2686050"/>
          <a:ext cx="838200" cy="467719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8</xdr:row>
      <xdr:rowOff>0</xdr:rowOff>
    </xdr:from>
    <xdr:to>
      <xdr:col>33</xdr:col>
      <xdr:colOff>38100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0800" y="1955800"/>
          <a:ext cx="2299335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31750</xdr:colOff>
      <xdr:row>14</xdr:row>
      <xdr:rowOff>25400</xdr:rowOff>
    </xdr:from>
    <xdr:to>
      <xdr:col>33</xdr:col>
      <xdr:colOff>0</xdr:colOff>
      <xdr:row>14</xdr:row>
      <xdr:rowOff>50800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31750" y="3124200"/>
          <a:ext cx="2297430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69850</xdr:colOff>
      <xdr:row>15</xdr:row>
      <xdr:rowOff>12700</xdr:rowOff>
    </xdr:from>
    <xdr:to>
      <xdr:col>33</xdr:col>
      <xdr:colOff>12700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69850" y="3302000"/>
          <a:ext cx="2294890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76200</xdr:colOff>
      <xdr:row>25</xdr:row>
      <xdr:rowOff>152400</xdr:rowOff>
    </xdr:from>
    <xdr:to>
      <xdr:col>33</xdr:col>
      <xdr:colOff>0</xdr:colOff>
      <xdr:row>25</xdr:row>
      <xdr:rowOff>184150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76200" y="5346700"/>
          <a:ext cx="22929850" cy="317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114300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31350" y="1422400"/>
          <a:ext cx="793750" cy="665480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177800</xdr:rowOff>
    </xdr:from>
    <xdr:to>
      <xdr:col>33</xdr:col>
      <xdr:colOff>88900</xdr:colOff>
      <xdr:row>30</xdr:row>
      <xdr:rowOff>127000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0" y="6134100"/>
          <a:ext cx="23094950" cy="139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63500</xdr:colOff>
      <xdr:row>10</xdr:row>
      <xdr:rowOff>12700</xdr:rowOff>
    </xdr:from>
    <xdr:to>
      <xdr:col>32</xdr:col>
      <xdr:colOff>793750</xdr:colOff>
      <xdr:row>10</xdr:row>
      <xdr:rowOff>12700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>
          <a:off x="63500" y="2349500"/>
          <a:ext cx="2293620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171450</xdr:rowOff>
    </xdr:from>
    <xdr:to>
      <xdr:col>33</xdr:col>
      <xdr:colOff>12700</xdr:colOff>
      <xdr:row>19</xdr:row>
      <xdr:rowOff>12700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32250"/>
          <a:ext cx="22980650" cy="317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8</xdr:col>
      <xdr:colOff>717551</xdr:colOff>
      <xdr:row>14</xdr:row>
      <xdr:rowOff>152399</xdr:rowOff>
    </xdr:from>
    <xdr:to>
      <xdr:col>10</xdr:col>
      <xdr:colOff>31751</xdr:colOff>
      <xdr:row>19</xdr:row>
      <xdr:rowOff>24826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7423151" y="3251199"/>
          <a:ext cx="800100" cy="824927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10</xdr:row>
      <xdr:rowOff>0</xdr:rowOff>
    </xdr:from>
    <xdr:to>
      <xdr:col>20</xdr:col>
      <xdr:colOff>63500</xdr:colOff>
      <xdr:row>14</xdr:row>
      <xdr:rowOff>24327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119350" y="2336800"/>
          <a:ext cx="831850" cy="786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12397620</xdr:colOff>
      <xdr:row>1</xdr:row>
      <xdr:rowOff>145746</xdr:rowOff>
    </xdr:from>
    <xdr:to>
      <xdr:col>21</xdr:col>
      <xdr:colOff>544288</xdr:colOff>
      <xdr:row>3</xdr:row>
      <xdr:rowOff>75595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6570477" y="5860746"/>
          <a:ext cx="9252859" cy="504373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75587</xdr:colOff>
      <xdr:row>1</xdr:row>
      <xdr:rowOff>135606</xdr:rowOff>
    </xdr:from>
    <xdr:to>
      <xdr:col>27</xdr:col>
      <xdr:colOff>30240</xdr:colOff>
      <xdr:row>1</xdr:row>
      <xdr:rowOff>343160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272143</xdr:colOff>
      <xdr:row>154</xdr:row>
      <xdr:rowOff>45356</xdr:rowOff>
    </xdr:from>
    <xdr:to>
      <xdr:col>11</xdr:col>
      <xdr:colOff>211667</xdr:colOff>
      <xdr:row>197</xdr:row>
      <xdr:rowOff>54429</xdr:rowOff>
    </xdr:to>
    <xdr:pic>
      <xdr:nvPicPr>
        <xdr:cNvPr id="21" name="図 20" descr="テキスト, タイムライン&#10;&#10;中程度の精度で自動的に生成された説明">
          <a:extLst>
            <a:ext uri="{FF2B5EF4-FFF2-40B4-BE49-F238E27FC236}">
              <a16:creationId xmlns:a16="http://schemas.microsoft.com/office/drawing/2014/main" id="{E17DB7C4-EBE2-459C-91BC-EE1FCF0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143" y="47458689"/>
          <a:ext cx="19019762" cy="7160384"/>
        </a:xfrm>
        <a:prstGeom prst="rect">
          <a:avLst/>
        </a:prstGeom>
      </xdr:spPr>
    </xdr:pic>
    <xdr:clientData/>
  </xdr:twoCellAnchor>
  <xdr:twoCellAnchor>
    <xdr:from>
      <xdr:col>14</xdr:col>
      <xdr:colOff>75587</xdr:colOff>
      <xdr:row>150</xdr:row>
      <xdr:rowOff>135606</xdr:rowOff>
    </xdr:from>
    <xdr:to>
      <xdr:col>27</xdr:col>
      <xdr:colOff>30240</xdr:colOff>
      <xdr:row>150</xdr:row>
      <xdr:rowOff>343160</xdr:rowOff>
    </xdr:to>
    <xdr:sp macro="" textlink="">
      <xdr:nvSpPr>
        <xdr:cNvPr id="25" name="object 7">
          <a:extLst>
            <a:ext uri="{FF2B5EF4-FFF2-40B4-BE49-F238E27FC236}">
              <a16:creationId xmlns:a16="http://schemas.microsoft.com/office/drawing/2014/main" id="{CB13354B-06E5-4F9B-9353-9D1E7AA7CFD2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197</xdr:row>
      <xdr:rowOff>151191</xdr:rowOff>
    </xdr:from>
    <xdr:to>
      <xdr:col>10</xdr:col>
      <xdr:colOff>553564</xdr:colOff>
      <xdr:row>229</xdr:row>
      <xdr:rowOff>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715834"/>
          <a:ext cx="19013921" cy="5170714"/>
        </a:xfrm>
        <a:prstGeom prst="rect">
          <a:avLst/>
        </a:prstGeom>
      </xdr:spPr>
    </xdr:pic>
    <xdr:clientData/>
  </xdr:twoCellAnchor>
  <xdr:twoCellAnchor editAs="oneCell">
    <xdr:from>
      <xdr:col>0</xdr:col>
      <xdr:colOff>75598</xdr:colOff>
      <xdr:row>5</xdr:row>
      <xdr:rowOff>1</xdr:rowOff>
    </xdr:from>
    <xdr:to>
      <xdr:col>6</xdr:col>
      <xdr:colOff>9676192</xdr:colOff>
      <xdr:row>15</xdr:row>
      <xdr:rowOff>967620</xdr:rowOff>
    </xdr:to>
    <xdr:pic>
      <xdr:nvPicPr>
        <xdr:cNvPr id="4" name="図 3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CA1D9061-1595-3AB0-7B94-472236642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598" y="2298096"/>
          <a:ext cx="13728094" cy="902607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52916</xdr:rowOff>
    </xdr:from>
    <xdr:to>
      <xdr:col>6</xdr:col>
      <xdr:colOff>9456964</xdr:colOff>
      <xdr:row>64</xdr:row>
      <xdr:rowOff>1882322</xdr:rowOff>
    </xdr:to>
    <xdr:pic>
      <xdr:nvPicPr>
        <xdr:cNvPr id="13" name="図 12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9828D9F9-E993-55C2-FAD1-C0963C4B8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11422440"/>
          <a:ext cx="13584463" cy="10031489"/>
        </a:xfrm>
        <a:prstGeom prst="rect">
          <a:avLst/>
        </a:prstGeom>
      </xdr:spPr>
    </xdr:pic>
    <xdr:clientData/>
  </xdr:twoCellAnchor>
  <xdr:twoCellAnchor editAs="oneCell">
    <xdr:from>
      <xdr:col>7</xdr:col>
      <xdr:colOff>254909</xdr:colOff>
      <xdr:row>5</xdr:row>
      <xdr:rowOff>1</xdr:rowOff>
    </xdr:from>
    <xdr:to>
      <xdr:col>32</xdr:col>
      <xdr:colOff>203201</xdr:colOff>
      <xdr:row>16</xdr:row>
      <xdr:rowOff>806451</xdr:rowOff>
    </xdr:to>
    <xdr:pic>
      <xdr:nvPicPr>
        <xdr:cNvPr id="17" name="図 1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2C5FCF43-4690-6087-DEE9-1AD06F08E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822059" y="2298701"/>
          <a:ext cx="15347042" cy="9867900"/>
        </a:xfrm>
        <a:prstGeom prst="rect">
          <a:avLst/>
        </a:prstGeom>
      </xdr:spPr>
    </xdr:pic>
    <xdr:clientData/>
  </xdr:twoCellAnchor>
  <xdr:twoCellAnchor editAs="oneCell">
    <xdr:from>
      <xdr:col>7</xdr:col>
      <xdr:colOff>88900</xdr:colOff>
      <xdr:row>17</xdr:row>
      <xdr:rowOff>1</xdr:rowOff>
    </xdr:from>
    <xdr:to>
      <xdr:col>32</xdr:col>
      <xdr:colOff>146049</xdr:colOff>
      <xdr:row>64</xdr:row>
      <xdr:rowOff>2120901</xdr:rowOff>
    </xdr:to>
    <xdr:pic>
      <xdr:nvPicPr>
        <xdr:cNvPr id="18" name="図 17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CC379E56-82DE-ECB4-36D5-7E5AAA9B9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656050" y="12611101"/>
          <a:ext cx="15455899" cy="9023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6</xdr:col>
      <xdr:colOff>9309100</xdr:colOff>
      <xdr:row>148</xdr:row>
      <xdr:rowOff>148209</xdr:rowOff>
    </xdr:to>
    <xdr:pic>
      <xdr:nvPicPr>
        <xdr:cNvPr id="19" name="図 18" descr="テーブル&#10;&#10;中程度の精度で自動的に生成された説明">
          <a:extLst>
            <a:ext uri="{FF2B5EF4-FFF2-40B4-BE49-F238E27FC236}">
              <a16:creationId xmlns:a16="http://schemas.microsoft.com/office/drawing/2014/main" id="{B7272BA2-FF1F-5CBE-E9EC-F09787521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1704300"/>
          <a:ext cx="13455650" cy="1547075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31</xdr:col>
      <xdr:colOff>577850</xdr:colOff>
      <xdr:row>121</xdr:row>
      <xdr:rowOff>66376</xdr:rowOff>
    </xdr:to>
    <xdr:pic>
      <xdr:nvPicPr>
        <xdr:cNvPr id="20" name="図 19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7F788621-464F-0B6F-7E7A-519C858D2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567150" y="21704300"/>
          <a:ext cx="15360650" cy="10931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a9da3d783fff4ef9de6025f740cc795b" TargetMode="External"/><Relationship Id="rId13" Type="http://schemas.openxmlformats.org/officeDocument/2006/relationships/hyperlink" Target="https://ieeesa.webex.com/ieeesa/j.php?MTID=mb0870b3335056c512b9fa579a924533f" TargetMode="External"/><Relationship Id="rId18" Type="http://schemas.openxmlformats.org/officeDocument/2006/relationships/hyperlink" Target="https://ieeesa.webex.com/ieeesa/j.php?MTID=m6bd78bd6158737bb459a760f320c254a" TargetMode="External"/><Relationship Id="rId3" Type="http://schemas.openxmlformats.org/officeDocument/2006/relationships/hyperlink" Target="https://ieeesa.webex.com/ieeesa/j.php?MTID=mb0870b3335056c512b9fa579a924533f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a9da3d783fff4ef9de6025f740cc795b" TargetMode="External"/><Relationship Id="rId17" Type="http://schemas.openxmlformats.org/officeDocument/2006/relationships/hyperlink" Target="https://ieeesa.webex.com/ieeesa/j.php?MTID=mb0870b3335056c512b9fa579a924533f" TargetMode="External"/><Relationship Id="rId2" Type="http://schemas.openxmlformats.org/officeDocument/2006/relationships/hyperlink" Target="https://ieeesa.webex.com/ieeesa/j.php?MTID=ma9da3d783fff4ef9de6025f740cc795b" TargetMode="External"/><Relationship Id="rId16" Type="http://schemas.openxmlformats.org/officeDocument/2006/relationships/hyperlink" Target="https://ieeesa.webex.com/ieeesa/j.php?MTID=ma9da3d783fff4ef9de6025f740cc795b" TargetMode="External"/><Relationship Id="rId20" Type="http://schemas.openxmlformats.org/officeDocument/2006/relationships/hyperlink" Target="https://www.ieee802.org/802tele_calendar.html" TargetMode="External"/><Relationship Id="rId1" Type="http://schemas.openxmlformats.org/officeDocument/2006/relationships/hyperlink" Target="https://ieeesa.webex.com/ieeesa/j.php?MTID=mb0870b3335056c512b9fa579a924533f" TargetMode="External"/><Relationship Id="rId6" Type="http://schemas.openxmlformats.org/officeDocument/2006/relationships/hyperlink" Target="https://ieeesa.webex.com/ieeesa/j.php?MTID=m8840cb117e704e1b517f23c21c709fb3" TargetMode="External"/><Relationship Id="rId11" Type="http://schemas.openxmlformats.org/officeDocument/2006/relationships/hyperlink" Target="https://ieeesa.webex.com/ieeesa/j.php?MTID=m8840cb117e704e1b517f23c21c709fb3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8840cb117e704e1b517f23c21c709fb3" TargetMode="External"/><Relationship Id="rId10" Type="http://schemas.openxmlformats.org/officeDocument/2006/relationships/hyperlink" Target="https://ieeesa.webex.com/ieeesa/j.php?MTID=m6bd78bd6158737bb459a760f320c254a" TargetMode="External"/><Relationship Id="rId19" Type="http://schemas.openxmlformats.org/officeDocument/2006/relationships/hyperlink" Target="https://ieeesa.webex.com/ieeesa/j.php?MTID=m8840cb117e704e1b517f23c21c709fb3" TargetMode="External"/><Relationship Id="rId4" Type="http://schemas.openxmlformats.org/officeDocument/2006/relationships/hyperlink" Target="https://ieeesa.webex.com/ieeesa/j.php?MTID=m6bd78bd6158737bb459a760f320c254a" TargetMode="External"/><Relationship Id="rId9" Type="http://schemas.openxmlformats.org/officeDocument/2006/relationships/hyperlink" Target="https://ieeesa.webex.com/ieeesa/j.php?MTID=mb0870b3335056c512b9fa579a924533f" TargetMode="External"/><Relationship Id="rId14" Type="http://schemas.openxmlformats.org/officeDocument/2006/relationships/hyperlink" Target="https://ieeesa.webex.com/ieeesa/j.php?MTID=m6bd78bd6158737bb459a760f320c254a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e7992a392554fb8bdc59864674d8da8?requestUUID=9e924c99-fb09-4e2b-81e1-1c73cadc8ac2" TargetMode="External"/><Relationship Id="rId2" Type="http://schemas.openxmlformats.org/officeDocument/2006/relationships/hyperlink" Target="mailto:23302657185@ieeesa.webex.com" TargetMode="External"/><Relationship Id="rId1" Type="http://schemas.openxmlformats.org/officeDocument/2006/relationships/hyperlink" Target="https://ieeesa.webex.com/ieeesa/j.php?MTID=mb0870b3335056c512b9fa579a924533f" TargetMode="External"/><Relationship Id="rId4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237bccaaf4314129a4cedfc71c2c19f5?requestUUID=68d1a0d5-6132-4564-995d-fe7e8dea2dec" TargetMode="External"/><Relationship Id="rId2" Type="http://schemas.openxmlformats.org/officeDocument/2006/relationships/hyperlink" Target="mailto:23305192452@ieeesa.webex.com" TargetMode="External"/><Relationship Id="rId1" Type="http://schemas.openxmlformats.org/officeDocument/2006/relationships/hyperlink" Target="https://ieeesa.webex.com/ieeesa/j.php?MTID=ma9da3d783fff4ef9de6025f740cc795b" TargetMode="Externa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ieeesa/j.php?MTID=m08ad5fa764194afbed9cfb42220d6cfa" TargetMode="External"/><Relationship Id="rId2" Type="http://schemas.openxmlformats.org/officeDocument/2006/relationships/hyperlink" Target="https://ieeesa.webex.com/webappng/sites/ieeesa/meeting/info/403f79309b8b49c3bb3ee06ef41ea915" TargetMode="External"/><Relationship Id="rId1" Type="http://schemas.openxmlformats.org/officeDocument/2006/relationships/hyperlink" Target="mailto:23301778987@ieeesa.webex.com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ieeesa/j.php?MTID=ma9da3d783fff4ef9de6025f740cc795b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23302657185@ieeesa.webex.com" TargetMode="External"/><Relationship Id="rId2" Type="http://schemas.openxmlformats.org/officeDocument/2006/relationships/hyperlink" Target="https://ieeesa.webex.com/ieeesa/j.php?MTID=mb0870b3335056c512b9fa579a924533f" TargetMode="External"/><Relationship Id="rId1" Type="http://schemas.openxmlformats.org/officeDocument/2006/relationships/hyperlink" Target="https://ieeesa.webex.com/ieeesa/j.php?MTID=ma9da3d783fff4ef9de6025f740cc795b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webappng/sites/ieeesa/meeting/info/be7992a392554fb8bdc59864674d8da8?requestUUID=9e924c99-fb09-4e2b-81e1-1c73cadc8ac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zoomScale="80" zoomScaleNormal="80" workbookViewId="0">
      <selection activeCell="D10" sqref="D10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257</v>
      </c>
      <c r="E3" s="5"/>
    </row>
    <row r="4" spans="2:5" ht="20.5">
      <c r="B4" s="3" t="s">
        <v>2</v>
      </c>
      <c r="C4" s="6">
        <v>45491</v>
      </c>
    </row>
    <row r="5" spans="2:5" ht="20.5">
      <c r="B5" s="3" t="s">
        <v>201</v>
      </c>
    </row>
    <row r="6" spans="2:5" ht="20.5">
      <c r="B6" s="7" t="s">
        <v>202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258</v>
      </c>
    </row>
    <row r="12" spans="2:5" ht="20.5">
      <c r="B12" s="3" t="s">
        <v>6</v>
      </c>
      <c r="C12" s="4" t="s">
        <v>161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134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 ht="95.5" customHeight="1">
      <c r="D22" s="113" t="s">
        <v>151</v>
      </c>
      <c r="E22" s="113" t="s">
        <v>185</v>
      </c>
      <c r="F22" s="113" t="s">
        <v>121</v>
      </c>
    </row>
    <row r="23" spans="2:6" ht="120.75" customHeight="1">
      <c r="D23" s="2" t="s">
        <v>146</v>
      </c>
      <c r="E23" s="113" t="s">
        <v>149</v>
      </c>
      <c r="F23" s="170" t="s">
        <v>148</v>
      </c>
    </row>
    <row r="25" spans="2:6" ht="79.5" customHeight="1">
      <c r="D25" s="2" t="s">
        <v>140</v>
      </c>
      <c r="E25" s="113" t="s">
        <v>186</v>
      </c>
      <c r="F25" s="170" t="s">
        <v>142</v>
      </c>
    </row>
    <row r="26" spans="2:6" ht="98.5" customHeight="1">
      <c r="D26" s="2" t="s">
        <v>143</v>
      </c>
      <c r="E26" s="2" t="s">
        <v>144</v>
      </c>
      <c r="F26" s="170" t="s">
        <v>145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146</v>
      </c>
      <c r="E23" t="s">
        <v>147</v>
      </c>
      <c r="F23" s="169" t="s">
        <v>148</v>
      </c>
    </row>
    <row r="25" spans="4:6" ht="79.5" customHeight="1">
      <c r="D25" t="s">
        <v>140</v>
      </c>
      <c r="E25" t="s">
        <v>141</v>
      </c>
      <c r="F25" s="169" t="s">
        <v>142</v>
      </c>
    </row>
    <row r="26" spans="4:6" ht="98.5" customHeight="1">
      <c r="D26" t="s">
        <v>143</v>
      </c>
      <c r="E26" t="s">
        <v>144</v>
      </c>
      <c r="F26" s="169" t="s">
        <v>145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9"/>
  <sheetViews>
    <sheetView tabSelected="1" zoomScale="68" zoomScaleNormal="68" workbookViewId="0">
      <selection activeCell="D8" sqref="D8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7" t="s">
        <v>15</v>
      </c>
      <c r="C1" s="48" t="s">
        <v>259</v>
      </c>
    </row>
    <row r="2" spans="1:3" ht="15.5">
      <c r="B2" s="47" t="s">
        <v>16</v>
      </c>
      <c r="C2" s="48" t="s">
        <v>384</v>
      </c>
    </row>
    <row r="3" spans="1:3" ht="15.5">
      <c r="B3" s="47" t="s">
        <v>17</v>
      </c>
      <c r="C3" s="48" t="s">
        <v>380</v>
      </c>
    </row>
    <row r="4" spans="1:3" ht="41">
      <c r="A4" s="24"/>
      <c r="B4" s="90" t="s">
        <v>187</v>
      </c>
    </row>
    <row r="5" spans="1:3" ht="15.75">
      <c r="A5" s="24"/>
      <c r="B5" s="80"/>
    </row>
    <row r="6" spans="1:3" ht="15.75">
      <c r="A6" s="24"/>
      <c r="B6" s="81"/>
    </row>
    <row r="7" spans="1:3" s="30" customFormat="1" ht="31" customHeight="1">
      <c r="A7" s="143"/>
      <c r="B7" s="34" t="s">
        <v>170</v>
      </c>
    </row>
    <row r="8" spans="1:3" s="30" customFormat="1" ht="76" customHeight="1">
      <c r="A8" s="143"/>
      <c r="B8" s="144" t="s">
        <v>18</v>
      </c>
    </row>
    <row r="9" spans="1:3" s="26" customFormat="1" ht="15.75">
      <c r="A9" s="24"/>
      <c r="B9" s="19"/>
    </row>
    <row r="10" spans="1:3" s="103" customFormat="1" ht="20.5">
      <c r="A10" s="145">
        <v>1</v>
      </c>
      <c r="B10" s="145" t="s">
        <v>19</v>
      </c>
    </row>
    <row r="11" spans="1:3" s="103" customFormat="1" ht="25.25">
      <c r="A11" s="106"/>
      <c r="B11" s="178" t="s">
        <v>362</v>
      </c>
    </row>
    <row r="12" spans="1:3" s="103" customFormat="1" ht="32.25">
      <c r="A12" s="106"/>
      <c r="B12" s="178" t="s">
        <v>363</v>
      </c>
    </row>
    <row r="13" spans="1:3" s="103" customFormat="1" ht="32.25">
      <c r="A13" s="106"/>
      <c r="B13" s="178" t="s">
        <v>260</v>
      </c>
    </row>
    <row r="14" spans="1:3" s="103" customFormat="1" ht="32.25">
      <c r="A14" s="106"/>
      <c r="B14" s="178" t="s">
        <v>156</v>
      </c>
    </row>
    <row r="15" spans="1:3" s="103" customFormat="1" ht="25.25">
      <c r="A15" s="106"/>
      <c r="B15" s="178" t="s">
        <v>157</v>
      </c>
    </row>
    <row r="16" spans="1:3" s="103" customFormat="1" ht="25.25">
      <c r="A16" s="106"/>
      <c r="B16" s="179" t="s">
        <v>158</v>
      </c>
    </row>
    <row r="17" spans="1:6" s="103" customFormat="1" ht="25.25">
      <c r="A17" s="106"/>
      <c r="B17" s="179" t="s">
        <v>159</v>
      </c>
    </row>
    <row r="18" spans="1:6" s="103" customFormat="1" ht="20.5">
      <c r="A18" s="145">
        <v>2</v>
      </c>
      <c r="B18" s="145" t="s">
        <v>20</v>
      </c>
    </row>
    <row r="19" spans="1:6" s="103" customFormat="1" ht="23">
      <c r="A19" s="145"/>
      <c r="B19" s="180" t="s">
        <v>160</v>
      </c>
    </row>
    <row r="20" spans="1:6" ht="15.5">
      <c r="A20" s="19"/>
    </row>
    <row r="21" spans="1:6" ht="15.25">
      <c r="B21" s="25"/>
    </row>
    <row r="22" spans="1:6" ht="15.25">
      <c r="B22" s="25"/>
    </row>
    <row r="23" spans="1:6" s="103" customFormat="1" ht="20.5">
      <c r="A23" s="106"/>
      <c r="B23" s="146" t="s">
        <v>21</v>
      </c>
      <c r="C23" s="147"/>
    </row>
    <row r="24" spans="1:6" s="173" customFormat="1" ht="95.5" customHeight="1">
      <c r="B24" s="173" t="s">
        <v>152</v>
      </c>
      <c r="D24" s="173" t="s">
        <v>155</v>
      </c>
      <c r="E24" s="173" t="s">
        <v>333</v>
      </c>
      <c r="F24" s="173" t="s">
        <v>121</v>
      </c>
    </row>
    <row r="25" spans="1:6" s="103" customFormat="1" ht="120.75" customHeight="1">
      <c r="A25" s="106"/>
      <c r="D25" s="103" t="s">
        <v>188</v>
      </c>
      <c r="E25" s="103" t="s">
        <v>189</v>
      </c>
      <c r="F25" s="172" t="s">
        <v>148</v>
      </c>
    </row>
    <row r="26" spans="1:6" s="103" customFormat="1" ht="20.25">
      <c r="A26" s="106"/>
      <c r="B26" s="148" t="s">
        <v>22</v>
      </c>
    </row>
    <row r="27" spans="1:6" s="103" customFormat="1" ht="79.5" customHeight="1">
      <c r="A27" s="106"/>
      <c r="B27" s="148" t="s">
        <v>23</v>
      </c>
      <c r="D27" s="103" t="s">
        <v>140</v>
      </c>
      <c r="E27" s="103" t="s">
        <v>184</v>
      </c>
      <c r="F27" s="172" t="s">
        <v>142</v>
      </c>
    </row>
    <row r="28" spans="1:6" s="103" customFormat="1" ht="98.5" customHeight="1">
      <c r="A28" s="106"/>
      <c r="B28" s="148" t="s">
        <v>24</v>
      </c>
      <c r="D28" s="103" t="s">
        <v>143</v>
      </c>
      <c r="E28" s="103" t="s">
        <v>144</v>
      </c>
      <c r="F28" s="172" t="s">
        <v>145</v>
      </c>
    </row>
    <row r="29" spans="1:6" s="103" customFormat="1" ht="20.25">
      <c r="A29" s="106"/>
      <c r="B29" s="148" t="s">
        <v>25</v>
      </c>
    </row>
    <row r="30" spans="1:6" s="103" customFormat="1" ht="20.25">
      <c r="A30" s="106"/>
      <c r="B30" s="148" t="s">
        <v>26</v>
      </c>
    </row>
    <row r="31" spans="1:6" s="103" customFormat="1" ht="20.25">
      <c r="A31" s="106"/>
      <c r="B31" s="149"/>
    </row>
    <row r="32" spans="1:6" s="103" customFormat="1" ht="101.25">
      <c r="A32" s="106"/>
      <c r="B32" s="295" t="s">
        <v>263</v>
      </c>
      <c r="D32" s="103" t="s">
        <v>261</v>
      </c>
      <c r="E32" s="103" t="s">
        <v>238</v>
      </c>
      <c r="F32" s="172" t="s">
        <v>262</v>
      </c>
    </row>
    <row r="33" spans="1:6" s="103" customFormat="1" ht="20.25">
      <c r="A33" s="106"/>
      <c r="B33" s="149"/>
    </row>
    <row r="34" spans="1:6" s="103" customFormat="1" ht="81">
      <c r="A34" s="106"/>
      <c r="B34" s="296" t="s">
        <v>264</v>
      </c>
      <c r="D34" s="297" t="s">
        <v>264</v>
      </c>
      <c r="E34" s="103" t="s">
        <v>265</v>
      </c>
      <c r="F34" s="172" t="s">
        <v>266</v>
      </c>
    </row>
    <row r="35" spans="1:6" s="103" customFormat="1" ht="20.25">
      <c r="A35" s="106"/>
      <c r="B35" s="149"/>
    </row>
    <row r="36" spans="1:6" s="103" customFormat="1" ht="20.5">
      <c r="A36" s="106"/>
      <c r="B36" s="145" t="s">
        <v>27</v>
      </c>
    </row>
    <row r="37" spans="1:6" s="103" customFormat="1" ht="20.25">
      <c r="A37" s="106"/>
    </row>
    <row r="39" spans="1:6">
      <c r="B39" s="28"/>
    </row>
    <row r="40" spans="1:6">
      <c r="B40" s="28"/>
    </row>
    <row r="41" spans="1:6" ht="16">
      <c r="B41" s="29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5.25">
      <c r="B47" s="26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6" spans="2:2">
      <c r="B56" s="27"/>
    </row>
    <row r="57" spans="2:2">
      <c r="B57" s="27"/>
    </row>
    <row r="58" spans="2:2">
      <c r="B58" s="27"/>
    </row>
    <row r="59" spans="2:2">
      <c r="B59" s="27"/>
    </row>
  </sheetData>
  <phoneticPr fontId="23"/>
  <hyperlinks>
    <hyperlink ref="B26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topLeftCell="A19" zoomScaleNormal="100" workbookViewId="0">
      <selection activeCell="A20" sqref="A20"/>
    </sheetView>
  </sheetViews>
  <sheetFormatPr defaultColWidth="11.453125" defaultRowHeight="15.25"/>
  <cols>
    <col min="1" max="1" width="15.6328125" style="82" customWidth="1"/>
    <col min="2" max="2" width="10.453125" style="82" customWidth="1"/>
    <col min="3" max="3" width="14.453125" style="82" customWidth="1"/>
    <col min="4" max="4" width="12.1796875" style="82" customWidth="1"/>
    <col min="5" max="5" width="11.36328125" style="82" customWidth="1"/>
    <col min="6" max="6" width="11.54296875" style="82" customWidth="1"/>
    <col min="7" max="7" width="11.179687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6" width="11.6328125" style="82" customWidth="1"/>
    <col min="17" max="17" width="11.1796875" style="82" customWidth="1"/>
    <col min="18" max="18" width="10.453125" style="82" customWidth="1"/>
    <col min="19" max="19" width="10.6328125" style="181" customWidth="1"/>
    <col min="20" max="20" width="11" style="181" customWidth="1"/>
    <col min="21" max="21" width="10.54296875" style="181" customWidth="1"/>
    <col min="22" max="22" width="11.90625" style="181" customWidth="1"/>
    <col min="23" max="23" width="10.1796875" style="181" customWidth="1"/>
    <col min="24" max="29" width="3.81640625" style="181" customWidth="1"/>
    <col min="30" max="16384" width="11.453125" style="82"/>
  </cols>
  <sheetData>
    <row r="1" spans="1:34" s="177" customFormat="1" ht="19.5" customHeight="1" thickBot="1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82"/>
      <c r="AE1" s="82"/>
      <c r="AF1" s="82"/>
      <c r="AG1" s="82"/>
      <c r="AH1" s="167"/>
    </row>
    <row r="2" spans="1:34" s="114" customFormat="1" ht="19.649999999999999" customHeight="1" thickBot="1">
      <c r="A2" s="528" t="s">
        <v>375</v>
      </c>
      <c r="B2" s="254" t="s">
        <v>267</v>
      </c>
      <c r="C2" s="254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6"/>
      <c r="Z2" s="256"/>
      <c r="AA2" s="255"/>
      <c r="AB2" s="256"/>
      <c r="AC2" s="257"/>
      <c r="AD2" s="82"/>
      <c r="AE2" s="82"/>
      <c r="AF2" s="82"/>
      <c r="AG2" s="82"/>
    </row>
    <row r="3" spans="1:34" s="114" customFormat="1" ht="19.25" customHeight="1">
      <c r="A3" s="529"/>
      <c r="B3" s="258" t="s">
        <v>268</v>
      </c>
      <c r="C3" s="258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60"/>
      <c r="AD3" s="208"/>
      <c r="AE3" s="207"/>
      <c r="AF3" s="208"/>
      <c r="AG3" s="209"/>
    </row>
    <row r="4" spans="1:34" s="114" customFormat="1" ht="19.649999999999999" customHeight="1" thickBot="1">
      <c r="A4" s="529"/>
      <c r="B4" s="261" t="s">
        <v>168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V4" s="262"/>
      <c r="W4" s="262"/>
      <c r="X4" s="262"/>
      <c r="Y4" s="262"/>
      <c r="Z4" s="263"/>
      <c r="AA4" s="262"/>
      <c r="AB4" s="262"/>
      <c r="AC4" s="264"/>
      <c r="AD4" s="210"/>
      <c r="AE4" s="210"/>
      <c r="AF4" s="210"/>
      <c r="AG4" s="211"/>
    </row>
    <row r="5" spans="1:34" s="181" customFormat="1" ht="12.9" customHeight="1" thickBot="1">
      <c r="A5" s="523" t="s">
        <v>245</v>
      </c>
      <c r="B5" s="530" t="s">
        <v>30</v>
      </c>
      <c r="C5" s="531"/>
      <c r="D5" s="478" t="s">
        <v>31</v>
      </c>
      <c r="E5" s="479"/>
      <c r="F5" s="479"/>
      <c r="G5" s="479"/>
      <c r="H5" s="480"/>
      <c r="I5" s="478" t="s">
        <v>32</v>
      </c>
      <c r="J5" s="479"/>
      <c r="K5" s="479"/>
      <c r="L5" s="479"/>
      <c r="M5" s="480"/>
      <c r="N5" s="478" t="s">
        <v>33</v>
      </c>
      <c r="O5" s="479"/>
      <c r="P5" s="479"/>
      <c r="Q5" s="479"/>
      <c r="R5" s="480"/>
      <c r="S5" s="478" t="s">
        <v>34</v>
      </c>
      <c r="T5" s="479"/>
      <c r="U5" s="479"/>
      <c r="V5" s="479"/>
      <c r="W5" s="480"/>
      <c r="X5" s="478" t="s">
        <v>35</v>
      </c>
      <c r="Y5" s="479"/>
      <c r="Z5" s="480"/>
      <c r="AA5" s="478" t="s">
        <v>36</v>
      </c>
      <c r="AB5" s="479"/>
      <c r="AC5" s="480"/>
      <c r="AD5" s="212"/>
      <c r="AE5" s="212" t="s">
        <v>29</v>
      </c>
      <c r="AF5" s="212"/>
      <c r="AG5" s="213"/>
    </row>
    <row r="6" spans="1:34" s="181" customFormat="1" ht="12.65" customHeight="1" thickBot="1">
      <c r="A6" s="524"/>
      <c r="B6" s="532">
        <f>DATE(2024,7,14)</f>
        <v>45487</v>
      </c>
      <c r="C6" s="533"/>
      <c r="D6" s="481">
        <f>B6+1</f>
        <v>45488</v>
      </c>
      <c r="E6" s="481"/>
      <c r="F6" s="481"/>
      <c r="G6" s="481"/>
      <c r="H6" s="482"/>
      <c r="I6" s="483">
        <f>D6+1</f>
        <v>45489</v>
      </c>
      <c r="J6" s="481"/>
      <c r="K6" s="481"/>
      <c r="L6" s="481"/>
      <c r="M6" s="482"/>
      <c r="N6" s="483">
        <f>I6+1</f>
        <v>45490</v>
      </c>
      <c r="O6" s="481"/>
      <c r="P6" s="481"/>
      <c r="Q6" s="481"/>
      <c r="R6" s="482"/>
      <c r="S6" s="483">
        <f>N6+1</f>
        <v>45491</v>
      </c>
      <c r="T6" s="481"/>
      <c r="U6" s="481"/>
      <c r="V6" s="481"/>
      <c r="W6" s="482"/>
      <c r="X6" s="484">
        <f>S6+1</f>
        <v>45492</v>
      </c>
      <c r="Y6" s="485"/>
      <c r="Z6" s="486"/>
      <c r="AA6" s="484">
        <f>X6+1</f>
        <v>45493</v>
      </c>
      <c r="AB6" s="485"/>
      <c r="AC6" s="486"/>
      <c r="AD6" s="366" t="s">
        <v>139</v>
      </c>
      <c r="AE6" s="367"/>
      <c r="AF6" s="367"/>
      <c r="AG6" s="368"/>
    </row>
    <row r="7" spans="1:34" s="181" customFormat="1" ht="12.65" customHeight="1" thickBot="1">
      <c r="A7" s="524"/>
      <c r="B7" s="487" t="s">
        <v>196</v>
      </c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88"/>
      <c r="S7" s="488"/>
      <c r="T7" s="488"/>
      <c r="U7" s="488"/>
      <c r="V7" s="488"/>
      <c r="W7" s="489"/>
      <c r="X7" s="214"/>
      <c r="Y7" s="215"/>
      <c r="Z7" s="216"/>
      <c r="AA7" s="214"/>
      <c r="AB7" s="215"/>
      <c r="AC7" s="216"/>
      <c r="AD7" s="369"/>
      <c r="AE7" s="370"/>
      <c r="AF7" s="370"/>
      <c r="AG7" s="371"/>
    </row>
    <row r="8" spans="1:34" s="114" customFormat="1" ht="38.25" customHeight="1" thickBot="1">
      <c r="A8" s="525"/>
      <c r="B8" s="526" t="s">
        <v>269</v>
      </c>
      <c r="C8" s="527"/>
      <c r="D8" s="293" t="s">
        <v>37</v>
      </c>
      <c r="E8" s="294" t="s">
        <v>38</v>
      </c>
      <c r="F8" s="294" t="s">
        <v>39</v>
      </c>
      <c r="G8" s="294" t="s">
        <v>40</v>
      </c>
      <c r="H8" s="298" t="s">
        <v>270</v>
      </c>
      <c r="I8" s="293" t="s">
        <v>37</v>
      </c>
      <c r="J8" s="294" t="s">
        <v>38</v>
      </c>
      <c r="K8" s="294" t="s">
        <v>39</v>
      </c>
      <c r="L8" s="294" t="s">
        <v>40</v>
      </c>
      <c r="M8" s="298" t="s">
        <v>270</v>
      </c>
      <c r="N8" s="293" t="s">
        <v>37</v>
      </c>
      <c r="O8" s="294" t="s">
        <v>38</v>
      </c>
      <c r="P8" s="294" t="s">
        <v>39</v>
      </c>
      <c r="Q8" s="294" t="s">
        <v>40</v>
      </c>
      <c r="R8" s="298" t="s">
        <v>270</v>
      </c>
      <c r="S8" s="293" t="s">
        <v>37</v>
      </c>
      <c r="T8" s="294" t="s">
        <v>38</v>
      </c>
      <c r="U8" s="294" t="s">
        <v>39</v>
      </c>
      <c r="V8" s="294" t="s">
        <v>40</v>
      </c>
      <c r="W8" s="298" t="s">
        <v>270</v>
      </c>
      <c r="X8" s="214"/>
      <c r="Y8" s="215"/>
      <c r="Z8" s="216"/>
      <c r="AA8" s="214"/>
      <c r="AB8" s="215"/>
      <c r="AC8" s="216"/>
      <c r="AD8" s="276" t="s">
        <v>204</v>
      </c>
      <c r="AE8" s="275" t="s">
        <v>203</v>
      </c>
      <c r="AF8" s="217" t="s">
        <v>28</v>
      </c>
      <c r="AG8" s="277" t="s">
        <v>205</v>
      </c>
    </row>
    <row r="9" spans="1:34" s="181" customFormat="1" ht="15" customHeight="1">
      <c r="A9" s="218" t="s">
        <v>41</v>
      </c>
      <c r="B9" s="215"/>
      <c r="C9" s="216"/>
      <c r="D9" s="490" t="s">
        <v>42</v>
      </c>
      <c r="E9" s="490"/>
      <c r="F9" s="490"/>
      <c r="G9" s="491"/>
      <c r="H9" s="492"/>
      <c r="I9" s="495" t="s">
        <v>42</v>
      </c>
      <c r="J9" s="490"/>
      <c r="K9" s="490"/>
      <c r="L9" s="490"/>
      <c r="M9" s="492"/>
      <c r="N9" s="495" t="s">
        <v>42</v>
      </c>
      <c r="O9" s="490"/>
      <c r="P9" s="490"/>
      <c r="Q9" s="490"/>
      <c r="R9" s="492"/>
      <c r="S9" s="495" t="s">
        <v>42</v>
      </c>
      <c r="T9" s="490"/>
      <c r="U9" s="490"/>
      <c r="V9" s="490"/>
      <c r="W9" s="492"/>
      <c r="X9" s="214"/>
      <c r="Y9" s="215"/>
      <c r="Z9" s="216"/>
      <c r="AA9" s="214"/>
      <c r="AB9" s="215"/>
      <c r="AC9" s="216"/>
      <c r="AD9" s="301">
        <v>0.29166666666666669</v>
      </c>
      <c r="AE9" s="309">
        <f t="shared" ref="AE9:AE40" si="0">AD9-3/24</f>
        <v>0.16666666666666669</v>
      </c>
      <c r="AF9" s="303">
        <f t="shared" ref="AF9:AF40" si="1">AD9+4/24</f>
        <v>0.45833333333333337</v>
      </c>
      <c r="AG9" s="219">
        <f>AD9+13/24</f>
        <v>0.83333333333333326</v>
      </c>
    </row>
    <row r="10" spans="1:34" s="181" customFormat="1" ht="15" customHeight="1" thickBot="1">
      <c r="A10" s="220" t="s">
        <v>43</v>
      </c>
      <c r="B10" s="215"/>
      <c r="C10" s="216"/>
      <c r="D10" s="493"/>
      <c r="E10" s="493"/>
      <c r="F10" s="493"/>
      <c r="G10" s="493"/>
      <c r="H10" s="494"/>
      <c r="I10" s="496"/>
      <c r="J10" s="493"/>
      <c r="K10" s="493"/>
      <c r="L10" s="493"/>
      <c r="M10" s="494"/>
      <c r="N10" s="496"/>
      <c r="O10" s="493"/>
      <c r="P10" s="493"/>
      <c r="Q10" s="493"/>
      <c r="R10" s="494"/>
      <c r="S10" s="496"/>
      <c r="T10" s="493"/>
      <c r="U10" s="493"/>
      <c r="V10" s="493"/>
      <c r="W10" s="494"/>
      <c r="X10" s="214"/>
      <c r="Y10" s="215"/>
      <c r="Z10" s="216"/>
      <c r="AA10" s="214"/>
      <c r="AB10" s="215"/>
      <c r="AC10" s="216"/>
      <c r="AD10" s="221">
        <f>AD9+0.5/24</f>
        <v>0.3125</v>
      </c>
      <c r="AE10" s="222">
        <f t="shared" si="0"/>
        <v>0.1875</v>
      </c>
      <c r="AF10" s="303">
        <f t="shared" si="1"/>
        <v>0.47916666666666663</v>
      </c>
      <c r="AG10" s="224">
        <f t="shared" ref="AG10:AG40" si="2">AD10+13/24</f>
        <v>0.85416666666666663</v>
      </c>
    </row>
    <row r="11" spans="1:34" s="181" customFormat="1" ht="15" customHeight="1">
      <c r="A11" s="225" t="s">
        <v>44</v>
      </c>
      <c r="B11" s="215"/>
      <c r="C11" s="216"/>
      <c r="D11" s="420" t="s">
        <v>271</v>
      </c>
      <c r="E11" s="421"/>
      <c r="F11" s="421"/>
      <c r="G11" s="421"/>
      <c r="H11" s="422"/>
      <c r="I11" s="463" t="s">
        <v>46</v>
      </c>
      <c r="J11" s="513" t="s">
        <v>50</v>
      </c>
      <c r="K11" s="517" t="s">
        <v>47</v>
      </c>
      <c r="L11" s="469" t="s">
        <v>59</v>
      </c>
      <c r="M11" s="336"/>
      <c r="N11" s="451" t="s">
        <v>49</v>
      </c>
      <c r="O11" s="452"/>
      <c r="P11" s="452"/>
      <c r="Q11" s="452"/>
      <c r="R11" s="453"/>
      <c r="S11" s="336"/>
      <c r="T11" s="513" t="s">
        <v>50</v>
      </c>
      <c r="U11" s="517" t="s">
        <v>47</v>
      </c>
      <c r="V11" s="520" t="s">
        <v>356</v>
      </c>
      <c r="W11" s="445">
        <v>802.18</v>
      </c>
      <c r="X11" s="214"/>
      <c r="Y11" s="215"/>
      <c r="Z11" s="216"/>
      <c r="AA11" s="214"/>
      <c r="AB11" s="215"/>
      <c r="AC11" s="216"/>
      <c r="AD11" s="221">
        <f t="shared" ref="AD11:AD40" si="3">AD10+0.5/24</f>
        <v>0.33333333333333331</v>
      </c>
      <c r="AE11" s="222">
        <f t="shared" si="0"/>
        <v>0.20833333333333331</v>
      </c>
      <c r="AF11" s="303">
        <f t="shared" si="1"/>
        <v>0.5</v>
      </c>
      <c r="AG11" s="224">
        <f t="shared" si="2"/>
        <v>0.875</v>
      </c>
    </row>
    <row r="12" spans="1:34" s="181" customFormat="1" ht="15" customHeight="1" thickBot="1">
      <c r="A12" s="225" t="s">
        <v>51</v>
      </c>
      <c r="B12" s="215"/>
      <c r="C12" s="216"/>
      <c r="D12" s="423"/>
      <c r="E12" s="424"/>
      <c r="F12" s="424"/>
      <c r="G12" s="424"/>
      <c r="H12" s="425"/>
      <c r="I12" s="464"/>
      <c r="J12" s="516"/>
      <c r="K12" s="518"/>
      <c r="L12" s="470"/>
      <c r="M12" s="435"/>
      <c r="N12" s="454"/>
      <c r="O12" s="455"/>
      <c r="P12" s="455"/>
      <c r="Q12" s="455"/>
      <c r="R12" s="456"/>
      <c r="S12" s="337"/>
      <c r="T12" s="516"/>
      <c r="U12" s="518"/>
      <c r="V12" s="521"/>
      <c r="W12" s="446"/>
      <c r="X12" s="214"/>
      <c r="Y12" s="215"/>
      <c r="Z12" s="216"/>
      <c r="AA12" s="214"/>
      <c r="AB12" s="215"/>
      <c r="AC12" s="216"/>
      <c r="AD12" s="221">
        <f t="shared" si="3"/>
        <v>0.35416666666666663</v>
      </c>
      <c r="AE12" s="222">
        <f t="shared" si="0"/>
        <v>0.22916666666666663</v>
      </c>
      <c r="AF12" s="303">
        <f t="shared" si="1"/>
        <v>0.52083333333333326</v>
      </c>
      <c r="AG12" s="224">
        <f t="shared" si="2"/>
        <v>0.89583333333333326</v>
      </c>
    </row>
    <row r="13" spans="1:34" s="181" customFormat="1" ht="15" customHeight="1">
      <c r="A13" s="225" t="s">
        <v>52</v>
      </c>
      <c r="B13" s="215"/>
      <c r="C13" s="216"/>
      <c r="D13" s="423"/>
      <c r="E13" s="424"/>
      <c r="F13" s="424"/>
      <c r="G13" s="424"/>
      <c r="H13" s="425"/>
      <c r="I13" s="464"/>
      <c r="J13" s="516"/>
      <c r="K13" s="518"/>
      <c r="L13" s="470"/>
      <c r="M13" s="435"/>
      <c r="N13" s="463" t="s">
        <v>46</v>
      </c>
      <c r="O13" s="513" t="s">
        <v>50</v>
      </c>
      <c r="P13" s="517" t="s">
        <v>47</v>
      </c>
      <c r="Q13" s="336"/>
      <c r="R13" s="336"/>
      <c r="S13" s="338" t="s">
        <v>167</v>
      </c>
      <c r="T13" s="516"/>
      <c r="U13" s="518"/>
      <c r="V13" s="521"/>
      <c r="W13" s="446"/>
      <c r="X13" s="214"/>
      <c r="Y13" s="215"/>
      <c r="Z13" s="216"/>
      <c r="AA13" s="214"/>
      <c r="AB13" s="215"/>
      <c r="AC13" s="216"/>
      <c r="AD13" s="221">
        <f t="shared" si="3"/>
        <v>0.37499999999999994</v>
      </c>
      <c r="AE13" s="222">
        <f t="shared" si="0"/>
        <v>0.24999999999999994</v>
      </c>
      <c r="AF13" s="303">
        <f t="shared" si="1"/>
        <v>0.54166666666666663</v>
      </c>
      <c r="AG13" s="224">
        <f t="shared" si="2"/>
        <v>0.91666666666666652</v>
      </c>
    </row>
    <row r="14" spans="1:34" s="181" customFormat="1" ht="15" customHeight="1" thickBot="1">
      <c r="A14" s="225" t="s">
        <v>53</v>
      </c>
      <c r="B14" s="215"/>
      <c r="C14" s="216"/>
      <c r="D14" s="426"/>
      <c r="E14" s="427"/>
      <c r="F14" s="427"/>
      <c r="G14" s="427"/>
      <c r="H14" s="428"/>
      <c r="I14" s="465"/>
      <c r="J14" s="514"/>
      <c r="K14" s="519"/>
      <c r="L14" s="471"/>
      <c r="M14" s="337"/>
      <c r="N14" s="465"/>
      <c r="O14" s="514"/>
      <c r="P14" s="519"/>
      <c r="Q14" s="337"/>
      <c r="R14" s="337"/>
      <c r="S14" s="339"/>
      <c r="T14" s="514"/>
      <c r="U14" s="519"/>
      <c r="V14" s="522"/>
      <c r="W14" s="447"/>
      <c r="X14" s="214"/>
      <c r="Y14" s="215"/>
      <c r="Z14" s="216"/>
      <c r="AA14" s="214"/>
      <c r="AB14" s="215"/>
      <c r="AC14" s="216"/>
      <c r="AD14" s="221">
        <f t="shared" si="3"/>
        <v>0.39583333333333326</v>
      </c>
      <c r="AE14" s="222">
        <f t="shared" si="0"/>
        <v>0.27083333333333326</v>
      </c>
      <c r="AF14" s="303">
        <f t="shared" si="1"/>
        <v>0.56249999999999989</v>
      </c>
      <c r="AG14" s="224">
        <f t="shared" si="2"/>
        <v>0.93749999999999989</v>
      </c>
    </row>
    <row r="15" spans="1:34" s="181" customFormat="1" ht="15" customHeight="1" thickBot="1">
      <c r="A15" s="226" t="s">
        <v>54</v>
      </c>
      <c r="B15" s="215"/>
      <c r="C15" s="216"/>
      <c r="D15" s="437" t="s">
        <v>55</v>
      </c>
      <c r="E15" s="437"/>
      <c r="F15" s="437"/>
      <c r="G15" s="437"/>
      <c r="H15" s="438"/>
      <c r="I15" s="436" t="s">
        <v>55</v>
      </c>
      <c r="J15" s="437"/>
      <c r="K15" s="437"/>
      <c r="L15" s="437"/>
      <c r="M15" s="438"/>
      <c r="N15" s="436" t="s">
        <v>55</v>
      </c>
      <c r="O15" s="437"/>
      <c r="P15" s="437"/>
      <c r="Q15" s="437"/>
      <c r="R15" s="438"/>
      <c r="S15" s="436" t="s">
        <v>55</v>
      </c>
      <c r="T15" s="437"/>
      <c r="U15" s="437"/>
      <c r="V15" s="437"/>
      <c r="W15" s="438"/>
      <c r="X15" s="214"/>
      <c r="Y15" s="215"/>
      <c r="Z15" s="216"/>
      <c r="AA15" s="214"/>
      <c r="AB15" s="215"/>
      <c r="AC15" s="216"/>
      <c r="AD15" s="221">
        <f t="shared" si="3"/>
        <v>0.41666666666666657</v>
      </c>
      <c r="AE15" s="223">
        <f t="shared" si="0"/>
        <v>0.29166666666666657</v>
      </c>
      <c r="AF15" s="303">
        <f t="shared" si="1"/>
        <v>0.58333333333333326</v>
      </c>
      <c r="AG15" s="308">
        <f t="shared" si="2"/>
        <v>0.95833333333333326</v>
      </c>
    </row>
    <row r="16" spans="1:34" s="181" customFormat="1" ht="15" customHeight="1">
      <c r="A16" s="227" t="s">
        <v>56</v>
      </c>
      <c r="B16" s="215"/>
      <c r="C16" s="216"/>
      <c r="D16" s="448" t="s">
        <v>57</v>
      </c>
      <c r="E16" s="449"/>
      <c r="F16" s="449"/>
      <c r="G16" s="449"/>
      <c r="H16" s="450"/>
      <c r="I16" s="338" t="s">
        <v>167</v>
      </c>
      <c r="J16" s="513" t="s">
        <v>50</v>
      </c>
      <c r="K16" s="466" t="s">
        <v>61</v>
      </c>
      <c r="L16" s="336"/>
      <c r="M16" s="445">
        <v>802.18</v>
      </c>
      <c r="N16" s="448" t="s">
        <v>60</v>
      </c>
      <c r="O16" s="449"/>
      <c r="P16" s="449"/>
      <c r="Q16" s="449"/>
      <c r="R16" s="450"/>
      <c r="S16" s="463" t="s">
        <v>46</v>
      </c>
      <c r="T16" s="336"/>
      <c r="U16" s="466" t="s">
        <v>61</v>
      </c>
      <c r="V16" s="469" t="s">
        <v>59</v>
      </c>
      <c r="W16" s="336"/>
      <c r="X16" s="214"/>
      <c r="Y16" s="215"/>
      <c r="Z16" s="216"/>
      <c r="AA16" s="214"/>
      <c r="AB16" s="215"/>
      <c r="AC16" s="216"/>
      <c r="AD16" s="221">
        <f t="shared" si="3"/>
        <v>0.43749999999999989</v>
      </c>
      <c r="AE16" s="223">
        <f t="shared" si="0"/>
        <v>0.31249999999999989</v>
      </c>
      <c r="AF16" s="303">
        <f t="shared" si="1"/>
        <v>0.60416666666666652</v>
      </c>
      <c r="AG16" s="308">
        <f t="shared" si="2"/>
        <v>0.97916666666666652</v>
      </c>
    </row>
    <row r="17" spans="1:33" s="181" customFormat="1" ht="15" customHeight="1" thickBot="1">
      <c r="A17" s="227" t="s">
        <v>62</v>
      </c>
      <c r="B17" s="215"/>
      <c r="C17" s="216"/>
      <c r="D17" s="451"/>
      <c r="E17" s="452"/>
      <c r="F17" s="452"/>
      <c r="G17" s="452"/>
      <c r="H17" s="453"/>
      <c r="I17" s="515"/>
      <c r="J17" s="516"/>
      <c r="K17" s="467"/>
      <c r="L17" s="435"/>
      <c r="M17" s="446"/>
      <c r="N17" s="454"/>
      <c r="O17" s="455"/>
      <c r="P17" s="455"/>
      <c r="Q17" s="455"/>
      <c r="R17" s="456"/>
      <c r="S17" s="464"/>
      <c r="T17" s="435"/>
      <c r="U17" s="467"/>
      <c r="V17" s="470"/>
      <c r="W17" s="435"/>
      <c r="X17" s="214"/>
      <c r="Y17" s="215"/>
      <c r="Z17" s="216"/>
      <c r="AA17" s="214"/>
      <c r="AB17" s="215"/>
      <c r="AC17" s="216"/>
      <c r="AD17" s="221">
        <f t="shared" si="3"/>
        <v>0.4583333333333332</v>
      </c>
      <c r="AE17" s="223">
        <f t="shared" si="0"/>
        <v>0.3333333333333332</v>
      </c>
      <c r="AF17" s="303">
        <f t="shared" si="1"/>
        <v>0.62499999999999989</v>
      </c>
      <c r="AG17" s="304">
        <f t="shared" si="2"/>
        <v>0.99999999999999978</v>
      </c>
    </row>
    <row r="18" spans="1:33" s="181" customFormat="1" ht="15" customHeight="1">
      <c r="A18" s="227" t="s">
        <v>63</v>
      </c>
      <c r="B18" s="215"/>
      <c r="C18" s="216"/>
      <c r="D18" s="451"/>
      <c r="E18" s="452"/>
      <c r="F18" s="452"/>
      <c r="G18" s="452"/>
      <c r="H18" s="453"/>
      <c r="I18" s="515"/>
      <c r="J18" s="516"/>
      <c r="K18" s="467"/>
      <c r="L18" s="435"/>
      <c r="M18" s="446"/>
      <c r="N18" s="472" t="s">
        <v>246</v>
      </c>
      <c r="O18" s="473"/>
      <c r="P18" s="473"/>
      <c r="Q18" s="473"/>
      <c r="R18" s="474"/>
      <c r="S18" s="464"/>
      <c r="T18" s="435"/>
      <c r="U18" s="467"/>
      <c r="V18" s="470"/>
      <c r="W18" s="435"/>
      <c r="X18" s="214"/>
      <c r="Y18" s="215"/>
      <c r="Z18" s="216"/>
      <c r="AA18" s="214"/>
      <c r="AB18" s="215"/>
      <c r="AC18" s="216"/>
      <c r="AD18" s="221">
        <f t="shared" si="3"/>
        <v>0.47916666666666652</v>
      </c>
      <c r="AE18" s="223">
        <f t="shared" si="0"/>
        <v>0.35416666666666652</v>
      </c>
      <c r="AF18" s="303">
        <f t="shared" si="1"/>
        <v>0.64583333333333315</v>
      </c>
      <c r="AG18" s="304">
        <f t="shared" si="2"/>
        <v>1.020833333333333</v>
      </c>
    </row>
    <row r="19" spans="1:33" s="181" customFormat="1" ht="15" customHeight="1" thickBot="1">
      <c r="A19" s="227" t="s">
        <v>64</v>
      </c>
      <c r="B19" s="215"/>
      <c r="C19" s="216"/>
      <c r="D19" s="454"/>
      <c r="E19" s="455"/>
      <c r="F19" s="455"/>
      <c r="G19" s="455"/>
      <c r="H19" s="456"/>
      <c r="I19" s="339"/>
      <c r="J19" s="514"/>
      <c r="K19" s="468"/>
      <c r="L19" s="337"/>
      <c r="M19" s="447"/>
      <c r="N19" s="475"/>
      <c r="O19" s="476"/>
      <c r="P19" s="476"/>
      <c r="Q19" s="476"/>
      <c r="R19" s="477"/>
      <c r="S19" s="465"/>
      <c r="T19" s="337"/>
      <c r="U19" s="468"/>
      <c r="V19" s="471"/>
      <c r="W19" s="337"/>
      <c r="X19" s="214"/>
      <c r="Y19" s="215"/>
      <c r="Z19" s="216"/>
      <c r="AA19" s="214"/>
      <c r="AB19" s="215"/>
      <c r="AC19" s="216"/>
      <c r="AD19" s="221">
        <f t="shared" si="3"/>
        <v>0.49999999999999983</v>
      </c>
      <c r="AE19" s="223">
        <f t="shared" si="0"/>
        <v>0.37499999999999983</v>
      </c>
      <c r="AF19" s="303">
        <f t="shared" si="1"/>
        <v>0.66666666666666652</v>
      </c>
      <c r="AG19" s="304">
        <f t="shared" si="2"/>
        <v>1.0416666666666665</v>
      </c>
    </row>
    <row r="20" spans="1:33" s="181" customFormat="1" ht="15" customHeight="1" thickBot="1">
      <c r="A20" s="220" t="s">
        <v>65</v>
      </c>
      <c r="B20" s="215"/>
      <c r="C20" s="216"/>
      <c r="D20" s="490" t="s">
        <v>66</v>
      </c>
      <c r="E20" s="490"/>
      <c r="F20" s="490"/>
      <c r="G20" s="490"/>
      <c r="H20" s="492"/>
      <c r="I20" s="490" t="s">
        <v>66</v>
      </c>
      <c r="J20" s="490"/>
      <c r="K20" s="490"/>
      <c r="L20" s="490"/>
      <c r="M20" s="492"/>
      <c r="N20" s="490" t="s">
        <v>66</v>
      </c>
      <c r="O20" s="490"/>
      <c r="P20" s="490"/>
      <c r="Q20" s="490"/>
      <c r="R20" s="492"/>
      <c r="S20" s="490" t="s">
        <v>66</v>
      </c>
      <c r="T20" s="490"/>
      <c r="U20" s="490"/>
      <c r="V20" s="490"/>
      <c r="W20" s="492"/>
      <c r="X20" s="214"/>
      <c r="Y20" s="215"/>
      <c r="Z20" s="216"/>
      <c r="AA20" s="214"/>
      <c r="AB20" s="215"/>
      <c r="AC20" s="216"/>
      <c r="AD20" s="221">
        <f t="shared" si="3"/>
        <v>0.52083333333333315</v>
      </c>
      <c r="AE20" s="223">
        <f t="shared" si="0"/>
        <v>0.39583333333333315</v>
      </c>
      <c r="AF20" s="303">
        <f t="shared" si="1"/>
        <v>0.68749999999999978</v>
      </c>
      <c r="AG20" s="304">
        <f t="shared" si="2"/>
        <v>1.0624999999999998</v>
      </c>
    </row>
    <row r="21" spans="1:33" s="181" customFormat="1" ht="15" customHeight="1" thickBot="1">
      <c r="A21" s="220" t="s">
        <v>67</v>
      </c>
      <c r="B21" s="215"/>
      <c r="C21" s="216"/>
      <c r="D21" s="493"/>
      <c r="E21" s="493"/>
      <c r="F21" s="493"/>
      <c r="G21" s="493"/>
      <c r="H21" s="494"/>
      <c r="I21" s="493"/>
      <c r="J21" s="493"/>
      <c r="K21" s="493"/>
      <c r="L21" s="493"/>
      <c r="M21" s="494"/>
      <c r="N21" s="493"/>
      <c r="O21" s="493"/>
      <c r="P21" s="493"/>
      <c r="Q21" s="493"/>
      <c r="R21" s="494"/>
      <c r="S21" s="493"/>
      <c r="T21" s="493"/>
      <c r="U21" s="493"/>
      <c r="V21" s="493"/>
      <c r="W21" s="494"/>
      <c r="X21" s="420" t="s">
        <v>272</v>
      </c>
      <c r="Y21" s="421"/>
      <c r="Z21" s="422"/>
      <c r="AA21" s="214"/>
      <c r="AB21" s="215"/>
      <c r="AC21" s="216"/>
      <c r="AD21" s="221">
        <f t="shared" si="3"/>
        <v>0.54166666666666652</v>
      </c>
      <c r="AE21" s="223">
        <f t="shared" si="0"/>
        <v>0.41666666666666652</v>
      </c>
      <c r="AF21" s="303">
        <f t="shared" si="1"/>
        <v>0.70833333333333315</v>
      </c>
      <c r="AG21" s="304">
        <f t="shared" si="2"/>
        <v>1.083333333333333</v>
      </c>
    </row>
    <row r="22" spans="1:33" s="181" customFormat="1" ht="15" customHeight="1" thickBot="1">
      <c r="A22" s="227" t="s">
        <v>68</v>
      </c>
      <c r="B22" s="215"/>
      <c r="C22" s="216"/>
      <c r="D22" s="463" t="s">
        <v>46</v>
      </c>
      <c r="E22" s="336"/>
      <c r="F22" s="432" t="s">
        <v>58</v>
      </c>
      <c r="G22" s="469" t="s">
        <v>59</v>
      </c>
      <c r="H22" s="336"/>
      <c r="I22" s="457" t="s">
        <v>46</v>
      </c>
      <c r="J22" s="429" t="s">
        <v>197</v>
      </c>
      <c r="K22" s="460" t="s">
        <v>247</v>
      </c>
      <c r="L22" s="336"/>
      <c r="M22" s="336"/>
      <c r="N22" s="463" t="s">
        <v>46</v>
      </c>
      <c r="O22" s="460" t="s">
        <v>247</v>
      </c>
      <c r="P22" s="466" t="s">
        <v>61</v>
      </c>
      <c r="Q22" s="442" t="s">
        <v>48</v>
      </c>
      <c r="R22" s="336"/>
      <c r="S22" s="463" t="s">
        <v>46</v>
      </c>
      <c r="T22" s="429" t="s">
        <v>197</v>
      </c>
      <c r="U22" s="432" t="s">
        <v>58</v>
      </c>
      <c r="V22" s="336"/>
      <c r="W22" s="336"/>
      <c r="X22" s="423"/>
      <c r="Y22" s="424"/>
      <c r="Z22" s="425"/>
      <c r="AA22" s="214"/>
      <c r="AB22" s="215"/>
      <c r="AC22" s="216"/>
      <c r="AD22" s="221">
        <f t="shared" si="3"/>
        <v>0.56249999999999989</v>
      </c>
      <c r="AE22" s="223">
        <f t="shared" si="0"/>
        <v>0.43749999999999989</v>
      </c>
      <c r="AF22" s="303">
        <f t="shared" si="1"/>
        <v>0.72916666666666652</v>
      </c>
      <c r="AG22" s="304">
        <f t="shared" si="2"/>
        <v>1.1041666666666665</v>
      </c>
    </row>
    <row r="23" spans="1:33" s="181" customFormat="1" ht="15" customHeight="1">
      <c r="A23" s="227" t="s">
        <v>70</v>
      </c>
      <c r="B23" s="497" t="s">
        <v>198</v>
      </c>
      <c r="C23" s="498"/>
      <c r="D23" s="464"/>
      <c r="E23" s="435"/>
      <c r="F23" s="433"/>
      <c r="G23" s="470"/>
      <c r="H23" s="435"/>
      <c r="I23" s="458"/>
      <c r="J23" s="430"/>
      <c r="K23" s="461"/>
      <c r="L23" s="435"/>
      <c r="M23" s="435"/>
      <c r="N23" s="464"/>
      <c r="O23" s="461"/>
      <c r="P23" s="467"/>
      <c r="Q23" s="443"/>
      <c r="R23" s="435"/>
      <c r="S23" s="464"/>
      <c r="T23" s="430"/>
      <c r="U23" s="433"/>
      <c r="V23" s="435"/>
      <c r="W23" s="435"/>
      <c r="X23" s="423"/>
      <c r="Y23" s="424"/>
      <c r="Z23" s="425"/>
      <c r="AA23" s="214"/>
      <c r="AB23" s="215"/>
      <c r="AC23" s="216"/>
      <c r="AD23" s="221">
        <f t="shared" si="3"/>
        <v>0.58333333333333326</v>
      </c>
      <c r="AE23" s="223">
        <f t="shared" si="0"/>
        <v>0.45833333333333326</v>
      </c>
      <c r="AF23" s="303">
        <f t="shared" si="1"/>
        <v>0.74999999999999989</v>
      </c>
      <c r="AG23" s="304">
        <f t="shared" si="2"/>
        <v>1.125</v>
      </c>
    </row>
    <row r="24" spans="1:33" s="181" customFormat="1" ht="15" customHeight="1" thickBot="1">
      <c r="A24" s="227" t="s">
        <v>71</v>
      </c>
      <c r="B24" s="499"/>
      <c r="C24" s="500"/>
      <c r="D24" s="464"/>
      <c r="E24" s="435"/>
      <c r="F24" s="433"/>
      <c r="G24" s="470"/>
      <c r="H24" s="435"/>
      <c r="I24" s="458"/>
      <c r="J24" s="430"/>
      <c r="K24" s="461"/>
      <c r="L24" s="435"/>
      <c r="M24" s="435"/>
      <c r="N24" s="464"/>
      <c r="O24" s="461"/>
      <c r="P24" s="467"/>
      <c r="Q24" s="443"/>
      <c r="R24" s="435"/>
      <c r="S24" s="464"/>
      <c r="T24" s="430"/>
      <c r="U24" s="433"/>
      <c r="V24" s="435"/>
      <c r="W24" s="435"/>
      <c r="X24" s="423"/>
      <c r="Y24" s="424"/>
      <c r="Z24" s="425"/>
      <c r="AA24" s="214"/>
      <c r="AB24" s="215"/>
      <c r="AC24" s="216"/>
      <c r="AD24" s="221">
        <f t="shared" si="3"/>
        <v>0.60416666666666663</v>
      </c>
      <c r="AE24" s="223">
        <f t="shared" si="0"/>
        <v>0.47916666666666663</v>
      </c>
      <c r="AF24" s="303">
        <f t="shared" si="1"/>
        <v>0.77083333333333326</v>
      </c>
      <c r="AG24" s="304">
        <f t="shared" si="2"/>
        <v>1.1458333333333333</v>
      </c>
    </row>
    <row r="25" spans="1:33" s="181" customFormat="1" ht="15" customHeight="1" thickBot="1">
      <c r="A25" s="227" t="s">
        <v>72</v>
      </c>
      <c r="B25" s="215"/>
      <c r="C25" s="216"/>
      <c r="D25" s="465"/>
      <c r="E25" s="337"/>
      <c r="F25" s="434"/>
      <c r="G25" s="471"/>
      <c r="H25" s="337"/>
      <c r="I25" s="459"/>
      <c r="J25" s="431"/>
      <c r="K25" s="462"/>
      <c r="L25" s="337"/>
      <c r="M25" s="337"/>
      <c r="N25" s="465"/>
      <c r="O25" s="462"/>
      <c r="P25" s="468"/>
      <c r="Q25" s="444"/>
      <c r="R25" s="337"/>
      <c r="S25" s="465"/>
      <c r="T25" s="431"/>
      <c r="U25" s="434"/>
      <c r="V25" s="337"/>
      <c r="W25" s="337"/>
      <c r="X25" s="423"/>
      <c r="Y25" s="424"/>
      <c r="Z25" s="425"/>
      <c r="AA25" s="214"/>
      <c r="AB25" s="215"/>
      <c r="AC25" s="216"/>
      <c r="AD25" s="221">
        <f t="shared" si="3"/>
        <v>0.625</v>
      </c>
      <c r="AE25" s="223">
        <f t="shared" si="0"/>
        <v>0.5</v>
      </c>
      <c r="AF25" s="303">
        <f t="shared" si="1"/>
        <v>0.79166666666666663</v>
      </c>
      <c r="AG25" s="304">
        <f t="shared" si="2"/>
        <v>1.1666666666666665</v>
      </c>
    </row>
    <row r="26" spans="1:33" s="181" customFormat="1" ht="15" customHeight="1" thickBot="1">
      <c r="A26" s="226" t="s">
        <v>73</v>
      </c>
      <c r="B26" s="215"/>
      <c r="C26" s="216"/>
      <c r="D26" s="436" t="s">
        <v>55</v>
      </c>
      <c r="E26" s="437"/>
      <c r="F26" s="437"/>
      <c r="G26" s="437"/>
      <c r="H26" s="438"/>
      <c r="I26" s="436" t="s">
        <v>55</v>
      </c>
      <c r="J26" s="437"/>
      <c r="K26" s="437"/>
      <c r="L26" s="437"/>
      <c r="M26" s="438"/>
      <c r="N26" s="436" t="s">
        <v>55</v>
      </c>
      <c r="O26" s="437"/>
      <c r="P26" s="437"/>
      <c r="Q26" s="437"/>
      <c r="R26" s="438"/>
      <c r="S26" s="436" t="s">
        <v>55</v>
      </c>
      <c r="T26" s="437"/>
      <c r="U26" s="437"/>
      <c r="V26" s="437"/>
      <c r="W26" s="438"/>
      <c r="X26" s="423"/>
      <c r="Y26" s="424"/>
      <c r="Z26" s="425"/>
      <c r="AA26" s="214"/>
      <c r="AB26" s="215"/>
      <c r="AC26" s="216"/>
      <c r="AD26" s="221">
        <f t="shared" si="3"/>
        <v>0.64583333333333337</v>
      </c>
      <c r="AE26" s="223">
        <f t="shared" si="0"/>
        <v>0.52083333333333337</v>
      </c>
      <c r="AF26" s="303">
        <f t="shared" si="1"/>
        <v>0.8125</v>
      </c>
      <c r="AG26" s="304">
        <f t="shared" si="2"/>
        <v>1.1875</v>
      </c>
    </row>
    <row r="27" spans="1:33" s="181" customFormat="1" ht="15" customHeight="1">
      <c r="A27" s="225" t="s">
        <v>74</v>
      </c>
      <c r="B27" s="501" t="s">
        <v>273</v>
      </c>
      <c r="C27" s="502"/>
      <c r="D27" s="457" t="s">
        <v>46</v>
      </c>
      <c r="E27" s="429" t="s">
        <v>197</v>
      </c>
      <c r="F27" s="460" t="s">
        <v>247</v>
      </c>
      <c r="G27" s="442" t="s">
        <v>45</v>
      </c>
      <c r="H27" s="445">
        <v>802.19</v>
      </c>
      <c r="I27" s="336"/>
      <c r="J27" s="336"/>
      <c r="K27" s="439" t="s">
        <v>376</v>
      </c>
      <c r="L27" s="442" t="s">
        <v>45</v>
      </c>
      <c r="M27" s="445" t="s">
        <v>274</v>
      </c>
      <c r="N27" s="336"/>
      <c r="O27" s="429" t="s">
        <v>197</v>
      </c>
      <c r="P27" s="439" t="s">
        <v>376</v>
      </c>
      <c r="Q27" s="442" t="s">
        <v>48</v>
      </c>
      <c r="R27" s="445">
        <v>802.24</v>
      </c>
      <c r="S27" s="448" t="s">
        <v>82</v>
      </c>
      <c r="T27" s="449"/>
      <c r="U27" s="449"/>
      <c r="V27" s="449"/>
      <c r="W27" s="450"/>
      <c r="X27" s="423"/>
      <c r="Y27" s="424"/>
      <c r="Z27" s="425"/>
      <c r="AA27" s="214"/>
      <c r="AB27" s="215"/>
      <c r="AC27" s="216"/>
      <c r="AD27" s="221">
        <f t="shared" si="3"/>
        <v>0.66666666666666674</v>
      </c>
      <c r="AE27" s="223">
        <f t="shared" si="0"/>
        <v>0.54166666666666674</v>
      </c>
      <c r="AF27" s="303">
        <f t="shared" si="1"/>
        <v>0.83333333333333337</v>
      </c>
      <c r="AG27" s="304">
        <f t="shared" si="2"/>
        <v>1.2083333333333335</v>
      </c>
    </row>
    <row r="28" spans="1:33" s="181" customFormat="1" ht="15" customHeight="1">
      <c r="A28" s="227" t="s">
        <v>75</v>
      </c>
      <c r="B28" s="503"/>
      <c r="C28" s="504"/>
      <c r="D28" s="458"/>
      <c r="E28" s="430"/>
      <c r="F28" s="461"/>
      <c r="G28" s="443"/>
      <c r="H28" s="446"/>
      <c r="I28" s="435"/>
      <c r="J28" s="435"/>
      <c r="K28" s="440"/>
      <c r="L28" s="443"/>
      <c r="M28" s="446"/>
      <c r="N28" s="435"/>
      <c r="O28" s="430"/>
      <c r="P28" s="440"/>
      <c r="Q28" s="443"/>
      <c r="R28" s="446"/>
      <c r="S28" s="451"/>
      <c r="T28" s="452"/>
      <c r="U28" s="452"/>
      <c r="V28" s="452"/>
      <c r="W28" s="453"/>
      <c r="X28" s="423"/>
      <c r="Y28" s="424"/>
      <c r="Z28" s="425"/>
      <c r="AA28" s="214"/>
      <c r="AB28" s="215"/>
      <c r="AC28" s="216"/>
      <c r="AD28" s="221">
        <f t="shared" si="3"/>
        <v>0.68750000000000011</v>
      </c>
      <c r="AE28" s="223">
        <f t="shared" si="0"/>
        <v>0.56250000000000011</v>
      </c>
      <c r="AF28" s="303">
        <f t="shared" si="1"/>
        <v>0.85416666666666674</v>
      </c>
      <c r="AG28" s="304">
        <f t="shared" si="2"/>
        <v>1.2291666666666667</v>
      </c>
    </row>
    <row r="29" spans="1:33" s="181" customFormat="1" ht="15" customHeight="1" thickBot="1">
      <c r="A29" s="227" t="s">
        <v>76</v>
      </c>
      <c r="B29" s="505"/>
      <c r="C29" s="506"/>
      <c r="D29" s="458"/>
      <c r="E29" s="430"/>
      <c r="F29" s="461"/>
      <c r="G29" s="443"/>
      <c r="H29" s="446"/>
      <c r="I29" s="435"/>
      <c r="J29" s="435"/>
      <c r="K29" s="440"/>
      <c r="L29" s="443"/>
      <c r="M29" s="446"/>
      <c r="N29" s="435"/>
      <c r="O29" s="430"/>
      <c r="P29" s="440"/>
      <c r="Q29" s="443"/>
      <c r="R29" s="446"/>
      <c r="S29" s="451"/>
      <c r="T29" s="452"/>
      <c r="U29" s="452"/>
      <c r="V29" s="452"/>
      <c r="W29" s="453"/>
      <c r="X29" s="423"/>
      <c r="Y29" s="424"/>
      <c r="Z29" s="425"/>
      <c r="AA29" s="214"/>
      <c r="AB29" s="215"/>
      <c r="AC29" s="216"/>
      <c r="AD29" s="221">
        <f t="shared" si="3"/>
        <v>0.70833333333333348</v>
      </c>
      <c r="AE29" s="223">
        <f t="shared" si="0"/>
        <v>0.58333333333333348</v>
      </c>
      <c r="AF29" s="303">
        <f t="shared" si="1"/>
        <v>0.87500000000000011</v>
      </c>
      <c r="AG29" s="304">
        <f t="shared" si="2"/>
        <v>1.25</v>
      </c>
    </row>
    <row r="30" spans="1:33" s="181" customFormat="1" ht="15" customHeight="1" thickBot="1">
      <c r="A30" s="227" t="s">
        <v>77</v>
      </c>
      <c r="B30" s="497" t="s">
        <v>78</v>
      </c>
      <c r="C30" s="498"/>
      <c r="D30" s="459"/>
      <c r="E30" s="431"/>
      <c r="F30" s="462"/>
      <c r="G30" s="444"/>
      <c r="H30" s="447"/>
      <c r="I30" s="337"/>
      <c r="J30" s="337"/>
      <c r="K30" s="441"/>
      <c r="L30" s="444"/>
      <c r="M30" s="447"/>
      <c r="N30" s="337"/>
      <c r="O30" s="431"/>
      <c r="P30" s="441"/>
      <c r="Q30" s="444"/>
      <c r="R30" s="447"/>
      <c r="S30" s="454"/>
      <c r="T30" s="455"/>
      <c r="U30" s="455"/>
      <c r="V30" s="455"/>
      <c r="W30" s="456"/>
      <c r="X30" s="426"/>
      <c r="Y30" s="427"/>
      <c r="Z30" s="428"/>
      <c r="AA30" s="214"/>
      <c r="AB30" s="215"/>
      <c r="AC30" s="216"/>
      <c r="AD30" s="221">
        <f t="shared" si="3"/>
        <v>0.72916666666666685</v>
      </c>
      <c r="AE30" s="223">
        <f t="shared" si="0"/>
        <v>0.60416666666666685</v>
      </c>
      <c r="AF30" s="303">
        <f t="shared" si="1"/>
        <v>0.89583333333333348</v>
      </c>
      <c r="AG30" s="304">
        <f t="shared" si="2"/>
        <v>1.2708333333333335</v>
      </c>
    </row>
    <row r="31" spans="1:33" s="181" customFormat="1" ht="15" customHeight="1" thickBot="1">
      <c r="A31" s="220" t="s">
        <v>79</v>
      </c>
      <c r="B31" s="499"/>
      <c r="C31" s="500"/>
      <c r="D31" s="340"/>
      <c r="E31" s="341"/>
      <c r="F31" s="341"/>
      <c r="G31" s="341"/>
      <c r="H31" s="342"/>
      <c r="I31" s="343"/>
      <c r="J31" s="346"/>
      <c r="K31" s="346"/>
      <c r="L31" s="346"/>
      <c r="M31" s="351" t="s">
        <v>275</v>
      </c>
      <c r="N31" s="399" t="s">
        <v>162</v>
      </c>
      <c r="O31" s="400"/>
      <c r="P31" s="400"/>
      <c r="Q31" s="400"/>
      <c r="R31" s="401"/>
      <c r="S31" s="340"/>
      <c r="T31" s="341"/>
      <c r="U31" s="341"/>
      <c r="V31" s="341"/>
      <c r="W31" s="342"/>
      <c r="X31" s="215"/>
      <c r="Y31" s="215"/>
      <c r="Z31" s="216"/>
      <c r="AA31" s="214"/>
      <c r="AB31" s="215"/>
      <c r="AC31" s="216"/>
      <c r="AD31" s="221">
        <f t="shared" si="3"/>
        <v>0.75000000000000022</v>
      </c>
      <c r="AE31" s="223">
        <f t="shared" si="0"/>
        <v>0.62500000000000022</v>
      </c>
      <c r="AF31" s="303">
        <f t="shared" si="1"/>
        <v>0.91666666666666685</v>
      </c>
      <c r="AG31" s="252">
        <f t="shared" si="2"/>
        <v>1.291666666666667</v>
      </c>
    </row>
    <row r="32" spans="1:33" s="181" customFormat="1" ht="15" customHeight="1" thickBot="1">
      <c r="A32" s="220" t="s">
        <v>80</v>
      </c>
      <c r="B32" s="507" t="s">
        <v>276</v>
      </c>
      <c r="C32" s="508"/>
      <c r="D32" s="348"/>
      <c r="E32" s="349"/>
      <c r="F32" s="349"/>
      <c r="G32" s="349"/>
      <c r="H32" s="350"/>
      <c r="I32" s="344"/>
      <c r="J32" s="347"/>
      <c r="K32" s="347"/>
      <c r="L32" s="347"/>
      <c r="M32" s="353"/>
      <c r="N32" s="402"/>
      <c r="O32" s="403"/>
      <c r="P32" s="403"/>
      <c r="Q32" s="403"/>
      <c r="R32" s="404"/>
      <c r="S32" s="348"/>
      <c r="T32" s="349"/>
      <c r="U32" s="349"/>
      <c r="V32" s="349"/>
      <c r="W32" s="350"/>
      <c r="X32" s="215"/>
      <c r="Y32" s="215"/>
      <c r="Z32" s="216"/>
      <c r="AA32" s="214"/>
      <c r="AB32" s="215"/>
      <c r="AC32" s="216"/>
      <c r="AD32" s="221">
        <f t="shared" si="3"/>
        <v>0.77083333333333359</v>
      </c>
      <c r="AE32" s="223">
        <f t="shared" si="0"/>
        <v>0.64583333333333359</v>
      </c>
      <c r="AF32" s="303">
        <f t="shared" si="1"/>
        <v>0.93750000000000022</v>
      </c>
      <c r="AG32" s="252">
        <f t="shared" si="2"/>
        <v>1.3125000000000002</v>
      </c>
    </row>
    <row r="33" spans="1:33" s="181" customFormat="1" ht="15" customHeight="1" thickBot="1">
      <c r="A33" s="220" t="s">
        <v>83</v>
      </c>
      <c r="B33" s="509"/>
      <c r="C33" s="510"/>
      <c r="D33" s="348"/>
      <c r="E33" s="349"/>
      <c r="F33" s="349"/>
      <c r="G33" s="349"/>
      <c r="H33" s="350"/>
      <c r="I33" s="344"/>
      <c r="J33" s="347"/>
      <c r="K33" s="347"/>
      <c r="L33" s="347"/>
      <c r="M33" s="329"/>
      <c r="N33" s="402"/>
      <c r="O33" s="403"/>
      <c r="P33" s="403"/>
      <c r="Q33" s="403"/>
      <c r="R33" s="404"/>
      <c r="S33" s="348"/>
      <c r="T33" s="349"/>
      <c r="U33" s="349"/>
      <c r="V33" s="349"/>
      <c r="W33" s="350"/>
      <c r="X33" s="215"/>
      <c r="Y33" s="299"/>
      <c r="Z33" s="216"/>
      <c r="AA33" s="214"/>
      <c r="AB33" s="215"/>
      <c r="AC33" s="216"/>
      <c r="AD33" s="221">
        <f t="shared" si="3"/>
        <v>0.79166666666666696</v>
      </c>
      <c r="AE33" s="223">
        <f t="shared" si="0"/>
        <v>0.66666666666666696</v>
      </c>
      <c r="AF33" s="309">
        <f t="shared" si="1"/>
        <v>0.95833333333333359</v>
      </c>
      <c r="AG33" s="252">
        <f t="shared" si="2"/>
        <v>1.3333333333333335</v>
      </c>
    </row>
    <row r="34" spans="1:33" s="181" customFormat="1" ht="15" customHeight="1">
      <c r="A34" s="220" t="s">
        <v>84</v>
      </c>
      <c r="B34" s="509"/>
      <c r="C34" s="510"/>
      <c r="D34" s="348"/>
      <c r="E34" s="349"/>
      <c r="F34" s="349"/>
      <c r="G34" s="349"/>
      <c r="H34" s="350"/>
      <c r="I34" s="344"/>
      <c r="J34" s="347"/>
      <c r="K34" s="347"/>
      <c r="L34" s="347"/>
      <c r="M34" s="351" t="s">
        <v>277</v>
      </c>
      <c r="N34" s="402"/>
      <c r="O34" s="403"/>
      <c r="P34" s="403"/>
      <c r="Q34" s="403"/>
      <c r="R34" s="404"/>
      <c r="S34" s="348"/>
      <c r="T34" s="349"/>
      <c r="U34" s="349"/>
      <c r="V34" s="349"/>
      <c r="W34" s="350"/>
      <c r="X34" s="215"/>
      <c r="Y34" s="215"/>
      <c r="Z34" s="216"/>
      <c r="AA34" s="214"/>
      <c r="AB34" s="215"/>
      <c r="AC34" s="216"/>
      <c r="AD34" s="221">
        <f t="shared" si="3"/>
        <v>0.81250000000000033</v>
      </c>
      <c r="AE34" s="223">
        <f t="shared" si="0"/>
        <v>0.68750000000000033</v>
      </c>
      <c r="AF34" s="309">
        <f t="shared" si="1"/>
        <v>0.97916666666666696</v>
      </c>
      <c r="AG34" s="252">
        <f t="shared" si="2"/>
        <v>1.354166666666667</v>
      </c>
    </row>
    <row r="35" spans="1:33" s="181" customFormat="1" ht="15" customHeight="1" thickBot="1">
      <c r="A35" s="220" t="s">
        <v>85</v>
      </c>
      <c r="B35" s="509"/>
      <c r="C35" s="510"/>
      <c r="D35" s="348"/>
      <c r="E35" s="349" t="s">
        <v>81</v>
      </c>
      <c r="F35" s="349"/>
      <c r="G35" s="349"/>
      <c r="H35" s="350"/>
      <c r="I35" s="344"/>
      <c r="J35" s="354" t="s">
        <v>81</v>
      </c>
      <c r="K35" s="354"/>
      <c r="L35" s="355"/>
      <c r="M35" s="352"/>
      <c r="N35" s="405"/>
      <c r="O35" s="406"/>
      <c r="P35" s="406"/>
      <c r="Q35" s="406"/>
      <c r="R35" s="407"/>
      <c r="S35" s="348"/>
      <c r="T35" s="349" t="s">
        <v>81</v>
      </c>
      <c r="U35" s="349"/>
      <c r="V35" s="349"/>
      <c r="W35" s="350"/>
      <c r="X35" s="215"/>
      <c r="Y35" s="215"/>
      <c r="Z35" s="216"/>
      <c r="AA35" s="214"/>
      <c r="AB35" s="215"/>
      <c r="AC35" s="216"/>
      <c r="AD35" s="221">
        <f t="shared" si="3"/>
        <v>0.8333333333333337</v>
      </c>
      <c r="AE35" s="223">
        <f t="shared" si="0"/>
        <v>0.7083333333333337</v>
      </c>
      <c r="AF35" s="302">
        <f t="shared" si="1"/>
        <v>1.0000000000000004</v>
      </c>
      <c r="AG35" s="252">
        <f t="shared" si="2"/>
        <v>1.3750000000000004</v>
      </c>
    </row>
    <row r="36" spans="1:33" s="181" customFormat="1" ht="15" customHeight="1">
      <c r="A36" s="220" t="s">
        <v>86</v>
      </c>
      <c r="B36" s="509"/>
      <c r="C36" s="510"/>
      <c r="D36" s="348"/>
      <c r="E36" s="349"/>
      <c r="F36" s="349"/>
      <c r="G36" s="349"/>
      <c r="H36" s="329"/>
      <c r="I36" s="344"/>
      <c r="J36" s="354"/>
      <c r="K36" s="354"/>
      <c r="L36" s="355"/>
      <c r="M36" s="352"/>
      <c r="N36" s="330"/>
      <c r="O36" s="330"/>
      <c r="P36" s="330"/>
      <c r="Q36" s="330"/>
      <c r="R36" s="330"/>
      <c r="S36" s="348"/>
      <c r="T36" s="349"/>
      <c r="U36" s="349"/>
      <c r="V36" s="349"/>
      <c r="W36" s="329"/>
      <c r="X36" s="215"/>
      <c r="Y36" s="215"/>
      <c r="Z36" s="216"/>
      <c r="AA36" s="214"/>
      <c r="AB36" s="215"/>
      <c r="AC36" s="216"/>
      <c r="AD36" s="221">
        <f t="shared" si="3"/>
        <v>0.85416666666666707</v>
      </c>
      <c r="AE36" s="223">
        <f t="shared" si="0"/>
        <v>0.72916666666666707</v>
      </c>
      <c r="AF36" s="302">
        <f t="shared" si="1"/>
        <v>1.0208333333333337</v>
      </c>
      <c r="AG36" s="252">
        <f t="shared" si="2"/>
        <v>1.3958333333333337</v>
      </c>
    </row>
    <row r="37" spans="1:33" s="181" customFormat="1" ht="15" customHeight="1" thickBot="1">
      <c r="A37" s="220" t="s">
        <v>87</v>
      </c>
      <c r="B37" s="509"/>
      <c r="C37" s="510"/>
      <c r="D37" s="348"/>
      <c r="E37" s="349"/>
      <c r="F37" s="349"/>
      <c r="G37" s="349"/>
      <c r="H37" s="356"/>
      <c r="I37" s="344"/>
      <c r="J37" s="330"/>
      <c r="K37" s="330"/>
      <c r="L37" s="330"/>
      <c r="M37" s="353"/>
      <c r="N37" s="330"/>
      <c r="O37" s="330"/>
      <c r="P37" s="330"/>
      <c r="Q37" s="330"/>
      <c r="R37" s="330"/>
      <c r="S37" s="348"/>
      <c r="T37" s="349"/>
      <c r="U37" s="349"/>
      <c r="V37" s="349"/>
      <c r="W37" s="356"/>
      <c r="X37" s="215"/>
      <c r="Y37" s="215"/>
      <c r="Z37" s="216"/>
      <c r="AA37" s="214"/>
      <c r="AB37" s="215"/>
      <c r="AC37" s="216"/>
      <c r="AD37" s="221">
        <f t="shared" si="3"/>
        <v>0.87500000000000044</v>
      </c>
      <c r="AE37" s="223">
        <f t="shared" si="0"/>
        <v>0.75000000000000044</v>
      </c>
      <c r="AF37" s="302">
        <f t="shared" si="1"/>
        <v>1.0416666666666672</v>
      </c>
      <c r="AG37" s="252">
        <f t="shared" si="2"/>
        <v>1.416666666666667</v>
      </c>
    </row>
    <row r="38" spans="1:33" s="181" customFormat="1" ht="15" customHeight="1">
      <c r="A38" s="220" t="s">
        <v>88</v>
      </c>
      <c r="B38" s="509"/>
      <c r="C38" s="510"/>
      <c r="D38" s="348"/>
      <c r="E38" s="349"/>
      <c r="F38" s="349"/>
      <c r="G38" s="349"/>
      <c r="H38" s="356"/>
      <c r="I38" s="344"/>
      <c r="J38" s="330"/>
      <c r="K38" s="330"/>
      <c r="L38" s="330"/>
      <c r="M38" s="342"/>
      <c r="N38" s="330"/>
      <c r="O38" s="330"/>
      <c r="P38" s="330"/>
      <c r="Q38" s="330"/>
      <c r="R38" s="330"/>
      <c r="S38" s="348"/>
      <c r="T38" s="349"/>
      <c r="U38" s="349"/>
      <c r="V38" s="349"/>
      <c r="W38" s="356"/>
      <c r="X38" s="215"/>
      <c r="Y38" s="215"/>
      <c r="Z38" s="216"/>
      <c r="AA38" s="214"/>
      <c r="AB38" s="215"/>
      <c r="AC38" s="216"/>
      <c r="AD38" s="221">
        <f t="shared" si="3"/>
        <v>0.89583333333333381</v>
      </c>
      <c r="AE38" s="223">
        <f t="shared" si="0"/>
        <v>0.77083333333333381</v>
      </c>
      <c r="AF38" s="302">
        <f t="shared" si="1"/>
        <v>1.0625000000000004</v>
      </c>
      <c r="AG38" s="252">
        <f t="shared" si="2"/>
        <v>1.4375000000000004</v>
      </c>
    </row>
    <row r="39" spans="1:33" s="181" customFormat="1" ht="15" customHeight="1">
      <c r="A39" s="220" t="s">
        <v>89</v>
      </c>
      <c r="B39" s="509"/>
      <c r="C39" s="510"/>
      <c r="D39" s="348"/>
      <c r="E39" s="349"/>
      <c r="F39" s="349"/>
      <c r="G39" s="349"/>
      <c r="H39" s="356"/>
      <c r="I39" s="344"/>
      <c r="J39" s="330"/>
      <c r="K39" s="330"/>
      <c r="L39" s="330"/>
      <c r="M39" s="356"/>
      <c r="N39" s="331"/>
      <c r="O39" s="330"/>
      <c r="P39" s="330"/>
      <c r="Q39" s="330"/>
      <c r="R39" s="329"/>
      <c r="S39" s="348"/>
      <c r="T39" s="349"/>
      <c r="U39" s="349"/>
      <c r="V39" s="349"/>
      <c r="W39" s="356"/>
      <c r="X39" s="215"/>
      <c r="Y39" s="215"/>
      <c r="Z39" s="216"/>
      <c r="AA39" s="214"/>
      <c r="AB39" s="215"/>
      <c r="AC39" s="216"/>
      <c r="AD39" s="221">
        <f t="shared" si="3"/>
        <v>0.91666666666666718</v>
      </c>
      <c r="AE39" s="223">
        <f t="shared" si="0"/>
        <v>0.79166666666666718</v>
      </c>
      <c r="AF39" s="302">
        <f t="shared" si="1"/>
        <v>1.0833333333333339</v>
      </c>
      <c r="AG39" s="252">
        <f t="shared" si="2"/>
        <v>1.4583333333333339</v>
      </c>
    </row>
    <row r="40" spans="1:33" s="181" customFormat="1" ht="15" customHeight="1" thickBot="1">
      <c r="A40" s="220" t="s">
        <v>90</v>
      </c>
      <c r="B40" s="511"/>
      <c r="C40" s="512"/>
      <c r="D40" s="357"/>
      <c r="E40" s="358"/>
      <c r="F40" s="358"/>
      <c r="G40" s="358"/>
      <c r="H40" s="359"/>
      <c r="I40" s="345"/>
      <c r="J40" s="332"/>
      <c r="K40" s="332"/>
      <c r="L40" s="332"/>
      <c r="M40" s="359"/>
      <c r="N40" s="330"/>
      <c r="O40" s="330"/>
      <c r="P40" s="330"/>
      <c r="Q40" s="330"/>
      <c r="R40" s="330"/>
      <c r="S40" s="357"/>
      <c r="T40" s="358"/>
      <c r="U40" s="358"/>
      <c r="V40" s="358"/>
      <c r="W40" s="359"/>
      <c r="X40" s="229"/>
      <c r="Y40" s="229"/>
      <c r="Z40" s="230"/>
      <c r="AA40" s="228"/>
      <c r="AB40" s="229"/>
      <c r="AC40" s="230"/>
      <c r="AD40" s="231">
        <f t="shared" si="3"/>
        <v>0.93750000000000056</v>
      </c>
      <c r="AE40" s="279">
        <f t="shared" si="0"/>
        <v>0.81250000000000056</v>
      </c>
      <c r="AF40" s="305">
        <f t="shared" si="1"/>
        <v>1.1041666666666672</v>
      </c>
      <c r="AG40" s="278">
        <f t="shared" si="2"/>
        <v>1.4791666666666672</v>
      </c>
    </row>
    <row r="41" spans="1:33" s="114" customFormat="1" ht="15" customHeight="1" thickBot="1">
      <c r="A41" s="265" t="s">
        <v>91</v>
      </c>
      <c r="B41" s="266"/>
      <c r="C41" s="266"/>
      <c r="D41" s="266"/>
      <c r="E41" s="266"/>
      <c r="F41" s="266"/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7"/>
    </row>
    <row r="42" spans="1:33" s="114" customFormat="1" ht="15" customHeight="1">
      <c r="A42" s="232" t="s">
        <v>92</v>
      </c>
      <c r="B42" s="408" t="s">
        <v>93</v>
      </c>
      <c r="C42" s="409"/>
      <c r="D42" s="409"/>
      <c r="E42" s="409"/>
      <c r="F42" s="409"/>
      <c r="G42" s="409"/>
      <c r="H42" s="409"/>
      <c r="I42" s="409"/>
      <c r="J42" s="410"/>
      <c r="K42" s="244"/>
      <c r="L42" s="244"/>
      <c r="M42" s="244"/>
      <c r="N42" s="233" t="s">
        <v>248</v>
      </c>
      <c r="O42" s="411" t="s">
        <v>357</v>
      </c>
      <c r="P42" s="412"/>
      <c r="Q42" s="412"/>
      <c r="R42" s="412"/>
      <c r="S42" s="412"/>
      <c r="T42" s="412"/>
      <c r="U42" s="412"/>
      <c r="V42" s="412"/>
      <c r="W42" s="412"/>
      <c r="X42" s="413"/>
      <c r="Y42" s="246"/>
      <c r="Z42" s="244"/>
      <c r="AA42" s="244"/>
      <c r="AB42" s="246"/>
      <c r="AC42" s="247"/>
    </row>
    <row r="43" spans="1:33" s="114" customFormat="1" ht="13">
      <c r="A43" s="232" t="s">
        <v>95</v>
      </c>
      <c r="B43" s="414" t="s">
        <v>96</v>
      </c>
      <c r="C43" s="415"/>
      <c r="D43" s="415"/>
      <c r="E43" s="415"/>
      <c r="F43" s="415"/>
      <c r="G43" s="415"/>
      <c r="H43" s="415"/>
      <c r="I43" s="415"/>
      <c r="J43" s="416"/>
      <c r="K43" s="244"/>
      <c r="L43" s="244"/>
      <c r="M43" s="244"/>
      <c r="N43" s="233" t="s">
        <v>94</v>
      </c>
      <c r="O43" s="417" t="s">
        <v>249</v>
      </c>
      <c r="P43" s="418"/>
      <c r="Q43" s="418"/>
      <c r="R43" s="418"/>
      <c r="S43" s="418"/>
      <c r="T43" s="418"/>
      <c r="U43" s="418"/>
      <c r="V43" s="418"/>
      <c r="W43" s="418"/>
      <c r="X43" s="419"/>
      <c r="Y43" s="246"/>
      <c r="Z43" s="244"/>
      <c r="AA43" s="244"/>
      <c r="AB43" s="246"/>
      <c r="AC43" s="247"/>
    </row>
    <row r="44" spans="1:33" s="114" customFormat="1" ht="13">
      <c r="A44" s="232" t="s">
        <v>199</v>
      </c>
      <c r="B44" s="372" t="s">
        <v>200</v>
      </c>
      <c r="C44" s="373"/>
      <c r="D44" s="373"/>
      <c r="E44" s="373"/>
      <c r="F44" s="373"/>
      <c r="G44" s="373"/>
      <c r="H44" s="373"/>
      <c r="I44" s="373"/>
      <c r="J44" s="374"/>
      <c r="K44" s="244"/>
      <c r="L44" s="244"/>
      <c r="M44" s="244"/>
      <c r="N44" s="233" t="s">
        <v>97</v>
      </c>
      <c r="O44" s="375" t="s">
        <v>98</v>
      </c>
      <c r="P44" s="376"/>
      <c r="Q44" s="376"/>
      <c r="R44" s="376"/>
      <c r="S44" s="376"/>
      <c r="T44" s="376"/>
      <c r="U44" s="376"/>
      <c r="V44" s="376"/>
      <c r="W44" s="376"/>
      <c r="X44" s="377"/>
      <c r="Y44" s="246"/>
      <c r="Z44" s="244"/>
      <c r="AA44" s="244"/>
      <c r="AB44" s="246"/>
      <c r="AC44" s="247"/>
      <c r="AD44"/>
      <c r="AE44"/>
      <c r="AF44"/>
      <c r="AG44"/>
    </row>
    <row r="45" spans="1:33" s="114" customFormat="1" ht="13">
      <c r="A45" s="232" t="s">
        <v>69</v>
      </c>
      <c r="B45" s="378" t="s">
        <v>99</v>
      </c>
      <c r="C45" s="379"/>
      <c r="D45" s="379"/>
      <c r="E45" s="379"/>
      <c r="F45" s="379"/>
      <c r="G45" s="379"/>
      <c r="H45" s="379"/>
      <c r="I45" s="379"/>
      <c r="J45" s="380"/>
      <c r="K45" s="244"/>
      <c r="L45" s="244"/>
      <c r="M45" s="244"/>
      <c r="N45" s="233" t="s">
        <v>100</v>
      </c>
      <c r="O45" s="381" t="s">
        <v>101</v>
      </c>
      <c r="P45" s="382"/>
      <c r="Q45" s="382"/>
      <c r="R45" s="382"/>
      <c r="S45" s="382"/>
      <c r="T45" s="382"/>
      <c r="U45" s="382"/>
      <c r="V45" s="382"/>
      <c r="W45" s="382"/>
      <c r="X45" s="383"/>
      <c r="Y45" s="246"/>
      <c r="Z45" s="244"/>
      <c r="AA45" s="244"/>
      <c r="AB45" s="246"/>
      <c r="AC45" s="247"/>
      <c r="AD45"/>
      <c r="AE45"/>
      <c r="AF45"/>
      <c r="AG45"/>
    </row>
    <row r="46" spans="1:33" s="114" customFormat="1" ht="13">
      <c r="A46" s="232" t="s">
        <v>102</v>
      </c>
      <c r="B46" s="384" t="s">
        <v>103</v>
      </c>
      <c r="C46" s="385"/>
      <c r="D46" s="385"/>
      <c r="E46" s="385"/>
      <c r="F46" s="385"/>
      <c r="G46" s="385"/>
      <c r="H46" s="385"/>
      <c r="I46" s="385"/>
      <c r="J46" s="386"/>
      <c r="K46" s="244"/>
      <c r="L46" s="244"/>
      <c r="M46" s="244"/>
      <c r="N46" s="233" t="s">
        <v>250</v>
      </c>
      <c r="O46" s="387" t="s">
        <v>251</v>
      </c>
      <c r="P46" s="388"/>
      <c r="Q46" s="388"/>
      <c r="R46" s="388"/>
      <c r="S46" s="388"/>
      <c r="T46" s="388"/>
      <c r="U46" s="388"/>
      <c r="V46" s="388"/>
      <c r="W46" s="388"/>
      <c r="X46" s="389"/>
      <c r="Y46" s="246"/>
      <c r="Z46" s="244"/>
      <c r="AA46" s="244"/>
      <c r="AB46" s="246"/>
      <c r="AC46" s="247"/>
      <c r="AD46"/>
      <c r="AE46"/>
      <c r="AF46"/>
      <c r="AG46"/>
    </row>
    <row r="47" spans="1:33" s="114" customFormat="1" ht="13">
      <c r="A47" s="232" t="s">
        <v>104</v>
      </c>
      <c r="B47" s="390" t="s">
        <v>171</v>
      </c>
      <c r="C47" s="391"/>
      <c r="D47" s="391"/>
      <c r="E47" s="391"/>
      <c r="F47" s="391"/>
      <c r="G47" s="391"/>
      <c r="H47" s="391"/>
      <c r="I47" s="391"/>
      <c r="J47" s="392"/>
      <c r="K47" s="244"/>
      <c r="L47" s="244"/>
      <c r="M47" s="244"/>
      <c r="N47" s="233">
        <v>802</v>
      </c>
      <c r="O47" s="393" t="s">
        <v>278</v>
      </c>
      <c r="P47" s="394"/>
      <c r="Q47" s="394"/>
      <c r="R47" s="394"/>
      <c r="S47" s="394"/>
      <c r="T47" s="394"/>
      <c r="U47" s="394"/>
      <c r="V47" s="394"/>
      <c r="W47" s="394"/>
      <c r="X47" s="395"/>
      <c r="Y47" s="246"/>
      <c r="Z47" s="244"/>
      <c r="AA47" s="244"/>
      <c r="AB47" s="246"/>
      <c r="AC47" s="247"/>
      <c r="AD47"/>
      <c r="AE47"/>
      <c r="AF47"/>
      <c r="AG47"/>
    </row>
    <row r="48" spans="1:33" s="114" customFormat="1" ht="13">
      <c r="A48" s="232" t="s">
        <v>105</v>
      </c>
      <c r="B48" s="234" t="s">
        <v>106</v>
      </c>
      <c r="C48" s="238"/>
      <c r="D48" s="238"/>
      <c r="E48" s="241"/>
      <c r="F48" s="237"/>
      <c r="G48" s="237"/>
      <c r="H48" s="237"/>
      <c r="I48" s="237"/>
      <c r="J48" s="242"/>
      <c r="K48" s="244"/>
      <c r="L48" s="244"/>
      <c r="M48" s="244"/>
      <c r="N48" s="233" t="s">
        <v>358</v>
      </c>
      <c r="O48" s="234" t="s">
        <v>359</v>
      </c>
      <c r="P48" s="238"/>
      <c r="Q48" s="238"/>
      <c r="R48" s="238"/>
      <c r="S48" s="241"/>
      <c r="T48" s="237"/>
      <c r="U48" s="237"/>
      <c r="V48" s="237"/>
      <c r="W48" s="237"/>
      <c r="X48" s="242"/>
      <c r="Y48" s="246"/>
      <c r="Z48" s="244"/>
      <c r="AA48" s="244"/>
      <c r="AB48" s="246"/>
      <c r="AC48" s="247"/>
      <c r="AD48"/>
      <c r="AE48"/>
      <c r="AF48"/>
      <c r="AG48"/>
    </row>
    <row r="49" spans="1:33" s="114" customFormat="1" ht="13">
      <c r="A49" s="232" t="s">
        <v>107</v>
      </c>
      <c r="B49" s="234" t="s">
        <v>108</v>
      </c>
      <c r="C49" s="235"/>
      <c r="D49" s="241"/>
      <c r="E49" s="239"/>
      <c r="F49" s="237"/>
      <c r="G49" s="241"/>
      <c r="H49" s="241"/>
      <c r="I49" s="239"/>
      <c r="J49" s="240"/>
      <c r="K49" s="244"/>
      <c r="L49" s="244"/>
      <c r="M49" s="244"/>
      <c r="N49" s="233"/>
      <c r="O49" s="234"/>
      <c r="P49" s="238"/>
      <c r="Q49" s="238"/>
      <c r="R49" s="238"/>
      <c r="S49" s="241"/>
      <c r="T49" s="237"/>
      <c r="U49" s="237"/>
      <c r="V49" s="237"/>
      <c r="W49" s="237"/>
      <c r="X49" s="242"/>
      <c r="Y49" s="246"/>
      <c r="Z49" s="244"/>
      <c r="AA49" s="244"/>
      <c r="AB49" s="246"/>
      <c r="AC49" s="247"/>
      <c r="AD49"/>
      <c r="AE49"/>
      <c r="AF49"/>
      <c r="AG49"/>
    </row>
    <row r="50" spans="1:33" s="114" customFormat="1" ht="13">
      <c r="A50" s="232" t="s">
        <v>109</v>
      </c>
      <c r="B50" s="396" t="s">
        <v>110</v>
      </c>
      <c r="C50" s="397"/>
      <c r="D50" s="397"/>
      <c r="E50" s="397"/>
      <c r="F50" s="397"/>
      <c r="G50" s="397"/>
      <c r="H50" s="397"/>
      <c r="I50" s="397"/>
      <c r="J50" s="398"/>
      <c r="K50" s="244"/>
      <c r="L50" s="244"/>
      <c r="M50" s="244"/>
      <c r="N50" s="233"/>
      <c r="O50" s="234"/>
      <c r="P50" s="243"/>
      <c r="Q50" s="243"/>
      <c r="R50" s="243"/>
      <c r="S50" s="237"/>
      <c r="T50" s="237"/>
      <c r="U50" s="237"/>
      <c r="V50" s="237"/>
      <c r="W50" s="237"/>
      <c r="X50" s="242"/>
      <c r="Y50" s="246"/>
      <c r="Z50" s="244"/>
      <c r="AA50" s="244"/>
      <c r="AB50" s="246"/>
      <c r="AC50" s="247"/>
      <c r="AD50"/>
      <c r="AE50"/>
      <c r="AF50"/>
      <c r="AG50"/>
    </row>
    <row r="51" spans="1:33" s="114" customFormat="1" ht="13">
      <c r="A51" s="232" t="s">
        <v>376</v>
      </c>
      <c r="B51" s="360" t="s">
        <v>377</v>
      </c>
      <c r="C51" s="361"/>
      <c r="D51" s="361"/>
      <c r="E51" s="361"/>
      <c r="F51" s="361"/>
      <c r="G51" s="361"/>
      <c r="H51" s="361"/>
      <c r="I51" s="361"/>
      <c r="J51" s="362"/>
      <c r="K51" s="244"/>
      <c r="L51" s="244"/>
      <c r="M51" s="244"/>
      <c r="N51" s="233"/>
      <c r="O51" s="234"/>
      <c r="P51" s="245"/>
      <c r="Q51" s="245"/>
      <c r="R51" s="245"/>
      <c r="S51" s="237"/>
      <c r="T51" s="237"/>
      <c r="U51" s="237"/>
      <c r="V51" s="237"/>
      <c r="W51" s="237"/>
      <c r="X51" s="242"/>
      <c r="Y51" s="246"/>
      <c r="Z51" s="244"/>
      <c r="AA51" s="244"/>
      <c r="AB51" s="246"/>
      <c r="AC51" s="247"/>
      <c r="AD51"/>
      <c r="AE51"/>
      <c r="AF51"/>
      <c r="AG51"/>
    </row>
    <row r="52" spans="1:33" s="114" customFormat="1" ht="13">
      <c r="A52" s="232" t="s">
        <v>252</v>
      </c>
      <c r="B52" s="363" t="s">
        <v>253</v>
      </c>
      <c r="C52" s="364"/>
      <c r="D52" s="364"/>
      <c r="E52" s="364"/>
      <c r="F52" s="364"/>
      <c r="G52" s="364"/>
      <c r="H52" s="364"/>
      <c r="I52" s="364"/>
      <c r="J52" s="365"/>
      <c r="K52" s="244"/>
      <c r="L52" s="244"/>
      <c r="M52" s="244"/>
      <c r="N52" s="233"/>
      <c r="O52" s="234"/>
      <c r="P52" s="236"/>
      <c r="Q52" s="236"/>
      <c r="R52" s="236"/>
      <c r="S52" s="237"/>
      <c r="T52" s="237"/>
      <c r="U52" s="237"/>
      <c r="V52" s="237"/>
      <c r="W52" s="237"/>
      <c r="X52" s="242"/>
      <c r="Y52" s="246"/>
      <c r="Z52" s="244"/>
      <c r="AA52" s="244"/>
      <c r="AB52" s="246"/>
      <c r="AC52" s="247"/>
      <c r="AD52"/>
      <c r="AE52"/>
      <c r="AF52"/>
      <c r="AG52"/>
    </row>
    <row r="53" spans="1:33" s="114" customFormat="1" ht="13.75" thickBot="1">
      <c r="A53" s="232" t="s">
        <v>360</v>
      </c>
      <c r="B53" s="333" t="s">
        <v>361</v>
      </c>
      <c r="C53" s="334"/>
      <c r="D53" s="334"/>
      <c r="E53" s="334"/>
      <c r="F53" s="334"/>
      <c r="G53" s="334"/>
      <c r="H53" s="334"/>
      <c r="I53" s="334"/>
      <c r="J53" s="335"/>
      <c r="K53" s="244"/>
      <c r="L53" s="244"/>
      <c r="M53" s="244"/>
      <c r="N53" s="268"/>
      <c r="O53" s="248"/>
      <c r="P53" s="249"/>
      <c r="Q53" s="249"/>
      <c r="R53" s="249"/>
      <c r="S53" s="250"/>
      <c r="T53" s="250"/>
      <c r="U53" s="250"/>
      <c r="V53" s="250"/>
      <c r="W53" s="250"/>
      <c r="X53" s="251"/>
      <c r="Y53" s="246"/>
      <c r="Z53" s="244"/>
      <c r="AA53" s="244"/>
      <c r="AB53" s="246"/>
      <c r="AC53" s="247"/>
      <c r="AD53"/>
      <c r="AE53"/>
      <c r="AF53"/>
      <c r="AG53"/>
    </row>
    <row r="54" spans="1:33" s="114" customFormat="1" ht="13.75" thickBot="1">
      <c r="A54" s="269"/>
      <c r="B54" s="270"/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2"/>
      <c r="Y54" s="272"/>
      <c r="Z54" s="271"/>
      <c r="AA54" s="272"/>
      <c r="AB54" s="272"/>
      <c r="AC54" s="273"/>
    </row>
    <row r="55" spans="1:33" s="114" customFormat="1" ht="13"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33"/>
      <c r="T55" s="133"/>
      <c r="U55" s="133"/>
      <c r="V55" s="133"/>
      <c r="W55" s="133"/>
      <c r="AD55" s="306"/>
      <c r="AE55" s="306"/>
      <c r="AF55" s="306"/>
      <c r="AG55" s="306"/>
    </row>
    <row r="56" spans="1:33">
      <c r="S56" s="133"/>
      <c r="T56" s="133"/>
      <c r="U56" s="133"/>
      <c r="V56" s="133"/>
      <c r="W56" s="133"/>
      <c r="X56" s="114"/>
      <c r="Y56" s="114"/>
      <c r="Z56" s="114"/>
      <c r="AA56" s="114"/>
      <c r="AB56" s="114"/>
      <c r="AC56" s="114"/>
      <c r="AD56" s="307"/>
      <c r="AE56" s="307"/>
      <c r="AF56" s="307"/>
      <c r="AG56" s="307"/>
    </row>
    <row r="57" spans="1:33">
      <c r="S57" s="133"/>
      <c r="T57" s="133"/>
      <c r="U57" s="133"/>
      <c r="V57" s="133"/>
      <c r="W57" s="133"/>
      <c r="X57" s="114"/>
      <c r="Y57" s="114"/>
      <c r="Z57" s="114"/>
      <c r="AA57" s="114"/>
      <c r="AB57" s="114"/>
      <c r="AC57" s="114"/>
      <c r="AD57" s="307"/>
      <c r="AE57" s="307"/>
      <c r="AF57" s="307"/>
      <c r="AG57" s="307"/>
    </row>
    <row r="58" spans="1:33">
      <c r="S58" s="133"/>
      <c r="T58" s="133"/>
      <c r="U58" s="133"/>
      <c r="V58" s="133"/>
      <c r="W58" s="133"/>
      <c r="X58" s="114"/>
      <c r="Y58" s="114"/>
      <c r="Z58" s="114"/>
      <c r="AA58" s="114"/>
      <c r="AB58" s="114"/>
      <c r="AC58" s="114"/>
      <c r="AD58" s="307"/>
      <c r="AE58" s="307"/>
      <c r="AF58" s="307"/>
      <c r="AG58" s="307"/>
    </row>
    <row r="59" spans="1:33">
      <c r="S59" s="133"/>
      <c r="T59" s="133"/>
      <c r="U59" s="133"/>
      <c r="V59" s="133"/>
      <c r="W59" s="133"/>
      <c r="X59" s="114"/>
      <c r="Y59" s="114"/>
      <c r="Z59" s="114"/>
      <c r="AA59" s="114"/>
      <c r="AB59" s="114"/>
      <c r="AC59" s="114"/>
      <c r="AD59" s="307"/>
      <c r="AE59" s="307"/>
      <c r="AF59" s="307"/>
      <c r="AG59" s="307"/>
    </row>
    <row r="60" spans="1:33">
      <c r="S60" s="133"/>
      <c r="T60" s="133"/>
      <c r="U60" s="133"/>
      <c r="V60" s="133"/>
      <c r="W60" s="133"/>
      <c r="X60" s="114"/>
      <c r="Y60" s="114"/>
      <c r="Z60" s="114"/>
      <c r="AA60" s="114"/>
      <c r="AB60" s="114"/>
      <c r="AC60" s="114"/>
      <c r="AD60" s="307"/>
      <c r="AE60" s="307"/>
      <c r="AF60" s="307"/>
      <c r="AG60" s="307"/>
    </row>
    <row r="61" spans="1:33">
      <c r="S61" s="133"/>
      <c r="T61" s="133"/>
      <c r="U61" s="133"/>
      <c r="V61" s="133"/>
      <c r="W61" s="133"/>
      <c r="X61" s="114"/>
      <c r="Y61" s="114"/>
      <c r="Z61" s="114"/>
      <c r="AA61" s="114"/>
      <c r="AB61" s="114"/>
      <c r="AC61" s="114"/>
      <c r="AD61" s="307"/>
      <c r="AE61" s="307"/>
      <c r="AF61" s="307"/>
      <c r="AG61" s="307"/>
    </row>
    <row r="62" spans="1:33"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307"/>
      <c r="AE62" s="307"/>
      <c r="AF62" s="307"/>
      <c r="AG62" s="307"/>
    </row>
    <row r="63" spans="1:33"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307"/>
      <c r="AE63" s="307"/>
      <c r="AF63" s="307"/>
      <c r="AG63" s="307"/>
    </row>
    <row r="64" spans="1:33"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307"/>
      <c r="AE64" s="307"/>
      <c r="AF64" s="307"/>
      <c r="AG64" s="307"/>
    </row>
    <row r="65" spans="19:33"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307"/>
      <c r="AE65" s="307"/>
      <c r="AF65" s="307"/>
      <c r="AG65" s="307"/>
    </row>
    <row r="66" spans="19:33"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307"/>
      <c r="AE66" s="307"/>
      <c r="AF66" s="307"/>
      <c r="AG66" s="307"/>
    </row>
    <row r="67" spans="19:33"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307"/>
      <c r="AE67" s="307"/>
      <c r="AF67" s="307"/>
      <c r="AG67" s="307"/>
    </row>
    <row r="68" spans="19:33"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67"/>
      <c r="AE68" s="167"/>
      <c r="AF68" s="167"/>
      <c r="AG68" s="167"/>
    </row>
    <row r="69" spans="19:33"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65"/>
      <c r="AE69" s="165"/>
      <c r="AF69" s="165"/>
      <c r="AG69" s="165"/>
    </row>
    <row r="70" spans="19:33">
      <c r="S70" s="114"/>
      <c r="T70" s="114"/>
      <c r="U70" s="114"/>
      <c r="V70" s="114"/>
      <c r="W70" s="114"/>
      <c r="X70" s="114"/>
      <c r="AA70" s="114"/>
    </row>
  </sheetData>
  <mergeCells count="142">
    <mergeCell ref="A5:A8"/>
    <mergeCell ref="B8:C8"/>
    <mergeCell ref="D5:H5"/>
    <mergeCell ref="I5:M5"/>
    <mergeCell ref="N5:R5"/>
    <mergeCell ref="S5:W5"/>
    <mergeCell ref="X5:Z5"/>
    <mergeCell ref="A2:A4"/>
    <mergeCell ref="B5:C5"/>
    <mergeCell ref="B6:C6"/>
    <mergeCell ref="I20:M21"/>
    <mergeCell ref="N20:R21"/>
    <mergeCell ref="S20:W21"/>
    <mergeCell ref="N13:N14"/>
    <mergeCell ref="O13:O14"/>
    <mergeCell ref="I16:I19"/>
    <mergeCell ref="J16:J19"/>
    <mergeCell ref="K16:K19"/>
    <mergeCell ref="S16:S19"/>
    <mergeCell ref="L11:L14"/>
    <mergeCell ref="M11:M14"/>
    <mergeCell ref="I11:I14"/>
    <mergeCell ref="J11:J14"/>
    <mergeCell ref="K11:K14"/>
    <mergeCell ref="N11:R12"/>
    <mergeCell ref="T11:T14"/>
    <mergeCell ref="U11:U14"/>
    <mergeCell ref="V11:V14"/>
    <mergeCell ref="W11:W14"/>
    <mergeCell ref="P13:P14"/>
    <mergeCell ref="Q13:Q14"/>
    <mergeCell ref="R13:R14"/>
    <mergeCell ref="B23:C24"/>
    <mergeCell ref="B27:C29"/>
    <mergeCell ref="D11:H14"/>
    <mergeCell ref="M27:M30"/>
    <mergeCell ref="N27:N30"/>
    <mergeCell ref="O27:O30"/>
    <mergeCell ref="B30:C31"/>
    <mergeCell ref="B32:C40"/>
    <mergeCell ref="D27:D30"/>
    <mergeCell ref="E27:E30"/>
    <mergeCell ref="F27:F30"/>
    <mergeCell ref="G27:G30"/>
    <mergeCell ref="H27:H30"/>
    <mergeCell ref="I27:I30"/>
    <mergeCell ref="J27:J30"/>
    <mergeCell ref="K27:K30"/>
    <mergeCell ref="L27:L30"/>
    <mergeCell ref="M31:M32"/>
    <mergeCell ref="D22:D25"/>
    <mergeCell ref="E22:E25"/>
    <mergeCell ref="F22:F25"/>
    <mergeCell ref="G22:G25"/>
    <mergeCell ref="H22:H25"/>
    <mergeCell ref="D20:H21"/>
    <mergeCell ref="AA5:AC5"/>
    <mergeCell ref="D6:H6"/>
    <mergeCell ref="I6:M6"/>
    <mergeCell ref="N6:R6"/>
    <mergeCell ref="S6:W6"/>
    <mergeCell ref="X6:Z6"/>
    <mergeCell ref="AA6:AC6"/>
    <mergeCell ref="B7:W7"/>
    <mergeCell ref="D9:H10"/>
    <mergeCell ref="I9:M10"/>
    <mergeCell ref="N9:R10"/>
    <mergeCell ref="S9:W10"/>
    <mergeCell ref="D15:H15"/>
    <mergeCell ref="I15:M15"/>
    <mergeCell ref="N15:R15"/>
    <mergeCell ref="S15:W15"/>
    <mergeCell ref="D16:H19"/>
    <mergeCell ref="L16:L19"/>
    <mergeCell ref="M16:M19"/>
    <mergeCell ref="N16:R17"/>
    <mergeCell ref="T16:T19"/>
    <mergeCell ref="U16:U19"/>
    <mergeCell ref="V16:V19"/>
    <mergeCell ref="W16:W19"/>
    <mergeCell ref="N18:R19"/>
    <mergeCell ref="R27:R30"/>
    <mergeCell ref="S27:W30"/>
    <mergeCell ref="I22:I25"/>
    <mergeCell ref="K22:K25"/>
    <mergeCell ref="L22:L25"/>
    <mergeCell ref="M22:M25"/>
    <mergeCell ref="N22:N25"/>
    <mergeCell ref="O22:O25"/>
    <mergeCell ref="P22:P25"/>
    <mergeCell ref="Q22:Q25"/>
    <mergeCell ref="R22:R25"/>
    <mergeCell ref="S22:S25"/>
    <mergeCell ref="J22:J25"/>
    <mergeCell ref="AD6:AG7"/>
    <mergeCell ref="B44:J44"/>
    <mergeCell ref="O44:X44"/>
    <mergeCell ref="B45:J45"/>
    <mergeCell ref="O45:X45"/>
    <mergeCell ref="B46:J46"/>
    <mergeCell ref="O46:X46"/>
    <mergeCell ref="B47:J47"/>
    <mergeCell ref="O47:X47"/>
    <mergeCell ref="N31:R35"/>
    <mergeCell ref="B42:J42"/>
    <mergeCell ref="O42:X42"/>
    <mergeCell ref="B43:J43"/>
    <mergeCell ref="O43:X43"/>
    <mergeCell ref="X21:Z30"/>
    <mergeCell ref="T22:T25"/>
    <mergeCell ref="U22:U25"/>
    <mergeCell ref="V22:V25"/>
    <mergeCell ref="W22:W25"/>
    <mergeCell ref="D26:H26"/>
    <mergeCell ref="I26:M26"/>
    <mergeCell ref="N26:R26"/>
    <mergeCell ref="S26:W26"/>
    <mergeCell ref="P27:P30"/>
    <mergeCell ref="B53:J53"/>
    <mergeCell ref="S11:S12"/>
    <mergeCell ref="S13:S14"/>
    <mergeCell ref="D31:H31"/>
    <mergeCell ref="I31:I40"/>
    <mergeCell ref="J31:L34"/>
    <mergeCell ref="S31:W31"/>
    <mergeCell ref="D32:G34"/>
    <mergeCell ref="H32:H35"/>
    <mergeCell ref="S32:V34"/>
    <mergeCell ref="W32:W35"/>
    <mergeCell ref="M34:M37"/>
    <mergeCell ref="D35:D36"/>
    <mergeCell ref="E35:G36"/>
    <mergeCell ref="J35:L36"/>
    <mergeCell ref="S35:S36"/>
    <mergeCell ref="T35:V36"/>
    <mergeCell ref="D37:H40"/>
    <mergeCell ref="S37:W40"/>
    <mergeCell ref="M38:M40"/>
    <mergeCell ref="B51:J51"/>
    <mergeCell ref="B52:J52"/>
    <mergeCell ref="B50:J50"/>
    <mergeCell ref="Q27:Q30"/>
  </mergeCells>
  <phoneticPr fontId="23"/>
  <hyperlinks>
    <hyperlink ref="B8:C8" r:id="rId1" display="https://ieeesa.webex.com/ieeesa/j.php?MTID=mb0870b3335056c512b9fa579a924533f" xr:uid="{EB8A62A9-0076-4826-9B0A-AB637CF9067D}"/>
    <hyperlink ref="E8" r:id="rId2" xr:uid="{65A21E7D-DE68-447B-9776-5BF1CF85CC38}"/>
    <hyperlink ref="D8" r:id="rId3" xr:uid="{36384876-CC08-43B4-A718-4EEAF0D23C35}"/>
    <hyperlink ref="F8" r:id="rId4" xr:uid="{9BB75456-DEFC-43AC-B9CE-7EB2CB7BCD39}"/>
    <hyperlink ref="B27:C29" r:id="rId5" display="WIRELESS CHAIRS MTG" xr:uid="{1D289EB6-D40A-43D5-BE2A-457B58DC1022}"/>
    <hyperlink ref="G8" r:id="rId6" xr:uid="{E02324EA-7A41-4E8F-BFC7-C509310A64F3}"/>
    <hyperlink ref="M31" r:id="rId7" display="802.15/802.1 Joint Mtg." xr:uid="{7103C0AD-EFB0-4A8D-A2BA-86E4758F5D42}"/>
    <hyperlink ref="J8" r:id="rId8" xr:uid="{2C7E6D38-B930-4968-900F-CCDA88501996}"/>
    <hyperlink ref="I8" r:id="rId9" xr:uid="{3D9E427D-2F0F-4FC0-BB15-3C598ADA675B}"/>
    <hyperlink ref="K8" r:id="rId10" xr:uid="{0DF8FE5E-1606-4C96-A272-2F69D3C64CAB}"/>
    <hyperlink ref="L8" r:id="rId11" xr:uid="{6736EC9F-747C-4881-8CAB-EB654972EAE7}"/>
    <hyperlink ref="O8" r:id="rId12" xr:uid="{859BAAF3-9716-48B0-8595-A1614BF31165}"/>
    <hyperlink ref="N8" r:id="rId13" xr:uid="{8B6F2924-00FC-4E61-B0CD-A7557E420A64}"/>
    <hyperlink ref="P8" r:id="rId14" xr:uid="{694CDC9F-92DE-4FA6-AED8-656ED605B6D1}"/>
    <hyperlink ref="Q8" r:id="rId15" xr:uid="{CDD532F8-B0B4-454E-B245-F42B2E259FA4}"/>
    <hyperlink ref="T8" r:id="rId16" xr:uid="{80EC0C76-08DF-4B16-9B51-53742CD2A416}"/>
    <hyperlink ref="S8" r:id="rId17" xr:uid="{CDC01D82-780C-4536-9215-C0C0EAA8E5A5}"/>
    <hyperlink ref="U8" r:id="rId18" xr:uid="{61B4D9A6-7ACB-44D2-83AA-4E9493633539}"/>
    <hyperlink ref="V8" r:id="rId19" xr:uid="{D0E44CC9-271C-479C-B8E6-528050D3EB85}"/>
    <hyperlink ref="M34" r:id="rId20" display="802.15/802.1 Joint Mtg." xr:uid="{3E8B72BA-BC11-4B79-978B-0DEE6AECDC90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51"/>
  <sheetViews>
    <sheetView topLeftCell="A163" zoomScale="50" zoomScaleNormal="50" workbookViewId="0">
      <selection activeCell="A148" sqref="A148"/>
    </sheetView>
  </sheetViews>
  <sheetFormatPr defaultColWidth="8.81640625" defaultRowHeight="13"/>
  <cols>
    <col min="6" max="6" width="15.26953125" customWidth="1"/>
    <col min="7" max="7" width="177.81640625" customWidth="1"/>
  </cols>
  <sheetData>
    <row r="1" spans="1:7" s="122" customFormat="1" ht="50.5" customHeight="1"/>
    <row r="2" spans="1:7" s="112" customFormat="1" ht="32.75">
      <c r="A2" s="123" t="s">
        <v>111</v>
      </c>
      <c r="G2" s="280" t="s">
        <v>112</v>
      </c>
    </row>
    <row r="4" spans="1:7" s="122" customFormat="1" ht="34" customHeight="1">
      <c r="A4" s="159"/>
    </row>
    <row r="5" spans="1:7" ht="50.5" customHeight="1"/>
    <row r="6" spans="1:7" ht="409.5" customHeight="1"/>
    <row r="14" spans="1:7" ht="120.75" customHeight="1">
      <c r="F14" s="169"/>
    </row>
    <row r="16" spans="1:7" ht="79.5" customHeight="1">
      <c r="F16" s="169"/>
    </row>
    <row r="17" spans="6:6" ht="98.5" customHeight="1">
      <c r="F17" s="169"/>
    </row>
    <row r="56" ht="10.5" customHeight="1"/>
    <row r="57" hidden="1"/>
    <row r="58" hidden="1"/>
    <row r="59" hidden="1"/>
    <row r="60" hidden="1"/>
    <row r="61" hidden="1"/>
    <row r="65" spans="2:19" ht="172.5" customHeight="1">
      <c r="B65" s="92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</row>
    <row r="66" spans="2:19" ht="20.25">
      <c r="B66" s="92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</row>
    <row r="67" spans="2:19" ht="20.25">
      <c r="B67" s="92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</row>
    <row r="68" spans="2:19" ht="20.25">
      <c r="B68" s="92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</row>
    <row r="69" spans="2:19" ht="20.25">
      <c r="B69" s="92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</row>
    <row r="70" spans="2:19" ht="20.25">
      <c r="B70" s="92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</row>
    <row r="71" spans="2:19" ht="20.25">
      <c r="B71" s="92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</row>
    <row r="72" spans="2:19" ht="20.25">
      <c r="B72" s="92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</row>
    <row r="73" spans="2:19" ht="20.25">
      <c r="B73" s="92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</row>
    <row r="74" spans="2:19" ht="20.25"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</row>
    <row r="75" spans="2:19" ht="20.25"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</row>
    <row r="76" spans="2:19" ht="20.25">
      <c r="B76" s="92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</row>
    <row r="77" spans="2:19" ht="20.25">
      <c r="B77" s="92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</row>
    <row r="78" spans="2:19" ht="20.25"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</row>
    <row r="79" spans="2:19" ht="20.25"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</row>
    <row r="80" spans="2:19" ht="20.25"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</row>
    <row r="81" spans="2:19" ht="20.25">
      <c r="B81" s="92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</row>
    <row r="82" spans="2:19" ht="20.25">
      <c r="B82" s="92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</row>
    <row r="151" spans="1:7" s="274" customFormat="1" ht="35">
      <c r="A151" s="274" t="s">
        <v>111</v>
      </c>
      <c r="G151" s="281" t="s">
        <v>112</v>
      </c>
    </row>
  </sheetData>
  <phoneticPr fontId="23"/>
  <hyperlinks>
    <hyperlink ref="G2" r:id="rId1" xr:uid="{3223FA08-FC84-4676-BF46-E8FC2C732ED3}"/>
    <hyperlink ref="G151" r:id="rId2" xr:uid="{542C602B-29F9-4D5D-8C33-69B8E4F4E578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39" workbookViewId="0">
      <selection activeCell="A64" sqref="A64"/>
    </sheetView>
  </sheetViews>
  <sheetFormatPr defaultColWidth="8.81640625" defaultRowHeight="13"/>
  <sheetData>
    <row r="17" spans="4:6">
      <c r="E17" t="s">
        <v>134</v>
      </c>
    </row>
    <row r="23" spans="4:6" ht="120.75" customHeight="1">
      <c r="D23" t="s">
        <v>146</v>
      </c>
      <c r="E23" t="s">
        <v>147</v>
      </c>
      <c r="F23" s="169" t="s">
        <v>148</v>
      </c>
    </row>
    <row r="25" spans="4:6" ht="79.5" customHeight="1">
      <c r="D25" t="s">
        <v>140</v>
      </c>
      <c r="E25" t="s">
        <v>141</v>
      </c>
      <c r="F25" s="169" t="s">
        <v>142</v>
      </c>
    </row>
    <row r="26" spans="4:6" ht="98.5" customHeight="1">
      <c r="D26" t="s">
        <v>143</v>
      </c>
      <c r="E26" t="s">
        <v>144</v>
      </c>
      <c r="F26" s="169" t="s">
        <v>145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20"/>
  <sheetViews>
    <sheetView zoomScale="80" zoomScaleNormal="80" workbookViewId="0">
      <selection activeCell="G1" sqref="G1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113</v>
      </c>
      <c r="F1" s="15"/>
      <c r="G1" s="16"/>
      <c r="H1" s="195"/>
      <c r="I1" s="195"/>
      <c r="J1" s="196"/>
      <c r="K1" s="197"/>
      <c r="L1" s="197"/>
    </row>
    <row r="2" spans="1:16" ht="16.25" thickBot="1">
      <c r="B2" s="15"/>
      <c r="C2" s="12"/>
      <c r="D2" s="18" t="s">
        <v>328</v>
      </c>
      <c r="F2" s="15"/>
      <c r="G2" s="16"/>
      <c r="H2" s="16"/>
      <c r="I2" s="16"/>
    </row>
    <row r="3" spans="1:16" s="30" customFormat="1" ht="27">
      <c r="B3" s="46"/>
      <c r="C3" s="46"/>
      <c r="E3" s="63"/>
      <c r="F3" s="33"/>
      <c r="G3" s="100" t="s">
        <v>114</v>
      </c>
      <c r="H3" s="101" t="s">
        <v>282</v>
      </c>
      <c r="I3" s="76" t="s">
        <v>283</v>
      </c>
      <c r="J3" s="192" t="s">
        <v>284</v>
      </c>
      <c r="K3" s="88" t="s">
        <v>285</v>
      </c>
      <c r="L3" s="206" t="s">
        <v>286</v>
      </c>
    </row>
    <row r="4" spans="1:16" s="17" customFormat="1" ht="18.75" customHeight="1">
      <c r="D4" s="52" t="s">
        <v>115</v>
      </c>
      <c r="E4" s="20"/>
      <c r="F4" s="35"/>
      <c r="G4" s="14">
        <v>60</v>
      </c>
      <c r="H4" s="75">
        <v>0.4375</v>
      </c>
      <c r="I4" s="75">
        <f>H4-3/24</f>
        <v>0.3125</v>
      </c>
      <c r="J4" s="156">
        <f>H4+13/24</f>
        <v>0.97916666666666663</v>
      </c>
      <c r="K4" s="75">
        <f>H4+4/24</f>
        <v>0.60416666666666663</v>
      </c>
      <c r="L4" s="75">
        <f>H4</f>
        <v>0.4375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>
      <c r="B6" s="94"/>
      <c r="D6" s="95" t="s">
        <v>116</v>
      </c>
      <c r="E6" s="14"/>
      <c r="F6" s="67"/>
      <c r="G6" s="68"/>
      <c r="H6" s="68"/>
      <c r="I6" s="72"/>
      <c r="K6" s="96"/>
      <c r="L6" s="96"/>
      <c r="M6" s="96"/>
    </row>
    <row r="7" spans="1:16" s="103" customFormat="1" ht="21.75" thickBot="1">
      <c r="D7" s="311" t="s">
        <v>216</v>
      </c>
      <c r="E7" s="312"/>
      <c r="F7" s="285" t="s">
        <v>206</v>
      </c>
      <c r="G7" s="313"/>
      <c r="H7" s="93"/>
      <c r="I7" s="152"/>
      <c r="K7" s="106"/>
      <c r="L7" s="106"/>
      <c r="M7" s="106"/>
    </row>
    <row r="8" spans="1:16" s="103" customFormat="1" ht="21">
      <c r="D8" s="285" t="s">
        <v>304</v>
      </c>
      <c r="E8" s="312"/>
      <c r="F8" s="286" t="s">
        <v>306</v>
      </c>
      <c r="G8" s="314"/>
      <c r="H8" s="93"/>
      <c r="I8" s="152"/>
      <c r="K8" s="106"/>
      <c r="L8" s="106"/>
      <c r="M8" s="106"/>
    </row>
    <row r="9" spans="1:16" s="103" customFormat="1" ht="21">
      <c r="D9" s="285" t="s">
        <v>191</v>
      </c>
      <c r="E9" s="312"/>
      <c r="F9" s="285" t="s">
        <v>208</v>
      </c>
      <c r="G9" s="314"/>
      <c r="H9" s="93"/>
      <c r="I9" s="152"/>
      <c r="K9" s="106"/>
      <c r="L9" s="106"/>
      <c r="M9" s="106"/>
    </row>
    <row r="10" spans="1:16" s="103" customFormat="1" ht="21">
      <c r="D10" s="286" t="s">
        <v>305</v>
      </c>
      <c r="E10" s="312"/>
      <c r="F10" s="285" t="s">
        <v>209</v>
      </c>
      <c r="G10" s="314"/>
      <c r="H10" s="93"/>
      <c r="I10" s="152"/>
      <c r="K10" s="106"/>
      <c r="L10" s="106"/>
      <c r="M10" s="106"/>
    </row>
    <row r="11" spans="1:16" s="103" customFormat="1" ht="21">
      <c r="D11" s="285" t="s">
        <v>325</v>
      </c>
      <c r="E11" s="312"/>
      <c r="F11" s="285" t="s">
        <v>210</v>
      </c>
      <c r="G11" s="314"/>
      <c r="H11" s="93"/>
      <c r="I11" s="152"/>
      <c r="K11" s="106"/>
      <c r="L11" s="106"/>
      <c r="M11" s="106"/>
    </row>
    <row r="12" spans="1:16" s="103" customFormat="1" ht="21">
      <c r="D12" s="285" t="s">
        <v>326</v>
      </c>
      <c r="E12" s="312"/>
      <c r="F12" s="285" t="s">
        <v>211</v>
      </c>
      <c r="G12" s="314"/>
      <c r="H12" s="93"/>
      <c r="I12" s="152"/>
      <c r="K12" s="106"/>
      <c r="L12" s="106"/>
      <c r="M12" s="106"/>
    </row>
    <row r="13" spans="1:16" s="103" customFormat="1" ht="21">
      <c r="D13" s="315"/>
      <c r="E13" s="312"/>
      <c r="F13" s="285" t="s">
        <v>327</v>
      </c>
      <c r="G13" s="314"/>
      <c r="H13" s="93"/>
      <c r="I13" s="152"/>
      <c r="K13" s="106"/>
      <c r="L13" s="106"/>
      <c r="M13" s="106"/>
    </row>
    <row r="14" spans="1:16" s="103" customFormat="1" ht="21">
      <c r="D14" s="315"/>
      <c r="E14" s="312"/>
      <c r="F14" s="285" t="s">
        <v>221</v>
      </c>
      <c r="G14" s="314"/>
      <c r="H14" s="93"/>
      <c r="I14" s="152"/>
      <c r="K14" s="106"/>
      <c r="L14" s="106"/>
      <c r="M14" s="106"/>
    </row>
    <row r="15" spans="1:16" s="103" customFormat="1" ht="21">
      <c r="D15" s="315"/>
      <c r="E15" s="312"/>
      <c r="F15" s="285" t="s">
        <v>214</v>
      </c>
      <c r="G15" s="314"/>
      <c r="H15" s="93"/>
      <c r="I15" s="152"/>
      <c r="K15" s="106"/>
      <c r="L15" s="106"/>
      <c r="M15" s="106"/>
    </row>
    <row r="16" spans="1:16" s="103" customFormat="1" ht="20.5">
      <c r="D16" s="315"/>
      <c r="E16" s="312"/>
      <c r="F16" s="286" t="s">
        <v>307</v>
      </c>
      <c r="G16" s="314"/>
      <c r="H16" s="93"/>
      <c r="I16" s="152"/>
      <c r="K16" s="106"/>
      <c r="L16" s="106"/>
      <c r="M16" s="106"/>
    </row>
    <row r="17" spans="1:16" ht="18">
      <c r="A17" s="30"/>
      <c r="B17" s="57"/>
      <c r="C17" s="21"/>
      <c r="D17" s="61"/>
      <c r="F17" s="282"/>
      <c r="G17" s="40"/>
      <c r="H17" s="40"/>
      <c r="I17" s="59"/>
      <c r="J17" s="30"/>
      <c r="K17" s="33"/>
      <c r="L17" s="33"/>
      <c r="M17" s="33"/>
      <c r="N17" s="30"/>
      <c r="O17" s="30"/>
      <c r="P17" s="30"/>
    </row>
    <row r="18" spans="1:16" s="22" customFormat="1" ht="27" customHeight="1">
      <c r="A18" s="43"/>
      <c r="B18" s="54"/>
      <c r="C18" s="37"/>
      <c r="D18" s="61"/>
      <c r="E18" s="14"/>
      <c r="F18" s="53"/>
      <c r="G18" s="40"/>
      <c r="H18" s="40"/>
      <c r="I18" s="59"/>
      <c r="J18" s="43"/>
      <c r="K18" s="44"/>
      <c r="L18" s="44"/>
      <c r="M18" s="44"/>
      <c r="N18" s="43"/>
      <c r="O18" s="43"/>
      <c r="P18" s="43"/>
    </row>
    <row r="19" spans="1:16">
      <c r="A19"/>
    </row>
    <row r="20" spans="1:16">
      <c r="A20" s="284"/>
    </row>
  </sheetData>
  <phoneticPr fontId="23"/>
  <hyperlinks>
    <hyperlink ref="D10" r:id="rId1" display="https://ieeesa.webex.com/ieeesa/j.php?MTID=mb0870b3335056c512b9fa579a924533f" xr:uid="{9442A5B9-D512-4541-9E98-60041231D4B8}"/>
    <hyperlink ref="F8" r:id="rId2" display="mailto:23302657185@ieeesa.webex.com" xr:uid="{A2363597-7F6C-4732-BABA-E3DD5AD9D64B}"/>
    <hyperlink ref="F16" r:id="rId3" display="https://ieeesa.webex.com/webappng/sites/ieeesa/meeting/info/be7992a392554fb8bdc59864674d8da8?requestUUID=9e924c99-fb09-4e2b-81e1-1c73cadc8ac2" xr:uid="{85940A88-8C11-4C06-AF3F-729112ADA441}"/>
  </hyperlinks>
  <pageMargins left="0.7" right="0.7" top="0.75" bottom="0.75" header="0.3" footer="0.3"/>
  <pageSetup orientation="portrait" horizontalDpi="1200" verticalDpi="1200"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78"/>
  <sheetViews>
    <sheetView topLeftCell="B35" zoomScaleNormal="100" workbookViewId="0">
      <selection activeCell="D36" sqref="D36:G37"/>
    </sheetView>
  </sheetViews>
  <sheetFormatPr defaultColWidth="8.81640625" defaultRowHeight="15.25"/>
  <cols>
    <col min="3" max="3" width="6.453125" customWidth="1"/>
    <col min="4" max="4" width="42" style="82" customWidth="1"/>
    <col min="5" max="5" width="15.1796875" style="82" customWidth="1"/>
    <col min="6" max="6" width="22.453125" style="115" customWidth="1"/>
    <col min="7" max="7" width="8.453125" style="115"/>
    <col min="8" max="8" width="14.1796875" style="115" customWidth="1"/>
    <col min="9" max="9" width="12.6328125" style="115" customWidth="1"/>
    <col min="10" max="10" width="13.453125" style="199" customWidth="1"/>
    <col min="11" max="11" width="14" style="115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117</v>
      </c>
      <c r="E1" s="14"/>
      <c r="F1" s="15"/>
      <c r="G1" s="16"/>
      <c r="H1" s="16"/>
      <c r="I1" s="16"/>
      <c r="K1" s="17"/>
      <c r="L1" s="17"/>
      <c r="M1" s="17"/>
    </row>
    <row r="2" spans="1:16" s="2" customFormat="1" ht="15.5">
      <c r="B2" s="15"/>
      <c r="C2" s="12"/>
      <c r="D2" s="18" t="s">
        <v>287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.25" thickBot="1">
      <c r="E3" s="14"/>
      <c r="K3" s="17"/>
      <c r="L3" s="17"/>
      <c r="M3" s="17"/>
    </row>
    <row r="4" spans="1:16" s="2" customFormat="1" ht="27">
      <c r="A4" s="30"/>
      <c r="B4" s="32"/>
      <c r="C4" s="37"/>
      <c r="D4" s="55"/>
      <c r="E4" s="20" t="s">
        <v>118</v>
      </c>
      <c r="F4" s="67" t="s">
        <v>119</v>
      </c>
      <c r="G4" s="100" t="s">
        <v>114</v>
      </c>
      <c r="H4" s="101" t="s">
        <v>288</v>
      </c>
      <c r="I4" s="76" t="s">
        <v>289</v>
      </c>
      <c r="J4" s="192" t="s">
        <v>296</v>
      </c>
      <c r="K4" s="88" t="s">
        <v>290</v>
      </c>
      <c r="L4" s="206" t="s">
        <v>297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8" t="s">
        <v>279</v>
      </c>
      <c r="E5" s="20"/>
      <c r="F5" s="67"/>
      <c r="G5" s="53">
        <v>120</v>
      </c>
      <c r="H5" s="75">
        <v>0.33333333333333331</v>
      </c>
      <c r="I5" s="75">
        <f>H5-3/24</f>
        <v>0.20833333333333331</v>
      </c>
      <c r="J5" s="156">
        <f>H5+13/24</f>
        <v>0.875</v>
      </c>
      <c r="K5" s="75">
        <f>H5+4/24</f>
        <v>0.5</v>
      </c>
      <c r="L5" s="75">
        <f>H5</f>
        <v>0.33333333333333331</v>
      </c>
      <c r="M5" s="33"/>
      <c r="N5" s="30"/>
      <c r="O5" s="30"/>
      <c r="P5" s="30"/>
    </row>
    <row r="6" spans="1:16" s="2" customFormat="1" ht="18">
      <c r="A6" s="30"/>
      <c r="B6" s="32"/>
      <c r="C6" s="37"/>
      <c r="D6" s="55"/>
      <c r="E6" s="20"/>
      <c r="F6" s="67"/>
      <c r="G6" s="14"/>
      <c r="H6" s="84"/>
      <c r="I6" s="84"/>
      <c r="J6" s="155"/>
      <c r="K6" s="84"/>
      <c r="L6" s="84"/>
      <c r="M6" s="33"/>
      <c r="N6" s="30"/>
      <c r="O6" s="30"/>
      <c r="P6" s="30"/>
    </row>
    <row r="7" spans="1:16" s="2" customFormat="1" ht="18">
      <c r="A7" s="30"/>
      <c r="B7" s="36">
        <v>1.1000000000000001</v>
      </c>
      <c r="C7" s="37"/>
      <c r="D7" s="38" t="s">
        <v>120</v>
      </c>
      <c r="E7" s="74" t="s">
        <v>329</v>
      </c>
      <c r="F7" s="83" t="s">
        <v>121</v>
      </c>
      <c r="G7" s="14">
        <v>1</v>
      </c>
      <c r="H7" s="75">
        <v>0.33333333333333331</v>
      </c>
      <c r="I7" s="75">
        <f>H7-3/24</f>
        <v>0.20833333333333331</v>
      </c>
      <c r="J7" s="156">
        <f>H7+13/24</f>
        <v>0.875</v>
      </c>
      <c r="K7" s="75">
        <f>H7+4/24</f>
        <v>0.5</v>
      </c>
      <c r="L7" s="75">
        <f>H7</f>
        <v>0.33333333333333331</v>
      </c>
      <c r="M7" s="33"/>
      <c r="N7" s="30"/>
      <c r="O7" s="30"/>
      <c r="P7" s="30"/>
    </row>
    <row r="8" spans="1:16" s="2" customFormat="1" ht="54">
      <c r="A8" s="30"/>
      <c r="B8" s="36"/>
      <c r="C8" s="37"/>
      <c r="D8" s="38" t="s">
        <v>237</v>
      </c>
      <c r="E8" s="53" t="s">
        <v>373</v>
      </c>
      <c r="F8" s="70" t="s">
        <v>121</v>
      </c>
      <c r="G8" s="53">
        <v>1</v>
      </c>
      <c r="H8" s="84">
        <f>H7+TIME(0,G7,0)</f>
        <v>0.33402777777777776</v>
      </c>
      <c r="I8" s="84">
        <f>I7+TIME(0,G7,0)</f>
        <v>0.20902777777777776</v>
      </c>
      <c r="J8" s="155">
        <f>J7+TIME(0,G7,0)</f>
        <v>0.87569444444444444</v>
      </c>
      <c r="K8" s="84">
        <f>K7+TIME(0,G7,0)</f>
        <v>0.50069444444444444</v>
      </c>
      <c r="L8" s="84">
        <f>L7+TIME(0,G7,0)</f>
        <v>0.33402777777777776</v>
      </c>
      <c r="M8" s="33"/>
      <c r="N8" s="30"/>
      <c r="O8" s="30"/>
      <c r="P8" s="30"/>
    </row>
    <row r="9" spans="1:16" s="2" customFormat="1" ht="36">
      <c r="A9" s="30"/>
      <c r="B9" s="36">
        <f>B7+0.1</f>
        <v>1.2000000000000002</v>
      </c>
      <c r="C9" s="30"/>
      <c r="D9" s="38" t="s">
        <v>122</v>
      </c>
      <c r="E9" s="14"/>
      <c r="F9" s="67" t="s">
        <v>123</v>
      </c>
      <c r="G9" s="14">
        <v>3</v>
      </c>
      <c r="H9" s="75">
        <f>H8+TIME(0,G8,0)</f>
        <v>0.3347222222222222</v>
      </c>
      <c r="I9" s="75">
        <f>I8+TIME(0,G8,0)</f>
        <v>0.2097222222222222</v>
      </c>
      <c r="J9" s="156">
        <f>J8+TIME(0,G8,0)</f>
        <v>0.87638888888888888</v>
      </c>
      <c r="K9" s="75">
        <f>K8+TIME(0,G8,0)</f>
        <v>0.50138888888888888</v>
      </c>
      <c r="L9" s="75">
        <f>L8+TIME(0,G8,0)</f>
        <v>0.3347222222222222</v>
      </c>
      <c r="M9" s="33"/>
      <c r="N9" s="30"/>
      <c r="O9" s="30"/>
      <c r="P9" s="30"/>
    </row>
    <row r="10" spans="1:16" s="2" customFormat="1" ht="25" customHeight="1">
      <c r="A10" s="30"/>
      <c r="B10" s="36">
        <f>B9+0.1</f>
        <v>1.3000000000000003</v>
      </c>
      <c r="C10" s="37"/>
      <c r="D10" s="38" t="s">
        <v>124</v>
      </c>
      <c r="E10" s="20" t="s">
        <v>367</v>
      </c>
      <c r="F10" s="67" t="s">
        <v>121</v>
      </c>
      <c r="G10" s="14">
        <v>5</v>
      </c>
      <c r="H10" s="75">
        <f>H9+TIME(0,G9,0)</f>
        <v>0.33680555555555552</v>
      </c>
      <c r="I10" s="75">
        <f>I9+TIME(0,G9,0)</f>
        <v>0.21180555555555552</v>
      </c>
      <c r="J10" s="156">
        <f>J9+TIME(0,G9,0)</f>
        <v>0.87847222222222221</v>
      </c>
      <c r="K10" s="75">
        <f>K9+TIME(0,G9,0)</f>
        <v>0.50347222222222221</v>
      </c>
      <c r="L10" s="75">
        <f>L9+TIME(0,G9,0)</f>
        <v>0.33680555555555552</v>
      </c>
      <c r="M10" s="33"/>
      <c r="N10" s="30"/>
      <c r="O10" s="30"/>
      <c r="P10" s="30"/>
    </row>
    <row r="11" spans="1:16" s="2" customFormat="1" ht="41.25" customHeight="1">
      <c r="A11" s="30"/>
      <c r="B11" s="36">
        <v>1.4</v>
      </c>
      <c r="C11" s="37"/>
      <c r="D11" s="79" t="s">
        <v>374</v>
      </c>
      <c r="E11" s="74" t="s">
        <v>330</v>
      </c>
      <c r="F11" s="70" t="s">
        <v>173</v>
      </c>
      <c r="G11" s="53">
        <v>5</v>
      </c>
      <c r="H11" s="75">
        <f>H10+TIME(0,G10,0)</f>
        <v>0.34027777777777773</v>
      </c>
      <c r="I11" s="75">
        <f>I10+TIME(0,G10,0)</f>
        <v>0.21527777777777773</v>
      </c>
      <c r="J11" s="156">
        <f>J10+TIME(0,G10,0)</f>
        <v>0.88194444444444442</v>
      </c>
      <c r="K11" s="75">
        <f>K10+TIME(0,G10,0)</f>
        <v>0.50694444444444442</v>
      </c>
      <c r="L11" s="75">
        <f>L10+TIME(0,G10,0)</f>
        <v>0.34027777777777773</v>
      </c>
      <c r="M11" s="33"/>
      <c r="N11" s="30"/>
      <c r="O11" s="30"/>
      <c r="P11" s="30"/>
    </row>
    <row r="12" spans="1:16" s="119" customFormat="1" ht="33.75" customHeight="1">
      <c r="A12" s="116"/>
      <c r="B12" s="54"/>
      <c r="C12" s="117"/>
      <c r="D12" s="55" t="s">
        <v>125</v>
      </c>
      <c r="E12" s="74"/>
      <c r="F12" s="71"/>
      <c r="G12" s="53"/>
      <c r="H12" s="84"/>
      <c r="I12" s="84"/>
      <c r="J12" s="155"/>
      <c r="K12" s="84"/>
      <c r="L12" s="84"/>
      <c r="M12" s="118"/>
      <c r="N12" s="116"/>
      <c r="O12" s="116"/>
      <c r="P12" s="116"/>
    </row>
    <row r="13" spans="1:16" s="2" customFormat="1" ht="82" customHeight="1">
      <c r="A13" s="30"/>
      <c r="B13" s="54">
        <f>B11+0.1</f>
        <v>1.5</v>
      </c>
      <c r="C13" s="21"/>
      <c r="D13" s="79" t="s">
        <v>233</v>
      </c>
      <c r="E13" s="53" t="s">
        <v>333</v>
      </c>
      <c r="F13" s="70" t="s">
        <v>121</v>
      </c>
      <c r="G13" s="74">
        <v>20</v>
      </c>
      <c r="H13" s="84">
        <f>H11+TIME(0,G11,0)</f>
        <v>0.34374999999999994</v>
      </c>
      <c r="I13" s="84">
        <f>J11+TIME(0,G11,0)</f>
        <v>0.88541666666666663</v>
      </c>
      <c r="J13" s="155">
        <f>J11+TIME(0,G11,0)</f>
        <v>0.88541666666666663</v>
      </c>
      <c r="K13" s="84">
        <f>K11+TIME(0,G11,0)</f>
        <v>0.51041666666666663</v>
      </c>
      <c r="L13" s="84">
        <f>L11+TIME(0,G11,0)</f>
        <v>0.34374999999999994</v>
      </c>
      <c r="M13" s="33"/>
      <c r="N13" s="30"/>
      <c r="O13" s="30"/>
      <c r="P13" s="30"/>
    </row>
    <row r="14" spans="1:16" s="106" customFormat="1" ht="73" customHeight="1">
      <c r="B14" s="60">
        <f>B13+0.1</f>
        <v>1.6</v>
      </c>
      <c r="D14" s="79" t="s">
        <v>163</v>
      </c>
      <c r="E14" s="53" t="s">
        <v>341</v>
      </c>
      <c r="F14" s="99" t="s">
        <v>346</v>
      </c>
      <c r="G14" s="71">
        <v>15</v>
      </c>
      <c r="H14" s="84">
        <f t="shared" ref="H14:H19" si="0">H13+TIME(0,G13,0)</f>
        <v>0.35763888888888884</v>
      </c>
      <c r="I14" s="84">
        <f t="shared" ref="I14:I19" si="1">I13+TIME(0,G13,0)</f>
        <v>0.89930555555555547</v>
      </c>
      <c r="J14" s="155">
        <f t="shared" ref="J14:J19" si="2">J13+TIME(0,G13,0)</f>
        <v>0.89930555555555547</v>
      </c>
      <c r="K14" s="84">
        <f t="shared" ref="K14" si="3">K13+TIME(0,G13,0)</f>
        <v>0.52430555555555547</v>
      </c>
      <c r="L14" s="84">
        <f t="shared" ref="L14:L19" si="4">L13+TIME(0,G13,0)</f>
        <v>0.35763888888888884</v>
      </c>
    </row>
    <row r="15" spans="1:16" s="17" customFormat="1" ht="99.75" customHeight="1">
      <c r="B15" s="60">
        <f>B14+0.1</f>
        <v>1.7000000000000002</v>
      </c>
      <c r="D15" s="79" t="s">
        <v>255</v>
      </c>
      <c r="E15" s="87" t="s">
        <v>338</v>
      </c>
      <c r="F15" s="85" t="s">
        <v>240</v>
      </c>
      <c r="G15" s="74">
        <v>20</v>
      </c>
      <c r="H15" s="84">
        <f t="shared" si="0"/>
        <v>0.36805555555555552</v>
      </c>
      <c r="I15" s="84">
        <f t="shared" si="1"/>
        <v>0.9097222222222221</v>
      </c>
      <c r="J15" s="155">
        <f t="shared" si="2"/>
        <v>0.9097222222222221</v>
      </c>
      <c r="K15" s="84">
        <f>K14+TIME(0,G14,0)</f>
        <v>0.5347222222222221</v>
      </c>
      <c r="L15" s="84">
        <f t="shared" si="4"/>
        <v>0.36805555555555552</v>
      </c>
    </row>
    <row r="16" spans="1:16" s="17" customFormat="1" ht="74.25" customHeight="1">
      <c r="B16" s="60">
        <f>B15+0.1</f>
        <v>1.8000000000000003</v>
      </c>
      <c r="D16" s="79" t="s">
        <v>244</v>
      </c>
      <c r="E16" s="87" t="s">
        <v>339</v>
      </c>
      <c r="F16" s="85" t="s">
        <v>243</v>
      </c>
      <c r="G16" s="74">
        <v>15</v>
      </c>
      <c r="H16" s="84">
        <f t="shared" si="0"/>
        <v>0.38194444444444442</v>
      </c>
      <c r="I16" s="84">
        <f t="shared" si="1"/>
        <v>0.92361111111111094</v>
      </c>
      <c r="J16" s="155">
        <f t="shared" si="2"/>
        <v>0.92361111111111094</v>
      </c>
      <c r="K16" s="84">
        <f>K15+TIME(0,G15,0)</f>
        <v>0.54861111111111094</v>
      </c>
      <c r="L16" s="84">
        <f t="shared" si="4"/>
        <v>0.38194444444444442</v>
      </c>
    </row>
    <row r="17" spans="1:16" s="2" customFormat="1" ht="82.5" customHeight="1">
      <c r="A17" s="30"/>
      <c r="B17" s="60">
        <f>B16+0.1</f>
        <v>1.9000000000000004</v>
      </c>
      <c r="C17" s="21"/>
      <c r="D17" s="321" t="s">
        <v>183</v>
      </c>
      <c r="E17" s="126" t="s">
        <v>340</v>
      </c>
      <c r="F17" s="85" t="s">
        <v>234</v>
      </c>
      <c r="G17" s="74">
        <v>20</v>
      </c>
      <c r="H17" s="84">
        <f t="shared" si="0"/>
        <v>0.3923611111111111</v>
      </c>
      <c r="I17" s="84">
        <f t="shared" si="1"/>
        <v>0.93402777777777757</v>
      </c>
      <c r="J17" s="155">
        <f t="shared" si="2"/>
        <v>0.93402777777777757</v>
      </c>
      <c r="K17" s="84">
        <f>K16+TIME(0,G16,0)</f>
        <v>0.55902777777777757</v>
      </c>
      <c r="L17" s="84">
        <f t="shared" si="4"/>
        <v>0.3923611111111111</v>
      </c>
      <c r="M17" s="33"/>
      <c r="N17" s="30"/>
      <c r="O17" s="30"/>
      <c r="P17" s="30"/>
    </row>
    <row r="18" spans="1:16" s="322" customFormat="1" ht="55.5" customHeight="1">
      <c r="B18" s="60">
        <f>B17+0.1</f>
        <v>2.0000000000000004</v>
      </c>
      <c r="C18" s="136"/>
      <c r="D18" s="323" t="s">
        <v>182</v>
      </c>
      <c r="E18" s="87" t="s">
        <v>368</v>
      </c>
      <c r="F18" s="85" t="s">
        <v>175</v>
      </c>
      <c r="G18" s="74">
        <v>15</v>
      </c>
      <c r="H18" s="84">
        <f t="shared" si="0"/>
        <v>0.40625</v>
      </c>
      <c r="I18" s="84">
        <f t="shared" si="1"/>
        <v>0.94791666666666641</v>
      </c>
      <c r="J18" s="155">
        <f t="shared" si="2"/>
        <v>0.94791666666666641</v>
      </c>
      <c r="K18" s="84">
        <f>K17+TIME(0,G17,0)</f>
        <v>0.57291666666666641</v>
      </c>
      <c r="L18" s="84">
        <f t="shared" si="4"/>
        <v>0.40625</v>
      </c>
      <c r="M18" s="136"/>
    </row>
    <row r="19" spans="1:16" s="2" customFormat="1" ht="20.5">
      <c r="B19" s="60">
        <f>B44+0.1</f>
        <v>3.6000000000000014</v>
      </c>
      <c r="C19" s="106"/>
      <c r="D19" s="142" t="s">
        <v>126</v>
      </c>
      <c r="E19" s="126"/>
      <c r="F19" s="134" t="s">
        <v>121</v>
      </c>
      <c r="G19" s="134">
        <v>1</v>
      </c>
      <c r="H19" s="84">
        <f t="shared" si="0"/>
        <v>0.41666666666666669</v>
      </c>
      <c r="I19" s="84">
        <f t="shared" si="1"/>
        <v>0.95833333333333304</v>
      </c>
      <c r="J19" s="155">
        <f t="shared" si="2"/>
        <v>0.95833333333333304</v>
      </c>
      <c r="K19" s="84">
        <f>K18+TIME(0,G18,0)</f>
        <v>0.58333333333333304</v>
      </c>
      <c r="L19" s="84">
        <f t="shared" si="4"/>
        <v>0.41666666666666669</v>
      </c>
      <c r="M19" s="17"/>
    </row>
    <row r="20" spans="1:16" s="2" customFormat="1" ht="18">
      <c r="A20" s="30"/>
      <c r="E20" s="14"/>
      <c r="K20" s="17"/>
      <c r="L20" s="17"/>
      <c r="M20" s="33"/>
      <c r="N20" s="30"/>
      <c r="O20" s="30"/>
      <c r="P20" s="30"/>
    </row>
    <row r="21" spans="1:16" s="2" customFormat="1" ht="18">
      <c r="A21" s="30"/>
      <c r="E21" s="14"/>
      <c r="K21" s="17"/>
      <c r="L21" s="17"/>
      <c r="M21" s="33"/>
      <c r="N21" s="30"/>
      <c r="O21" s="30"/>
      <c r="P21" s="30"/>
    </row>
    <row r="22" spans="1:16" s="2" customFormat="1" ht="18">
      <c r="A22" s="30"/>
      <c r="E22" s="14"/>
      <c r="K22" s="17"/>
      <c r="L22" s="17"/>
      <c r="M22" s="33"/>
      <c r="N22" s="30"/>
      <c r="O22" s="30"/>
      <c r="P22" s="30"/>
    </row>
    <row r="23" spans="1:16" s="2" customFormat="1" ht="18">
      <c r="A23" s="30"/>
      <c r="B23" s="30"/>
      <c r="C23" s="30"/>
      <c r="D23" s="30"/>
      <c r="E23" s="14"/>
      <c r="F23" s="30"/>
      <c r="G23" s="30"/>
      <c r="H23" s="30"/>
      <c r="I23" s="30"/>
      <c r="J23" s="30"/>
      <c r="K23" s="33"/>
      <c r="L23" s="33"/>
      <c r="M23" s="33"/>
      <c r="N23" s="30"/>
      <c r="O23" s="30"/>
      <c r="P23" s="30"/>
    </row>
    <row r="24" spans="1:16" s="2" customFormat="1" ht="16.25" thickBot="1">
      <c r="B24" s="15"/>
      <c r="C24" s="12"/>
      <c r="D24" s="58"/>
      <c r="E24" s="14"/>
      <c r="F24" s="15"/>
      <c r="G24" s="16"/>
      <c r="H24" s="195">
        <v>0</v>
      </c>
      <c r="I24" s="195">
        <v>2</v>
      </c>
      <c r="J24" s="198">
        <v>19</v>
      </c>
      <c r="K24" s="197">
        <v>10</v>
      </c>
      <c r="L24" s="197">
        <v>5</v>
      </c>
      <c r="M24" s="17"/>
    </row>
    <row r="25" spans="1:16" s="2" customFormat="1" ht="27">
      <c r="A25" s="30"/>
      <c r="B25" s="32"/>
      <c r="C25" s="37"/>
      <c r="D25" s="128"/>
      <c r="E25" s="20" t="s">
        <v>118</v>
      </c>
      <c r="F25" s="67" t="s">
        <v>119</v>
      </c>
      <c r="G25" s="100" t="s">
        <v>114</v>
      </c>
      <c r="H25" s="101" t="s">
        <v>288</v>
      </c>
      <c r="I25" s="76" t="s">
        <v>289</v>
      </c>
      <c r="J25" s="192" t="s">
        <v>298</v>
      </c>
      <c r="K25" s="88" t="s">
        <v>290</v>
      </c>
      <c r="L25" s="206" t="s">
        <v>297</v>
      </c>
      <c r="M25" s="33"/>
      <c r="N25" s="30"/>
      <c r="O25" s="30"/>
      <c r="P25" s="30"/>
    </row>
    <row r="26" spans="1:16" s="175" customFormat="1" ht="52">
      <c r="B26" s="176"/>
      <c r="C26" s="93"/>
      <c r="D26" s="129" t="s">
        <v>280</v>
      </c>
      <c r="E26" s="74"/>
      <c r="F26" s="134"/>
      <c r="G26" s="99">
        <v>120</v>
      </c>
      <c r="H26" s="75">
        <v>0.4375</v>
      </c>
      <c r="I26" s="75">
        <f>H26-3/24</f>
        <v>0.3125</v>
      </c>
      <c r="J26" s="156">
        <f>H26+13/24</f>
        <v>0.97916666666666663</v>
      </c>
      <c r="K26" s="75">
        <f>H26+4/24</f>
        <v>0.60416666666666663</v>
      </c>
      <c r="L26" s="75">
        <f>H26</f>
        <v>0.4375</v>
      </c>
    </row>
    <row r="27" spans="1:16" s="103" customFormat="1" ht="20.5">
      <c r="B27" s="104"/>
      <c r="C27" s="105"/>
      <c r="D27" s="128"/>
      <c r="E27" s="20"/>
      <c r="F27" s="76"/>
      <c r="G27" s="98"/>
      <c r="H27" s="84"/>
      <c r="I27" s="84"/>
      <c r="J27" s="155"/>
      <c r="K27" s="84"/>
      <c r="L27" s="84"/>
    </row>
    <row r="28" spans="1:16" s="103" customFormat="1" ht="20.5">
      <c r="A28" s="107"/>
      <c r="B28" s="77">
        <v>2.1</v>
      </c>
      <c r="C28" s="108"/>
      <c r="D28" s="130" t="s">
        <v>128</v>
      </c>
      <c r="E28" s="74" t="s">
        <v>367</v>
      </c>
      <c r="F28" s="133" t="s">
        <v>129</v>
      </c>
      <c r="G28" s="138">
        <v>1</v>
      </c>
      <c r="H28" s="75">
        <v>0.4375</v>
      </c>
      <c r="I28" s="75">
        <f>H28-3/24</f>
        <v>0.3125</v>
      </c>
      <c r="J28" s="156">
        <f>H28+13/24</f>
        <v>0.97916666666666663</v>
      </c>
      <c r="K28" s="75">
        <f>H28+4/24</f>
        <v>0.60416666666666663</v>
      </c>
      <c r="L28" s="75">
        <f>H28</f>
        <v>0.4375</v>
      </c>
    </row>
    <row r="29" spans="1:16" s="103" customFormat="1" ht="31.5">
      <c r="A29" s="107"/>
      <c r="B29" s="77"/>
      <c r="C29" s="108"/>
      <c r="D29" s="130" t="s">
        <v>27</v>
      </c>
      <c r="E29" s="53" t="s">
        <v>373</v>
      </c>
      <c r="F29" s="115"/>
      <c r="G29" s="138">
        <v>1</v>
      </c>
      <c r="H29" s="62">
        <f t="shared" ref="H29:H34" si="5">H28+TIME(0,G28,0)</f>
        <v>0.43819444444444444</v>
      </c>
      <c r="I29" s="62">
        <f t="shared" ref="I29:I34" si="6">I28+TIME(0,G28,0)</f>
        <v>0.31319444444444444</v>
      </c>
      <c r="J29" s="157">
        <f t="shared" ref="J29:J34" si="7">J28+TIME(0,G28,0)</f>
        <v>0.97986111111111107</v>
      </c>
      <c r="K29" s="62">
        <f t="shared" ref="K29:K34" si="8">K28+TIME(0,G28,0)</f>
        <v>0.60486111111111107</v>
      </c>
      <c r="L29" s="62">
        <f t="shared" ref="L29:L34" si="9">L28+TIME(0,G28,0)</f>
        <v>0.43819444444444444</v>
      </c>
    </row>
    <row r="30" spans="1:16" s="103" customFormat="1" ht="20.25">
      <c r="A30" s="107"/>
      <c r="B30" s="36">
        <f>B28+0.1</f>
        <v>2.2000000000000002</v>
      </c>
      <c r="C30" s="92"/>
      <c r="D30" s="130" t="s">
        <v>122</v>
      </c>
      <c r="E30" s="151"/>
      <c r="F30" s="133" t="s">
        <v>130</v>
      </c>
      <c r="G30" s="138">
        <v>1</v>
      </c>
      <c r="H30" s="72">
        <f t="shared" si="5"/>
        <v>0.43888888888888888</v>
      </c>
      <c r="I30" s="72">
        <f t="shared" si="6"/>
        <v>0.31388888888888888</v>
      </c>
      <c r="J30" s="158">
        <f t="shared" si="7"/>
        <v>0.98055555555555551</v>
      </c>
      <c r="K30" s="72">
        <f t="shared" si="8"/>
        <v>0.60555555555555551</v>
      </c>
      <c r="L30" s="72">
        <f t="shared" si="9"/>
        <v>0.43888888888888888</v>
      </c>
    </row>
    <row r="31" spans="1:16" s="103" customFormat="1" ht="23.25" customHeight="1">
      <c r="A31" s="107"/>
      <c r="B31" s="36">
        <f>B30+0.1</f>
        <v>2.3000000000000003</v>
      </c>
      <c r="C31" s="92"/>
      <c r="D31" s="130" t="s">
        <v>131</v>
      </c>
      <c r="E31" s="125"/>
      <c r="F31" s="133" t="s">
        <v>121</v>
      </c>
      <c r="G31" s="138">
        <v>1</v>
      </c>
      <c r="H31" s="72">
        <f t="shared" si="5"/>
        <v>0.43958333333333333</v>
      </c>
      <c r="I31" s="72">
        <f t="shared" si="6"/>
        <v>0.31458333333333333</v>
      </c>
      <c r="J31" s="158">
        <f t="shared" si="7"/>
        <v>0.98124999999999996</v>
      </c>
      <c r="K31" s="72">
        <f t="shared" si="8"/>
        <v>0.60624999999999996</v>
      </c>
      <c r="L31" s="72">
        <f t="shared" si="9"/>
        <v>0.43958333333333333</v>
      </c>
    </row>
    <row r="32" spans="1:16" s="106" customFormat="1" ht="55" customHeight="1">
      <c r="B32" s="60">
        <f>B31+0.1</f>
        <v>2.4000000000000004</v>
      </c>
      <c r="D32" s="182" t="s">
        <v>132</v>
      </c>
      <c r="E32" s="53" t="s">
        <v>373</v>
      </c>
      <c r="F32" s="97" t="s">
        <v>121</v>
      </c>
      <c r="G32" s="134">
        <v>5</v>
      </c>
      <c r="H32" s="62">
        <f t="shared" si="5"/>
        <v>0.44027777777777777</v>
      </c>
      <c r="I32" s="62">
        <f t="shared" si="6"/>
        <v>0.31527777777777777</v>
      </c>
      <c r="J32" s="157">
        <f t="shared" si="7"/>
        <v>0.9819444444444444</v>
      </c>
      <c r="K32" s="62">
        <f t="shared" si="8"/>
        <v>0.6069444444444444</v>
      </c>
      <c r="L32" s="62">
        <f t="shared" si="9"/>
        <v>0.44027777777777777</v>
      </c>
    </row>
    <row r="33" spans="1:16" s="17" customFormat="1" ht="57" customHeight="1">
      <c r="B33" s="60">
        <f>B32+0.1</f>
        <v>2.5000000000000004</v>
      </c>
      <c r="C33" s="106"/>
      <c r="D33" s="140" t="s">
        <v>140</v>
      </c>
      <c r="E33" s="87" t="s">
        <v>331</v>
      </c>
      <c r="F33" s="134" t="s">
        <v>180</v>
      </c>
      <c r="G33" s="134">
        <v>5</v>
      </c>
      <c r="H33" s="84">
        <f t="shared" si="5"/>
        <v>0.44374999999999998</v>
      </c>
      <c r="I33" s="84">
        <f t="shared" si="6"/>
        <v>0.31874999999999998</v>
      </c>
      <c r="J33" s="155">
        <f t="shared" si="7"/>
        <v>0.98541666666666661</v>
      </c>
      <c r="K33" s="84">
        <f t="shared" si="8"/>
        <v>0.61041666666666661</v>
      </c>
      <c r="L33" s="84">
        <f t="shared" si="9"/>
        <v>0.44374999999999998</v>
      </c>
    </row>
    <row r="34" spans="1:16" s="17" customFormat="1" ht="57" customHeight="1">
      <c r="B34" s="60">
        <f>B33+0.1</f>
        <v>2.6000000000000005</v>
      </c>
      <c r="C34" s="106"/>
      <c r="D34" s="140" t="s">
        <v>254</v>
      </c>
      <c r="E34" s="87" t="s">
        <v>332</v>
      </c>
      <c r="F34" s="134" t="s">
        <v>180</v>
      </c>
      <c r="G34" s="134">
        <v>5</v>
      </c>
      <c r="H34" s="84">
        <f t="shared" si="5"/>
        <v>0.44722222222222219</v>
      </c>
      <c r="I34" s="84">
        <f t="shared" si="6"/>
        <v>0.32222222222222219</v>
      </c>
      <c r="J34" s="155">
        <f t="shared" si="7"/>
        <v>0.98888888888888882</v>
      </c>
      <c r="K34" s="84">
        <f t="shared" si="8"/>
        <v>0.61388888888888882</v>
      </c>
      <c r="L34" s="84">
        <f t="shared" si="9"/>
        <v>0.44722222222222219</v>
      </c>
    </row>
    <row r="35" spans="1:16" s="103" customFormat="1" ht="46.75" customHeight="1">
      <c r="B35" s="110"/>
      <c r="C35" s="105"/>
      <c r="D35" s="183" t="s">
        <v>235</v>
      </c>
      <c r="E35" s="126"/>
      <c r="F35" s="87"/>
      <c r="G35" s="74"/>
      <c r="H35" s="26"/>
      <c r="I35" s="26"/>
      <c r="J35" s="187"/>
    </row>
    <row r="36" spans="1:16" s="106" customFormat="1" ht="75.5" customHeight="1">
      <c r="B36" s="60">
        <f>B34+0.1</f>
        <v>2.7000000000000006</v>
      </c>
      <c r="D36" s="320" t="s">
        <v>335</v>
      </c>
      <c r="E36" s="53" t="s">
        <v>369</v>
      </c>
      <c r="F36" s="85" t="s">
        <v>336</v>
      </c>
      <c r="G36" s="184">
        <v>10</v>
      </c>
      <c r="H36" s="62">
        <f>H34+TIME(0,G34,H193)</f>
        <v>0.4506944444444444</v>
      </c>
      <c r="I36" s="62">
        <f>I34+TIME(0,G34,0)</f>
        <v>0.3256944444444444</v>
      </c>
      <c r="J36" s="157">
        <f>J34+TIME(0,G34,0)</f>
        <v>0.99236111111111103</v>
      </c>
      <c r="K36" s="62">
        <f>K34+TIME(0,G34,0)</f>
        <v>0.61736111111111103</v>
      </c>
      <c r="L36" s="62">
        <f>L34+TIME(0,G34,0)</f>
        <v>0.4506944444444444</v>
      </c>
    </row>
    <row r="37" spans="1:16" s="106" customFormat="1" ht="88" customHeight="1">
      <c r="B37" s="60">
        <f t="shared" ref="B37:B45" si="10">B36+0.1</f>
        <v>2.8000000000000007</v>
      </c>
      <c r="D37" s="191" t="s">
        <v>364</v>
      </c>
      <c r="E37" s="53"/>
      <c r="F37" s="97" t="s">
        <v>343</v>
      </c>
      <c r="G37" s="184">
        <v>15</v>
      </c>
      <c r="H37" s="62">
        <f>H36+TIME(0,G36,H194)</f>
        <v>0.45763888888888882</v>
      </c>
      <c r="I37" s="62">
        <f>I36+TIME(0,G36,0)</f>
        <v>0.33263888888888882</v>
      </c>
      <c r="J37" s="157">
        <f>J36+TIME(0,G36,0)</f>
        <v>0.99930555555555545</v>
      </c>
      <c r="K37" s="62">
        <f>K36+TIME(0,G36,0)</f>
        <v>0.62430555555555545</v>
      </c>
      <c r="L37" s="62">
        <f>L36+TIME(0,G36,0)</f>
        <v>0.45763888888888882</v>
      </c>
    </row>
    <row r="38" spans="1:16" s="106" customFormat="1" ht="80.25" customHeight="1">
      <c r="B38" s="60">
        <f t="shared" si="10"/>
        <v>2.9000000000000008</v>
      </c>
      <c r="D38" s="320" t="s">
        <v>179</v>
      </c>
      <c r="E38" s="53" t="s">
        <v>236</v>
      </c>
      <c r="F38" s="97" t="s">
        <v>343</v>
      </c>
      <c r="G38" s="74">
        <v>5</v>
      </c>
      <c r="H38" s="84">
        <f t="shared" ref="H38:H39" si="11">H37+TIME(0,G37,0)</f>
        <v>0.4680555555555555</v>
      </c>
      <c r="I38" s="84">
        <f t="shared" ref="I38:I39" si="12">I37+TIME(0,G37,0)</f>
        <v>0.3430555555555555</v>
      </c>
      <c r="J38" s="155">
        <f t="shared" ref="J38:J39" si="13">J37+TIME(0,G37,0)</f>
        <v>1.0097222222222222</v>
      </c>
      <c r="K38" s="84">
        <f t="shared" ref="K38:K39" si="14">K37+TIME(0,G37,0)</f>
        <v>0.63472222222222208</v>
      </c>
      <c r="L38" s="84">
        <f t="shared" ref="L38:L39" si="15">L37+TIME(0,G37,0)</f>
        <v>0.4680555555555555</v>
      </c>
    </row>
    <row r="39" spans="1:16" s="106" customFormat="1" ht="84.75" customHeight="1">
      <c r="B39" s="60">
        <f t="shared" si="10"/>
        <v>3.0000000000000009</v>
      </c>
      <c r="D39" s="324" t="s">
        <v>241</v>
      </c>
      <c r="E39" s="53" t="s">
        <v>337</v>
      </c>
      <c r="F39" s="70" t="s">
        <v>242</v>
      </c>
      <c r="G39" s="71">
        <v>15</v>
      </c>
      <c r="H39" s="84">
        <f t="shared" si="11"/>
        <v>0.47152777777777771</v>
      </c>
      <c r="I39" s="84">
        <f t="shared" si="12"/>
        <v>0.34652777777777771</v>
      </c>
      <c r="J39" s="155">
        <f t="shared" si="13"/>
        <v>1.0131944444444445</v>
      </c>
      <c r="K39" s="84">
        <f t="shared" si="14"/>
        <v>0.63819444444444429</v>
      </c>
      <c r="L39" s="84">
        <f t="shared" si="15"/>
        <v>0.47152777777777771</v>
      </c>
    </row>
    <row r="40" spans="1:16" s="106" customFormat="1" ht="73" customHeight="1">
      <c r="B40" s="60">
        <f>B39+0.1</f>
        <v>3.100000000000001</v>
      </c>
      <c r="D40" s="325" t="s">
        <v>371</v>
      </c>
      <c r="E40" s="53" t="s">
        <v>372</v>
      </c>
      <c r="F40" s="326" t="s">
        <v>350</v>
      </c>
      <c r="G40" s="71">
        <v>10</v>
      </c>
      <c r="H40" s="84">
        <f t="shared" ref="H40:H45" si="16">H39+TIME(0,G39,0)</f>
        <v>0.4819444444444444</v>
      </c>
      <c r="I40" s="84">
        <f t="shared" ref="I40:I45" si="17">I39+TIME(0,G39,0)</f>
        <v>0.3569444444444444</v>
      </c>
      <c r="J40" s="155">
        <f>J39+TIME(0,G39,0)</f>
        <v>1.0236111111111112</v>
      </c>
      <c r="K40" s="84">
        <f t="shared" ref="K40:K45" si="18">K39+TIME(0,G39,0)</f>
        <v>0.64861111111111092</v>
      </c>
      <c r="L40" s="84">
        <f t="shared" ref="L40:L45" si="19">L39+TIME(0,G39,0)</f>
        <v>0.4819444444444444</v>
      </c>
    </row>
    <row r="41" spans="1:16" s="106" customFormat="1" ht="73" customHeight="1">
      <c r="B41" s="60">
        <f>B40+0.1</f>
        <v>3.2000000000000011</v>
      </c>
      <c r="D41" s="325" t="s">
        <v>348</v>
      </c>
      <c r="E41" s="53" t="s">
        <v>349</v>
      </c>
      <c r="F41" s="326" t="s">
        <v>350</v>
      </c>
      <c r="G41" s="71">
        <v>10</v>
      </c>
      <c r="H41" s="84">
        <f t="shared" si="16"/>
        <v>0.48888888888888882</v>
      </c>
      <c r="I41" s="84">
        <f t="shared" si="17"/>
        <v>0.36388888888888882</v>
      </c>
      <c r="J41" s="155">
        <f>J40+TIME(0,G40,0)</f>
        <v>1.0305555555555557</v>
      </c>
      <c r="K41" s="84">
        <f t="shared" si="18"/>
        <v>0.65555555555555534</v>
      </c>
      <c r="L41" s="84">
        <f t="shared" si="19"/>
        <v>0.48888888888888882</v>
      </c>
    </row>
    <row r="42" spans="1:16" s="106" customFormat="1" ht="73" customHeight="1">
      <c r="B42" s="60">
        <f t="shared" si="10"/>
        <v>3.3000000000000012</v>
      </c>
      <c r="D42" s="325" t="s">
        <v>365</v>
      </c>
      <c r="E42" s="53" t="s">
        <v>370</v>
      </c>
      <c r="F42" s="326" t="s">
        <v>350</v>
      </c>
      <c r="G42" s="71">
        <v>15</v>
      </c>
      <c r="H42" s="84">
        <f t="shared" si="16"/>
        <v>0.49583333333333324</v>
      </c>
      <c r="I42" s="84">
        <f t="shared" si="17"/>
        <v>0.37083333333333324</v>
      </c>
      <c r="J42" s="155">
        <f>J41+TIME(0,G41,0)</f>
        <v>1.0375000000000001</v>
      </c>
      <c r="K42" s="84">
        <f t="shared" si="18"/>
        <v>0.66249999999999976</v>
      </c>
      <c r="L42" s="84">
        <f t="shared" si="19"/>
        <v>0.49583333333333324</v>
      </c>
    </row>
    <row r="43" spans="1:16" s="106" customFormat="1" ht="73" customHeight="1">
      <c r="B43" s="60">
        <f t="shared" si="10"/>
        <v>3.4000000000000012</v>
      </c>
      <c r="D43" s="325" t="s">
        <v>351</v>
      </c>
      <c r="E43" s="53" t="s">
        <v>352</v>
      </c>
      <c r="F43" s="326" t="s">
        <v>350</v>
      </c>
      <c r="G43" s="71">
        <v>15</v>
      </c>
      <c r="H43" s="84">
        <f t="shared" si="16"/>
        <v>0.50624999999999987</v>
      </c>
      <c r="I43" s="84">
        <f t="shared" si="17"/>
        <v>0.38124999999999992</v>
      </c>
      <c r="J43" s="155">
        <f>J42+TIME(0,G42,0)</f>
        <v>1.0479166666666668</v>
      </c>
      <c r="K43" s="84">
        <f t="shared" si="18"/>
        <v>0.67291666666666639</v>
      </c>
      <c r="L43" s="84">
        <f t="shared" si="19"/>
        <v>0.50624999999999987</v>
      </c>
    </row>
    <row r="44" spans="1:16" s="2" customFormat="1" ht="82.5" customHeight="1">
      <c r="A44" s="30"/>
      <c r="B44" s="60">
        <f t="shared" si="10"/>
        <v>3.5000000000000013</v>
      </c>
      <c r="C44" s="21"/>
      <c r="D44" s="79" t="s">
        <v>344</v>
      </c>
      <c r="E44" s="53" t="s">
        <v>345</v>
      </c>
      <c r="F44" s="99" t="s">
        <v>347</v>
      </c>
      <c r="G44" s="71">
        <v>10</v>
      </c>
      <c r="H44" s="84">
        <f t="shared" si="16"/>
        <v>0.5166666666666665</v>
      </c>
      <c r="I44" s="84">
        <f t="shared" si="17"/>
        <v>0.39166666666666661</v>
      </c>
      <c r="J44" s="155">
        <f>J43+TIME(0,G43,0)</f>
        <v>1.0583333333333336</v>
      </c>
      <c r="K44" s="84">
        <f t="shared" si="18"/>
        <v>0.68333333333333302</v>
      </c>
      <c r="L44" s="84">
        <f t="shared" si="19"/>
        <v>0.5166666666666665</v>
      </c>
      <c r="M44" s="33"/>
      <c r="N44" s="30"/>
      <c r="O44" s="30"/>
      <c r="P44" s="30"/>
    </row>
    <row r="45" spans="1:16" s="2" customFormat="1" ht="20.5">
      <c r="B45" s="60">
        <f t="shared" si="10"/>
        <v>3.6000000000000014</v>
      </c>
      <c r="C45" s="106"/>
      <c r="D45" s="142" t="s">
        <v>126</v>
      </c>
      <c r="E45" s="126"/>
      <c r="F45" s="134" t="s">
        <v>121</v>
      </c>
      <c r="G45" s="134">
        <v>1</v>
      </c>
      <c r="H45" s="84">
        <f t="shared" si="16"/>
        <v>0.52361111111111092</v>
      </c>
      <c r="I45" s="84">
        <f t="shared" si="17"/>
        <v>0.39861111111111103</v>
      </c>
      <c r="J45" s="155">
        <f>J43+TIME(0,G44,0)</f>
        <v>1.0548611111111112</v>
      </c>
      <c r="K45" s="84">
        <f t="shared" si="18"/>
        <v>0.69027777777777743</v>
      </c>
      <c r="L45" s="84">
        <f t="shared" si="19"/>
        <v>0.52361111111111092</v>
      </c>
      <c r="M45" s="17"/>
    </row>
    <row r="46" spans="1:16">
      <c r="J46" s="115"/>
    </row>
    <row r="47" spans="1:16" s="17" customFormat="1" ht="18">
      <c r="B47" s="60"/>
      <c r="D47" s="132"/>
      <c r="E47" s="74"/>
      <c r="F47" s="134"/>
      <c r="G47" s="134"/>
      <c r="H47" s="135"/>
      <c r="I47" s="137"/>
      <c r="J47" s="136"/>
      <c r="K47" s="136"/>
    </row>
    <row r="48" spans="1:16" s="111" customFormat="1" ht="18"/>
    <row r="49" spans="1:13" s="102" customFormat="1" ht="12" customHeight="1">
      <c r="F49" s="171"/>
    </row>
    <row r="50" spans="1:13" s="102" customFormat="1" ht="15.5">
      <c r="A50" s="102" t="s">
        <v>172</v>
      </c>
      <c r="B50" s="22"/>
      <c r="C50" s="22"/>
      <c r="D50" s="174" t="s">
        <v>127</v>
      </c>
      <c r="E50" s="127"/>
      <c r="F50" s="22"/>
      <c r="G50" s="22"/>
      <c r="H50" s="22"/>
      <c r="I50" s="22"/>
      <c r="J50" s="23"/>
      <c r="K50" s="23"/>
      <c r="L50" s="23"/>
    </row>
    <row r="51" spans="1:13" s="102" customFormat="1" ht="23">
      <c r="A51" s="102" t="s">
        <v>308</v>
      </c>
    </row>
    <row r="52" spans="1:13" s="102" customFormat="1" ht="19.25">
      <c r="A52" s="102" t="s">
        <v>309</v>
      </c>
    </row>
    <row r="53" spans="1:13" s="124" customFormat="1" ht="19.25">
      <c r="A53" s="124" t="s">
        <v>310</v>
      </c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</row>
    <row r="54" spans="1:13" s="102" customFormat="1" ht="19.25">
      <c r="A54" s="102" t="s">
        <v>311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</row>
    <row r="55" spans="1:13" s="102" customFormat="1" ht="15.5"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</row>
    <row r="56" spans="1:13" s="102" customFormat="1" ht="23">
      <c r="A56" s="102" t="s">
        <v>312</v>
      </c>
    </row>
    <row r="57" spans="1:13" s="102" customFormat="1" ht="19.25">
      <c r="A57" s="102" t="s">
        <v>313</v>
      </c>
    </row>
    <row r="58" spans="1:13" s="124" customFormat="1" ht="19.25">
      <c r="A58" s="124" t="s">
        <v>314</v>
      </c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</row>
    <row r="59" spans="1:13" s="102" customFormat="1" ht="19.25">
      <c r="A59" s="102" t="s">
        <v>315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</row>
    <row r="60" spans="1:13" s="102" customFormat="1" ht="15.5"/>
    <row r="61" spans="1:13" s="205" customFormat="1" ht="23.5">
      <c r="A61" s="204" t="s">
        <v>190</v>
      </c>
    </row>
    <row r="62" spans="1:13" s="112" customFormat="1" ht="21">
      <c r="A62" s="285" t="s">
        <v>316</v>
      </c>
    </row>
    <row r="63" spans="1:13" s="112" customFormat="1" ht="21">
      <c r="A63" s="285" t="s">
        <v>191</v>
      </c>
    </row>
    <row r="64" spans="1:13" s="103" customFormat="1" ht="20.5">
      <c r="A64" s="286" t="s">
        <v>317</v>
      </c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06"/>
    </row>
    <row r="65" spans="1:13" s="103" customFormat="1" ht="21">
      <c r="A65" s="285" t="s">
        <v>318</v>
      </c>
      <c r="E65" s="287"/>
      <c r="K65" s="106"/>
      <c r="L65" s="106"/>
      <c r="M65" s="106"/>
    </row>
    <row r="66" spans="1:13" s="103" customFormat="1" ht="21">
      <c r="A66" s="285" t="s">
        <v>319</v>
      </c>
      <c r="E66" s="287"/>
      <c r="K66" s="106"/>
      <c r="L66" s="106"/>
      <c r="M66" s="106"/>
    </row>
    <row r="67" spans="1:13" s="2" customFormat="1" ht="18">
      <c r="E67" s="14"/>
      <c r="G67" s="30"/>
      <c r="H67" s="30"/>
      <c r="I67" s="30"/>
      <c r="K67" s="17"/>
      <c r="L67" s="17"/>
      <c r="M67" s="17"/>
    </row>
    <row r="68" spans="1:13" s="103" customFormat="1" ht="21">
      <c r="A68" s="288" t="s">
        <v>206</v>
      </c>
      <c r="E68" s="287"/>
      <c r="K68" s="106"/>
      <c r="L68" s="106"/>
      <c r="M68" s="106"/>
    </row>
    <row r="69" spans="1:13" s="103" customFormat="1" ht="20.5">
      <c r="A69" s="286" t="s">
        <v>320</v>
      </c>
      <c r="E69" s="287"/>
      <c r="K69" s="106"/>
      <c r="L69" s="106"/>
      <c r="M69" s="106"/>
    </row>
    <row r="70" spans="1:13" s="103" customFormat="1" ht="21">
      <c r="A70" s="285" t="s">
        <v>208</v>
      </c>
      <c r="E70" s="287"/>
      <c r="K70" s="106"/>
      <c r="L70" s="106"/>
      <c r="M70" s="106"/>
    </row>
    <row r="71" spans="1:13" s="103" customFormat="1" ht="21">
      <c r="A71" s="285" t="s">
        <v>209</v>
      </c>
      <c r="E71" s="287"/>
      <c r="K71" s="106"/>
      <c r="L71" s="106"/>
      <c r="M71" s="106"/>
    </row>
    <row r="72" spans="1:13" s="103" customFormat="1" ht="21">
      <c r="A72" s="285" t="s">
        <v>210</v>
      </c>
      <c r="E72" s="287"/>
      <c r="K72" s="106"/>
      <c r="L72" s="106"/>
      <c r="M72" s="106"/>
    </row>
    <row r="73" spans="1:13" s="103" customFormat="1" ht="21">
      <c r="A73" s="285" t="s">
        <v>211</v>
      </c>
      <c r="E73" s="287"/>
      <c r="K73" s="106"/>
      <c r="L73" s="106"/>
      <c r="M73" s="106"/>
    </row>
    <row r="74" spans="1:13" s="103" customFormat="1" ht="21">
      <c r="A74" s="285" t="s">
        <v>322</v>
      </c>
      <c r="E74" s="287"/>
      <c r="K74" s="106"/>
      <c r="L74" s="106"/>
      <c r="M74" s="106"/>
    </row>
    <row r="75" spans="1:13" s="103" customFormat="1" ht="21">
      <c r="A75" s="285" t="s">
        <v>221</v>
      </c>
      <c r="E75" s="287"/>
      <c r="K75" s="106"/>
      <c r="L75" s="106"/>
      <c r="M75" s="106"/>
    </row>
    <row r="76" spans="1:13" s="103" customFormat="1" ht="21">
      <c r="A76" s="285" t="s">
        <v>214</v>
      </c>
      <c r="E76" s="287"/>
      <c r="K76" s="106"/>
      <c r="L76" s="106"/>
      <c r="M76" s="106"/>
    </row>
    <row r="77" spans="1:13" s="103" customFormat="1" ht="20.5">
      <c r="A77" s="286" t="s">
        <v>321</v>
      </c>
      <c r="E77" s="287"/>
      <c r="K77" s="106"/>
      <c r="L77" s="106"/>
      <c r="M77" s="106"/>
    </row>
    <row r="78" spans="1:13" s="2" customFormat="1" ht="15.5">
      <c r="A78"/>
      <c r="E78" s="14"/>
      <c r="K78" s="17"/>
      <c r="L78" s="17"/>
      <c r="M78" s="17"/>
    </row>
  </sheetData>
  <phoneticPr fontId="23"/>
  <hyperlinks>
    <hyperlink ref="A64" r:id="rId1" display="https://ieeesa.webex.com/ieeesa/j.php?MTID=ma9da3d783fff4ef9de6025f740cc795b" xr:uid="{C18C5F1B-5813-4398-B35A-9F3867FBD5B0}"/>
    <hyperlink ref="A69" r:id="rId2" display="mailto:23305192452@ieeesa.webex.com" xr:uid="{77DB060F-C470-4430-B790-A7F54358D469}"/>
    <hyperlink ref="A77" r:id="rId3" display="https://ieeesa.webex.com/webappng/sites/ieeesa/meeting/info/237bccaaf4314129a4cedfc71c2c19f5?requestUUID=68d1a0d5-6132-4564-995d-fe7e8dea2dec" xr:uid="{BC8BDAF6-BB9A-4DA3-BEB9-7AB721B0B666}"/>
  </hyperlinks>
  <pageMargins left="0.7" right="0.7" top="0.75" bottom="0.75" header="0.3" footer="0.3"/>
  <pageSetup paperSize="9" orientation="portrait" verticalDpi="0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0"/>
  <sheetViews>
    <sheetView topLeftCell="A14" zoomScale="90" zoomScaleNormal="90" workbookViewId="0">
      <selection activeCell="E16" sqref="E16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>
      <c r="B1" s="11"/>
      <c r="C1" s="12"/>
      <c r="D1" s="13" t="s">
        <v>113</v>
      </c>
      <c r="F1" s="15"/>
      <c r="G1" s="16"/>
      <c r="M1" s="17"/>
    </row>
    <row r="2" spans="1:16">
      <c r="B2" s="15"/>
      <c r="C2" s="12"/>
      <c r="D2" s="18" t="s">
        <v>281</v>
      </c>
      <c r="F2" s="15"/>
      <c r="G2" s="16"/>
      <c r="H2" s="16"/>
      <c r="I2" s="16"/>
      <c r="J2" s="2"/>
      <c r="M2" s="17"/>
    </row>
    <row r="3" spans="1:16" ht="16.25" thickBot="1">
      <c r="H3" s="195">
        <v>0</v>
      </c>
      <c r="I3" s="195">
        <v>2</v>
      </c>
      <c r="J3" s="196">
        <v>19</v>
      </c>
      <c r="K3" s="197">
        <v>10</v>
      </c>
      <c r="L3" s="197">
        <v>5</v>
      </c>
    </row>
    <row r="4" spans="1:16" ht="27">
      <c r="A4" s="30"/>
      <c r="B4" s="32"/>
      <c r="C4" s="37"/>
      <c r="D4" s="128"/>
      <c r="E4" s="20" t="s">
        <v>118</v>
      </c>
      <c r="F4" s="67" t="s">
        <v>119</v>
      </c>
      <c r="G4" s="100" t="s">
        <v>114</v>
      </c>
      <c r="H4" s="101" t="s">
        <v>291</v>
      </c>
      <c r="I4" s="76" t="s">
        <v>292</v>
      </c>
      <c r="J4" s="192" t="s">
        <v>293</v>
      </c>
      <c r="K4" s="88" t="s">
        <v>294</v>
      </c>
      <c r="L4" s="206" t="s">
        <v>295</v>
      </c>
      <c r="M4" s="33"/>
      <c r="N4" s="30"/>
      <c r="O4" s="30"/>
      <c r="P4" s="30"/>
    </row>
    <row r="5" spans="1:16" s="175" customFormat="1" ht="52">
      <c r="B5" s="176"/>
      <c r="C5" s="93"/>
      <c r="D5" s="129" t="s">
        <v>192</v>
      </c>
      <c r="E5" s="74"/>
      <c r="F5" s="134"/>
      <c r="G5" s="99">
        <v>120</v>
      </c>
      <c r="H5" s="75">
        <v>0.375</v>
      </c>
      <c r="I5" s="75">
        <f>H5-3/24</f>
        <v>0.25</v>
      </c>
      <c r="J5" s="156">
        <f>H5+13/24</f>
        <v>0.91666666666666663</v>
      </c>
      <c r="K5" s="75">
        <f>H5+4/24</f>
        <v>0.54166666666666663</v>
      </c>
      <c r="L5" s="75">
        <f>H5</f>
        <v>0.375</v>
      </c>
    </row>
    <row r="6" spans="1:16" s="103" customFormat="1" ht="20.5">
      <c r="B6" s="104"/>
      <c r="C6" s="105"/>
      <c r="D6" s="128"/>
      <c r="E6" s="20"/>
      <c r="F6" s="76"/>
      <c r="G6" s="98"/>
      <c r="H6" s="84"/>
      <c r="I6" s="84"/>
      <c r="J6" s="155"/>
      <c r="K6" s="84"/>
      <c r="L6" s="84"/>
    </row>
    <row r="7" spans="1:16" s="103" customFormat="1" ht="20.5">
      <c r="A7" s="107"/>
      <c r="B7" s="77">
        <v>3.1</v>
      </c>
      <c r="C7" s="108"/>
      <c r="D7" s="130" t="s">
        <v>128</v>
      </c>
      <c r="E7" s="150"/>
      <c r="F7" s="133" t="s">
        <v>129</v>
      </c>
      <c r="G7" s="138">
        <v>1</v>
      </c>
      <c r="H7" s="75">
        <v>0.375</v>
      </c>
      <c r="I7" s="75">
        <f>H7-3/24</f>
        <v>0.25</v>
      </c>
      <c r="J7" s="156">
        <f>H7+13/24</f>
        <v>0.91666666666666663</v>
      </c>
      <c r="K7" s="75">
        <f>H7+4/24</f>
        <v>0.54166666666666663</v>
      </c>
      <c r="L7" s="75">
        <f>H7</f>
        <v>0.375</v>
      </c>
    </row>
    <row r="8" spans="1:16" s="103" customFormat="1" ht="20.5">
      <c r="A8" s="107"/>
      <c r="B8" s="77"/>
      <c r="C8" s="108"/>
      <c r="D8" s="130" t="s">
        <v>27</v>
      </c>
      <c r="E8" s="151"/>
      <c r="F8" s="115"/>
      <c r="G8" s="138">
        <v>1</v>
      </c>
      <c r="H8" s="84">
        <f t="shared" ref="H8:H12" si="0">H7+TIME(0,G7,0)</f>
        <v>0.37569444444444444</v>
      </c>
      <c r="I8" s="84">
        <f t="shared" ref="I8:I12" si="1">I7+TIME(0,G7,0)</f>
        <v>0.25069444444444444</v>
      </c>
      <c r="J8" s="155">
        <f t="shared" ref="J8:J12" si="2">J7+TIME(0,G7,0)</f>
        <v>0.91736111111111107</v>
      </c>
      <c r="K8" s="84">
        <f t="shared" ref="K8:K12" si="3">K7+TIME(0,G7,0)</f>
        <v>0.54236111111111107</v>
      </c>
      <c r="L8" s="84">
        <f t="shared" ref="L8:L13" si="4">L7+TIME(0,G7,0)</f>
        <v>0.37569444444444444</v>
      </c>
    </row>
    <row r="9" spans="1:16" s="103" customFormat="1" ht="20.25">
      <c r="A9" s="107"/>
      <c r="B9" s="36">
        <f>B7+0.1</f>
        <v>3.2</v>
      </c>
      <c r="C9" s="92"/>
      <c r="D9" s="130" t="s">
        <v>122</v>
      </c>
      <c r="E9" s="151" t="s">
        <v>367</v>
      </c>
      <c r="F9" s="133" t="s">
        <v>130</v>
      </c>
      <c r="G9" s="138">
        <v>1</v>
      </c>
      <c r="H9" s="75">
        <f t="shared" si="0"/>
        <v>0.37638888888888888</v>
      </c>
      <c r="I9" s="75">
        <f t="shared" si="1"/>
        <v>0.25138888888888888</v>
      </c>
      <c r="J9" s="156">
        <f t="shared" si="2"/>
        <v>0.91805555555555551</v>
      </c>
      <c r="K9" s="75">
        <f t="shared" si="3"/>
        <v>0.54305555555555551</v>
      </c>
      <c r="L9" s="75">
        <f t="shared" si="4"/>
        <v>0.37638888888888888</v>
      </c>
    </row>
    <row r="10" spans="1:16" s="103" customFormat="1" ht="23.25" customHeight="1">
      <c r="A10" s="107"/>
      <c r="B10" s="36">
        <f t="shared" ref="B10:B13" si="5">B9+0.1</f>
        <v>3.3000000000000003</v>
      </c>
      <c r="C10" s="92"/>
      <c r="D10" s="130" t="s">
        <v>131</v>
      </c>
      <c r="E10" s="125"/>
      <c r="F10" s="133" t="s">
        <v>121</v>
      </c>
      <c r="G10" s="138">
        <v>1</v>
      </c>
      <c r="H10" s="75">
        <f t="shared" si="0"/>
        <v>0.37708333333333333</v>
      </c>
      <c r="I10" s="75">
        <f t="shared" si="1"/>
        <v>0.25208333333333333</v>
      </c>
      <c r="J10" s="156">
        <f t="shared" si="2"/>
        <v>0.91874999999999996</v>
      </c>
      <c r="K10" s="75">
        <f t="shared" si="3"/>
        <v>0.54374999999999996</v>
      </c>
      <c r="L10" s="75">
        <f t="shared" si="4"/>
        <v>0.37708333333333333</v>
      </c>
    </row>
    <row r="11" spans="1:16" s="103" customFormat="1" ht="23.25" customHeight="1">
      <c r="A11" s="107"/>
      <c r="B11" s="36">
        <f t="shared" si="5"/>
        <v>3.4000000000000004</v>
      </c>
      <c r="C11" s="92"/>
      <c r="D11" s="130" t="s">
        <v>132</v>
      </c>
      <c r="E11" s="125" t="s">
        <v>378</v>
      </c>
      <c r="F11" s="133" t="s">
        <v>121</v>
      </c>
      <c r="G11" s="138">
        <v>1</v>
      </c>
      <c r="H11" s="75">
        <f t="shared" si="0"/>
        <v>0.37777777777777777</v>
      </c>
      <c r="I11" s="75">
        <f t="shared" si="1"/>
        <v>0.25277777777777777</v>
      </c>
      <c r="J11" s="156">
        <f t="shared" si="2"/>
        <v>0.9194444444444444</v>
      </c>
      <c r="K11" s="75">
        <f t="shared" si="3"/>
        <v>0.5444444444444444</v>
      </c>
      <c r="L11" s="75">
        <f t="shared" si="4"/>
        <v>0.37777777777777777</v>
      </c>
    </row>
    <row r="12" spans="1:16" s="106" customFormat="1" ht="48" customHeight="1">
      <c r="B12" s="60">
        <f t="shared" si="5"/>
        <v>3.5000000000000004</v>
      </c>
      <c r="D12" s="320" t="s">
        <v>335</v>
      </c>
      <c r="E12" s="53" t="s">
        <v>369</v>
      </c>
      <c r="F12" s="85" t="s">
        <v>336</v>
      </c>
      <c r="G12" s="184">
        <v>10</v>
      </c>
      <c r="H12" s="84">
        <f t="shared" si="0"/>
        <v>0.37847222222222221</v>
      </c>
      <c r="I12" s="84">
        <f t="shared" si="1"/>
        <v>0.25347222222222221</v>
      </c>
      <c r="J12" s="155">
        <f t="shared" si="2"/>
        <v>0.92013888888888884</v>
      </c>
      <c r="K12" s="84">
        <f t="shared" si="3"/>
        <v>0.54513888888888884</v>
      </c>
      <c r="L12" s="84">
        <f t="shared" si="4"/>
        <v>0.37847222222222221</v>
      </c>
    </row>
    <row r="13" spans="1:16" s="316" customFormat="1" ht="65" customHeight="1">
      <c r="B13" s="317">
        <f t="shared" si="5"/>
        <v>3.6000000000000005</v>
      </c>
      <c r="C13" s="318"/>
      <c r="D13" s="191" t="s">
        <v>364</v>
      </c>
      <c r="E13" s="53"/>
      <c r="F13" s="97" t="s">
        <v>343</v>
      </c>
      <c r="G13" s="184">
        <v>10</v>
      </c>
      <c r="H13" s="189">
        <f>H12+TIME(0,G12,0)</f>
        <v>0.38541666666666663</v>
      </c>
      <c r="I13" s="319">
        <f>I12+TIME(0,G12,0)</f>
        <v>0.26041666666666663</v>
      </c>
      <c r="J13" s="157">
        <f>J12+TIME(0,G12,0)</f>
        <v>0.92708333333333326</v>
      </c>
      <c r="K13" s="319">
        <f>K12+TIME(0,G12,0)</f>
        <v>0.55208333333333326</v>
      </c>
      <c r="L13" s="189">
        <f t="shared" si="4"/>
        <v>0.38541666666666663</v>
      </c>
    </row>
    <row r="14" spans="1:16" s="106" customFormat="1" ht="73" customHeight="1">
      <c r="B14" s="60">
        <f>B13+0.1</f>
        <v>3.7000000000000006</v>
      </c>
      <c r="D14" s="325" t="s">
        <v>353</v>
      </c>
      <c r="E14" s="53" t="s">
        <v>354</v>
      </c>
      <c r="F14" s="326" t="s">
        <v>355</v>
      </c>
      <c r="G14" s="71">
        <v>15</v>
      </c>
      <c r="H14" s="84">
        <f>H13+TIME(0,G13,0)</f>
        <v>0.39236111111111105</v>
      </c>
      <c r="I14" s="84">
        <f>I13+TIME(0,G13,0)</f>
        <v>0.26736111111111105</v>
      </c>
      <c r="J14" s="155">
        <f>J13+TIME(0,G13,0)</f>
        <v>0.93402777777777768</v>
      </c>
      <c r="K14" s="84">
        <f>K13+TIME(0,G13,0)</f>
        <v>0.55902777777777768</v>
      </c>
      <c r="L14" s="84">
        <f>L13+TIME(0,G13,0)</f>
        <v>0.39236111111111105</v>
      </c>
    </row>
    <row r="15" spans="1:16" ht="82.5" customHeight="1">
      <c r="A15" s="30"/>
      <c r="B15" s="60">
        <f>B14+0.1</f>
        <v>3.8000000000000007</v>
      </c>
      <c r="C15" s="21"/>
      <c r="D15" s="79" t="s">
        <v>342</v>
      </c>
      <c r="E15" s="53" t="s">
        <v>334</v>
      </c>
      <c r="F15" s="99" t="s">
        <v>121</v>
      </c>
      <c r="G15" s="71">
        <v>15</v>
      </c>
      <c r="H15" s="84">
        <f>H14+TIME(0,G14,0)</f>
        <v>0.40277777777777773</v>
      </c>
      <c r="I15" s="84">
        <f>I14+TIME(0,G14,0)</f>
        <v>0.27777777777777773</v>
      </c>
      <c r="J15" s="155">
        <f>J14+TIME(0,G14,0)</f>
        <v>0.94444444444444431</v>
      </c>
      <c r="K15" s="84">
        <f t="shared" ref="K15" si="6">K14+TIME(0,G14,0)</f>
        <v>0.56944444444444431</v>
      </c>
      <c r="L15" s="84">
        <f>L14+TIME(0,G14,0)</f>
        <v>0.40277777777777773</v>
      </c>
      <c r="M15" s="33"/>
      <c r="N15" s="30"/>
      <c r="O15" s="30"/>
      <c r="P15" s="30"/>
    </row>
    <row r="16" spans="1:16" s="17" customFormat="1" ht="46.5">
      <c r="B16" s="60">
        <f>B15+0.1</f>
        <v>3.9000000000000008</v>
      </c>
      <c r="C16" s="106"/>
      <c r="D16" s="140" t="s">
        <v>181</v>
      </c>
      <c r="E16" s="87" t="s">
        <v>381</v>
      </c>
      <c r="F16" s="134" t="s">
        <v>180</v>
      </c>
      <c r="G16" s="134">
        <v>5</v>
      </c>
      <c r="H16" s="84">
        <f>H15+TIME(0,G15,0)</f>
        <v>0.41319444444444442</v>
      </c>
      <c r="I16" s="84">
        <f>I15+TIME(0,G15,0)</f>
        <v>0.28819444444444442</v>
      </c>
      <c r="J16" s="155">
        <f>J15+TIME(0,G15,0)</f>
        <v>0.95486111111111094</v>
      </c>
      <c r="K16" s="84">
        <f t="shared" ref="K16:K17" si="7">K15+TIME(0,G15,0)</f>
        <v>0.57986111111111094</v>
      </c>
      <c r="L16" s="84">
        <f>L15+TIME(0,G15,0)</f>
        <v>0.41319444444444442</v>
      </c>
    </row>
    <row r="17" spans="1:13" s="106" customFormat="1" ht="68.5" customHeight="1">
      <c r="B17" s="60">
        <f>B16+0.1</f>
        <v>4.0000000000000009</v>
      </c>
      <c r="D17" s="142" t="s">
        <v>126</v>
      </c>
      <c r="E17" s="126"/>
      <c r="F17" s="134" t="s">
        <v>121</v>
      </c>
      <c r="G17" s="134">
        <v>1</v>
      </c>
      <c r="H17" s="84">
        <f>H16+TIME(0,G16,0)</f>
        <v>0.41666666666666663</v>
      </c>
      <c r="I17" s="84">
        <f>I16+TIME(0,G16,0)</f>
        <v>0.29166666666666663</v>
      </c>
      <c r="J17" s="155">
        <f>J16+TIME(0,G16,0)</f>
        <v>0.95833333333333315</v>
      </c>
      <c r="K17" s="84">
        <f t="shared" si="7"/>
        <v>0.58333333333333315</v>
      </c>
      <c r="L17" s="84">
        <f>L16+TIME(0,G16,0)</f>
        <v>0.41666666666666663</v>
      </c>
    </row>
    <row r="20" spans="1:13" s="112" customFormat="1" ht="58.5" customHeight="1">
      <c r="B20" s="185"/>
      <c r="C20" s="63"/>
      <c r="D20" s="131"/>
      <c r="E20" s="53"/>
      <c r="F20" s="87"/>
      <c r="G20" s="186"/>
      <c r="H20" s="84"/>
      <c r="I20" s="84"/>
      <c r="J20" s="189"/>
      <c r="K20" s="84"/>
      <c r="L20" s="84"/>
    </row>
    <row r="21" spans="1:13" s="112" customFormat="1" ht="58.5" customHeight="1">
      <c r="B21" s="185"/>
      <c r="C21" s="63"/>
      <c r="D21" s="131"/>
      <c r="E21" s="53"/>
      <c r="F21" s="87"/>
      <c r="G21" s="186"/>
      <c r="H21" s="84"/>
      <c r="I21" s="84"/>
      <c r="J21" s="189"/>
      <c r="K21" s="84"/>
      <c r="L21" s="84"/>
    </row>
    <row r="22" spans="1:13" s="22" customFormat="1" ht="15" customHeight="1">
      <c r="D22" s="174" t="s">
        <v>127</v>
      </c>
      <c r="E22" s="127"/>
      <c r="J22" s="102"/>
      <c r="K22" s="23"/>
      <c r="L22" s="23"/>
    </row>
    <row r="23" spans="1:13" s="102" customFormat="1" ht="30.25">
      <c r="A23" s="102" t="s">
        <v>193</v>
      </c>
    </row>
    <row r="24" spans="1:13" s="102" customFormat="1">
      <c r="A24" s="102" t="s">
        <v>323</v>
      </c>
    </row>
    <row r="25" spans="1:13" s="124" customFormat="1">
      <c r="A25" s="124" t="s">
        <v>230</v>
      </c>
    </row>
    <row r="26" spans="1:13" s="102" customFormat="1" ht="19.25">
      <c r="A26" s="102" t="s">
        <v>231</v>
      </c>
    </row>
    <row r="27" spans="1:13" s="102" customFormat="1"/>
    <row r="28" spans="1:13" s="205" customFormat="1" ht="23.5">
      <c r="A28" s="204" t="s">
        <v>190</v>
      </c>
    </row>
    <row r="29" spans="1:13" s="112" customFormat="1" ht="21">
      <c r="A29" s="285" t="s">
        <v>316</v>
      </c>
    </row>
    <row r="30" spans="1:13" s="112" customFormat="1" ht="21">
      <c r="A30" s="285" t="s">
        <v>191</v>
      </c>
    </row>
    <row r="31" spans="1:13" s="103" customFormat="1" ht="20.5">
      <c r="A31" s="286" t="s">
        <v>317</v>
      </c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06"/>
    </row>
    <row r="32" spans="1:13" s="103" customFormat="1" ht="21">
      <c r="A32" s="285" t="s">
        <v>318</v>
      </c>
      <c r="E32" s="287"/>
      <c r="K32" s="106"/>
      <c r="L32" s="106"/>
      <c r="M32" s="106"/>
    </row>
    <row r="33" spans="1:16" s="103" customFormat="1" ht="21">
      <c r="A33" s="285" t="s">
        <v>319</v>
      </c>
      <c r="E33" s="287"/>
      <c r="K33" s="106"/>
      <c r="L33" s="106"/>
      <c r="M33" s="106"/>
    </row>
    <row r="34" spans="1:16" s="30" customFormat="1" ht="27">
      <c r="B34" s="46"/>
      <c r="C34" s="46"/>
      <c r="E34" s="33"/>
      <c r="F34" s="33"/>
      <c r="G34" s="51" t="s">
        <v>114</v>
      </c>
      <c r="H34" s="101" t="s">
        <v>222</v>
      </c>
      <c r="I34" s="76" t="s">
        <v>223</v>
      </c>
      <c r="J34" s="188" t="s">
        <v>224</v>
      </c>
      <c r="K34" s="88" t="s">
        <v>225</v>
      </c>
      <c r="L34" s="88" t="s">
        <v>226</v>
      </c>
    </row>
    <row r="35" spans="1:16" s="17" customFormat="1" ht="52" customHeight="1">
      <c r="D35" s="139" t="s">
        <v>135</v>
      </c>
      <c r="E35" s="35"/>
      <c r="F35" s="35"/>
      <c r="G35" s="56">
        <v>60</v>
      </c>
      <c r="H35" s="59">
        <v>0.4375</v>
      </c>
      <c r="I35" s="193">
        <v>0.29166666666666669</v>
      </c>
      <c r="J35" s="59">
        <v>0.72916666666666663</v>
      </c>
      <c r="K35" s="59">
        <v>0.35416666666666669</v>
      </c>
      <c r="L35" s="59">
        <v>0.1875</v>
      </c>
    </row>
    <row r="36" spans="1:16" ht="18" hidden="1">
      <c r="D36" s="38"/>
      <c r="E36" s="35"/>
      <c r="F36" s="35"/>
      <c r="G36" s="31"/>
      <c r="H36" s="39"/>
      <c r="I36" s="193">
        <f t="shared" ref="I36" si="8">H36+TIME(H36+2,0,0)</f>
        <v>8.3333333333333329E-2</v>
      </c>
    </row>
    <row r="37" spans="1:16" ht="58.5" customHeight="1">
      <c r="B37" s="15"/>
      <c r="C37" s="12"/>
      <c r="D37" s="139" t="s">
        <v>136</v>
      </c>
      <c r="E37" s="19"/>
      <c r="F37" s="19"/>
      <c r="G37" s="56">
        <v>60</v>
      </c>
      <c r="H37" s="59">
        <v>0.47916666666666669</v>
      </c>
      <c r="I37" s="193">
        <f>I35+TIME(0,G35,0)</f>
        <v>0.33333333333333337</v>
      </c>
      <c r="J37" s="59">
        <v>0.77083333333333337</v>
      </c>
      <c r="K37" s="59">
        <v>0.39583333333333331</v>
      </c>
      <c r="L37" s="59">
        <v>0.22916666666666666</v>
      </c>
    </row>
    <row r="40" spans="1:16" s="69" customFormat="1" ht="16.5" customHeight="1" thickBot="1">
      <c r="B40" s="94"/>
      <c r="D40" s="95" t="s">
        <v>116</v>
      </c>
      <c r="E40" s="14"/>
      <c r="F40" s="67"/>
      <c r="G40" s="68"/>
      <c r="H40" s="68"/>
      <c r="I40" s="72"/>
      <c r="K40" s="96"/>
      <c r="L40" s="96"/>
      <c r="M40" s="96"/>
    </row>
    <row r="41" spans="1:16" ht="18.75" thickBot="1">
      <c r="D41" s="284" t="s">
        <v>216</v>
      </c>
      <c r="E41" s="141"/>
      <c r="F41" s="282" t="s">
        <v>206</v>
      </c>
      <c r="G41" s="168"/>
      <c r="H41" s="40"/>
      <c r="I41" s="59"/>
      <c r="J41" s="30"/>
      <c r="K41" s="33"/>
      <c r="L41" s="33"/>
      <c r="M41" s="33"/>
      <c r="N41" s="30"/>
      <c r="O41" s="30"/>
      <c r="P41" s="30"/>
    </row>
    <row r="42" spans="1:16" ht="18">
      <c r="D42" s="282" t="s">
        <v>217</v>
      </c>
      <c r="E42" s="141"/>
      <c r="F42" s="283" t="s">
        <v>207</v>
      </c>
      <c r="G42" s="202"/>
      <c r="H42" s="40"/>
      <c r="I42" s="59"/>
      <c r="J42" s="30"/>
      <c r="K42" s="33"/>
      <c r="L42" s="33"/>
      <c r="M42" s="33"/>
      <c r="N42" s="30"/>
      <c r="O42" s="30"/>
      <c r="P42" s="30"/>
    </row>
    <row r="43" spans="1:16" ht="18">
      <c r="D43" s="282" t="s">
        <v>191</v>
      </c>
      <c r="E43" s="141"/>
      <c r="F43" s="282" t="s">
        <v>208</v>
      </c>
      <c r="G43" s="202"/>
      <c r="H43" s="40"/>
      <c r="I43" s="59"/>
      <c r="J43" s="30"/>
      <c r="K43" s="33"/>
      <c r="L43" s="33"/>
      <c r="M43" s="33"/>
      <c r="N43" s="30"/>
      <c r="O43" s="30"/>
      <c r="P43" s="30"/>
    </row>
    <row r="44" spans="1:16" ht="18">
      <c r="D44" s="283" t="s">
        <v>218</v>
      </c>
      <c r="E44" s="141"/>
      <c r="F44" s="282" t="s">
        <v>209</v>
      </c>
      <c r="G44" s="202"/>
      <c r="H44" s="40"/>
      <c r="I44" s="59"/>
      <c r="J44" s="30"/>
      <c r="K44" s="33"/>
      <c r="L44" s="33"/>
      <c r="M44" s="33"/>
      <c r="N44" s="30"/>
      <c r="O44" s="30"/>
      <c r="P44" s="30"/>
    </row>
    <row r="45" spans="1:16" ht="18">
      <c r="D45" s="282" t="s">
        <v>219</v>
      </c>
      <c r="E45" s="141"/>
      <c r="F45" s="282" t="s">
        <v>210</v>
      </c>
      <c r="G45" s="202"/>
      <c r="H45" s="40"/>
      <c r="I45" s="59"/>
      <c r="J45" s="30"/>
      <c r="K45" s="33"/>
      <c r="L45" s="33"/>
      <c r="M45" s="33"/>
      <c r="N45" s="30"/>
      <c r="O45" s="30"/>
      <c r="P45" s="30"/>
    </row>
    <row r="46" spans="1:16" ht="18">
      <c r="D46" s="282" t="s">
        <v>220</v>
      </c>
      <c r="E46" s="141"/>
      <c r="F46" s="282" t="s">
        <v>211</v>
      </c>
      <c r="G46" s="202"/>
      <c r="H46" s="40"/>
      <c r="I46" s="59"/>
      <c r="J46" s="30"/>
      <c r="K46" s="33"/>
      <c r="L46" s="33"/>
      <c r="M46" s="33"/>
      <c r="N46" s="30"/>
      <c r="O46" s="30"/>
      <c r="P46" s="30"/>
    </row>
    <row r="47" spans="1:16" ht="18">
      <c r="D47" s="166"/>
      <c r="E47" s="141"/>
      <c r="F47" s="282" t="s">
        <v>212</v>
      </c>
      <c r="G47" s="202"/>
      <c r="H47" s="40"/>
      <c r="I47" s="59"/>
      <c r="J47" s="30"/>
      <c r="K47" s="33"/>
      <c r="L47" s="33"/>
      <c r="M47" s="33"/>
      <c r="N47" s="30"/>
      <c r="O47" s="30"/>
      <c r="P47" s="30"/>
    </row>
    <row r="48" spans="1:16" ht="18">
      <c r="D48" s="166"/>
      <c r="E48" s="141"/>
      <c r="F48" s="282" t="s">
        <v>213</v>
      </c>
      <c r="G48" s="202"/>
      <c r="H48" s="40"/>
      <c r="I48" s="59"/>
      <c r="J48" s="30"/>
      <c r="K48" s="33"/>
      <c r="L48" s="33"/>
      <c r="M48" s="33"/>
      <c r="N48" s="30"/>
      <c r="O48" s="30"/>
      <c r="P48" s="30"/>
    </row>
    <row r="49" spans="4:16" ht="18">
      <c r="D49" s="166"/>
      <c r="E49" s="141"/>
      <c r="F49" s="282" t="s">
        <v>214</v>
      </c>
      <c r="G49" s="202"/>
      <c r="H49" s="40"/>
      <c r="I49" s="59"/>
      <c r="J49" s="30"/>
      <c r="K49" s="33"/>
      <c r="L49" s="33"/>
      <c r="M49" s="33"/>
      <c r="N49" s="30"/>
      <c r="O49" s="30"/>
      <c r="P49" s="30"/>
    </row>
    <row r="50" spans="4:16" ht="18">
      <c r="D50" s="166"/>
      <c r="E50" s="141"/>
      <c r="F50" s="283" t="s">
        <v>215</v>
      </c>
      <c r="G50" s="202"/>
      <c r="H50" s="40"/>
      <c r="I50" s="59"/>
      <c r="J50" s="30"/>
      <c r="K50" s="33"/>
      <c r="L50" s="33"/>
      <c r="M50" s="33"/>
      <c r="N50" s="30"/>
      <c r="O50" s="30"/>
      <c r="P50" s="30"/>
    </row>
  </sheetData>
  <phoneticPr fontId="23"/>
  <hyperlinks>
    <hyperlink ref="F42" r:id="rId1" display="mailto:23301778987@ieeesa.webex.com" xr:uid="{1100C448-7164-4DC4-8454-E255761DBCA1}"/>
    <hyperlink ref="F50" r:id="rId2" display="https://ieeesa.webex.com/webappng/sites/ieeesa/meeting/info/403f79309b8b49c3bb3ee06ef41ea915" xr:uid="{265644DB-8B6F-415A-812C-3D8904D7BDDB}"/>
    <hyperlink ref="D44" r:id="rId3" display="https://ieeesa.webex.com/ieeesa/j.php?MTID=m08ad5fa764194afbed9cfb42220d6cfa" xr:uid="{5AEA4F55-63CF-4934-A90A-996F7443EA5A}"/>
    <hyperlink ref="A31" r:id="rId4" display="https://ieeesa.webex.com/ieeesa/j.php?MTID=ma9da3d783fff4ef9de6025f740cc795b" xr:uid="{1C3EFDA9-3FA4-459A-AEEB-2416EF7BFEBD}"/>
  </hyperlinks>
  <pageMargins left="0.75" right="0.75" top="1" bottom="1" header="0.5" footer="0.5"/>
  <pageSetup paperSize="9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100"/>
  <sheetViews>
    <sheetView topLeftCell="A22" zoomScale="80" zoomScaleNormal="80" workbookViewId="0">
      <selection activeCell="D34" sqref="D34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1.25" thickBot="1">
      <c r="A1" s="120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1.5">
      <c r="B2" s="64"/>
      <c r="C2" s="65"/>
      <c r="D2" s="121" t="s">
        <v>174</v>
      </c>
      <c r="E2" s="35" t="s">
        <v>118</v>
      </c>
      <c r="F2" s="35" t="s">
        <v>119</v>
      </c>
      <c r="G2" s="51" t="s">
        <v>114</v>
      </c>
      <c r="H2" s="101" t="s">
        <v>299</v>
      </c>
      <c r="I2" s="76" t="s">
        <v>300</v>
      </c>
      <c r="J2" s="192" t="s">
        <v>301</v>
      </c>
      <c r="K2" s="88" t="s">
        <v>302</v>
      </c>
      <c r="L2" s="206" t="s">
        <v>303</v>
      </c>
    </row>
    <row r="3" spans="1:13" s="26" customFormat="1" ht="35.5" customHeight="1">
      <c r="B3" s="64"/>
      <c r="C3" s="65"/>
      <c r="D3" s="66"/>
      <c r="E3" s="35"/>
      <c r="F3" s="35"/>
      <c r="G3" s="99">
        <v>120</v>
      </c>
      <c r="H3" s="75">
        <v>0.33333333333333331</v>
      </c>
      <c r="I3" s="75">
        <f>H3-3/24</f>
        <v>0.20833333333333331</v>
      </c>
      <c r="J3" s="156">
        <f>H3+13/24</f>
        <v>0.875</v>
      </c>
      <c r="K3" s="75">
        <f>H3+4/24</f>
        <v>0.5</v>
      </c>
      <c r="L3" s="75">
        <f>H3</f>
        <v>0.33333333333333331</v>
      </c>
    </row>
    <row r="4" spans="1:13" s="17" customFormat="1" ht="59.5" customHeight="1">
      <c r="E4" s="35"/>
      <c r="F4" s="35"/>
      <c r="G4" s="98"/>
      <c r="H4" s="84"/>
      <c r="I4" s="84"/>
      <c r="J4" s="155"/>
      <c r="K4" s="84"/>
      <c r="L4" s="84"/>
    </row>
    <row r="5" spans="1:13" s="26" customFormat="1" ht="15.75">
      <c r="B5" s="64"/>
      <c r="C5" s="65"/>
      <c r="D5" s="66"/>
      <c r="F5" s="63"/>
      <c r="G5" s="138"/>
      <c r="H5" s="75">
        <v>0.33333333333333331</v>
      </c>
      <c r="I5" s="75">
        <f>H5-3/24</f>
        <v>0.20833333333333331</v>
      </c>
      <c r="J5" s="156">
        <f>H5+13/24</f>
        <v>0.875</v>
      </c>
      <c r="K5" s="75">
        <f>H5+4/24</f>
        <v>0.5</v>
      </c>
      <c r="L5" s="75">
        <f>H5</f>
        <v>0.33333333333333331</v>
      </c>
    </row>
    <row r="6" spans="1:13" s="30" customFormat="1" ht="20.5">
      <c r="A6" s="46"/>
      <c r="B6" s="161">
        <v>4.0999999999999996</v>
      </c>
      <c r="C6" s="108"/>
      <c r="D6" s="153" t="s">
        <v>128</v>
      </c>
      <c r="E6" s="50"/>
      <c r="F6" s="164" t="s">
        <v>129</v>
      </c>
      <c r="G6" s="138">
        <v>1</v>
      </c>
      <c r="H6" s="75">
        <v>0.33333333333333331</v>
      </c>
      <c r="I6" s="75">
        <f>H6-3/24</f>
        <v>0.20833333333333331</v>
      </c>
      <c r="J6" s="156">
        <f>H6+13/24</f>
        <v>0.875</v>
      </c>
      <c r="K6" s="75">
        <f>H6+4/24</f>
        <v>0.5</v>
      </c>
      <c r="L6" s="75">
        <f>H6</f>
        <v>0.33333333333333331</v>
      </c>
    </row>
    <row r="7" spans="1:13" s="30" customFormat="1" ht="41">
      <c r="A7" s="46"/>
      <c r="B7" s="161"/>
      <c r="C7" s="108"/>
      <c r="D7" s="153" t="s">
        <v>27</v>
      </c>
      <c r="E7" s="49"/>
      <c r="F7" s="82"/>
      <c r="G7" s="138">
        <v>1</v>
      </c>
      <c r="H7" s="84">
        <f t="shared" ref="H7:H14" si="0">H6+TIME(0,G6,0)</f>
        <v>0.33402777777777776</v>
      </c>
      <c r="I7" s="84">
        <f t="shared" ref="I7:I14" si="1">I6+TIME(0,G6,0)</f>
        <v>0.20902777777777776</v>
      </c>
      <c r="J7" s="155">
        <f t="shared" ref="J7:J14" si="2">J6+TIME(0,G6,0)</f>
        <v>0.87569444444444444</v>
      </c>
      <c r="K7" s="84">
        <f t="shared" ref="K7:K14" si="3">K6+TIME(0,G6,0)</f>
        <v>0.50069444444444444</v>
      </c>
      <c r="L7" s="84">
        <f t="shared" ref="L7:L10" si="4">L6+TIME(0,G6,0)</f>
        <v>0.33402777777777776</v>
      </c>
    </row>
    <row r="8" spans="1:13" s="30" customFormat="1" ht="20.5">
      <c r="A8" s="46"/>
      <c r="B8" s="162">
        <f>B6+0.1</f>
        <v>4.1999999999999993</v>
      </c>
      <c r="C8" s="92"/>
      <c r="D8" s="153" t="s">
        <v>122</v>
      </c>
      <c r="E8" s="49" t="s">
        <v>367</v>
      </c>
      <c r="F8" s="164" t="s">
        <v>123</v>
      </c>
      <c r="G8" s="138">
        <v>1</v>
      </c>
      <c r="H8" s="75">
        <f t="shared" si="0"/>
        <v>0.3347222222222222</v>
      </c>
      <c r="I8" s="75">
        <f t="shared" si="1"/>
        <v>0.2097222222222222</v>
      </c>
      <c r="J8" s="156">
        <f t="shared" si="2"/>
        <v>0.87638888888888888</v>
      </c>
      <c r="K8" s="75">
        <f t="shared" si="3"/>
        <v>0.50138888888888888</v>
      </c>
      <c r="L8" s="75">
        <f t="shared" si="4"/>
        <v>0.3347222222222222</v>
      </c>
    </row>
    <row r="9" spans="1:13" s="30" customFormat="1" ht="23.25" customHeight="1">
      <c r="A9" s="46"/>
      <c r="B9" s="162">
        <f>B8+0.1</f>
        <v>4.2999999999999989</v>
      </c>
      <c r="C9" s="92"/>
      <c r="D9" s="153" t="s">
        <v>131</v>
      </c>
      <c r="E9" s="49"/>
      <c r="F9" s="164" t="s">
        <v>121</v>
      </c>
      <c r="G9" s="138">
        <v>1</v>
      </c>
      <c r="H9" s="75">
        <f t="shared" si="0"/>
        <v>0.33541666666666664</v>
      </c>
      <c r="I9" s="75">
        <f t="shared" si="1"/>
        <v>0.21041666666666664</v>
      </c>
      <c r="J9" s="156">
        <f t="shared" si="2"/>
        <v>0.87708333333333333</v>
      </c>
      <c r="K9" s="75">
        <f t="shared" si="3"/>
        <v>0.50208333333333333</v>
      </c>
      <c r="L9" s="75">
        <f t="shared" si="4"/>
        <v>0.33541666666666664</v>
      </c>
    </row>
    <row r="10" spans="1:13" s="30" customFormat="1" ht="23.25" customHeight="1">
      <c r="A10" s="46"/>
      <c r="B10" s="162">
        <f>B9+0.1</f>
        <v>4.3999999999999986</v>
      </c>
      <c r="C10" s="92"/>
      <c r="D10" s="153" t="s">
        <v>132</v>
      </c>
      <c r="E10" s="49" t="s">
        <v>378</v>
      </c>
      <c r="F10" s="164" t="s">
        <v>121</v>
      </c>
      <c r="G10" s="134">
        <v>5</v>
      </c>
      <c r="H10" s="75">
        <f t="shared" si="0"/>
        <v>0.33611111111111108</v>
      </c>
      <c r="I10" s="75">
        <f t="shared" si="1"/>
        <v>0.21111111111111108</v>
      </c>
      <c r="J10" s="156">
        <f t="shared" si="2"/>
        <v>0.87777777777777777</v>
      </c>
      <c r="K10" s="75">
        <f t="shared" si="3"/>
        <v>0.50277777777777777</v>
      </c>
      <c r="L10" s="75">
        <f t="shared" si="4"/>
        <v>0.33611111111111108</v>
      </c>
    </row>
    <row r="11" spans="1:13" s="106" customFormat="1" ht="73" customHeight="1">
      <c r="B11" s="109">
        <f>B10+0.1</f>
        <v>4.4999999999999982</v>
      </c>
      <c r="D11" s="534" t="s">
        <v>353</v>
      </c>
      <c r="E11" s="53" t="s">
        <v>354</v>
      </c>
      <c r="F11" s="326" t="s">
        <v>355</v>
      </c>
      <c r="G11" s="74">
        <v>15</v>
      </c>
      <c r="H11" s="84">
        <f>H10+TIME(0,G10,0)</f>
        <v>0.33958333333333329</v>
      </c>
      <c r="I11" s="84">
        <f>I10+TIME(0,G10,0)</f>
        <v>0.21458333333333329</v>
      </c>
      <c r="J11" s="155">
        <f>J10+TIME(0,G10,0)</f>
        <v>0.88124999999999998</v>
      </c>
      <c r="K11" s="84">
        <f>K10+TIME(0,G10,0)</f>
        <v>0.50624999999999998</v>
      </c>
      <c r="L11" s="84">
        <f>L10+TIME(0,G10,0)</f>
        <v>0.33958333333333329</v>
      </c>
    </row>
    <row r="12" spans="1:13" s="30" customFormat="1" ht="64" customHeight="1">
      <c r="A12" s="46"/>
      <c r="B12" s="289">
        <f>B11+0.1</f>
        <v>4.5999999999999979</v>
      </c>
      <c r="C12" s="290"/>
      <c r="D12" s="291" t="s">
        <v>256</v>
      </c>
      <c r="E12" s="292"/>
      <c r="F12" s="85" t="s">
        <v>121</v>
      </c>
      <c r="G12" s="74">
        <v>10</v>
      </c>
      <c r="H12" s="84">
        <f>H11+TIME(0,G11,0)</f>
        <v>0.35</v>
      </c>
      <c r="I12" s="84">
        <f>I11+TIME(0,G11,0)</f>
        <v>0.22499999999999995</v>
      </c>
      <c r="J12" s="155">
        <f>J11+TIME(0,G11,0)</f>
        <v>0.89166666666666661</v>
      </c>
      <c r="K12" s="84">
        <f>K11+TIME(0,G11,0)</f>
        <v>0.51666666666666661</v>
      </c>
      <c r="L12" s="84">
        <f>L11+TIME(0,G11,0)</f>
        <v>0.35</v>
      </c>
    </row>
    <row r="13" spans="1:13" s="106" customFormat="1" ht="75.5" customHeight="1">
      <c r="B13" s="109">
        <f>B12+0.1</f>
        <v>4.6999999999999975</v>
      </c>
      <c r="D13" s="327" t="s">
        <v>364</v>
      </c>
      <c r="E13" s="53"/>
      <c r="F13" s="97" t="s">
        <v>195</v>
      </c>
      <c r="G13" s="184">
        <v>20</v>
      </c>
      <c r="H13" s="62">
        <f t="shared" si="0"/>
        <v>0.3569444444444444</v>
      </c>
      <c r="I13" s="62">
        <f t="shared" si="1"/>
        <v>0.2319444444444444</v>
      </c>
      <c r="J13" s="157">
        <f t="shared" si="2"/>
        <v>0.89861111111111103</v>
      </c>
      <c r="K13" s="62">
        <f t="shared" si="3"/>
        <v>0.52361111111111103</v>
      </c>
      <c r="L13" s="62">
        <f>L12+TIME(0,G12,0)</f>
        <v>0.3569444444444444</v>
      </c>
    </row>
    <row r="14" spans="1:13" s="106" customFormat="1" ht="68.5" customHeight="1">
      <c r="B14" s="109">
        <f>B13+0.1</f>
        <v>4.7999999999999972</v>
      </c>
      <c r="D14" s="328" t="s">
        <v>179</v>
      </c>
      <c r="E14" s="56" t="s">
        <v>236</v>
      </c>
      <c r="F14" s="85" t="s">
        <v>133</v>
      </c>
      <c r="G14" s="74">
        <v>5</v>
      </c>
      <c r="H14" s="62">
        <f t="shared" si="0"/>
        <v>0.37083333333333329</v>
      </c>
      <c r="I14" s="62">
        <f t="shared" si="1"/>
        <v>0.24583333333333329</v>
      </c>
      <c r="J14" s="157">
        <f t="shared" si="2"/>
        <v>0.91249999999999987</v>
      </c>
      <c r="K14" s="62">
        <f t="shared" si="3"/>
        <v>0.53749999999999987</v>
      </c>
      <c r="L14" s="62">
        <f>L13+TIME(0,G13,0)</f>
        <v>0.37083333333333329</v>
      </c>
    </row>
    <row r="15" spans="1:13" s="103" customFormat="1" ht="54.75" customHeight="1">
      <c r="B15" s="109"/>
      <c r="C15" s="106"/>
      <c r="D15" s="91" t="s">
        <v>164</v>
      </c>
      <c r="E15" s="163"/>
      <c r="F15" s="87"/>
      <c r="G15" s="184"/>
      <c r="H15" s="62"/>
      <c r="I15" s="62"/>
      <c r="J15" s="157"/>
      <c r="K15" s="62"/>
      <c r="L15" s="62"/>
    </row>
    <row r="16" spans="1:13" s="106" customFormat="1" ht="77.25" customHeight="1">
      <c r="A16" s="96"/>
      <c r="B16" s="60">
        <f>B14+0.1</f>
        <v>4.8999999999999968</v>
      </c>
      <c r="C16" s="33"/>
      <c r="D16" s="79" t="s">
        <v>150</v>
      </c>
      <c r="E16" s="86" t="s">
        <v>379</v>
      </c>
      <c r="F16" s="70" t="s">
        <v>176</v>
      </c>
      <c r="G16" s="74">
        <v>15</v>
      </c>
      <c r="H16" s="62">
        <f>H14+TIME(0,G14,0)</f>
        <v>0.3743055555555555</v>
      </c>
      <c r="I16" s="62">
        <f>I14+TIME(0,G14,0)</f>
        <v>0.2493055555555555</v>
      </c>
      <c r="J16" s="157">
        <f>J14+TIME(0,G14,0)</f>
        <v>0.91597222222222208</v>
      </c>
      <c r="K16" s="62">
        <f>K14+TIME(0,G14,0)</f>
        <v>0.54097222222222208</v>
      </c>
      <c r="L16" s="62">
        <f>L14+TIME(0,G14,0)</f>
        <v>0.3743055555555555</v>
      </c>
    </row>
    <row r="17" spans="1:15" s="106" customFormat="1" ht="77.25" customHeight="1">
      <c r="A17" s="96"/>
      <c r="B17" s="60">
        <f>B16+0.1</f>
        <v>4.9999999999999964</v>
      </c>
      <c r="C17" s="33"/>
      <c r="D17" s="201" t="s">
        <v>169</v>
      </c>
      <c r="E17" s="86" t="s">
        <v>239</v>
      </c>
      <c r="F17" s="203" t="s">
        <v>177</v>
      </c>
      <c r="G17" s="74">
        <v>10</v>
      </c>
      <c r="H17" s="62">
        <f>H16+TIME(0,G16,0)</f>
        <v>0.38472222222222219</v>
      </c>
      <c r="I17" s="62">
        <f t="shared" ref="I17:I18" si="5">J17-TIME(16,0,0)</f>
        <v>0.34305555555555556</v>
      </c>
      <c r="J17" s="157">
        <f t="shared" ref="J17:J18" si="6">H17+TIME(15,0,0)</f>
        <v>1.0097222222222222</v>
      </c>
      <c r="K17" s="62">
        <f t="shared" ref="K17:K18" si="7">J17-TIME(9,0,0)</f>
        <v>0.63472222222222219</v>
      </c>
      <c r="L17" s="62">
        <f t="shared" ref="L17:L18" si="8">K17-TIME(4,0,0)</f>
        <v>0.46805555555555556</v>
      </c>
    </row>
    <row r="18" spans="1:15" s="106" customFormat="1" ht="74.5" customHeight="1">
      <c r="A18" s="96"/>
      <c r="B18" s="60">
        <f>B17+0.1</f>
        <v>5.0999999999999961</v>
      </c>
      <c r="C18" s="33"/>
      <c r="D18" s="79" t="s">
        <v>166</v>
      </c>
      <c r="E18" s="86" t="s">
        <v>366</v>
      </c>
      <c r="F18" s="70" t="s">
        <v>165</v>
      </c>
      <c r="G18" s="74">
        <v>15</v>
      </c>
      <c r="H18" s="62">
        <f>H17+TIME(0,G17,0)</f>
        <v>0.39166666666666661</v>
      </c>
      <c r="I18" s="62">
        <f t="shared" si="5"/>
        <v>0.35</v>
      </c>
      <c r="J18" s="157">
        <f t="shared" si="6"/>
        <v>1.0166666666666666</v>
      </c>
      <c r="K18" s="62">
        <f t="shared" si="7"/>
        <v>0.64166666666666661</v>
      </c>
      <c r="L18" s="62">
        <f t="shared" si="8"/>
        <v>0.47499999999999998</v>
      </c>
    </row>
    <row r="19" spans="1:15" s="17" customFormat="1" ht="34.5" customHeight="1">
      <c r="A19" s="30"/>
      <c r="B19" s="185"/>
      <c r="C19" s="63"/>
      <c r="D19" s="190" t="s">
        <v>137</v>
      </c>
      <c r="E19" s="86"/>
      <c r="F19" s="87"/>
      <c r="G19" s="31"/>
      <c r="H19" s="39"/>
      <c r="I19" s="73"/>
      <c r="J19" s="155"/>
    </row>
    <row r="20" spans="1:15" ht="82.5" customHeight="1">
      <c r="A20" s="17"/>
      <c r="B20" s="253">
        <f>B18+0.1</f>
        <v>5.1999999999999957</v>
      </c>
      <c r="C20" s="63"/>
      <c r="D20" s="191" t="s">
        <v>140</v>
      </c>
      <c r="E20" s="86" t="s">
        <v>383</v>
      </c>
      <c r="F20" s="87" t="s">
        <v>142</v>
      </c>
      <c r="G20" s="40">
        <v>10</v>
      </c>
      <c r="H20" s="62">
        <f>H18+TIME(0,G18,0)</f>
        <v>0.40208333333333329</v>
      </c>
      <c r="I20" s="62">
        <f>I18+TIME(0,G18,0)</f>
        <v>0.36041666666666666</v>
      </c>
      <c r="J20" s="157">
        <f>J18+TIME(1,G18,0)</f>
        <v>1.0687499999999999</v>
      </c>
      <c r="K20" s="62">
        <f>K18+TIME(0,G18,0)</f>
        <v>0.65208333333333324</v>
      </c>
      <c r="L20" s="62">
        <f>L18+TIME(0,G18,0)</f>
        <v>0.48541666666666666</v>
      </c>
      <c r="M20" s="30"/>
      <c r="N20" s="30"/>
      <c r="O20" s="30"/>
    </row>
    <row r="21" spans="1:15" ht="82.5" customHeight="1">
      <c r="A21" s="17"/>
      <c r="B21" s="253">
        <f>B20+0.1</f>
        <v>5.2999999999999954</v>
      </c>
      <c r="C21" s="63"/>
      <c r="D21" s="154" t="s">
        <v>178</v>
      </c>
      <c r="E21" s="86" t="s">
        <v>382</v>
      </c>
      <c r="F21" s="85" t="s">
        <v>153</v>
      </c>
      <c r="G21" s="40">
        <v>10</v>
      </c>
      <c r="H21" s="84">
        <f>H20+TIME(0,G20,0)</f>
        <v>0.40902777777777771</v>
      </c>
      <c r="I21" s="84">
        <f>I20+TIME(0,G20,0)</f>
        <v>0.36736111111111108</v>
      </c>
      <c r="J21" s="155">
        <f>J20+TIME(0,G20,0)</f>
        <v>1.0756944444444443</v>
      </c>
      <c r="K21" s="84">
        <f>K20+TIME(0,G20,0)</f>
        <v>0.65902777777777766</v>
      </c>
      <c r="L21" s="84">
        <f>L20+TIME(0,G20,0)</f>
        <v>0.49236111111111108</v>
      </c>
      <c r="M21" s="30"/>
      <c r="N21" s="30"/>
      <c r="O21" s="30"/>
    </row>
    <row r="22" spans="1:15" s="112" customFormat="1" ht="58.5" customHeight="1">
      <c r="A22" s="112" t="s">
        <v>154</v>
      </c>
      <c r="B22" s="60">
        <f>B21+0.1</f>
        <v>5.399999999999995</v>
      </c>
      <c r="C22" s="63"/>
      <c r="D22" s="191" t="s">
        <v>138</v>
      </c>
      <c r="E22" s="56"/>
      <c r="F22" s="87" t="s">
        <v>121</v>
      </c>
      <c r="G22" s="186">
        <v>1</v>
      </c>
      <c r="H22" s="84">
        <f>H21+TIME(0,G21,0)</f>
        <v>0.41597222222222213</v>
      </c>
      <c r="I22" s="84">
        <f>I21+TIME(0,G21,0)</f>
        <v>0.3743055555555555</v>
      </c>
      <c r="J22" s="155">
        <f>J21+TIME(0,G21,0)</f>
        <v>1.0826388888888887</v>
      </c>
      <c r="K22" s="84">
        <f>K21+TIME(0,G21,0)</f>
        <v>0.66597222222222208</v>
      </c>
      <c r="L22" s="84">
        <f>L21+TIME(0,G21,0)</f>
        <v>0.4993055555555555</v>
      </c>
    </row>
    <row r="27" spans="1:15" s="82" customFormat="1" ht="20.5">
      <c r="A27" s="120"/>
      <c r="E27" s="89"/>
      <c r="F27" s="42"/>
      <c r="G27" s="42"/>
      <c r="H27" s="42"/>
      <c r="I27" s="42"/>
      <c r="J27" s="42"/>
      <c r="K27" s="42"/>
      <c r="L27" s="42"/>
      <c r="M27" s="42"/>
    </row>
    <row r="28" spans="1:15" s="22" customFormat="1" ht="15" customHeight="1">
      <c r="D28" s="174" t="s">
        <v>127</v>
      </c>
      <c r="E28" s="127"/>
      <c r="J28" s="23"/>
      <c r="K28" s="23"/>
      <c r="L28" s="23"/>
    </row>
    <row r="29" spans="1:15" s="102" customFormat="1" ht="30.25">
      <c r="A29" s="102" t="s">
        <v>194</v>
      </c>
    </row>
    <row r="30" spans="1:15" s="102" customFormat="1" ht="19.25">
      <c r="A30" s="102" t="s">
        <v>228</v>
      </c>
    </row>
    <row r="31" spans="1:15" s="124" customFormat="1" ht="19.25">
      <c r="A31" s="124" t="s">
        <v>229</v>
      </c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</row>
    <row r="32" spans="1:15" s="102" customFormat="1" ht="19.25">
      <c r="A32" s="102" t="s">
        <v>232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</row>
    <row r="33" spans="1:13" s="102" customFormat="1"/>
    <row r="34" spans="1:13" s="205" customFormat="1" ht="23.5">
      <c r="A34" s="204" t="s">
        <v>190</v>
      </c>
    </row>
    <row r="35" spans="1:13" s="112" customFormat="1" ht="21">
      <c r="A35" s="285" t="s">
        <v>316</v>
      </c>
    </row>
    <row r="36" spans="1:13" s="112" customFormat="1" ht="21">
      <c r="A36" s="285" t="s">
        <v>191</v>
      </c>
    </row>
    <row r="37" spans="1:13" s="103" customFormat="1" ht="20.5">
      <c r="A37" s="286" t="s">
        <v>317</v>
      </c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06"/>
    </row>
    <row r="38" spans="1:13" s="103" customFormat="1" ht="21">
      <c r="A38" s="285" t="s">
        <v>318</v>
      </c>
      <c r="E38" s="287"/>
      <c r="K38" s="106"/>
      <c r="L38" s="106"/>
      <c r="M38" s="106"/>
    </row>
    <row r="39" spans="1:13" s="103" customFormat="1" ht="21.75" thickBot="1">
      <c r="A39" s="285" t="s">
        <v>319</v>
      </c>
      <c r="E39" s="287"/>
      <c r="K39" s="106"/>
      <c r="L39" s="106"/>
      <c r="M39" s="106"/>
    </row>
    <row r="40" spans="1:13" s="30" customFormat="1" ht="27">
      <c r="A40" s="82"/>
      <c r="B40" s="46"/>
      <c r="C40" s="46"/>
      <c r="E40" s="33"/>
      <c r="F40" s="33"/>
      <c r="G40" s="51" t="s">
        <v>114</v>
      </c>
      <c r="H40" s="101" t="s">
        <v>299</v>
      </c>
      <c r="I40" s="76" t="s">
        <v>300</v>
      </c>
      <c r="J40" s="192" t="s">
        <v>301</v>
      </c>
      <c r="K40" s="88" t="s">
        <v>302</v>
      </c>
      <c r="L40" s="88" t="s">
        <v>227</v>
      </c>
    </row>
    <row r="41" spans="1:13" s="17" customFormat="1" ht="47.25" customHeight="1">
      <c r="A41" s="30"/>
      <c r="D41" s="121" t="s">
        <v>324</v>
      </c>
      <c r="E41" s="35"/>
      <c r="F41" s="35"/>
      <c r="G41" s="160">
        <v>120</v>
      </c>
      <c r="H41" s="152">
        <v>0.66666666666666663</v>
      </c>
      <c r="I41" s="152">
        <f>H41-3/24</f>
        <v>0.54166666666666663</v>
      </c>
      <c r="J41" s="310">
        <f>H41+13/24</f>
        <v>1.2083333333333333</v>
      </c>
      <c r="K41" s="152">
        <f>H41+4/24</f>
        <v>0.83333333333333326</v>
      </c>
      <c r="L41" s="194">
        <v>0.41666666666666669</v>
      </c>
    </row>
    <row r="42" spans="1:13" s="30" customFormat="1" ht="18">
      <c r="A42" s="17"/>
      <c r="B42" s="46"/>
      <c r="C42" s="46"/>
      <c r="E42" s="33"/>
      <c r="F42" s="33"/>
      <c r="G42" s="31"/>
      <c r="H42" s="33"/>
      <c r="I42" s="45"/>
    </row>
    <row r="43" spans="1:13" s="111" customFormat="1" ht="18.75" thickBot="1">
      <c r="A43" s="46"/>
    </row>
    <row r="44" spans="1:13" s="103" customFormat="1" ht="21.75" thickBot="1">
      <c r="D44" s="311" t="s">
        <v>216</v>
      </c>
      <c r="E44" s="312"/>
      <c r="F44" s="285" t="s">
        <v>206</v>
      </c>
      <c r="G44" s="313"/>
      <c r="H44" s="93"/>
      <c r="I44" s="152"/>
      <c r="K44" s="106"/>
      <c r="L44" s="106"/>
      <c r="M44" s="106"/>
    </row>
    <row r="45" spans="1:13" s="103" customFormat="1" ht="21">
      <c r="D45" s="285" t="s">
        <v>304</v>
      </c>
      <c r="E45" s="312"/>
      <c r="F45" s="286" t="s">
        <v>306</v>
      </c>
      <c r="G45" s="314"/>
      <c r="H45" s="93"/>
      <c r="I45" s="152"/>
      <c r="K45" s="106"/>
      <c r="L45" s="106"/>
      <c r="M45" s="106"/>
    </row>
    <row r="46" spans="1:13" s="103" customFormat="1" ht="21">
      <c r="D46" s="285" t="s">
        <v>191</v>
      </c>
      <c r="E46" s="312"/>
      <c r="F46" s="285" t="s">
        <v>208</v>
      </c>
      <c r="G46" s="314"/>
      <c r="H46" s="93"/>
      <c r="I46" s="152"/>
      <c r="K46" s="106"/>
      <c r="L46" s="106"/>
      <c r="M46" s="106"/>
    </row>
    <row r="47" spans="1:13" s="103" customFormat="1" ht="21">
      <c r="D47" s="286" t="s">
        <v>305</v>
      </c>
      <c r="E47" s="312"/>
      <c r="F47" s="285" t="s">
        <v>209</v>
      </c>
      <c r="G47" s="314"/>
      <c r="H47" s="93"/>
      <c r="I47" s="152"/>
      <c r="K47" s="106"/>
      <c r="L47" s="106"/>
      <c r="M47" s="106"/>
    </row>
    <row r="48" spans="1:13" s="103" customFormat="1" ht="21">
      <c r="D48" s="285" t="s">
        <v>325</v>
      </c>
      <c r="E48" s="312"/>
      <c r="F48" s="285" t="s">
        <v>210</v>
      </c>
      <c r="G48" s="314"/>
      <c r="H48" s="93"/>
      <c r="I48" s="152"/>
      <c r="K48" s="106"/>
      <c r="L48" s="106"/>
      <c r="M48" s="106"/>
    </row>
    <row r="49" spans="1:15" s="103" customFormat="1" ht="21">
      <c r="D49" s="285" t="s">
        <v>326</v>
      </c>
      <c r="E49" s="312"/>
      <c r="F49" s="285" t="s">
        <v>211</v>
      </c>
      <c r="G49" s="314"/>
      <c r="H49" s="93"/>
      <c r="I49" s="152"/>
      <c r="K49" s="106"/>
      <c r="L49" s="106"/>
      <c r="M49" s="106"/>
    </row>
    <row r="50" spans="1:15" s="103" customFormat="1" ht="21">
      <c r="D50" s="315"/>
      <c r="E50" s="312"/>
      <c r="F50" s="285" t="s">
        <v>327</v>
      </c>
      <c r="G50" s="314"/>
      <c r="H50" s="93"/>
      <c r="I50" s="152"/>
      <c r="K50" s="106"/>
      <c r="L50" s="106"/>
      <c r="M50" s="106"/>
    </row>
    <row r="51" spans="1:15" s="103" customFormat="1" ht="21">
      <c r="D51" s="315"/>
      <c r="E51" s="312"/>
      <c r="F51" s="285" t="s">
        <v>221</v>
      </c>
      <c r="G51" s="314"/>
      <c r="H51" s="93"/>
      <c r="I51" s="152"/>
      <c r="K51" s="106"/>
      <c r="L51" s="106"/>
      <c r="M51" s="106"/>
    </row>
    <row r="52" spans="1:15" s="103" customFormat="1" ht="21">
      <c r="D52" s="315"/>
      <c r="E52" s="312"/>
      <c r="F52" s="285" t="s">
        <v>214</v>
      </c>
      <c r="G52" s="314"/>
      <c r="H52" s="93"/>
      <c r="I52" s="152"/>
      <c r="K52" s="106"/>
      <c r="L52" s="106"/>
      <c r="M52" s="106"/>
    </row>
    <row r="53" spans="1:15" s="103" customFormat="1" ht="20.5">
      <c r="D53" s="315"/>
      <c r="E53" s="312"/>
      <c r="F53" s="286" t="s">
        <v>307</v>
      </c>
      <c r="G53" s="314"/>
      <c r="H53" s="93"/>
      <c r="I53" s="152"/>
      <c r="K53" s="106"/>
      <c r="L53" s="106"/>
      <c r="M53" s="106"/>
    </row>
    <row r="57" spans="1:15" ht="18">
      <c r="B57" s="30"/>
      <c r="C57" s="30"/>
      <c r="D57" s="30"/>
      <c r="E57" s="31"/>
      <c r="F57" s="30"/>
      <c r="I57" s="30"/>
      <c r="J57" s="76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41"/>
      <c r="I58" s="30"/>
      <c r="J58" s="76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>
      <c r="A90" s="30"/>
      <c r="B90" s="30"/>
      <c r="C90" s="30"/>
      <c r="D90" s="30"/>
      <c r="E90" s="31"/>
      <c r="F90" s="30"/>
      <c r="G90" s="30"/>
      <c r="H90" s="30"/>
      <c r="I90" s="30"/>
      <c r="K90" s="33"/>
      <c r="L90" s="33"/>
      <c r="M90" s="30"/>
      <c r="N90" s="30"/>
      <c r="O90" s="30"/>
    </row>
    <row r="91" spans="1:15" ht="18">
      <c r="A91" s="30"/>
      <c r="B91" s="30"/>
      <c r="C91" s="30"/>
      <c r="D91" s="30"/>
      <c r="E91" s="31"/>
      <c r="F91" s="30"/>
      <c r="G91" s="30"/>
      <c r="H91" s="30"/>
      <c r="I91" s="30"/>
      <c r="K91" s="33"/>
      <c r="L91" s="33"/>
      <c r="M91" s="30"/>
      <c r="N91" s="30"/>
      <c r="O91" s="30"/>
    </row>
    <row r="92" spans="1:15" ht="18">
      <c r="A92" s="30"/>
      <c r="B92" s="30"/>
      <c r="G92" s="30"/>
      <c r="H92" s="30"/>
      <c r="I92" s="30"/>
      <c r="K92" s="33"/>
      <c r="L92" s="33"/>
      <c r="M92" s="30"/>
      <c r="N92" s="30"/>
      <c r="O92" s="30"/>
    </row>
    <row r="93" spans="1:15" ht="18">
      <c r="A93" s="30"/>
      <c r="B93" s="30"/>
      <c r="G93" s="30"/>
      <c r="H93" s="30"/>
      <c r="I93" s="30"/>
      <c r="K93" s="33"/>
      <c r="L93" s="33"/>
      <c r="M93" s="30"/>
      <c r="N93" s="30"/>
      <c r="O93" s="30"/>
    </row>
    <row r="94" spans="1:15" ht="18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8">
      <c r="A95" s="30"/>
      <c r="G95" s="30"/>
      <c r="H95" s="30"/>
      <c r="I95" s="30"/>
      <c r="K95" s="33"/>
      <c r="L95" s="33"/>
      <c r="M95" s="30"/>
      <c r="N95" s="30"/>
      <c r="O95" s="30"/>
    </row>
    <row r="96" spans="1:15" ht="18">
      <c r="A96" s="30"/>
      <c r="G96" s="30"/>
      <c r="H96" s="30"/>
      <c r="I96" s="30"/>
      <c r="K96" s="33"/>
      <c r="L96" s="33"/>
      <c r="M96" s="30"/>
      <c r="N96" s="30"/>
      <c r="O96" s="30"/>
    </row>
    <row r="97" spans="1:12" ht="18">
      <c r="A97" s="30"/>
      <c r="G97" s="30"/>
      <c r="H97" s="30"/>
    </row>
    <row r="98" spans="1:12" ht="18">
      <c r="G98" s="30"/>
      <c r="H98" s="30"/>
    </row>
    <row r="99" spans="1:12" ht="18">
      <c r="G99" s="30"/>
      <c r="H99" s="30"/>
    </row>
    <row r="100" spans="1:12" ht="18">
      <c r="E100" s="2"/>
      <c r="G100" s="30"/>
      <c r="H100" s="30"/>
      <c r="J100" s="2"/>
      <c r="K100" s="2"/>
      <c r="L100" s="2"/>
    </row>
  </sheetData>
  <phoneticPr fontId="23"/>
  <hyperlinks>
    <hyperlink ref="A37" r:id="rId1" display="https://ieeesa.webex.com/ieeesa/j.php?MTID=ma9da3d783fff4ef9de6025f740cc795b" xr:uid="{428B37EF-881B-4D69-8ACC-2E444EBC645B}"/>
    <hyperlink ref="D47" r:id="rId2" display="https://ieeesa.webex.com/ieeesa/j.php?MTID=mb0870b3335056c512b9fa579a924533f" xr:uid="{632C3CB9-11DA-4EBE-AE5E-91D2ED6063A4}"/>
    <hyperlink ref="F45" r:id="rId3" display="mailto:23302657185@ieeesa.webex.com" xr:uid="{8EA4AEDC-902B-43A2-8296-F873619C9021}"/>
    <hyperlink ref="F53" r:id="rId4" display="https://ieeesa.webex.com/webappng/sites/ieeesa/meeting/info/be7992a392554fb8bdc59864674d8da8?requestUUID=9e924c99-fb09-4e2b-81e1-1c73cadc8ac2" xr:uid="{8EAA1E15-EB08-4AD1-9C3B-1621A6B89837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July 15 Mon</vt:lpstr>
      <vt:lpstr>July 16 Tue</vt:lpstr>
      <vt:lpstr>July 17 Wed</vt:lpstr>
      <vt:lpstr>July 18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2024-07-18T10:34:55Z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