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13_ncr:1_{73142527-594C-4CF5-9836-B0D4D84506B1}" xr6:coauthVersionLast="47" xr6:coauthVersionMax="47" xr10:uidLastSave="{00000000-0000-0000-0000-000000000000}"/>
  <bookViews>
    <workbookView xWindow="-110" yWindow="-110" windowWidth="25820" windowHeight="10300" tabRatio="961" firstSheet="3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3" i="36" l="1"/>
  <c r="B42" i="36"/>
  <c r="B41" i="36"/>
  <c r="B40" i="36"/>
  <c r="B39" i="36"/>
  <c r="I36" i="36"/>
  <c r="H34" i="36"/>
  <c r="H36" i="36" s="1"/>
  <c r="I34" i="36"/>
  <c r="L36" i="36"/>
  <c r="K36" i="36"/>
  <c r="J36" i="36"/>
  <c r="J34" i="36"/>
  <c r="L33" i="36"/>
  <c r="K33" i="36"/>
  <c r="K34" i="36" s="1"/>
  <c r="J33" i="36"/>
  <c r="I33" i="36"/>
  <c r="H33" i="36"/>
  <c r="B33" i="36"/>
  <c r="H14" i="36"/>
  <c r="L13" i="36"/>
  <c r="K13" i="36"/>
  <c r="J13" i="36"/>
  <c r="I13" i="36"/>
  <c r="H13" i="36"/>
  <c r="B13" i="36"/>
  <c r="L21" i="31"/>
  <c r="K21" i="31"/>
  <c r="J21" i="31"/>
  <c r="I21" i="31"/>
  <c r="L20" i="31"/>
  <c r="K20" i="31"/>
  <c r="J20" i="31"/>
  <c r="I20" i="31"/>
  <c r="L19" i="31"/>
  <c r="K19" i="31"/>
  <c r="J19" i="31"/>
  <c r="I19" i="31"/>
  <c r="H19" i="31"/>
  <c r="B19" i="31"/>
  <c r="B20" i="31"/>
  <c r="B21" i="31" s="1"/>
  <c r="B16" i="11"/>
  <c r="H20" i="31" l="1"/>
  <c r="H21" i="31" l="1"/>
  <c r="K40" i="31" l="1"/>
  <c r="J40" i="31"/>
  <c r="I40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34" i="36" l="1"/>
  <c r="B14" i="36" s="1"/>
  <c r="B9" i="36"/>
  <c r="B10" i="36" s="1"/>
  <c r="H8" i="36"/>
  <c r="H9" i="36" s="1"/>
  <c r="H10" i="36" s="1"/>
  <c r="H11" i="36" s="1"/>
  <c r="L8" i="36"/>
  <c r="L9" i="36" s="1"/>
  <c r="L10" i="36" s="1"/>
  <c r="L11" i="36" s="1"/>
  <c r="L34" i="36" s="1"/>
  <c r="L14" i="36" s="1"/>
  <c r="K8" i="36"/>
  <c r="K9" i="36" s="1"/>
  <c r="K10" i="36" s="1"/>
  <c r="K11" i="36" s="1"/>
  <c r="K14" i="36" s="1"/>
  <c r="J8" i="36"/>
  <c r="J9" i="36" s="1"/>
  <c r="J10" i="36" s="1"/>
  <c r="J11" i="36" s="1"/>
  <c r="J14" i="36" s="1"/>
  <c r="I8" i="36"/>
  <c r="I9" i="36" s="1"/>
  <c r="I10" i="36" s="1"/>
  <c r="I11" i="36" s="1"/>
  <c r="I14" i="36" s="1"/>
  <c r="AD10" i="32"/>
  <c r="AD11" i="32" s="1"/>
  <c r="AG9" i="32"/>
  <c r="AF9" i="32"/>
  <c r="AE9" i="32"/>
  <c r="J15" i="36" l="1"/>
  <c r="K15" i="36"/>
  <c r="K16" i="36" s="1"/>
  <c r="L15" i="36"/>
  <c r="I15" i="36"/>
  <c r="H15" i="36"/>
  <c r="B19" i="36"/>
  <c r="B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B6" i="32" l="1"/>
  <c r="D6" i="32" s="1"/>
  <c r="I6" i="32" s="1"/>
  <c r="N6" i="32" s="1"/>
  <c r="S6" i="32" s="1"/>
  <c r="X6" i="32" s="1"/>
  <c r="AA6" i="32" s="1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J32" i="36" l="1"/>
  <c r="B30" i="36"/>
  <c r="B31" i="36" s="1"/>
  <c r="B32" i="36" s="1"/>
  <c r="B36" i="36" s="1"/>
  <c r="B37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2" i="31" s="1"/>
  <c r="J37" i="36" l="1"/>
  <c r="J38" i="36" s="1"/>
  <c r="J39" i="36" s="1"/>
  <c r="J40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I37" i="36" s="1"/>
  <c r="I38" i="36" s="1"/>
  <c r="K32" i="36"/>
  <c r="K37" i="36" s="1"/>
  <c r="K38" i="36" s="1"/>
  <c r="K39" i="36" s="1"/>
  <c r="K40" i="36" s="1"/>
  <c r="L32" i="36"/>
  <c r="L37" i="36" s="1"/>
  <c r="B38" i="36"/>
  <c r="L38" i="36"/>
  <c r="L39" i="36" s="1"/>
  <c r="L40" i="36" s="1"/>
  <c r="B13" i="31"/>
  <c r="B15" i="31" s="1"/>
  <c r="B16" i="31" s="1"/>
  <c r="B17" i="31" s="1"/>
  <c r="H30" i="36"/>
  <c r="H31" i="36" s="1"/>
  <c r="L41" i="36" l="1"/>
  <c r="L42" i="36"/>
  <c r="L43" i="36" s="1"/>
  <c r="K41" i="36"/>
  <c r="K42" i="36"/>
  <c r="K43" i="36" s="1"/>
  <c r="J41" i="36"/>
  <c r="J42" i="36"/>
  <c r="J43" i="36" s="1"/>
  <c r="L16" i="36"/>
  <c r="L17" i="36" s="1"/>
  <c r="L18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9" i="36"/>
  <c r="I40" i="36" s="1"/>
  <c r="I41" i="36" s="1"/>
  <c r="I42" i="36" s="1"/>
  <c r="I43" i="36" s="1"/>
  <c r="I36" i="11"/>
  <c r="J19" i="36" l="1"/>
  <c r="L19" i="36"/>
  <c r="I16" i="36"/>
  <c r="I17" i="36" s="1"/>
  <c r="I18" i="36" s="1"/>
  <c r="H32" i="36"/>
  <c r="H37" i="36" s="1"/>
  <c r="I19" i="36" l="1"/>
  <c r="B16" i="36"/>
  <c r="B17" i="36" s="1"/>
  <c r="B18" i="36" s="1"/>
  <c r="H38" i="36"/>
  <c r="H39" i="36" s="1"/>
  <c r="H40" i="36" s="1"/>
  <c r="H41" i="36" s="1"/>
  <c r="H42" i="36" s="1"/>
  <c r="H43" i="36" s="1"/>
  <c r="H16" i="36" l="1"/>
  <c r="H12" i="31"/>
  <c r="H13" i="31" s="1"/>
  <c r="H15" i="31" s="1"/>
  <c r="H17" i="36" l="1"/>
  <c r="H18" i="36" s="1"/>
  <c r="J12" i="31"/>
  <c r="J13" i="31" s="1"/>
  <c r="J15" i="31" s="1"/>
  <c r="I12" i="31"/>
  <c r="I13" i="31" s="1"/>
  <c r="I15" i="31" s="1"/>
  <c r="H19" i="36" l="1"/>
  <c r="L12" i="31"/>
  <c r="L13" i="31" s="1"/>
  <c r="L15" i="31" s="1"/>
  <c r="K12" i="31"/>
  <c r="K13" i="31" s="1"/>
  <c r="K15" i="31" s="1"/>
  <c r="H16" i="31"/>
  <c r="J16" i="31" l="1"/>
  <c r="H17" i="31"/>
  <c r="J17" i="31" l="1"/>
  <c r="I16" i="31"/>
  <c r="K16" i="31"/>
  <c r="L16" i="31" s="1"/>
  <c r="I17" i="31" l="1"/>
  <c r="K17" i="31"/>
  <c r="L17" i="31" s="1"/>
</calcChain>
</file>

<file path=xl/sharedStrings.xml><?xml version="1.0" encoding="utf-8"?>
<sst xmlns="http://schemas.openxmlformats.org/spreadsheetml/2006/main" count="583" uniqueCount="381">
  <si>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</si>
  <si>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</si>
  <si>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</si>
  <si>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</si>
  <si>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</si>
  <si>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</si>
  <si>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</si>
  <si>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</si>
  <si>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</si>
  <si>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</si>
  <si>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</si>
  <si>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</si>
  <si>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</si>
  <si>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</si>
  <si>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</si>
  <si>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</si>
  <si>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</si>
  <si>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</si>
  <si>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</si>
  <si>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</si>
  <si>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</si>
  <si>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</si>
  <si>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</si>
  <si>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</si>
  <si>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</si>
  <si>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</si>
  <si>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</si>
  <si>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</si>
  <si>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</si>
  <si>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</si>
  <si>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</si>
  <si>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</si>
  <si>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</si>
  <si>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</si>
  <si>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</si>
  <si>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</si>
  <si>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</si>
  <si>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</si>
  <si>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</si>
  <si>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</si>
  <si>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</si>
  <si>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</si>
  <si>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</si>
  <si>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</si>
  <si>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</si>
  <si>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</si>
  <si>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</si>
  <si>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</si>
  <si>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</si>
  <si>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</si>
  <si>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</si>
  <si>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</si>
  <si>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</si>
  <si>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</si>
  <si>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</si>
  <si>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</si>
  <si>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</si>
  <si>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</si>
  <si>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</si>
  <si>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</si>
  <si>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</si>
  <si>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</si>
  <si>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</si>
  <si>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</si>
  <si>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</si>
  <si>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</si>
  <si>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</si>
  <si>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</si>
  <si>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</si>
  <si>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</si>
  <si>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</si>
  <si>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</si>
  <si>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</si>
  <si>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</si>
  <si>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</si>
  <si>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</si>
  <si>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</si>
  <si>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</si>
  <si>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</si>
  <si>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</si>
  <si>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</si>
  <si>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</si>
  <si>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</si>
  <si>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</si>
  <si>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</si>
  <si>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</si>
  <si>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</si>
  <si>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</si>
  <si>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</si>
  <si>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</si>
  <si>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</si>
  <si>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</si>
  <si>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</si>
  <si>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</si>
  <si>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</si>
  <si>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</si>
  <si>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</si>
  <si>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</si>
  <si>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</si>
  <si>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</si>
  <si>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</si>
  <si>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</si>
  <si>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</si>
  <si>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</si>
  <si>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</si>
  <si>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</si>
  <si>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</si>
  <si>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</si>
  <si>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</si>
  <si>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</si>
  <si>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</si>
  <si>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</si>
  <si>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</si>
  <si>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</si>
  <si>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</si>
  <si>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</si>
  <si>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</si>
  <si>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</si>
  <si>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</si>
  <si>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</si>
  <si>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</si>
  <si>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</si>
  <si>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</si>
  <si>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</si>
  <si>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</si>
  <si>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</si>
  <si>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</si>
  <si>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</si>
  <si>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</si>
  <si>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</si>
  <si>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</si>
  <si>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</si>
  <si>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</si>
  <si>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</si>
  <si>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</si>
  <si>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</si>
  <si>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</si>
  <si>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</si>
  <si>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</si>
  <si>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</si>
  <si>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</si>
  <si>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</si>
  <si>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</si>
  <si>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</si>
  <si>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</si>
  <si>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</si>
  <si>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</si>
  <si>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</si>
  <si>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</si>
  <si>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</si>
  <si>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</si>
  <si>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</si>
  <si>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</si>
  <si>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</si>
  <si>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</si>
  <si>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</si>
  <si>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</si>
  <si>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</si>
  <si>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</si>
  <si>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</si>
  <si>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</si>
  <si>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</si>
  <si>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</si>
  <si>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</si>
  <si>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</si>
  <si>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</si>
  <si>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</si>
  <si>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</si>
  <si>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</si>
  <si>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</si>
  <si>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</si>
  <si>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</si>
  <si>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</si>
  <si>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</si>
  <si>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15.7 Amend: Optical Camera Communications (OCC)</t>
  </si>
  <si>
    <t>Interest Group on Next Gen OCC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</si>
  <si>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</si>
  <si>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</si>
  <si>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</si>
  <si>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</si>
  <si>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</si>
  <si>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</si>
  <si>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</si>
  <si>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</si>
  <si>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</si>
  <si>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</si>
  <si>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</si>
  <si>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</si>
  <si>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</si>
  <si>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</si>
  <si>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</si>
  <si>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</si>
  <si>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</si>
  <si>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</si>
  <si>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</si>
  <si>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</si>
  <si>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t>23-0361-04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</si>
  <si>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</si>
  <si>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</si>
  <si>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</si>
  <si>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</si>
  <si>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R0</t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</si>
  <si>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</si>
  <si>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</si>
  <si>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</si>
  <si>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</si>
  <si>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</si>
  <si>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</si>
  <si>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</si>
  <si>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</si>
  <si>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</si>
  <si>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</si>
  <si>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</si>
  <si>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</si>
  <si>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</si>
  <si>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</si>
  <si>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</si>
  <si>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</si>
  <si>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</si>
  <si>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</si>
  <si>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</si>
  <si>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</si>
  <si>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</si>
  <si>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</si>
  <si>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</si>
  <si>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</si>
  <si>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</si>
  <si>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</si>
  <si>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</si>
  <si>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</si>
  <si>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</si>
  <si>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</si>
  <si>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</si>
  <si>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</si>
  <si>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</si>
  <si>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</si>
  <si>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</si>
  <si>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</si>
  <si>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</si>
  <si>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</si>
  <si>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</si>
  <si>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</si>
  <si>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</si>
  <si>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</si>
  <si>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24-0073-01</t>
    <phoneticPr fontId="23"/>
  </si>
  <si>
    <t>23-0056-06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</si>
  <si>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</si>
  <si>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</si>
  <si>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</si>
  <si>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</si>
  <si>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</si>
  <si>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</si>
  <si>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</si>
  <si>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</si>
  <si>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</si>
  <si>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</si>
  <si>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</si>
  <si>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</si>
  <si>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</si>
  <si>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</si>
  <si>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</si>
  <si>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</si>
  <si>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</si>
  <si>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</si>
  <si>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</si>
  <si>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</si>
  <si>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24-0218-02</t>
    <phoneticPr fontId="23"/>
  </si>
  <si>
    <t>Necessary Process to LB and Discussion</t>
    <phoneticPr fontId="23"/>
  </si>
  <si>
    <t>24-0210-05</t>
    <phoneticPr fontId="23"/>
  </si>
  <si>
    <t>Performance Evaluation of Channel Coding with Interleaver Based on TG6ma Channel Model for Some Classes of Coexistence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</si>
  <si>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</si>
  <si>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</si>
  <si>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</si>
  <si>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</si>
  <si>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</si>
  <si>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15-24-0349-00</t>
    <phoneticPr fontId="23"/>
  </si>
  <si>
    <t>IEEE802.15 TG6ma July 2024 meeting agenda</t>
    <phoneticPr fontId="23"/>
  </si>
  <si>
    <t>2024-0625</t>
    <phoneticPr fontId="23"/>
  </si>
  <si>
    <t>•Update draft#2.1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</si>
  <si>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draft#2.1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</si>
  <si>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</si>
  <si>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</si>
  <si>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</si>
  <si>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</si>
  <si>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</si>
  <si>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</si>
  <si>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</si>
  <si>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</si>
  <si>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</si>
  <si>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</si>
  <si>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</si>
  <si>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</si>
  <si>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</si>
  <si>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</si>
  <si>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</si>
  <si>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</si>
  <si>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</si>
  <si>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</si>
  <si>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</si>
  <si>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</si>
  <si>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</si>
  <si>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</si>
  <si>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</si>
  <si>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</si>
  <si>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</si>
  <si>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</si>
  <si>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</si>
  <si>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</si>
  <si>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</si>
  <si>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</si>
  <si>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</si>
  <si>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</si>
  <si>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</si>
  <si>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</si>
  <si>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</si>
  <si>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</si>
  <si>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</si>
  <si>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</si>
  <si>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</si>
  <si>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</si>
  <si>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</si>
  <si>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</si>
  <si>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</si>
  <si>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</si>
  <si>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</si>
  <si>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</si>
  <si>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</si>
  <si>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</si>
  <si>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</si>
  <si>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</si>
  <si>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</si>
  <si>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</si>
  <si>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</si>
  <si>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</si>
  <si>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</si>
  <si>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</si>
  <si>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</si>
  <si>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</si>
  <si>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</si>
  <si>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</si>
  <si>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</si>
  <si>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</si>
  <si>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</si>
  <si>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</si>
  <si>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</si>
  <si>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</si>
  <si>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</si>
  <si>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</si>
  <si>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</si>
  <si>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24-0349-00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</si>
  <si>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</si>
  <si>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</si>
  <si>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</si>
  <si>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</si>
  <si>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</si>
  <si>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</si>
  <si>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>Review of draft#2.1 for Pre-Ballot WG</t>
    <phoneticPr fontId="23"/>
  </si>
  <si>
    <t xml:space="preserve">	Technical editor comments to the P802.15.6ma_D1.18</t>
    <phoneticPr fontId="23"/>
  </si>
  <si>
    <t>24-0333-00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</si>
  <si>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</si>
  <si>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</si>
  <si>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</si>
  <si>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</si>
  <si>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</si>
  <si>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23-00562-10</t>
    <phoneticPr fontId="23"/>
  </si>
  <si>
    <t>24-0349-01</t>
    <phoneticPr fontId="23"/>
  </si>
  <si>
    <t>23-0557-04</t>
    <phoneticPr fontId="23"/>
  </si>
  <si>
    <t>TG15.6ma Coexistence Assessment Document</t>
    <phoneticPr fontId="23"/>
  </si>
  <si>
    <t>Analysis of System Performance in Multiple BANs in Coexistence Environments(Class 1)</t>
    <phoneticPr fontId="23"/>
  </si>
  <si>
    <t>24-0xxx-00</t>
    <phoneticPr fontId="23"/>
  </si>
  <si>
    <t xml:space="preserve">Kento Takabayashi </t>
    <phoneticPr fontId="23"/>
  </si>
  <si>
    <t>Marco Hernandez, Daisuke Anzai, Seong-Soon Joo,  Minsoo Kim, Takumi Kobayashi, Kento Takabayashi, Ryuji Kohno</t>
    <phoneticPr fontId="23"/>
  </si>
  <si>
    <t xml:space="preserve">MAC Features To Be Specified 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</si>
  <si>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</si>
  <si>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</si>
  <si>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</si>
  <si>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</si>
  <si>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</si>
  <si>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</si>
  <si>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24-0352-00</t>
    <phoneticPr fontId="23"/>
  </si>
  <si>
    <t>Seong-Soon Joo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</si>
</sst>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2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70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2" fillId="26" borderId="2" xfId="0" applyFont="1" applyFill="1" applyBorder="1" applyAlignment="1">
      <alignment horizontal="left" vertical="center" indent="2"/>
    </xf>
    <xf numFmtId="0" fontId="113" fillId="26" borderId="2" xfId="0" applyFont="1" applyFill="1" applyBorder="1" applyAlignment="1">
      <alignment vertical="center"/>
    </xf>
    <xf numFmtId="0" fontId="113" fillId="26" borderId="2" xfId="0" applyFont="1" applyFill="1" applyBorder="1" applyAlignment="1">
      <alignment horizontal="center" vertical="center"/>
    </xf>
    <xf numFmtId="0" fontId="113" fillId="26" borderId="3" xfId="0" applyFont="1" applyFill="1" applyBorder="1" applyAlignment="1">
      <alignment vertical="center"/>
    </xf>
    <xf numFmtId="0" fontId="112" fillId="26" borderId="0" xfId="0" applyFont="1" applyFill="1" applyAlignment="1">
      <alignment horizontal="left" indent="2"/>
    </xf>
    <xf numFmtId="0" fontId="104" fillId="26" borderId="0" xfId="0" applyFont="1" applyFill="1"/>
    <xf numFmtId="0" fontId="104" fillId="26" borderId="8" xfId="0" applyFont="1" applyFill="1" applyBorder="1"/>
    <xf numFmtId="0" fontId="113" fillId="26" borderId="5" xfId="0" applyFont="1" applyFill="1" applyBorder="1" applyAlignment="1">
      <alignment horizontal="left" vertical="center" indent="2"/>
    </xf>
    <xf numFmtId="0" fontId="113" fillId="26" borderId="5" xfId="0" applyFont="1" applyFill="1" applyBorder="1" applyAlignment="1">
      <alignment vertical="center"/>
    </xf>
    <xf numFmtId="0" fontId="113" fillId="26" borderId="5" xfId="0" applyFont="1" applyFill="1" applyBorder="1" applyAlignment="1">
      <alignment horizontal="center" vertical="center"/>
    </xf>
    <xf numFmtId="0" fontId="113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7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6" fillId="0" borderId="0" xfId="2" applyFont="1" applyAlignment="1" applyProtection="1"/>
    <xf numFmtId="0" fontId="118" fillId="0" borderId="0" xfId="2" applyFont="1" applyAlignment="1" applyProtection="1"/>
    <xf numFmtId="0" fontId="119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15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4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80" fillId="27" borderId="32" xfId="12" applyNumberFormat="1" applyFont="1" applyFill="1" applyBorder="1" applyAlignment="1">
      <alignment horizontal="center" vertical="center" wrapText="1"/>
    </xf>
    <xf numFmtId="0" fontId="80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8" fillId="0" borderId="0" xfId="7" applyFont="1" applyAlignment="1">
      <alignment horizontal="left" indent="4"/>
    </xf>
    <xf numFmtId="0" fontId="128" fillId="0" borderId="0" xfId="7" applyFont="1"/>
    <xf numFmtId="0" fontId="129" fillId="3" borderId="6" xfId="12" applyNumberFormat="1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vertical="center" wrapText="1"/>
    </xf>
    <xf numFmtId="0" fontId="60" fillId="6" borderId="2" xfId="0" applyFont="1" applyFill="1" applyBorder="1" applyAlignment="1">
      <alignment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0" xfId="0" applyFont="1" applyFill="1" applyAlignment="1">
      <alignment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30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31" fillId="0" borderId="22" xfId="15" applyFont="1" applyBorder="1" applyAlignment="1">
      <alignment horizontal="center" vertical="center" wrapText="1"/>
    </xf>
    <xf numFmtId="0" fontId="131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0" fontId="13" fillId="3" borderId="0" xfId="7" applyFont="1" applyFill="1" applyAlignment="1">
      <alignment vertical="center" wrapText="1"/>
    </xf>
    <xf numFmtId="0" fontId="45" fillId="3" borderId="0" xfId="7" applyFont="1" applyFill="1" applyAlignment="1">
      <alignment horizontal="center" vertical="center" wrapText="1"/>
    </xf>
    <xf numFmtId="0" fontId="27" fillId="3" borderId="0" xfId="7" applyFont="1" applyFill="1" applyAlignment="1">
      <alignment horizontal="center" vertic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113" fillId="24" borderId="12" xfId="0" applyFont="1" applyFill="1" applyBorder="1" applyAlignment="1">
      <alignment horizontal="left" vertical="center"/>
    </xf>
    <xf numFmtId="0" fontId="113" fillId="24" borderId="0" xfId="0" applyFont="1" applyFill="1" applyAlignment="1">
      <alignment horizontal="left" vertical="center"/>
    </xf>
    <xf numFmtId="0" fontId="113" fillId="24" borderId="8" xfId="0" applyFont="1" applyFill="1" applyBorder="1" applyAlignment="1">
      <alignment horizontal="left" vertical="center"/>
    </xf>
    <xf numFmtId="0" fontId="113" fillId="30" borderId="12" xfId="0" applyFont="1" applyFill="1" applyBorder="1" applyAlignment="1">
      <alignment horizontal="left" vertical="center"/>
    </xf>
    <xf numFmtId="0" fontId="113" fillId="30" borderId="0" xfId="0" applyFont="1" applyFill="1" applyAlignment="1">
      <alignment horizontal="left" vertical="center"/>
    </xf>
    <xf numFmtId="0" fontId="113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3" fillId="23" borderId="12" xfId="0" applyFont="1" applyFill="1" applyBorder="1" applyAlignment="1">
      <alignment horizontal="left" vertical="center"/>
    </xf>
    <xf numFmtId="0" fontId="113" fillId="23" borderId="0" xfId="0" applyFont="1" applyFill="1" applyAlignment="1">
      <alignment horizontal="left" vertical="center"/>
    </xf>
    <xf numFmtId="0" fontId="11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3" fillId="29" borderId="12" xfId="0" applyFont="1" applyFill="1" applyBorder="1" applyAlignment="1">
      <alignment horizontal="left" vertical="center"/>
    </xf>
    <xf numFmtId="0" fontId="113" fillId="29" borderId="0" xfId="0" applyFont="1" applyFill="1" applyAlignment="1">
      <alignment horizontal="left" vertical="center"/>
    </xf>
    <xf numFmtId="0" fontId="113" fillId="29" borderId="8" xfId="0" applyFont="1" applyFill="1" applyBorder="1" applyAlignment="1">
      <alignment horizontal="left" vertical="center"/>
    </xf>
    <xf numFmtId="0" fontId="113" fillId="13" borderId="12" xfId="0" applyFont="1" applyFill="1" applyBorder="1" applyAlignment="1">
      <alignment horizontal="left" vertical="center"/>
    </xf>
    <xf numFmtId="0" fontId="113" fillId="13" borderId="0" xfId="0" applyFont="1" applyFill="1" applyAlignment="1">
      <alignment horizontal="left" vertical="center"/>
    </xf>
    <xf numFmtId="0" fontId="113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107" fillId="8" borderId="7" xfId="18" applyFont="1" applyFill="1" applyBorder="1" applyAlignment="1">
      <alignment horizontal="center" vertical="center" wrapText="1"/>
    </xf>
    <xf numFmtId="0" fontId="107" fillId="8" borderId="18" xfId="18" applyFont="1" applyFill="1" applyBorder="1" applyAlignment="1">
      <alignment horizontal="center" vertical="center" wrapText="1"/>
    </xf>
    <xf numFmtId="0" fontId="55" fillId="6" borderId="12" xfId="0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27" fillId="31" borderId="12" xfId="0" applyFont="1" applyFill="1" applyBorder="1" applyAlignment="1">
      <alignment horizontal="center" vertical="center" wrapText="1"/>
    </xf>
    <xf numFmtId="0" fontId="27" fillId="31" borderId="0" xfId="0" applyFont="1" applyFill="1" applyAlignment="1">
      <alignment horizontal="center" vertical="center" wrapText="1"/>
    </xf>
    <xf numFmtId="0" fontId="27" fillId="31" borderId="8" xfId="0" applyFont="1" applyFill="1" applyBorder="1" applyAlignment="1">
      <alignment horizontal="center" vertical="center" wrapText="1"/>
    </xf>
    <xf numFmtId="0" fontId="27" fillId="31" borderId="4" xfId="0" applyFont="1" applyFill="1" applyBorder="1" applyAlignment="1">
      <alignment horizontal="center" vertical="center" wrapText="1"/>
    </xf>
    <xf numFmtId="0" fontId="27" fillId="31" borderId="5" xfId="0" applyFont="1" applyFill="1" applyBorder="1" applyAlignment="1">
      <alignment horizontal="center" vertical="center" wrapText="1"/>
    </xf>
    <xf numFmtId="0" fontId="27" fillId="31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3" fillId="8" borderId="1" xfId="0" applyFont="1" applyFill="1" applyBorder="1" applyAlignment="1">
      <alignment horizontal="left" vertical="center"/>
    </xf>
    <xf numFmtId="0" fontId="113" fillId="8" borderId="2" xfId="0" applyFont="1" applyFill="1" applyBorder="1" applyAlignment="1">
      <alignment horizontal="left" vertical="center"/>
    </xf>
    <xf numFmtId="0" fontId="113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4" fillId="27" borderId="29" xfId="0" applyNumberFormat="1" applyFont="1" applyFill="1" applyBorder="1" applyAlignment="1">
      <alignment horizontal="center" vertical="center"/>
    </xf>
    <xf numFmtId="185" fontId="114" fillId="27" borderId="30" xfId="0" applyNumberFormat="1" applyFont="1" applyFill="1" applyBorder="1" applyAlignment="1">
      <alignment horizontal="center" vertical="center"/>
    </xf>
    <xf numFmtId="185" fontId="114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7" fillId="10" borderId="2" xfId="18" applyFont="1" applyFill="1" applyBorder="1" applyAlignment="1">
      <alignment horizontal="center" vertical="center" wrapText="1"/>
    </xf>
    <xf numFmtId="0" fontId="127" fillId="10" borderId="3" xfId="18" applyFont="1" applyFill="1" applyBorder="1" applyAlignment="1">
      <alignment horizontal="center" vertical="center" wrapText="1"/>
    </xf>
    <xf numFmtId="0" fontId="127" fillId="10" borderId="0" xfId="18" applyFont="1" applyFill="1" applyAlignment="1">
      <alignment horizontal="center" vertical="center" wrapText="1"/>
    </xf>
    <xf numFmtId="0" fontId="127" fillId="10" borderId="8" xfId="18" applyFont="1" applyFill="1" applyBorder="1" applyAlignment="1">
      <alignment horizontal="center" vertical="center" wrapText="1"/>
    </xf>
    <xf numFmtId="0" fontId="127" fillId="10" borderId="5" xfId="18" applyFont="1" applyFill="1" applyBorder="1" applyAlignment="1">
      <alignment horizontal="center" vertical="center" wrapText="1"/>
    </xf>
    <xf numFmtId="0" fontId="127" fillId="10" borderId="6" xfId="18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97" fillId="27" borderId="7" xfId="0" applyFont="1" applyFill="1" applyBorder="1" applyAlignment="1">
      <alignment horizontal="center" vertical="center" wrapText="1"/>
    </xf>
    <xf numFmtId="0" fontId="97" fillId="27" borderId="9" xfId="0" applyFont="1" applyFill="1" applyBorder="1" applyAlignment="1">
      <alignment horizontal="center" vertical="center" wrapText="1"/>
    </xf>
    <xf numFmtId="0" fontId="97" fillId="27" borderId="18" xfId="0" applyFont="1" applyFill="1" applyBorder="1" applyAlignment="1">
      <alignment horizontal="center" vertical="center" wrapText="1"/>
    </xf>
    <xf numFmtId="0" fontId="80" fillId="27" borderId="32" xfId="12" applyNumberFormat="1" applyFont="1" applyFill="1" applyBorder="1" applyAlignment="1">
      <alignment horizontal="center" vertical="center" wrapText="1"/>
    </xf>
    <xf numFmtId="0" fontId="80" fillId="27" borderId="33" xfId="12" applyNumberFormat="1" applyFont="1" applyFill="1" applyBorder="1" applyAlignment="1">
      <alignment horizontal="center" vertical="center" wrapText="1"/>
    </xf>
    <xf numFmtId="0" fontId="111" fillId="26" borderId="7" xfId="0" applyFont="1" applyFill="1" applyBorder="1" applyAlignment="1">
      <alignment horizontal="center" vertical="center" wrapText="1"/>
    </xf>
    <xf numFmtId="0" fontId="111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5" fillId="0" borderId="0" xfId="7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06" fillId="0" borderId="0" xfId="7" applyFont="1" applyFill="1" applyAlignment="1">
      <alignment horizontal="center"/>
    </xf>
    <xf numFmtId="0" fontId="3" fillId="0" borderId="0" xfId="7" applyFont="1" applyFill="1" applyAlignment="1">
      <alignment horizontal="center"/>
    </xf>
    <xf numFmtId="0" fontId="45" fillId="0" borderId="0" xfId="0" applyFont="1" applyFill="1" applyAlignment="1">
      <alignment vertical="center" wrapText="1"/>
    </xf>
    <xf numFmtId="0" fontId="53" fillId="0" borderId="0" xfId="7" applyFont="1" applyFill="1" applyAlignment="1">
      <alignment horizontal="center"/>
    </xf>
    <xf numFmtId="0" fontId="43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46" fillId="0" borderId="0" xfId="7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82" fontId="25" fillId="0" borderId="0" xfId="7" applyNumberFormat="1" applyFont="1" applyFill="1" applyAlignment="1">
      <alignment horizontal="center" vertical="center"/>
    </xf>
    <xf numFmtId="0" fontId="45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left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0" fontId="13" fillId="0" borderId="0" xfId="7" applyFont="1" applyFill="1" applyAlignment="1">
      <alignment horizontal="left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0" xfId="7" applyFont="1" applyFill="1" applyAlignment="1">
      <alignment horizontal="center" vertical="center" wrapText="1"/>
    </xf>
    <xf numFmtId="177" fontId="16" fillId="0" borderId="0" xfId="7" applyNumberFormat="1" applyFont="1" applyFill="1" applyAlignment="1">
      <alignment vertical="center"/>
    </xf>
    <xf numFmtId="0" fontId="52" fillId="0" borderId="0" xfId="0" applyFont="1" applyFill="1" applyAlignment="1">
      <alignment horizontal="left" vertical="center" wrapText="1"/>
    </xf>
    <xf numFmtId="0" fontId="47" fillId="0" borderId="0" xfId="0" applyFont="1" applyFill="1" applyAlignment="1">
      <alignment horizontal="left" vertical="center" wrapText="1"/>
    </xf>
    <xf numFmtId="0" fontId="18" fillId="0" borderId="0" xfId="7" applyFont="1" applyFill="1" applyAlignment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46d741d2011fbf01d251323596506f4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08ad5fa764194afbed9cfb42220d6cfa" TargetMode="External"/><Relationship Id="rId3" Type="http://schemas.openxmlformats.org/officeDocument/2006/relationships/hyperlink" Target="https://ieeesa.webex.com/ieeesa/j.php?MTID=m08ad5fa764194afbed9cfb42220d6cfa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ieeesa.webex.com/ieeesa/j.php?MTID=m08ad5fa764194afbed9cfb42220d6cfa" TargetMode="External"/><Relationship Id="rId12" Type="http://schemas.openxmlformats.org/officeDocument/2006/relationships/hyperlink" Target="https://ieeesa.webex.com/ieeesa/j.php?MTID=m704fd5fb4348be2c398421946ca1ed1f" TargetMode="External"/><Relationship Id="rId17" Type="http://schemas.openxmlformats.org/officeDocument/2006/relationships/hyperlink" Target="https://ieeesa.webex.com/ieeesa/j.php?MTID=mf6b3dcaaa3f8fd4aef59dabcdf40525c" TargetMode="External"/><Relationship Id="rId2" Type="http://schemas.openxmlformats.org/officeDocument/2006/relationships/hyperlink" Target="https://ieeesa.webex.com/ieeesa/j.php?MTID=mf6b3dcaaa3f8fd4aef59dabcdf40525c" TargetMode="External"/><Relationship Id="rId16" Type="http://schemas.openxmlformats.org/officeDocument/2006/relationships/hyperlink" Target="https://www.ieee802.org/802tele_calendar.html" TargetMode="External"/><Relationship Id="rId20" Type="http://schemas.openxmlformats.org/officeDocument/2006/relationships/hyperlink" Target="https://ieeesa.webex.com/ieeesa/j.php?MTID=m704fd5fb4348be2c398421946ca1ed1f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ieeesa.webex.com/ieeesa/j.php?MTID=mf6b3dcaaa3f8fd4aef59dabcdf40525c" TargetMode="External"/><Relationship Id="rId11" Type="http://schemas.openxmlformats.org/officeDocument/2006/relationships/hyperlink" Target="https://ieeesa.webex.com/ieeesa/j.php?MTID=m446d741d2011fbf01d251323596506f4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www.ieee802.org/802tele_calendar.html" TargetMode="External"/><Relationship Id="rId10" Type="http://schemas.openxmlformats.org/officeDocument/2006/relationships/hyperlink" Target="https://ieeesa.webex.com/ieeesa/j.php?MTID=m08ad5fa764194afbed9cfb42220d6cfa" TargetMode="External"/><Relationship Id="rId19" Type="http://schemas.openxmlformats.org/officeDocument/2006/relationships/hyperlink" Target="https://ieeesa.webex.com/ieeesa/j.php?MTID=m446d741d2011fbf01d251323596506f4" TargetMode="External"/><Relationship Id="rId4" Type="http://schemas.openxmlformats.org/officeDocument/2006/relationships/hyperlink" Target="https://ieeesa.webex.com/ieeesa/j.php?MTID=m446d741d2011fbf01d251323596506f4" TargetMode="External"/><Relationship Id="rId9" Type="http://schemas.openxmlformats.org/officeDocument/2006/relationships/hyperlink" Target="https://ieeesa.webex.com/ieeesa/j.php?MTID=mf6b3dcaaa3f8fd4aef59dabcdf40525c" TargetMode="External"/><Relationship Id="rId14" Type="http://schemas.openxmlformats.org/officeDocument/2006/relationships/hyperlink" Target="https://ieeesa.webex.com/ieeesa/j.php?MTID=m704fd5fb4348be2c398421946ca1ed1f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A11" zoomScale="80" zoomScaleNormal="80" workbookViewId="0">
      <selection activeCell="C5" sqref="C5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273</v>
      </c>
      <c r="E3" s="5"/>
    </row>
    <row r="4" spans="2:5" ht="20.5">
      <c r="B4" s="3" t="s">
        <v>2</v>
      </c>
      <c r="C4" s="6">
        <v>45471</v>
      </c>
    </row>
    <row r="5" spans="2:5" ht="20.5">
      <c r="B5" s="3" t="s">
        <v>207</v>
      </c>
    </row>
    <row r="6" spans="2:5" ht="20.5">
      <c r="B6" s="7" t="s">
        <v>208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274</v>
      </c>
    </row>
    <row r="12" spans="2:5" ht="20.5">
      <c r="B12" s="3" t="s">
        <v>6</v>
      </c>
      <c r="C12" s="4" t="s">
        <v>163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152</v>
      </c>
      <c r="E22" s="113" t="s">
        <v>189</v>
      </c>
      <c r="F22" s="113" t="s">
        <v>121</v>
      </c>
    </row>
    <row r="23" spans="2:6" ht="120.75" customHeight="1">
      <c r="D23" s="2" t="s">
        <v>147</v>
      </c>
      <c r="E23" s="113" t="s">
        <v>150</v>
      </c>
      <c r="F23" s="170" t="s">
        <v>149</v>
      </c>
    </row>
    <row r="25" spans="2:6" ht="79.5" customHeight="1">
      <c r="D25" s="2" t="s">
        <v>141</v>
      </c>
      <c r="E25" s="113" t="s">
        <v>190</v>
      </c>
      <c r="F25" s="170" t="s">
        <v>143</v>
      </c>
    </row>
    <row r="26" spans="2:6" ht="98.5" customHeight="1">
      <c r="D26" s="2" t="s">
        <v>144</v>
      </c>
      <c r="E26" s="2" t="s">
        <v>145</v>
      </c>
      <c r="F26" s="170" t="s">
        <v>146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opLeftCell="A12" zoomScale="68" zoomScaleNormal="68" workbookViewId="0">
      <selection activeCell="A30" sqref="A30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7" t="s">
        <v>15</v>
      </c>
      <c r="C1" s="48" t="s">
        <v>276</v>
      </c>
    </row>
    <row r="2" spans="1:3" ht="15">
      <c r="B2" s="47" t="s">
        <v>16</v>
      </c>
      <c r="C2" s="48" t="s">
        <v>275</v>
      </c>
    </row>
    <row r="3" spans="1:3" ht="15">
      <c r="B3" s="47" t="s">
        <v>17</v>
      </c>
      <c r="C3" s="48" t="s">
        <v>277</v>
      </c>
    </row>
    <row r="4" spans="1:3" ht="40">
      <c r="A4" s="24"/>
      <c r="B4" s="90" t="s">
        <v>191</v>
      </c>
    </row>
    <row r="5" spans="1:3" ht="15.5">
      <c r="A5" s="24"/>
      <c r="B5" s="80"/>
    </row>
    <row r="6" spans="1:3" ht="15.5">
      <c r="A6" s="24"/>
      <c r="B6" s="81"/>
    </row>
    <row r="7" spans="1:3" s="30" customFormat="1" ht="31" customHeight="1">
      <c r="A7" s="143"/>
      <c r="B7" s="34" t="s">
        <v>172</v>
      </c>
    </row>
    <row r="8" spans="1:3" s="30" customFormat="1" ht="76" customHeight="1">
      <c r="A8" s="143"/>
      <c r="B8" s="144" t="s">
        <v>18</v>
      </c>
    </row>
    <row r="9" spans="1:3" s="26" customFormat="1" ht="15.5">
      <c r="A9" s="24"/>
      <c r="B9" s="19"/>
    </row>
    <row r="10" spans="1:3" s="103" customFormat="1" ht="20">
      <c r="A10" s="145">
        <v>1</v>
      </c>
      <c r="B10" s="145" t="s">
        <v>19</v>
      </c>
    </row>
    <row r="11" spans="1:3" s="103" customFormat="1" ht="25">
      <c r="A11" s="106"/>
      <c r="B11" s="178" t="s">
        <v>278</v>
      </c>
    </row>
    <row r="12" spans="1:3" s="103" customFormat="1" ht="32.5">
      <c r="A12" s="106"/>
      <c r="B12" s="178" t="s">
        <v>279</v>
      </c>
    </row>
    <row r="13" spans="1:3" s="103" customFormat="1" ht="32.5">
      <c r="A13" s="106"/>
      <c r="B13" s="178" t="s">
        <v>280</v>
      </c>
    </row>
    <row r="14" spans="1:3" s="103" customFormat="1" ht="32.5">
      <c r="A14" s="106"/>
      <c r="B14" s="178" t="s">
        <v>158</v>
      </c>
    </row>
    <row r="15" spans="1:3" s="103" customFormat="1" ht="25">
      <c r="A15" s="106"/>
      <c r="B15" s="178" t="s">
        <v>159</v>
      </c>
    </row>
    <row r="16" spans="1:3" s="103" customFormat="1" ht="25">
      <c r="A16" s="106"/>
      <c r="B16" s="179" t="s">
        <v>160</v>
      </c>
    </row>
    <row r="17" spans="1:6" s="103" customFormat="1" ht="25">
      <c r="A17" s="106"/>
      <c r="B17" s="179" t="s">
        <v>161</v>
      </c>
    </row>
    <row r="18" spans="1:6" s="103" customFormat="1" ht="20">
      <c r="A18" s="145">
        <v>2</v>
      </c>
      <c r="B18" s="145" t="s">
        <v>20</v>
      </c>
    </row>
    <row r="19" spans="1:6" s="103" customFormat="1" ht="23">
      <c r="A19" s="145"/>
      <c r="B19" s="180" t="s">
        <v>162</v>
      </c>
    </row>
    <row r="20" spans="1:6" ht="15.5">
      <c r="A20" s="19"/>
    </row>
    <row r="21" spans="1:6" ht="15.5">
      <c r="B21" s="25"/>
    </row>
    <row r="22" spans="1:6" ht="15.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153</v>
      </c>
      <c r="D24" s="173" t="s">
        <v>156</v>
      </c>
      <c r="E24" s="173" t="s">
        <v>157</v>
      </c>
      <c r="F24" s="173" t="s">
        <v>121</v>
      </c>
    </row>
    <row r="25" spans="1:6" s="103" customFormat="1" ht="120.75" customHeight="1">
      <c r="A25" s="106"/>
      <c r="D25" s="103" t="s">
        <v>192</v>
      </c>
      <c r="E25" s="103" t="s">
        <v>193</v>
      </c>
      <c r="F25" s="172" t="s">
        <v>149</v>
      </c>
    </row>
    <row r="26" spans="1:6" s="103" customFormat="1" ht="20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141</v>
      </c>
      <c r="E27" s="103" t="s">
        <v>188</v>
      </c>
      <c r="F27" s="172" t="s">
        <v>143</v>
      </c>
    </row>
    <row r="28" spans="1:6" s="103" customFormat="1" ht="98.5" customHeight="1">
      <c r="A28" s="106"/>
      <c r="B28" s="148" t="s">
        <v>24</v>
      </c>
      <c r="D28" s="103" t="s">
        <v>144</v>
      </c>
      <c r="E28" s="103" t="s">
        <v>145</v>
      </c>
      <c r="F28" s="172" t="s">
        <v>146</v>
      </c>
    </row>
    <row r="29" spans="1:6" s="103" customFormat="1" ht="20">
      <c r="A29" s="106"/>
      <c r="B29" s="148" t="s">
        <v>25</v>
      </c>
    </row>
    <row r="30" spans="1:6" s="103" customFormat="1" ht="20">
      <c r="A30" s="106"/>
      <c r="B30" s="148" t="s">
        <v>26</v>
      </c>
    </row>
    <row r="31" spans="1:6" s="103" customFormat="1" ht="20">
      <c r="A31" s="106"/>
      <c r="B31" s="149"/>
    </row>
    <row r="32" spans="1:6" s="103" customFormat="1" ht="100">
      <c r="A32" s="106"/>
      <c r="B32" s="306" t="s">
        <v>283</v>
      </c>
      <c r="D32" s="103" t="s">
        <v>281</v>
      </c>
      <c r="E32" s="103" t="s">
        <v>248</v>
      </c>
      <c r="F32" s="172" t="s">
        <v>282</v>
      </c>
    </row>
    <row r="33" spans="1:6" s="103" customFormat="1" ht="20">
      <c r="A33" s="106"/>
      <c r="B33" s="149"/>
    </row>
    <row r="34" spans="1:6" s="103" customFormat="1" ht="80">
      <c r="A34" s="106"/>
      <c r="B34" s="307" t="s">
        <v>284</v>
      </c>
      <c r="D34" s="308" t="s">
        <v>284</v>
      </c>
      <c r="E34" s="103" t="s">
        <v>285</v>
      </c>
      <c r="F34" s="172" t="s">
        <v>286</v>
      </c>
    </row>
    <row r="35" spans="1:6" s="103" customFormat="1" ht="20">
      <c r="A35" s="106"/>
      <c r="B35" s="149"/>
    </row>
    <row r="36" spans="1:6" s="103" customFormat="1" ht="20">
      <c r="A36" s="106"/>
      <c r="B36" s="145" t="s">
        <v>27</v>
      </c>
    </row>
    <row r="37" spans="1:6" s="103" customFormat="1" ht="20">
      <c r="A37" s="106"/>
    </row>
    <row r="39" spans="1:6">
      <c r="B39" s="28"/>
    </row>
    <row r="40" spans="1:6">
      <c r="B40" s="28"/>
    </row>
    <row r="41" spans="1:6" ht="15.5">
      <c r="B41" s="29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6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3" zoomScale="50" zoomScaleNormal="50" workbookViewId="0">
      <selection activeCell="A5" sqref="A5:A8"/>
    </sheetView>
  </sheetViews>
  <sheetFormatPr defaultColWidth="11.453125" defaultRowHeight="15.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82"/>
      <c r="AE1" s="82"/>
      <c r="AF1" s="82"/>
      <c r="AG1" s="82"/>
      <c r="AH1" s="167"/>
    </row>
    <row r="2" spans="1:34" s="114" customFormat="1" ht="19.649999999999999" customHeight="1" thickBot="1">
      <c r="A2" s="531" t="s">
        <v>201</v>
      </c>
      <c r="B2" s="258" t="s">
        <v>287</v>
      </c>
      <c r="C2" s="258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60"/>
      <c r="Z2" s="260"/>
      <c r="AA2" s="259"/>
      <c r="AB2" s="260"/>
      <c r="AC2" s="261"/>
      <c r="AD2" s="82"/>
      <c r="AE2" s="82"/>
      <c r="AF2" s="82"/>
      <c r="AG2" s="82"/>
    </row>
    <row r="3" spans="1:34" s="114" customFormat="1" ht="19.25" customHeight="1">
      <c r="A3" s="532"/>
      <c r="B3" s="262" t="s">
        <v>288</v>
      </c>
      <c r="C3" s="262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4"/>
      <c r="AD3" s="208"/>
      <c r="AE3" s="207"/>
      <c r="AF3" s="208"/>
      <c r="AG3" s="209"/>
    </row>
    <row r="4" spans="1:34" s="114" customFormat="1" ht="19.649999999999999" customHeight="1" thickBot="1">
      <c r="A4" s="532"/>
      <c r="B4" s="265" t="s">
        <v>170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7"/>
      <c r="AA4" s="266"/>
      <c r="AB4" s="266"/>
      <c r="AC4" s="268"/>
      <c r="AD4" s="210"/>
      <c r="AE4" s="210"/>
      <c r="AF4" s="210"/>
      <c r="AG4" s="211"/>
    </row>
    <row r="5" spans="1:34" s="181" customFormat="1" ht="12.9" customHeight="1" thickBot="1">
      <c r="A5" s="526" t="s">
        <v>255</v>
      </c>
      <c r="B5" s="533" t="s">
        <v>30</v>
      </c>
      <c r="C5" s="534"/>
      <c r="D5" s="478" t="s">
        <v>31</v>
      </c>
      <c r="E5" s="479"/>
      <c r="F5" s="479"/>
      <c r="G5" s="479"/>
      <c r="H5" s="480"/>
      <c r="I5" s="478" t="s">
        <v>32</v>
      </c>
      <c r="J5" s="479"/>
      <c r="K5" s="479"/>
      <c r="L5" s="479"/>
      <c r="M5" s="480"/>
      <c r="N5" s="478" t="s">
        <v>33</v>
      </c>
      <c r="O5" s="479"/>
      <c r="P5" s="479"/>
      <c r="Q5" s="479"/>
      <c r="R5" s="480"/>
      <c r="S5" s="478" t="s">
        <v>34</v>
      </c>
      <c r="T5" s="479"/>
      <c r="U5" s="479"/>
      <c r="V5" s="479"/>
      <c r="W5" s="480"/>
      <c r="X5" s="478" t="s">
        <v>35</v>
      </c>
      <c r="Y5" s="479"/>
      <c r="Z5" s="480"/>
      <c r="AA5" s="478" t="s">
        <v>36</v>
      </c>
      <c r="AB5" s="479"/>
      <c r="AC5" s="480"/>
      <c r="AD5" s="212"/>
      <c r="AE5" s="212" t="s">
        <v>29</v>
      </c>
      <c r="AF5" s="212"/>
      <c r="AG5" s="213"/>
    </row>
    <row r="6" spans="1:34" s="181" customFormat="1" ht="12.65" customHeight="1" thickBot="1">
      <c r="A6" s="527"/>
      <c r="B6" s="535">
        <f>DATE(2024,7,14)</f>
        <v>45487</v>
      </c>
      <c r="C6" s="536"/>
      <c r="D6" s="481">
        <f>B6+1</f>
        <v>45488</v>
      </c>
      <c r="E6" s="481"/>
      <c r="F6" s="481"/>
      <c r="G6" s="481"/>
      <c r="H6" s="482"/>
      <c r="I6" s="483">
        <f>D6+1</f>
        <v>45489</v>
      </c>
      <c r="J6" s="481"/>
      <c r="K6" s="481"/>
      <c r="L6" s="481"/>
      <c r="M6" s="482"/>
      <c r="N6" s="483">
        <f>I6+1</f>
        <v>45490</v>
      </c>
      <c r="O6" s="481"/>
      <c r="P6" s="481"/>
      <c r="Q6" s="481"/>
      <c r="R6" s="482"/>
      <c r="S6" s="483">
        <f>N6+1</f>
        <v>45491</v>
      </c>
      <c r="T6" s="481"/>
      <c r="U6" s="481"/>
      <c r="V6" s="481"/>
      <c r="W6" s="482"/>
      <c r="X6" s="484">
        <f>S6+1</f>
        <v>45492</v>
      </c>
      <c r="Y6" s="485"/>
      <c r="Z6" s="486"/>
      <c r="AA6" s="484">
        <f>X6+1</f>
        <v>45493</v>
      </c>
      <c r="AB6" s="485"/>
      <c r="AC6" s="486"/>
      <c r="AD6" s="345" t="s">
        <v>140</v>
      </c>
      <c r="AE6" s="346"/>
      <c r="AF6" s="346"/>
      <c r="AG6" s="347"/>
    </row>
    <row r="7" spans="1:34" s="181" customFormat="1" ht="12.65" customHeight="1" thickBot="1">
      <c r="A7" s="527"/>
      <c r="B7" s="487" t="s">
        <v>202</v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9"/>
      <c r="X7" s="214"/>
      <c r="Y7" s="215"/>
      <c r="Z7" s="216"/>
      <c r="AA7" s="214"/>
      <c r="AB7" s="215"/>
      <c r="AC7" s="216"/>
      <c r="AD7" s="348"/>
      <c r="AE7" s="349"/>
      <c r="AF7" s="349"/>
      <c r="AG7" s="350"/>
    </row>
    <row r="8" spans="1:34" s="114" customFormat="1" ht="38.25" customHeight="1" thickBot="1">
      <c r="A8" s="528"/>
      <c r="B8" s="529" t="s">
        <v>289</v>
      </c>
      <c r="C8" s="530"/>
      <c r="D8" s="304" t="s">
        <v>37</v>
      </c>
      <c r="E8" s="305" t="s">
        <v>38</v>
      </c>
      <c r="F8" s="305" t="s">
        <v>39</v>
      </c>
      <c r="G8" s="305" t="s">
        <v>40</v>
      </c>
      <c r="H8" s="309" t="s">
        <v>290</v>
      </c>
      <c r="I8" s="304" t="s">
        <v>37</v>
      </c>
      <c r="J8" s="305" t="s">
        <v>38</v>
      </c>
      <c r="K8" s="305" t="s">
        <v>39</v>
      </c>
      <c r="L8" s="305" t="s">
        <v>40</v>
      </c>
      <c r="M8" s="309" t="s">
        <v>290</v>
      </c>
      <c r="N8" s="304" t="s">
        <v>37</v>
      </c>
      <c r="O8" s="305" t="s">
        <v>38</v>
      </c>
      <c r="P8" s="305" t="s">
        <v>39</v>
      </c>
      <c r="Q8" s="305" t="s">
        <v>40</v>
      </c>
      <c r="R8" s="309" t="s">
        <v>290</v>
      </c>
      <c r="S8" s="304" t="s">
        <v>37</v>
      </c>
      <c r="T8" s="305" t="s">
        <v>38</v>
      </c>
      <c r="U8" s="305" t="s">
        <v>39</v>
      </c>
      <c r="V8" s="305" t="s">
        <v>40</v>
      </c>
      <c r="W8" s="309" t="s">
        <v>290</v>
      </c>
      <c r="X8" s="214"/>
      <c r="Y8" s="215"/>
      <c r="Z8" s="216"/>
      <c r="AA8" s="214"/>
      <c r="AB8" s="215"/>
      <c r="AC8" s="216"/>
      <c r="AD8" s="281" t="s">
        <v>210</v>
      </c>
      <c r="AE8" s="280" t="s">
        <v>209</v>
      </c>
      <c r="AF8" s="217" t="s">
        <v>28</v>
      </c>
      <c r="AG8" s="282" t="s">
        <v>211</v>
      </c>
    </row>
    <row r="9" spans="1:34" s="181" customFormat="1" ht="15" customHeight="1">
      <c r="A9" s="218" t="s">
        <v>41</v>
      </c>
      <c r="B9" s="215"/>
      <c r="C9" s="216"/>
      <c r="D9" s="490" t="s">
        <v>42</v>
      </c>
      <c r="E9" s="490"/>
      <c r="F9" s="490"/>
      <c r="G9" s="491"/>
      <c r="H9" s="492"/>
      <c r="I9" s="495" t="s">
        <v>42</v>
      </c>
      <c r="J9" s="490"/>
      <c r="K9" s="490"/>
      <c r="L9" s="490"/>
      <c r="M9" s="492"/>
      <c r="N9" s="495" t="s">
        <v>42</v>
      </c>
      <c r="O9" s="490"/>
      <c r="P9" s="490"/>
      <c r="Q9" s="490"/>
      <c r="R9" s="492"/>
      <c r="S9" s="495" t="s">
        <v>42</v>
      </c>
      <c r="T9" s="490"/>
      <c r="U9" s="490"/>
      <c r="V9" s="490"/>
      <c r="W9" s="492"/>
      <c r="X9" s="214"/>
      <c r="Y9" s="215"/>
      <c r="Z9" s="216"/>
      <c r="AA9" s="214"/>
      <c r="AB9" s="215"/>
      <c r="AC9" s="216"/>
      <c r="AD9" s="316">
        <v>0.29166666666666669</v>
      </c>
      <c r="AE9" s="324">
        <f t="shared" ref="AE9:AE40" si="0">AD9-3/24</f>
        <v>0.16666666666666669</v>
      </c>
      <c r="AF9" s="318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493"/>
      <c r="E10" s="493"/>
      <c r="F10" s="493"/>
      <c r="G10" s="493"/>
      <c r="H10" s="494"/>
      <c r="I10" s="496"/>
      <c r="J10" s="493"/>
      <c r="K10" s="493"/>
      <c r="L10" s="493"/>
      <c r="M10" s="494"/>
      <c r="N10" s="496"/>
      <c r="O10" s="493"/>
      <c r="P10" s="493"/>
      <c r="Q10" s="493"/>
      <c r="R10" s="494"/>
      <c r="S10" s="496"/>
      <c r="T10" s="493"/>
      <c r="U10" s="493"/>
      <c r="V10" s="493"/>
      <c r="W10" s="494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18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419" t="s">
        <v>291</v>
      </c>
      <c r="E11" s="420"/>
      <c r="F11" s="420"/>
      <c r="G11" s="420"/>
      <c r="H11" s="421"/>
      <c r="I11" s="507" t="s">
        <v>46</v>
      </c>
      <c r="J11" s="470" t="s">
        <v>50</v>
      </c>
      <c r="K11" s="473" t="s">
        <v>47</v>
      </c>
      <c r="L11" s="461" t="s">
        <v>59</v>
      </c>
      <c r="M11" s="434"/>
      <c r="N11" s="452" t="s">
        <v>49</v>
      </c>
      <c r="O11" s="453"/>
      <c r="P11" s="453"/>
      <c r="Q11" s="453"/>
      <c r="R11" s="454"/>
      <c r="S11" s="476" t="s">
        <v>169</v>
      </c>
      <c r="T11" s="470" t="s">
        <v>50</v>
      </c>
      <c r="U11" s="473" t="s">
        <v>47</v>
      </c>
      <c r="V11" s="443" t="s">
        <v>48</v>
      </c>
      <c r="W11" s="434"/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18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422"/>
      <c r="E12" s="423"/>
      <c r="F12" s="423"/>
      <c r="G12" s="423"/>
      <c r="H12" s="424"/>
      <c r="I12" s="508"/>
      <c r="J12" s="471"/>
      <c r="K12" s="474"/>
      <c r="L12" s="462"/>
      <c r="M12" s="435"/>
      <c r="N12" s="455"/>
      <c r="O12" s="456"/>
      <c r="P12" s="456"/>
      <c r="Q12" s="456"/>
      <c r="R12" s="457"/>
      <c r="S12" s="525"/>
      <c r="T12" s="471"/>
      <c r="U12" s="474"/>
      <c r="V12" s="444"/>
      <c r="W12" s="435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18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422"/>
      <c r="E13" s="423"/>
      <c r="F13" s="423"/>
      <c r="G13" s="423"/>
      <c r="H13" s="424"/>
      <c r="I13" s="508"/>
      <c r="J13" s="471"/>
      <c r="K13" s="474"/>
      <c r="L13" s="462"/>
      <c r="M13" s="435"/>
      <c r="N13" s="507" t="s">
        <v>46</v>
      </c>
      <c r="O13" s="470" t="s">
        <v>50</v>
      </c>
      <c r="P13" s="473" t="s">
        <v>47</v>
      </c>
      <c r="Q13" s="476" t="s">
        <v>169</v>
      </c>
      <c r="R13" s="434"/>
      <c r="S13" s="525"/>
      <c r="T13" s="471"/>
      <c r="U13" s="474"/>
      <c r="V13" s="444"/>
      <c r="W13" s="435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18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425"/>
      <c r="E14" s="426"/>
      <c r="F14" s="426"/>
      <c r="G14" s="426"/>
      <c r="H14" s="427"/>
      <c r="I14" s="509"/>
      <c r="J14" s="472"/>
      <c r="K14" s="475"/>
      <c r="L14" s="463"/>
      <c r="M14" s="436"/>
      <c r="N14" s="509"/>
      <c r="O14" s="472"/>
      <c r="P14" s="475"/>
      <c r="Q14" s="477"/>
      <c r="R14" s="436"/>
      <c r="S14" s="477"/>
      <c r="T14" s="472"/>
      <c r="U14" s="475"/>
      <c r="V14" s="445"/>
      <c r="W14" s="436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18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38" t="s">
        <v>55</v>
      </c>
      <c r="E15" s="438"/>
      <c r="F15" s="438"/>
      <c r="G15" s="438"/>
      <c r="H15" s="439"/>
      <c r="I15" s="437" t="s">
        <v>55</v>
      </c>
      <c r="J15" s="438"/>
      <c r="K15" s="438"/>
      <c r="L15" s="438"/>
      <c r="M15" s="439"/>
      <c r="N15" s="437" t="s">
        <v>55</v>
      </c>
      <c r="O15" s="438"/>
      <c r="P15" s="438"/>
      <c r="Q15" s="438"/>
      <c r="R15" s="439"/>
      <c r="S15" s="437" t="s">
        <v>55</v>
      </c>
      <c r="T15" s="438"/>
      <c r="U15" s="438"/>
      <c r="V15" s="438"/>
      <c r="W15" s="439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18">
        <f t="shared" si="1"/>
        <v>0.58333333333333326</v>
      </c>
      <c r="AG15" s="323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9" t="s">
        <v>57</v>
      </c>
      <c r="E16" s="450"/>
      <c r="F16" s="450"/>
      <c r="G16" s="450"/>
      <c r="H16" s="451"/>
      <c r="I16" s="476" t="s">
        <v>169</v>
      </c>
      <c r="J16" s="470" t="s">
        <v>50</v>
      </c>
      <c r="K16" s="458" t="s">
        <v>61</v>
      </c>
      <c r="L16" s="434"/>
      <c r="M16" s="434"/>
      <c r="N16" s="449" t="s">
        <v>60</v>
      </c>
      <c r="O16" s="450"/>
      <c r="P16" s="450"/>
      <c r="Q16" s="450"/>
      <c r="R16" s="451"/>
      <c r="S16" s="507" t="s">
        <v>46</v>
      </c>
      <c r="T16" s="434"/>
      <c r="U16" s="458" t="s">
        <v>61</v>
      </c>
      <c r="V16" s="461" t="s">
        <v>59</v>
      </c>
      <c r="W16" s="434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18">
        <f t="shared" si="1"/>
        <v>0.60416666666666652</v>
      </c>
      <c r="AG16" s="323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452"/>
      <c r="E17" s="453"/>
      <c r="F17" s="453"/>
      <c r="G17" s="453"/>
      <c r="H17" s="454"/>
      <c r="I17" s="525"/>
      <c r="J17" s="471"/>
      <c r="K17" s="459"/>
      <c r="L17" s="435"/>
      <c r="M17" s="435"/>
      <c r="N17" s="455"/>
      <c r="O17" s="456"/>
      <c r="P17" s="456"/>
      <c r="Q17" s="456"/>
      <c r="R17" s="457"/>
      <c r="S17" s="508"/>
      <c r="T17" s="435"/>
      <c r="U17" s="459"/>
      <c r="V17" s="462"/>
      <c r="W17" s="435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18">
        <f t="shared" si="1"/>
        <v>0.62499999999999989</v>
      </c>
      <c r="AG17" s="319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452"/>
      <c r="E18" s="453"/>
      <c r="F18" s="453"/>
      <c r="G18" s="453"/>
      <c r="H18" s="454"/>
      <c r="I18" s="525"/>
      <c r="J18" s="471"/>
      <c r="K18" s="459"/>
      <c r="L18" s="435"/>
      <c r="M18" s="435"/>
      <c r="N18" s="464" t="s">
        <v>256</v>
      </c>
      <c r="O18" s="465"/>
      <c r="P18" s="465"/>
      <c r="Q18" s="465"/>
      <c r="R18" s="466"/>
      <c r="S18" s="508"/>
      <c r="T18" s="435"/>
      <c r="U18" s="459"/>
      <c r="V18" s="462"/>
      <c r="W18" s="435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18">
        <f t="shared" si="1"/>
        <v>0.64583333333333315</v>
      </c>
      <c r="AG18" s="319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455"/>
      <c r="E19" s="456"/>
      <c r="F19" s="456"/>
      <c r="G19" s="456"/>
      <c r="H19" s="457"/>
      <c r="I19" s="477"/>
      <c r="J19" s="472"/>
      <c r="K19" s="460"/>
      <c r="L19" s="436"/>
      <c r="M19" s="436"/>
      <c r="N19" s="467"/>
      <c r="O19" s="468"/>
      <c r="P19" s="468"/>
      <c r="Q19" s="468"/>
      <c r="R19" s="469"/>
      <c r="S19" s="509"/>
      <c r="T19" s="436"/>
      <c r="U19" s="460"/>
      <c r="V19" s="463"/>
      <c r="W19" s="436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18">
        <f t="shared" si="1"/>
        <v>0.66666666666666652</v>
      </c>
      <c r="AG19" s="319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490" t="s">
        <v>66</v>
      </c>
      <c r="E20" s="490"/>
      <c r="F20" s="490"/>
      <c r="G20" s="490"/>
      <c r="H20" s="492"/>
      <c r="I20" s="490" t="s">
        <v>66</v>
      </c>
      <c r="J20" s="490"/>
      <c r="K20" s="490"/>
      <c r="L20" s="490"/>
      <c r="M20" s="492"/>
      <c r="N20" s="490" t="s">
        <v>66</v>
      </c>
      <c r="O20" s="490"/>
      <c r="P20" s="490"/>
      <c r="Q20" s="490"/>
      <c r="R20" s="492"/>
      <c r="S20" s="490" t="s">
        <v>66</v>
      </c>
      <c r="T20" s="490"/>
      <c r="U20" s="490"/>
      <c r="V20" s="490"/>
      <c r="W20" s="492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18">
        <f t="shared" si="1"/>
        <v>0.68749999999999978</v>
      </c>
      <c r="AG20" s="319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493"/>
      <c r="E21" s="493"/>
      <c r="F21" s="493"/>
      <c r="G21" s="493"/>
      <c r="H21" s="494"/>
      <c r="I21" s="493"/>
      <c r="J21" s="493"/>
      <c r="K21" s="493"/>
      <c r="L21" s="493"/>
      <c r="M21" s="494"/>
      <c r="N21" s="493"/>
      <c r="O21" s="493"/>
      <c r="P21" s="493"/>
      <c r="Q21" s="493"/>
      <c r="R21" s="494"/>
      <c r="S21" s="493"/>
      <c r="T21" s="493"/>
      <c r="U21" s="493"/>
      <c r="V21" s="493"/>
      <c r="W21" s="494"/>
      <c r="X21" s="419" t="s">
        <v>292</v>
      </c>
      <c r="Y21" s="420"/>
      <c r="Z21" s="421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18">
        <f t="shared" si="1"/>
        <v>0.70833333333333315</v>
      </c>
      <c r="AG21" s="319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507" t="s">
        <v>46</v>
      </c>
      <c r="E22" s="434"/>
      <c r="F22" s="431" t="s">
        <v>58</v>
      </c>
      <c r="G22" s="461" t="s">
        <v>59</v>
      </c>
      <c r="H22" s="434"/>
      <c r="I22" s="516" t="s">
        <v>46</v>
      </c>
      <c r="J22" s="428" t="s">
        <v>203</v>
      </c>
      <c r="K22" s="434"/>
      <c r="L22" s="522" t="s">
        <v>257</v>
      </c>
      <c r="M22" s="434"/>
      <c r="N22" s="434"/>
      <c r="O22" s="434"/>
      <c r="P22" s="458" t="s">
        <v>61</v>
      </c>
      <c r="Q22" s="522" t="s">
        <v>257</v>
      </c>
      <c r="R22" s="434"/>
      <c r="S22" s="507" t="s">
        <v>46</v>
      </c>
      <c r="T22" s="428" t="s">
        <v>203</v>
      </c>
      <c r="U22" s="431" t="s">
        <v>58</v>
      </c>
      <c r="V22" s="434"/>
      <c r="W22" s="434"/>
      <c r="X22" s="422"/>
      <c r="Y22" s="423"/>
      <c r="Z22" s="424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18">
        <f t="shared" si="1"/>
        <v>0.72916666666666652</v>
      </c>
      <c r="AG22" s="319">
        <f t="shared" si="2"/>
        <v>1.1041666666666665</v>
      </c>
    </row>
    <row r="23" spans="1:33" s="181" customFormat="1" ht="15" customHeight="1">
      <c r="A23" s="227" t="s">
        <v>70</v>
      </c>
      <c r="B23" s="497" t="s">
        <v>204</v>
      </c>
      <c r="C23" s="498"/>
      <c r="D23" s="508"/>
      <c r="E23" s="435"/>
      <c r="F23" s="432"/>
      <c r="G23" s="462"/>
      <c r="H23" s="435"/>
      <c r="I23" s="517"/>
      <c r="J23" s="429"/>
      <c r="K23" s="435"/>
      <c r="L23" s="523"/>
      <c r="M23" s="435"/>
      <c r="N23" s="435"/>
      <c r="O23" s="435"/>
      <c r="P23" s="459"/>
      <c r="Q23" s="523"/>
      <c r="R23" s="435"/>
      <c r="S23" s="508"/>
      <c r="T23" s="429"/>
      <c r="U23" s="432"/>
      <c r="V23" s="435"/>
      <c r="W23" s="435"/>
      <c r="X23" s="422"/>
      <c r="Y23" s="423"/>
      <c r="Z23" s="424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18">
        <f t="shared" si="1"/>
        <v>0.74999999999999989</v>
      </c>
      <c r="AG23" s="319">
        <f t="shared" si="2"/>
        <v>1.125</v>
      </c>
    </row>
    <row r="24" spans="1:33" s="181" customFormat="1" ht="15" customHeight="1" thickBot="1">
      <c r="A24" s="227" t="s">
        <v>71</v>
      </c>
      <c r="B24" s="499"/>
      <c r="C24" s="500"/>
      <c r="D24" s="508"/>
      <c r="E24" s="435"/>
      <c r="F24" s="432"/>
      <c r="G24" s="462"/>
      <c r="H24" s="435"/>
      <c r="I24" s="517"/>
      <c r="J24" s="429"/>
      <c r="K24" s="435"/>
      <c r="L24" s="523"/>
      <c r="M24" s="435"/>
      <c r="N24" s="435"/>
      <c r="O24" s="435"/>
      <c r="P24" s="459"/>
      <c r="Q24" s="523"/>
      <c r="R24" s="435"/>
      <c r="S24" s="508"/>
      <c r="T24" s="429"/>
      <c r="U24" s="432"/>
      <c r="V24" s="435"/>
      <c r="W24" s="435"/>
      <c r="X24" s="422"/>
      <c r="Y24" s="423"/>
      <c r="Z24" s="424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18">
        <f t="shared" si="1"/>
        <v>0.77083333333333326</v>
      </c>
      <c r="AG24" s="319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509"/>
      <c r="E25" s="436"/>
      <c r="F25" s="433"/>
      <c r="G25" s="463"/>
      <c r="H25" s="436"/>
      <c r="I25" s="518"/>
      <c r="J25" s="430"/>
      <c r="K25" s="436"/>
      <c r="L25" s="524"/>
      <c r="M25" s="436"/>
      <c r="N25" s="436"/>
      <c r="O25" s="436"/>
      <c r="P25" s="460"/>
      <c r="Q25" s="524"/>
      <c r="R25" s="436"/>
      <c r="S25" s="509"/>
      <c r="T25" s="430"/>
      <c r="U25" s="433"/>
      <c r="V25" s="436"/>
      <c r="W25" s="436"/>
      <c r="X25" s="422"/>
      <c r="Y25" s="423"/>
      <c r="Z25" s="424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18">
        <f t="shared" si="1"/>
        <v>0.79166666666666663</v>
      </c>
      <c r="AG25" s="319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37" t="s">
        <v>55</v>
      </c>
      <c r="E26" s="438"/>
      <c r="F26" s="438"/>
      <c r="G26" s="438"/>
      <c r="H26" s="439"/>
      <c r="I26" s="437" t="s">
        <v>55</v>
      </c>
      <c r="J26" s="438"/>
      <c r="K26" s="438"/>
      <c r="L26" s="438"/>
      <c r="M26" s="439"/>
      <c r="N26" s="437" t="s">
        <v>55</v>
      </c>
      <c r="O26" s="438"/>
      <c r="P26" s="438"/>
      <c r="Q26" s="438"/>
      <c r="R26" s="439"/>
      <c r="S26" s="437" t="s">
        <v>55</v>
      </c>
      <c r="T26" s="438"/>
      <c r="U26" s="438"/>
      <c r="V26" s="438"/>
      <c r="W26" s="439"/>
      <c r="X26" s="422"/>
      <c r="Y26" s="423"/>
      <c r="Z26" s="424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18">
        <f t="shared" si="1"/>
        <v>0.8125</v>
      </c>
      <c r="AG26" s="319">
        <f t="shared" si="2"/>
        <v>1.1875</v>
      </c>
    </row>
    <row r="27" spans="1:33" s="181" customFormat="1" ht="15" customHeight="1">
      <c r="A27" s="225" t="s">
        <v>74</v>
      </c>
      <c r="B27" s="501" t="s">
        <v>293</v>
      </c>
      <c r="C27" s="502"/>
      <c r="D27" s="516" t="s">
        <v>46</v>
      </c>
      <c r="E27" s="428" t="s">
        <v>203</v>
      </c>
      <c r="F27" s="519"/>
      <c r="G27" s="522" t="s">
        <v>257</v>
      </c>
      <c r="H27" s="434"/>
      <c r="I27" s="434"/>
      <c r="J27" s="434"/>
      <c r="K27" s="440" t="s">
        <v>173</v>
      </c>
      <c r="L27" s="443" t="s">
        <v>45</v>
      </c>
      <c r="M27" s="446" t="s">
        <v>294</v>
      </c>
      <c r="N27" s="507" t="s">
        <v>46</v>
      </c>
      <c r="O27" s="428" t="s">
        <v>203</v>
      </c>
      <c r="P27" s="440" t="s">
        <v>173</v>
      </c>
      <c r="Q27" s="443" t="s">
        <v>48</v>
      </c>
      <c r="R27" s="446">
        <v>802.24</v>
      </c>
      <c r="S27" s="449" t="s">
        <v>82</v>
      </c>
      <c r="T27" s="450"/>
      <c r="U27" s="450"/>
      <c r="V27" s="450"/>
      <c r="W27" s="451"/>
      <c r="X27" s="422"/>
      <c r="Y27" s="423"/>
      <c r="Z27" s="424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18">
        <f t="shared" si="1"/>
        <v>0.83333333333333337</v>
      </c>
      <c r="AG27" s="319">
        <f t="shared" si="2"/>
        <v>1.2083333333333335</v>
      </c>
    </row>
    <row r="28" spans="1:33" s="181" customFormat="1" ht="15" customHeight="1">
      <c r="A28" s="227" t="s">
        <v>75</v>
      </c>
      <c r="B28" s="503"/>
      <c r="C28" s="504"/>
      <c r="D28" s="517"/>
      <c r="E28" s="429"/>
      <c r="F28" s="520"/>
      <c r="G28" s="523"/>
      <c r="H28" s="435"/>
      <c r="I28" s="435"/>
      <c r="J28" s="435"/>
      <c r="K28" s="441"/>
      <c r="L28" s="444"/>
      <c r="M28" s="447"/>
      <c r="N28" s="508"/>
      <c r="O28" s="429"/>
      <c r="P28" s="441"/>
      <c r="Q28" s="444"/>
      <c r="R28" s="447"/>
      <c r="S28" s="452"/>
      <c r="T28" s="453"/>
      <c r="U28" s="453"/>
      <c r="V28" s="453"/>
      <c r="W28" s="454"/>
      <c r="X28" s="422"/>
      <c r="Y28" s="423"/>
      <c r="Z28" s="424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18">
        <f t="shared" si="1"/>
        <v>0.85416666666666674</v>
      </c>
      <c r="AG28" s="319">
        <f t="shared" si="2"/>
        <v>1.2291666666666667</v>
      </c>
    </row>
    <row r="29" spans="1:33" s="181" customFormat="1" ht="15" customHeight="1" thickBot="1">
      <c r="A29" s="227" t="s">
        <v>76</v>
      </c>
      <c r="B29" s="505"/>
      <c r="C29" s="506"/>
      <c r="D29" s="517"/>
      <c r="E29" s="429"/>
      <c r="F29" s="520"/>
      <c r="G29" s="523"/>
      <c r="H29" s="435"/>
      <c r="I29" s="435"/>
      <c r="J29" s="435"/>
      <c r="K29" s="441"/>
      <c r="L29" s="444"/>
      <c r="M29" s="447"/>
      <c r="N29" s="508"/>
      <c r="O29" s="429"/>
      <c r="P29" s="441"/>
      <c r="Q29" s="444"/>
      <c r="R29" s="447"/>
      <c r="S29" s="452"/>
      <c r="T29" s="453"/>
      <c r="U29" s="453"/>
      <c r="V29" s="453"/>
      <c r="W29" s="454"/>
      <c r="X29" s="422"/>
      <c r="Y29" s="423"/>
      <c r="Z29" s="424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18">
        <f t="shared" si="1"/>
        <v>0.87500000000000011</v>
      </c>
      <c r="AG29" s="319">
        <f t="shared" si="2"/>
        <v>1.25</v>
      </c>
    </row>
    <row r="30" spans="1:33" s="181" customFormat="1" ht="15" customHeight="1" thickBot="1">
      <c r="A30" s="227" t="s">
        <v>77</v>
      </c>
      <c r="B30" s="497" t="s">
        <v>78</v>
      </c>
      <c r="C30" s="498"/>
      <c r="D30" s="518"/>
      <c r="E30" s="430"/>
      <c r="F30" s="521"/>
      <c r="G30" s="524"/>
      <c r="H30" s="436"/>
      <c r="I30" s="436"/>
      <c r="J30" s="436"/>
      <c r="K30" s="442"/>
      <c r="L30" s="445"/>
      <c r="M30" s="448"/>
      <c r="N30" s="509"/>
      <c r="O30" s="430"/>
      <c r="P30" s="442"/>
      <c r="Q30" s="445"/>
      <c r="R30" s="448"/>
      <c r="S30" s="455"/>
      <c r="T30" s="456"/>
      <c r="U30" s="456"/>
      <c r="V30" s="456"/>
      <c r="W30" s="457"/>
      <c r="X30" s="425"/>
      <c r="Y30" s="426"/>
      <c r="Z30" s="427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18">
        <f t="shared" si="1"/>
        <v>0.89583333333333348</v>
      </c>
      <c r="AG30" s="319">
        <f t="shared" si="2"/>
        <v>1.2708333333333335</v>
      </c>
    </row>
    <row r="31" spans="1:33" s="181" customFormat="1" ht="15" customHeight="1" thickBot="1">
      <c r="A31" s="220" t="s">
        <v>79</v>
      </c>
      <c r="B31" s="499"/>
      <c r="C31" s="500"/>
      <c r="D31" s="387" t="s">
        <v>81</v>
      </c>
      <c r="E31" s="388"/>
      <c r="F31" s="388"/>
      <c r="G31" s="388"/>
      <c r="H31" s="389"/>
      <c r="I31" s="310"/>
      <c r="J31" s="311"/>
      <c r="K31" s="311"/>
      <c r="L31" s="311"/>
      <c r="M31" s="396" t="s">
        <v>295</v>
      </c>
      <c r="N31" s="378" t="s">
        <v>164</v>
      </c>
      <c r="O31" s="379"/>
      <c r="P31" s="379"/>
      <c r="Q31" s="379"/>
      <c r="R31" s="380"/>
      <c r="S31" s="387" t="s">
        <v>81</v>
      </c>
      <c r="T31" s="388"/>
      <c r="U31" s="388"/>
      <c r="V31" s="388"/>
      <c r="W31" s="389"/>
      <c r="X31" s="214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18">
        <f t="shared" si="1"/>
        <v>0.91666666666666685</v>
      </c>
      <c r="AG31" s="256">
        <f t="shared" si="2"/>
        <v>1.291666666666667</v>
      </c>
    </row>
    <row r="32" spans="1:33" s="181" customFormat="1" ht="15" customHeight="1" thickBot="1">
      <c r="A32" s="220" t="s">
        <v>80</v>
      </c>
      <c r="B32" s="510" t="s">
        <v>296</v>
      </c>
      <c r="C32" s="511"/>
      <c r="D32" s="390"/>
      <c r="E32" s="391"/>
      <c r="F32" s="391"/>
      <c r="G32" s="391"/>
      <c r="H32" s="392"/>
      <c r="I32" s="312"/>
      <c r="J32" s="313"/>
      <c r="K32" s="313"/>
      <c r="L32" s="313"/>
      <c r="M32" s="397"/>
      <c r="N32" s="381"/>
      <c r="O32" s="382"/>
      <c r="P32" s="382"/>
      <c r="Q32" s="382"/>
      <c r="R32" s="383"/>
      <c r="S32" s="390"/>
      <c r="T32" s="391"/>
      <c r="U32" s="391"/>
      <c r="V32" s="391"/>
      <c r="W32" s="392"/>
      <c r="X32" s="214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18">
        <f t="shared" si="1"/>
        <v>0.93750000000000022</v>
      </c>
      <c r="AG32" s="256">
        <f t="shared" si="2"/>
        <v>1.3125000000000002</v>
      </c>
    </row>
    <row r="33" spans="1:33" s="181" customFormat="1" ht="15" customHeight="1">
      <c r="A33" s="220" t="s">
        <v>83</v>
      </c>
      <c r="B33" s="512"/>
      <c r="C33" s="513"/>
      <c r="D33" s="390"/>
      <c r="E33" s="391"/>
      <c r="F33" s="391"/>
      <c r="G33" s="391"/>
      <c r="H33" s="392"/>
      <c r="I33" s="312"/>
      <c r="J33" s="313"/>
      <c r="K33" s="313"/>
      <c r="L33" s="313"/>
      <c r="M33" s="396" t="s">
        <v>297</v>
      </c>
      <c r="N33" s="381"/>
      <c r="O33" s="382"/>
      <c r="P33" s="382"/>
      <c r="Q33" s="382"/>
      <c r="R33" s="383"/>
      <c r="S33" s="390"/>
      <c r="T33" s="391"/>
      <c r="U33" s="391"/>
      <c r="V33" s="391"/>
      <c r="W33" s="392"/>
      <c r="X33" s="214"/>
      <c r="Y33" s="314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24">
        <f t="shared" si="1"/>
        <v>0.95833333333333359</v>
      </c>
      <c r="AG33" s="256">
        <f t="shared" si="2"/>
        <v>1.3333333333333335</v>
      </c>
    </row>
    <row r="34" spans="1:33" s="181" customFormat="1" ht="15" customHeight="1" thickBot="1">
      <c r="A34" s="220" t="s">
        <v>84</v>
      </c>
      <c r="B34" s="512"/>
      <c r="C34" s="513"/>
      <c r="D34" s="390"/>
      <c r="E34" s="391"/>
      <c r="F34" s="391"/>
      <c r="G34" s="391"/>
      <c r="H34" s="392"/>
      <c r="I34" s="312"/>
      <c r="J34" s="313"/>
      <c r="K34" s="313"/>
      <c r="L34" s="313"/>
      <c r="M34" s="397"/>
      <c r="N34" s="381"/>
      <c r="O34" s="382"/>
      <c r="P34" s="382"/>
      <c r="Q34" s="382"/>
      <c r="R34" s="383"/>
      <c r="S34" s="390"/>
      <c r="T34" s="391"/>
      <c r="U34" s="391"/>
      <c r="V34" s="391"/>
      <c r="W34" s="392"/>
      <c r="X34" s="214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24">
        <f t="shared" si="1"/>
        <v>0.97916666666666696</v>
      </c>
      <c r="AG34" s="256">
        <f t="shared" si="2"/>
        <v>1.354166666666667</v>
      </c>
    </row>
    <row r="35" spans="1:33" s="181" customFormat="1" ht="15" customHeight="1" thickBot="1">
      <c r="A35" s="220" t="s">
        <v>85</v>
      </c>
      <c r="B35" s="512"/>
      <c r="C35" s="513"/>
      <c r="D35" s="390"/>
      <c r="E35" s="391"/>
      <c r="F35" s="391"/>
      <c r="G35" s="391"/>
      <c r="H35" s="392"/>
      <c r="I35" s="398" t="s">
        <v>81</v>
      </c>
      <c r="J35" s="399"/>
      <c r="K35" s="399"/>
      <c r="L35" s="399"/>
      <c r="M35" s="400"/>
      <c r="N35" s="384"/>
      <c r="O35" s="385"/>
      <c r="P35" s="385"/>
      <c r="Q35" s="385"/>
      <c r="R35" s="386"/>
      <c r="S35" s="390"/>
      <c r="T35" s="391"/>
      <c r="U35" s="391"/>
      <c r="V35" s="391"/>
      <c r="W35" s="392"/>
      <c r="X35" s="214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17">
        <f t="shared" si="1"/>
        <v>1.0000000000000004</v>
      </c>
      <c r="AG35" s="256">
        <f t="shared" si="2"/>
        <v>1.3750000000000004</v>
      </c>
    </row>
    <row r="36" spans="1:33" s="181" customFormat="1" ht="15" customHeight="1">
      <c r="A36" s="220" t="s">
        <v>86</v>
      </c>
      <c r="B36" s="512"/>
      <c r="C36" s="513"/>
      <c r="D36" s="390"/>
      <c r="E36" s="391"/>
      <c r="F36" s="391"/>
      <c r="G36" s="391"/>
      <c r="H36" s="392"/>
      <c r="I36" s="398"/>
      <c r="J36" s="399"/>
      <c r="K36" s="399"/>
      <c r="L36" s="399"/>
      <c r="M36" s="400"/>
      <c r="N36" s="401"/>
      <c r="O36" s="402"/>
      <c r="P36" s="402"/>
      <c r="Q36" s="402"/>
      <c r="R36" s="403"/>
      <c r="S36" s="390"/>
      <c r="T36" s="391"/>
      <c r="U36" s="391"/>
      <c r="V36" s="391"/>
      <c r="W36" s="392"/>
      <c r="X36" s="214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17">
        <f t="shared" si="1"/>
        <v>1.0208333333333337</v>
      </c>
      <c r="AG36" s="256">
        <f t="shared" si="2"/>
        <v>1.3958333333333337</v>
      </c>
    </row>
    <row r="37" spans="1:33" s="181" customFormat="1" ht="15" customHeight="1">
      <c r="A37" s="220" t="s">
        <v>87</v>
      </c>
      <c r="B37" s="512"/>
      <c r="C37" s="513"/>
      <c r="D37" s="390"/>
      <c r="E37" s="391"/>
      <c r="F37" s="391"/>
      <c r="G37" s="391"/>
      <c r="H37" s="392"/>
      <c r="I37" s="298"/>
      <c r="J37" s="299"/>
      <c r="K37" s="299"/>
      <c r="L37" s="299"/>
      <c r="M37" s="300"/>
      <c r="N37" s="401"/>
      <c r="O37" s="402"/>
      <c r="P37" s="402"/>
      <c r="Q37" s="402"/>
      <c r="R37" s="403"/>
      <c r="S37" s="390"/>
      <c r="T37" s="391"/>
      <c r="U37" s="391"/>
      <c r="V37" s="391"/>
      <c r="W37" s="392"/>
      <c r="X37" s="214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17">
        <f t="shared" si="1"/>
        <v>1.0416666666666672</v>
      </c>
      <c r="AG37" s="256">
        <f t="shared" si="2"/>
        <v>1.416666666666667</v>
      </c>
    </row>
    <row r="38" spans="1:33" s="181" customFormat="1" ht="15" customHeight="1">
      <c r="A38" s="220" t="s">
        <v>88</v>
      </c>
      <c r="B38" s="512"/>
      <c r="C38" s="513"/>
      <c r="D38" s="390"/>
      <c r="E38" s="391"/>
      <c r="F38" s="391"/>
      <c r="G38" s="391"/>
      <c r="H38" s="392"/>
      <c r="I38" s="298"/>
      <c r="J38" s="299"/>
      <c r="K38" s="299"/>
      <c r="L38" s="299"/>
      <c r="M38" s="300"/>
      <c r="N38" s="401"/>
      <c r="O38" s="402"/>
      <c r="P38" s="402"/>
      <c r="Q38" s="402"/>
      <c r="R38" s="403"/>
      <c r="S38" s="390"/>
      <c r="T38" s="391"/>
      <c r="U38" s="391"/>
      <c r="V38" s="391"/>
      <c r="W38" s="392"/>
      <c r="X38" s="214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17">
        <f t="shared" si="1"/>
        <v>1.0625000000000004</v>
      </c>
      <c r="AG38" s="256">
        <f t="shared" si="2"/>
        <v>1.4375000000000004</v>
      </c>
    </row>
    <row r="39" spans="1:33" s="181" customFormat="1" ht="15" customHeight="1">
      <c r="A39" s="220" t="s">
        <v>89</v>
      </c>
      <c r="B39" s="512"/>
      <c r="C39" s="513"/>
      <c r="D39" s="390"/>
      <c r="E39" s="391"/>
      <c r="F39" s="391"/>
      <c r="G39" s="391"/>
      <c r="H39" s="392"/>
      <c r="I39" s="298"/>
      <c r="J39" s="299"/>
      <c r="K39" s="299"/>
      <c r="L39" s="299"/>
      <c r="M39" s="300"/>
      <c r="N39" s="401"/>
      <c r="O39" s="402"/>
      <c r="P39" s="402"/>
      <c r="Q39" s="402"/>
      <c r="R39" s="403"/>
      <c r="S39" s="390"/>
      <c r="T39" s="391"/>
      <c r="U39" s="391"/>
      <c r="V39" s="391"/>
      <c r="W39" s="392"/>
      <c r="X39" s="214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17">
        <f t="shared" si="1"/>
        <v>1.0833333333333339</v>
      </c>
      <c r="AG39" s="256">
        <f t="shared" si="2"/>
        <v>1.4583333333333339</v>
      </c>
    </row>
    <row r="40" spans="1:33" s="181" customFormat="1" ht="15" customHeight="1" thickBot="1">
      <c r="A40" s="220" t="s">
        <v>90</v>
      </c>
      <c r="B40" s="514"/>
      <c r="C40" s="515"/>
      <c r="D40" s="393"/>
      <c r="E40" s="394"/>
      <c r="F40" s="394"/>
      <c r="G40" s="394"/>
      <c r="H40" s="395"/>
      <c r="I40" s="301"/>
      <c r="J40" s="302"/>
      <c r="K40" s="302"/>
      <c r="L40" s="302"/>
      <c r="M40" s="303"/>
      <c r="N40" s="404"/>
      <c r="O40" s="405"/>
      <c r="P40" s="405"/>
      <c r="Q40" s="405"/>
      <c r="R40" s="406"/>
      <c r="S40" s="393"/>
      <c r="T40" s="394"/>
      <c r="U40" s="394"/>
      <c r="V40" s="394"/>
      <c r="W40" s="395"/>
      <c r="X40" s="228"/>
      <c r="Y40" s="229"/>
      <c r="Z40" s="230"/>
      <c r="AA40" s="228"/>
      <c r="AB40" s="229"/>
      <c r="AC40" s="230"/>
      <c r="AD40" s="231">
        <f t="shared" si="3"/>
        <v>0.93750000000000056</v>
      </c>
      <c r="AE40" s="284">
        <f t="shared" si="0"/>
        <v>0.81250000000000056</v>
      </c>
      <c r="AF40" s="320">
        <f t="shared" si="1"/>
        <v>1.1041666666666672</v>
      </c>
      <c r="AG40" s="283">
        <f t="shared" si="2"/>
        <v>1.4791666666666672</v>
      </c>
    </row>
    <row r="41" spans="1:33" s="114" customFormat="1" ht="15" customHeight="1" thickBot="1">
      <c r="A41" s="269" t="s">
        <v>91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3" s="114" customFormat="1" ht="15" customHeight="1">
      <c r="A42" s="232" t="s">
        <v>92</v>
      </c>
      <c r="B42" s="407" t="s">
        <v>93</v>
      </c>
      <c r="C42" s="408"/>
      <c r="D42" s="408"/>
      <c r="E42" s="408"/>
      <c r="F42" s="408"/>
      <c r="G42" s="408"/>
      <c r="H42" s="408"/>
      <c r="I42" s="408"/>
      <c r="J42" s="409"/>
      <c r="K42" s="244"/>
      <c r="L42" s="244"/>
      <c r="M42" s="244"/>
      <c r="N42" s="233" t="s">
        <v>258</v>
      </c>
      <c r="O42" s="410" t="s">
        <v>259</v>
      </c>
      <c r="P42" s="411"/>
      <c r="Q42" s="411"/>
      <c r="R42" s="411"/>
      <c r="S42" s="411"/>
      <c r="T42" s="411"/>
      <c r="U42" s="411"/>
      <c r="V42" s="411"/>
      <c r="W42" s="411"/>
      <c r="X42" s="412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413" t="s">
        <v>96</v>
      </c>
      <c r="C43" s="414"/>
      <c r="D43" s="414"/>
      <c r="E43" s="414"/>
      <c r="F43" s="414"/>
      <c r="G43" s="414"/>
      <c r="H43" s="414"/>
      <c r="I43" s="414"/>
      <c r="J43" s="415"/>
      <c r="K43" s="244"/>
      <c r="L43" s="244"/>
      <c r="M43" s="244"/>
      <c r="N43" s="233" t="s">
        <v>94</v>
      </c>
      <c r="O43" s="416" t="s">
        <v>260</v>
      </c>
      <c r="P43" s="417"/>
      <c r="Q43" s="417"/>
      <c r="R43" s="417"/>
      <c r="S43" s="417"/>
      <c r="T43" s="417"/>
      <c r="U43" s="417"/>
      <c r="V43" s="417"/>
      <c r="W43" s="417"/>
      <c r="X43" s="418"/>
      <c r="Y43" s="246"/>
      <c r="Z43" s="244"/>
      <c r="AA43" s="244"/>
      <c r="AB43" s="246"/>
      <c r="AC43" s="247"/>
    </row>
    <row r="44" spans="1:33" s="114" customFormat="1" ht="13">
      <c r="A44" s="232" t="s">
        <v>205</v>
      </c>
      <c r="B44" s="351" t="s">
        <v>206</v>
      </c>
      <c r="C44" s="352"/>
      <c r="D44" s="352"/>
      <c r="E44" s="352"/>
      <c r="F44" s="352"/>
      <c r="G44" s="352"/>
      <c r="H44" s="352"/>
      <c r="I44" s="352"/>
      <c r="J44" s="353"/>
      <c r="K44" s="244"/>
      <c r="L44" s="244"/>
      <c r="M44" s="244"/>
      <c r="N44" s="233" t="s">
        <v>97</v>
      </c>
      <c r="O44" s="354" t="s">
        <v>98</v>
      </c>
      <c r="P44" s="355"/>
      <c r="Q44" s="355"/>
      <c r="R44" s="355"/>
      <c r="S44" s="355"/>
      <c r="T44" s="355"/>
      <c r="U44" s="355"/>
      <c r="V44" s="355"/>
      <c r="W44" s="355"/>
      <c r="X44" s="356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357" t="s">
        <v>99</v>
      </c>
      <c r="C45" s="358"/>
      <c r="D45" s="358"/>
      <c r="E45" s="358"/>
      <c r="F45" s="358"/>
      <c r="G45" s="358"/>
      <c r="H45" s="358"/>
      <c r="I45" s="358"/>
      <c r="J45" s="359"/>
      <c r="K45" s="244"/>
      <c r="L45" s="244"/>
      <c r="M45" s="244"/>
      <c r="N45" s="233" t="s">
        <v>100</v>
      </c>
      <c r="O45" s="360" t="s">
        <v>101</v>
      </c>
      <c r="P45" s="361"/>
      <c r="Q45" s="361"/>
      <c r="R45" s="361"/>
      <c r="S45" s="361"/>
      <c r="T45" s="361"/>
      <c r="U45" s="361"/>
      <c r="V45" s="361"/>
      <c r="W45" s="361"/>
      <c r="X45" s="362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363" t="s">
        <v>103</v>
      </c>
      <c r="C46" s="364"/>
      <c r="D46" s="364"/>
      <c r="E46" s="364"/>
      <c r="F46" s="364"/>
      <c r="G46" s="364"/>
      <c r="H46" s="364"/>
      <c r="I46" s="364"/>
      <c r="J46" s="365"/>
      <c r="K46" s="244"/>
      <c r="L46" s="244"/>
      <c r="M46" s="244"/>
      <c r="N46" s="233" t="s">
        <v>261</v>
      </c>
      <c r="O46" s="366" t="s">
        <v>262</v>
      </c>
      <c r="P46" s="367"/>
      <c r="Q46" s="367"/>
      <c r="R46" s="367"/>
      <c r="S46" s="367"/>
      <c r="T46" s="367"/>
      <c r="U46" s="367"/>
      <c r="V46" s="367"/>
      <c r="W46" s="367"/>
      <c r="X46" s="368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369" t="s">
        <v>174</v>
      </c>
      <c r="C47" s="370"/>
      <c r="D47" s="370"/>
      <c r="E47" s="370"/>
      <c r="F47" s="370"/>
      <c r="G47" s="370"/>
      <c r="H47" s="370"/>
      <c r="I47" s="370"/>
      <c r="J47" s="371"/>
      <c r="K47" s="244"/>
      <c r="L47" s="244"/>
      <c r="M47" s="244"/>
      <c r="N47" s="233">
        <v>802</v>
      </c>
      <c r="O47" s="372" t="s">
        <v>298</v>
      </c>
      <c r="P47" s="373"/>
      <c r="Q47" s="373"/>
      <c r="R47" s="373"/>
      <c r="S47" s="373"/>
      <c r="T47" s="373"/>
      <c r="U47" s="373"/>
      <c r="V47" s="373"/>
      <c r="W47" s="373"/>
      <c r="X47" s="374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/>
      <c r="O48" s="234"/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375" t="s">
        <v>110</v>
      </c>
      <c r="C50" s="376"/>
      <c r="D50" s="376"/>
      <c r="E50" s="376"/>
      <c r="F50" s="376"/>
      <c r="G50" s="376"/>
      <c r="H50" s="376"/>
      <c r="I50" s="376"/>
      <c r="J50" s="377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173</v>
      </c>
      <c r="B51" s="339" t="s">
        <v>175</v>
      </c>
      <c r="C51" s="340"/>
      <c r="D51" s="340"/>
      <c r="E51" s="340"/>
      <c r="F51" s="340"/>
      <c r="G51" s="340"/>
      <c r="H51" s="340"/>
      <c r="I51" s="340"/>
      <c r="J51" s="341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263</v>
      </c>
      <c r="B52" s="342" t="s">
        <v>264</v>
      </c>
      <c r="C52" s="343"/>
      <c r="D52" s="343"/>
      <c r="E52" s="343"/>
      <c r="F52" s="343"/>
      <c r="G52" s="343"/>
      <c r="H52" s="343"/>
      <c r="I52" s="343"/>
      <c r="J52" s="344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5" thickBot="1">
      <c r="A53" s="272"/>
      <c r="B53" s="248"/>
      <c r="C53" s="249"/>
      <c r="D53" s="250"/>
      <c r="E53" s="250"/>
      <c r="F53" s="250"/>
      <c r="G53" s="250"/>
      <c r="H53" s="250"/>
      <c r="I53" s="250"/>
      <c r="J53" s="251"/>
      <c r="K53" s="244"/>
      <c r="L53" s="244"/>
      <c r="M53" s="244"/>
      <c r="N53" s="273"/>
      <c r="O53" s="252"/>
      <c r="P53" s="253"/>
      <c r="Q53" s="253"/>
      <c r="R53" s="253"/>
      <c r="S53" s="254"/>
      <c r="T53" s="254"/>
      <c r="U53" s="254"/>
      <c r="V53" s="254"/>
      <c r="W53" s="254"/>
      <c r="X53" s="255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5" thickBot="1">
      <c r="A54" s="274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7"/>
      <c r="Y54" s="277"/>
      <c r="Z54" s="276"/>
      <c r="AA54" s="277"/>
      <c r="AB54" s="277"/>
      <c r="AC54" s="278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21"/>
      <c r="AE55" s="321"/>
      <c r="AF55" s="321"/>
      <c r="AG55" s="321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22"/>
      <c r="AE56" s="322"/>
      <c r="AF56" s="322"/>
      <c r="AG56" s="322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22"/>
      <c r="AE57" s="322"/>
      <c r="AF57" s="322"/>
      <c r="AG57" s="322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22"/>
      <c r="AE58" s="322"/>
      <c r="AF58" s="322"/>
      <c r="AG58" s="322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22"/>
      <c r="AE59" s="322"/>
      <c r="AF59" s="322"/>
      <c r="AG59" s="322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22"/>
      <c r="AE60" s="322"/>
      <c r="AF60" s="322"/>
      <c r="AG60" s="322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22"/>
      <c r="AE61" s="322"/>
      <c r="AF61" s="322"/>
      <c r="AG61" s="322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22"/>
      <c r="AE62" s="322"/>
      <c r="AF62" s="322"/>
      <c r="AG62" s="322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22"/>
      <c r="AE63" s="322"/>
      <c r="AF63" s="322"/>
      <c r="AG63" s="322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22"/>
      <c r="AE64" s="322"/>
      <c r="AF64" s="322"/>
      <c r="AG64" s="322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22"/>
      <c r="AE65" s="322"/>
      <c r="AF65" s="322"/>
      <c r="AG65" s="322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22"/>
      <c r="AE66" s="322"/>
      <c r="AF66" s="322"/>
      <c r="AG66" s="322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22"/>
      <c r="AE67" s="322"/>
      <c r="AF67" s="322"/>
      <c r="AG67" s="322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28"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S11:S14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D31:H40"/>
    <mergeCell ref="M31:M32"/>
    <mergeCell ref="D22:D25"/>
    <mergeCell ref="E22:E25"/>
    <mergeCell ref="F22:F25"/>
    <mergeCell ref="G22:G25"/>
    <mergeCell ref="H22:H25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N11:R12"/>
    <mergeCell ref="T11:T14"/>
    <mergeCell ref="U11:U14"/>
    <mergeCell ref="V11:V14"/>
    <mergeCell ref="W11:W14"/>
    <mergeCell ref="P13:P14"/>
    <mergeCell ref="Q13:Q14"/>
    <mergeCell ref="R13:R14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B51:J51"/>
    <mergeCell ref="B52:J52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B50:J50"/>
    <mergeCell ref="N31:R35"/>
    <mergeCell ref="S31:W40"/>
    <mergeCell ref="M33:M34"/>
    <mergeCell ref="I35:M36"/>
    <mergeCell ref="N36:R40"/>
    <mergeCell ref="B42:J42"/>
    <mergeCell ref="O42:X42"/>
    <mergeCell ref="B43:J43"/>
    <mergeCell ref="O43:X43"/>
    <mergeCell ref="X21:Z30"/>
    <mergeCell ref="T22:T25"/>
    <mergeCell ref="U22:U25"/>
  </mergeCells>
  <phoneticPr fontId="23"/>
  <hyperlinks>
    <hyperlink ref="B8:C8" r:id="rId1" display="Virtual Rm 1" xr:uid="{96CA9DFA-CAF8-4E98-A4A8-B03BE308F456}"/>
    <hyperlink ref="E8" r:id="rId2" xr:uid="{D86D07D3-A7CF-4808-9C6F-2E261D8A762A}"/>
    <hyperlink ref="D8" r:id="rId3" xr:uid="{F65DEFBC-DC2B-4B6D-A4FD-B126E856A13E}"/>
    <hyperlink ref="F8" r:id="rId4" xr:uid="{424ADABA-9A0A-4EE1-B84A-744CEEE6ED79}"/>
    <hyperlink ref="B27:C29" r:id="rId5" display="WIRELESS CHAIRS MTG" xr:uid="{86AB06A9-E083-4687-AC5C-230D3B988592}"/>
    <hyperlink ref="J8" r:id="rId6" xr:uid="{E1427FEE-AABC-424C-8B29-F4C2904E80E3}"/>
    <hyperlink ref="I8" r:id="rId7" xr:uid="{CC3113FE-4C55-4CA7-841F-28207D010157}"/>
    <hyperlink ref="K8" r:id="rId8" xr:uid="{714420BD-31E5-494F-954A-B7C6E4B1F9F2}"/>
    <hyperlink ref="O8" r:id="rId9" xr:uid="{64C6D9BD-9D3F-44E8-A7A0-1FBDB40A7D72}"/>
    <hyperlink ref="N8" r:id="rId10" xr:uid="{AACFDB45-BADE-4DE7-95C6-BC601728DDC7}"/>
    <hyperlink ref="P8" r:id="rId11" xr:uid="{4A9CC657-5EFF-4779-BBD6-A51BEB70D668}"/>
    <hyperlink ref="G8" r:id="rId12" xr:uid="{F8D43475-47D9-47D2-83DC-46234EB8325F}"/>
    <hyperlink ref="L8" r:id="rId13" xr:uid="{2A3EEFC3-CDB3-4B3C-93E7-EE6356550595}"/>
    <hyperlink ref="Q8" r:id="rId14" xr:uid="{4E1B64DB-5D9C-49A3-9B55-705146FBF3DB}"/>
    <hyperlink ref="M31" r:id="rId15" display="802.15/802.1 Joint Mtg." xr:uid="{604D2A7D-76A3-4B06-9C29-8B25953CA3DA}"/>
    <hyperlink ref="M33" r:id="rId16" display="802.15/802.1 Joint Mtg." xr:uid="{F97C7BF0-3404-4BEF-89E8-8D23EDAD19C2}"/>
    <hyperlink ref="T8" r:id="rId17" xr:uid="{702DFB3D-1C71-467C-967B-20F0940D6E30}"/>
    <hyperlink ref="S8" r:id="rId18" xr:uid="{59A958D4-F69E-4EE8-9150-C4C0DE0FFDF2}"/>
    <hyperlink ref="U8" r:id="rId19" xr:uid="{84FE13D7-3E85-4340-AF88-C05FD1680031}"/>
    <hyperlink ref="V8" r:id="rId20" xr:uid="{453107E9-7E8E-4671-A569-985847F598F4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65" zoomScale="50" zoomScaleNormal="50" workbookViewId="0">
      <selection activeCell="A150" sqref="A150:XFD173"/>
    </sheetView>
  </sheetViews>
  <sheetFormatPr defaultColWidth="8.81640625" defaultRowHeight="12.5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5">
      <c r="A2" s="123" t="s">
        <v>111</v>
      </c>
      <c r="G2" s="285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9" customFormat="1" ht="35">
      <c r="A151" s="279" t="s">
        <v>111</v>
      </c>
      <c r="G151" s="286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J39" workbookViewId="0">
      <selection activeCell="R53" sqref="R53"/>
    </sheetView>
  </sheetViews>
  <sheetFormatPr defaultColWidth="8.81640625" defaultRowHeight="12.5"/>
  <sheetData>
    <row r="17" spans="4:6">
      <c r="E17" t="s">
        <v>135</v>
      </c>
    </row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topLeftCell="A5" zoomScale="80" zoomScaleNormal="80" workbookViewId="0">
      <selection activeCell="D20" sqref="D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" thickBot="1">
      <c r="B2" s="15"/>
      <c r="C2" s="12"/>
      <c r="D2" s="18" t="s">
        <v>348</v>
      </c>
      <c r="F2" s="15"/>
      <c r="G2" s="16"/>
      <c r="H2" s="16"/>
      <c r="I2" s="16"/>
    </row>
    <row r="3" spans="1:16" s="30" customFormat="1" ht="26.5">
      <c r="B3" s="46"/>
      <c r="C3" s="46"/>
      <c r="E3" s="63"/>
      <c r="F3" s="33"/>
      <c r="G3" s="100" t="s">
        <v>114</v>
      </c>
      <c r="H3" s="101" t="s">
        <v>302</v>
      </c>
      <c r="I3" s="76" t="s">
        <v>303</v>
      </c>
      <c r="J3" s="192" t="s">
        <v>304</v>
      </c>
      <c r="K3" s="88" t="s">
        <v>305</v>
      </c>
      <c r="L3" s="206" t="s">
        <v>306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5" thickBot="1">
      <c r="D7" s="326" t="s">
        <v>222</v>
      </c>
      <c r="E7" s="327"/>
      <c r="F7" s="290" t="s">
        <v>212</v>
      </c>
      <c r="G7" s="328"/>
      <c r="H7" s="93"/>
      <c r="I7" s="152"/>
      <c r="K7" s="106"/>
      <c r="L7" s="106"/>
      <c r="M7" s="106"/>
    </row>
    <row r="8" spans="1:16" s="103" customFormat="1" ht="21">
      <c r="D8" s="290" t="s">
        <v>324</v>
      </c>
      <c r="E8" s="327"/>
      <c r="F8" s="291" t="s">
        <v>326</v>
      </c>
      <c r="G8" s="329"/>
      <c r="H8" s="93"/>
      <c r="I8" s="152"/>
      <c r="K8" s="106"/>
      <c r="L8" s="106"/>
      <c r="M8" s="106"/>
    </row>
    <row r="9" spans="1:16" s="103" customFormat="1" ht="21">
      <c r="D9" s="290" t="s">
        <v>195</v>
      </c>
      <c r="E9" s="327"/>
      <c r="F9" s="290" t="s">
        <v>214</v>
      </c>
      <c r="G9" s="329"/>
      <c r="H9" s="93"/>
      <c r="I9" s="152"/>
      <c r="K9" s="106"/>
      <c r="L9" s="106"/>
      <c r="M9" s="106"/>
    </row>
    <row r="10" spans="1:16" s="103" customFormat="1" ht="21">
      <c r="D10" s="291" t="s">
        <v>325</v>
      </c>
      <c r="E10" s="327"/>
      <c r="F10" s="290" t="s">
        <v>215</v>
      </c>
      <c r="G10" s="329"/>
      <c r="H10" s="93"/>
      <c r="I10" s="152"/>
      <c r="K10" s="106"/>
      <c r="L10" s="106"/>
      <c r="M10" s="106"/>
    </row>
    <row r="11" spans="1:16" s="103" customFormat="1" ht="21">
      <c r="D11" s="290" t="s">
        <v>345</v>
      </c>
      <c r="E11" s="327"/>
      <c r="F11" s="290" t="s">
        <v>216</v>
      </c>
      <c r="G11" s="329"/>
      <c r="H11" s="93"/>
      <c r="I11" s="152"/>
      <c r="K11" s="106"/>
      <c r="L11" s="106"/>
      <c r="M11" s="106"/>
    </row>
    <row r="12" spans="1:16" s="103" customFormat="1" ht="21">
      <c r="D12" s="290" t="s">
        <v>346</v>
      </c>
      <c r="E12" s="327"/>
      <c r="F12" s="290" t="s">
        <v>217</v>
      </c>
      <c r="G12" s="329"/>
      <c r="H12" s="93"/>
      <c r="I12" s="152"/>
      <c r="K12" s="106"/>
      <c r="L12" s="106"/>
      <c r="M12" s="106"/>
    </row>
    <row r="13" spans="1:16" s="103" customFormat="1" ht="21">
      <c r="D13" s="330"/>
      <c r="E13" s="327"/>
      <c r="F13" s="290" t="s">
        <v>347</v>
      </c>
      <c r="G13" s="329"/>
      <c r="H13" s="93"/>
      <c r="I13" s="152"/>
      <c r="K13" s="106"/>
      <c r="L13" s="106"/>
      <c r="M13" s="106"/>
    </row>
    <row r="14" spans="1:16" s="103" customFormat="1" ht="21">
      <c r="D14" s="330"/>
      <c r="E14" s="327"/>
      <c r="F14" s="290" t="s">
        <v>227</v>
      </c>
      <c r="G14" s="329"/>
      <c r="H14" s="93"/>
      <c r="I14" s="152"/>
      <c r="K14" s="106"/>
      <c r="L14" s="106"/>
      <c r="M14" s="106"/>
    </row>
    <row r="15" spans="1:16" s="103" customFormat="1" ht="21">
      <c r="D15" s="330"/>
      <c r="E15" s="327"/>
      <c r="F15" s="290" t="s">
        <v>220</v>
      </c>
      <c r="G15" s="329"/>
      <c r="H15" s="93"/>
      <c r="I15" s="152"/>
      <c r="K15" s="106"/>
      <c r="L15" s="106"/>
      <c r="M15" s="106"/>
    </row>
    <row r="16" spans="1:16" s="103" customFormat="1" ht="20">
      <c r="D16" s="330"/>
      <c r="E16" s="327"/>
      <c r="F16" s="291" t="s">
        <v>327</v>
      </c>
      <c r="G16" s="329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7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9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6"/>
  <sheetViews>
    <sheetView tabSelected="1" zoomScale="80" zoomScaleNormal="80" workbookViewId="0">
      <selection activeCell="D36" sqref="D36"/>
    </sheetView>
  </sheetViews>
  <sheetFormatPr defaultColWidth="8.81640625" defaultRowHeight="15.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307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308</v>
      </c>
      <c r="I4" s="76" t="s">
        <v>309</v>
      </c>
      <c r="J4" s="192" t="s">
        <v>316</v>
      </c>
      <c r="K4" s="88" t="s">
        <v>310</v>
      </c>
      <c r="L4" s="206" t="s">
        <v>317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299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350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246</v>
      </c>
      <c r="E8" s="53" t="s">
        <v>349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350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247</v>
      </c>
      <c r="E11" s="74" t="s">
        <v>351</v>
      </c>
      <c r="F11" s="70" t="s">
        <v>177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239</v>
      </c>
      <c r="E13" s="53" t="s">
        <v>354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165</v>
      </c>
      <c r="E14" s="53" t="s">
        <v>366</v>
      </c>
      <c r="F14" s="99" t="s">
        <v>375</v>
      </c>
      <c r="G14" s="71">
        <v>15</v>
      </c>
      <c r="H14" s="84">
        <f>H13+TIME(0,G13,0)</f>
        <v>0.35763888888888884</v>
      </c>
      <c r="I14" s="84">
        <f>I13+TIME(0,G13,0)</f>
        <v>0.89930555555555547</v>
      </c>
      <c r="J14" s="155">
        <f>J13+TIME(0,G13,0)</f>
        <v>0.89930555555555547</v>
      </c>
      <c r="K14" s="84">
        <f t="shared" ref="K14" si="0">K13+TIME(0,G13,0)</f>
        <v>0.52430555555555547</v>
      </c>
      <c r="L14" s="84">
        <f>L13+TIME(0,G13,0)</f>
        <v>0.35763888888888884</v>
      </c>
    </row>
    <row r="15" spans="1:16" s="537" customFormat="1" ht="99.75" customHeight="1">
      <c r="B15" s="538">
        <f>B14+0.1</f>
        <v>1.7000000000000002</v>
      </c>
      <c r="D15" s="539" t="s">
        <v>269</v>
      </c>
      <c r="E15" s="540" t="s">
        <v>361</v>
      </c>
      <c r="F15" s="541" t="s">
        <v>250</v>
      </c>
      <c r="G15" s="542">
        <v>20</v>
      </c>
      <c r="H15" s="543">
        <f>H14+TIME(0,G14,0)</f>
        <v>0.36805555555555552</v>
      </c>
      <c r="I15" s="543">
        <f>I14+TIME(0,G14,0)</f>
        <v>0.9097222222222221</v>
      </c>
      <c r="J15" s="155">
        <f>J14+TIME(0,G14,0)</f>
        <v>0.9097222222222221</v>
      </c>
      <c r="K15" s="543">
        <f>K14+TIME(0,G14,0)</f>
        <v>0.5347222222222221</v>
      </c>
      <c r="L15" s="543">
        <f>L14+TIME(0,G14,0)</f>
        <v>0.36805555555555552</v>
      </c>
    </row>
    <row r="16" spans="1:16" s="537" customFormat="1" ht="74.25" customHeight="1">
      <c r="B16" s="538">
        <f>B15+0.1</f>
        <v>1.8000000000000003</v>
      </c>
      <c r="D16" s="539" t="s">
        <v>254</v>
      </c>
      <c r="E16" s="540" t="s">
        <v>362</v>
      </c>
      <c r="F16" s="541" t="s">
        <v>253</v>
      </c>
      <c r="G16" s="542">
        <v>15</v>
      </c>
      <c r="H16" s="543">
        <f>H15+TIME(0,G15,0)</f>
        <v>0.38194444444444442</v>
      </c>
      <c r="I16" s="543">
        <f>I15+TIME(0,G15,0)</f>
        <v>0.92361111111111094</v>
      </c>
      <c r="J16" s="155">
        <f>J15+TIME(0,G15,0)</f>
        <v>0.92361111111111094</v>
      </c>
      <c r="K16" s="543">
        <f>K15+TIME(0,G15,0)</f>
        <v>0.54861111111111094</v>
      </c>
      <c r="L16" s="543">
        <f>L15+TIME(0,G15,0)</f>
        <v>0.38194444444444442</v>
      </c>
    </row>
    <row r="17" spans="1:16" s="549" customFormat="1" ht="82.5" customHeight="1">
      <c r="A17" s="544"/>
      <c r="B17" s="538">
        <f>B16+0.1</f>
        <v>1.9000000000000004</v>
      </c>
      <c r="C17" s="545"/>
      <c r="D17" s="546" t="s">
        <v>187</v>
      </c>
      <c r="E17" s="547" t="s">
        <v>363</v>
      </c>
      <c r="F17" s="541" t="s">
        <v>240</v>
      </c>
      <c r="G17" s="542">
        <v>20</v>
      </c>
      <c r="H17" s="543">
        <f>H16+TIME(0,G16,0)</f>
        <v>0.3923611111111111</v>
      </c>
      <c r="I17" s="543">
        <f>I16+TIME(0,G16,0)</f>
        <v>0.93402777777777757</v>
      </c>
      <c r="J17" s="155">
        <f>J16+TIME(0,G16,0)</f>
        <v>0.93402777777777757</v>
      </c>
      <c r="K17" s="543">
        <f>K16+TIME(0,G16,0)</f>
        <v>0.55902777777777757</v>
      </c>
      <c r="L17" s="543">
        <f>L16+TIME(0,G16,0)</f>
        <v>0.3923611111111111</v>
      </c>
      <c r="M17" s="548"/>
      <c r="N17" s="544"/>
      <c r="O17" s="544"/>
      <c r="P17" s="544"/>
    </row>
    <row r="18" spans="1:16" s="550" customFormat="1" ht="55.5" customHeight="1">
      <c r="B18" s="538">
        <f>B17+0.1</f>
        <v>2.0000000000000004</v>
      </c>
      <c r="C18" s="551"/>
      <c r="D18" s="552" t="s">
        <v>186</v>
      </c>
      <c r="E18" s="540" t="s">
        <v>364</v>
      </c>
      <c r="F18" s="541" t="s">
        <v>179</v>
      </c>
      <c r="G18" s="542">
        <v>15</v>
      </c>
      <c r="H18" s="543">
        <f>H17+TIME(0,G17,0)</f>
        <v>0.40625</v>
      </c>
      <c r="I18" s="543">
        <f>I17+TIME(0,G17,0)</f>
        <v>0.94791666666666641</v>
      </c>
      <c r="J18" s="155">
        <f>J17+TIME(0,G17,0)</f>
        <v>0.94791666666666641</v>
      </c>
      <c r="K18" s="543">
        <f>K17+TIME(0,G17,0)</f>
        <v>0.57291666666666641</v>
      </c>
      <c r="L18" s="543">
        <f>L17+TIME(0,G17,0)</f>
        <v>0.40625</v>
      </c>
      <c r="M18" s="551"/>
    </row>
    <row r="19" spans="1:16" s="2" customFormat="1" ht="20">
      <c r="B19" s="60">
        <f>B42+0.1</f>
        <v>3.2000000000000011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>H18+TIME(0,G18,0)</f>
        <v>0.41666666666666669</v>
      </c>
      <c r="I19" s="84">
        <f>I18+TIME(0,G18,0)</f>
        <v>0.95833333333333304</v>
      </c>
      <c r="J19" s="155">
        <f>J18+TIME(0,G18,0)</f>
        <v>0.95833333333333304</v>
      </c>
      <c r="K19" s="84">
        <f>K18+TIME(0,G18,0)</f>
        <v>0.58333333333333304</v>
      </c>
      <c r="L19" s="84">
        <f>L18+TIME(0,G18,0)</f>
        <v>0.41666666666666669</v>
      </c>
      <c r="M19" s="17"/>
    </row>
    <row r="20" spans="1:16" s="2" customFormat="1" ht="17.5">
      <c r="A20" s="30"/>
      <c r="E20" s="14"/>
      <c r="K20" s="17"/>
      <c r="L20" s="17"/>
      <c r="M20" s="33"/>
      <c r="N20" s="30"/>
      <c r="O20" s="30"/>
      <c r="P20" s="30"/>
    </row>
    <row r="21" spans="1:16" s="2" customFormat="1" ht="17.5">
      <c r="A21" s="30"/>
      <c r="E21" s="14"/>
      <c r="K21" s="17"/>
      <c r="L21" s="17"/>
      <c r="M21" s="33"/>
      <c r="N21" s="30"/>
      <c r="O21" s="30"/>
      <c r="P21" s="30"/>
    </row>
    <row r="22" spans="1:16" s="2" customFormat="1" ht="17.5">
      <c r="A22" s="30"/>
      <c r="E22" s="14"/>
      <c r="K22" s="17"/>
      <c r="L22" s="17"/>
      <c r="M22" s="33"/>
      <c r="N22" s="30"/>
      <c r="O22" s="30"/>
      <c r="P22" s="30"/>
    </row>
    <row r="23" spans="1:16" s="2" customFormat="1" ht="17.5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308</v>
      </c>
      <c r="I25" s="76" t="s">
        <v>309</v>
      </c>
      <c r="J25" s="192" t="s">
        <v>318</v>
      </c>
      <c r="K25" s="88" t="s">
        <v>310</v>
      </c>
      <c r="L25" s="206" t="s">
        <v>317</v>
      </c>
      <c r="M25" s="33"/>
      <c r="N25" s="30"/>
      <c r="O25" s="30"/>
      <c r="P25" s="30"/>
    </row>
    <row r="26" spans="1:16" s="175" customFormat="1" ht="51">
      <c r="B26" s="176"/>
      <c r="C26" s="93"/>
      <c r="D26" s="129" t="s">
        <v>300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">
      <c r="A28" s="107"/>
      <c r="B28" s="77">
        <v>2.1</v>
      </c>
      <c r="C28" s="108"/>
      <c r="D28" s="130" t="s">
        <v>128</v>
      </c>
      <c r="E28" s="74" t="s">
        <v>350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">
      <c r="A29" s="107"/>
      <c r="B29" s="77"/>
      <c r="C29" s="108"/>
      <c r="D29" s="130" t="s">
        <v>27</v>
      </c>
      <c r="E29" s="53" t="s">
        <v>349</v>
      </c>
      <c r="F29" s="115"/>
      <c r="G29" s="138">
        <v>1</v>
      </c>
      <c r="H29" s="62">
        <f>H28+TIME(0,G28,0)</f>
        <v>0.43819444444444444</v>
      </c>
      <c r="I29" s="62">
        <f>I28+TIME(0,G28,0)</f>
        <v>0.31319444444444444</v>
      </c>
      <c r="J29" s="157">
        <f>J28+TIME(0,G28,0)</f>
        <v>0.97986111111111107</v>
      </c>
      <c r="K29" s="62">
        <f>K28+TIME(0,G28,0)</f>
        <v>0.60486111111111107</v>
      </c>
      <c r="L29" s="62">
        <f>L28+TIME(0,G28,0)</f>
        <v>0.43819444444444444</v>
      </c>
    </row>
    <row r="30" spans="1:16" s="103" customFormat="1" ht="20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>H29+TIME(0,G29,0)</f>
        <v>0.43888888888888888</v>
      </c>
      <c r="I30" s="72">
        <f>I29+TIME(0,G29,0)</f>
        <v>0.31388888888888888</v>
      </c>
      <c r="J30" s="158">
        <f>J29+TIME(0,G29,0)</f>
        <v>0.98055555555555551</v>
      </c>
      <c r="K30" s="72">
        <f>K29+TIME(0,G29,0)</f>
        <v>0.60555555555555551</v>
      </c>
      <c r="L30" s="72">
        <f>L29+TIME(0,G29,0)</f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>H30+TIME(0,G30,0)</f>
        <v>0.43958333333333333</v>
      </c>
      <c r="I31" s="72">
        <f>I30+TIME(0,G30,0)</f>
        <v>0.31458333333333333</v>
      </c>
      <c r="J31" s="158">
        <f>J30+TIME(0,G30,0)</f>
        <v>0.98124999999999996</v>
      </c>
      <c r="K31" s="72">
        <f>K30+TIME(0,G30,0)</f>
        <v>0.60624999999999996</v>
      </c>
      <c r="L31" s="72">
        <f>L30+TIME(0,G30,0)</f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349</v>
      </c>
      <c r="F32" s="97" t="s">
        <v>121</v>
      </c>
      <c r="G32" s="134">
        <v>5</v>
      </c>
      <c r="H32" s="62">
        <f>H31+TIME(0,G31,0)</f>
        <v>0.44027777777777777</v>
      </c>
      <c r="I32" s="62">
        <f>I31+TIME(0,G31,0)</f>
        <v>0.31527777777777777</v>
      </c>
      <c r="J32" s="157">
        <f>J31+TIME(0,G31,0)</f>
        <v>0.9819444444444444</v>
      </c>
      <c r="K32" s="62">
        <f>K31+TIME(0,G31,0)</f>
        <v>0.6069444444444444</v>
      </c>
      <c r="L32" s="62">
        <f>L31+TIME(0,G31,0)</f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141</v>
      </c>
      <c r="E33" s="87" t="s">
        <v>352</v>
      </c>
      <c r="F33" s="134" t="s">
        <v>184</v>
      </c>
      <c r="G33" s="134">
        <v>20</v>
      </c>
      <c r="H33" s="84">
        <f>H32+TIME(0,G32,0)</f>
        <v>0.44374999999999998</v>
      </c>
      <c r="I33" s="84">
        <f>I32+TIME(0,G32,0)</f>
        <v>0.31874999999999998</v>
      </c>
      <c r="J33" s="155">
        <f>J32+TIME(0,G32,0)</f>
        <v>0.98541666666666661</v>
      </c>
      <c r="K33" s="84">
        <f>K32+TIME(0,G32,0)</f>
        <v>0.61041666666666661</v>
      </c>
      <c r="L33" s="84">
        <f>L32+TIME(0,G32,0)</f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265</v>
      </c>
      <c r="E34" s="87" t="s">
        <v>353</v>
      </c>
      <c r="F34" s="134" t="s">
        <v>184</v>
      </c>
      <c r="G34" s="134">
        <v>10</v>
      </c>
      <c r="H34" s="84">
        <f>H33+TIME(0,G33,0)</f>
        <v>0.45763888888888887</v>
      </c>
      <c r="I34" s="84">
        <f>I33+TIME(0,G33,0)</f>
        <v>0.33263888888888887</v>
      </c>
      <c r="J34" s="155">
        <f>J33+TIME(0,G33,0)</f>
        <v>0.99930555555555545</v>
      </c>
      <c r="K34" s="84">
        <f>K33+TIME(0,G33,0)</f>
        <v>0.62430555555555545</v>
      </c>
      <c r="L34" s="84">
        <f>L33+TIME(0,G33,0)</f>
        <v>0.45763888888888887</v>
      </c>
    </row>
    <row r="35" spans="1:16" s="103" customFormat="1" ht="46.75" customHeight="1">
      <c r="B35" s="110"/>
      <c r="C35" s="105"/>
      <c r="D35" s="183" t="s">
        <v>242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B32+0.1</f>
        <v>2.5000000000000004</v>
      </c>
      <c r="D36" s="338" t="s">
        <v>357</v>
      </c>
      <c r="E36" s="53" t="s">
        <v>358</v>
      </c>
      <c r="F36" s="85" t="s">
        <v>359</v>
      </c>
      <c r="G36" s="184">
        <v>5</v>
      </c>
      <c r="H36" s="62">
        <f>H34+TIME(0,G34,H191)</f>
        <v>0.46458333333333329</v>
      </c>
      <c r="I36" s="62">
        <f>I34+TIME(0,G34,0)</f>
        <v>0.33958333333333329</v>
      </c>
      <c r="J36" s="157">
        <f>J34+TIME(0,G34,0)</f>
        <v>1.0062499999999999</v>
      </c>
      <c r="K36" s="62">
        <f>K34+TIME(0,G34,0)</f>
        <v>0.63124999999999987</v>
      </c>
      <c r="L36" s="62">
        <f>L34+TIME(0,G34,0)</f>
        <v>0.46458333333333329</v>
      </c>
    </row>
    <row r="37" spans="1:16" s="553" customFormat="1" ht="88" customHeight="1">
      <c r="B37" s="538">
        <f>B36+0.1</f>
        <v>2.6000000000000005</v>
      </c>
      <c r="D37" s="554" t="s">
        <v>356</v>
      </c>
      <c r="E37" s="555"/>
      <c r="F37" s="556" t="s">
        <v>371</v>
      </c>
      <c r="G37" s="557">
        <v>15</v>
      </c>
      <c r="H37" s="558">
        <f>H36+TIME(0,G36,H192)</f>
        <v>0.4680555555555555</v>
      </c>
      <c r="I37" s="558">
        <f>I36+TIME(0,G36,0)</f>
        <v>0.3430555555555555</v>
      </c>
      <c r="J37" s="157">
        <f>J36+TIME(0,G36,0)</f>
        <v>1.0097222222222222</v>
      </c>
      <c r="K37" s="558">
        <f>K36+TIME(0,G36,0)</f>
        <v>0.63472222222222208</v>
      </c>
      <c r="L37" s="558">
        <f>L36+TIME(0,G36,0)</f>
        <v>0.4680555555555555</v>
      </c>
    </row>
    <row r="38" spans="1:16" s="553" customFormat="1" ht="80.25" customHeight="1">
      <c r="B38" s="538">
        <f>B37+0.1</f>
        <v>2.7000000000000006</v>
      </c>
      <c r="D38" s="559" t="s">
        <v>183</v>
      </c>
      <c r="E38" s="555" t="s">
        <v>243</v>
      </c>
      <c r="F38" s="556" t="s">
        <v>371</v>
      </c>
      <c r="G38" s="542">
        <v>10</v>
      </c>
      <c r="H38" s="543">
        <f t="shared" ref="H38:H39" si="1">H37+TIME(0,G37,0)</f>
        <v>0.47847222222222219</v>
      </c>
      <c r="I38" s="543">
        <f t="shared" ref="I38:I39" si="2">I37+TIME(0,G37,0)</f>
        <v>0.35347222222222219</v>
      </c>
      <c r="J38" s="155">
        <f t="shared" ref="J38:J39" si="3">J37+TIME(0,G37,0)</f>
        <v>1.0201388888888889</v>
      </c>
      <c r="K38" s="543">
        <f t="shared" ref="K38:K39" si="4">K37+TIME(0,G37,0)</f>
        <v>0.64513888888888871</v>
      </c>
      <c r="L38" s="543">
        <f t="shared" ref="L38:L39" si="5">L37+TIME(0,G37,0)</f>
        <v>0.47847222222222219</v>
      </c>
    </row>
    <row r="39" spans="1:16" s="553" customFormat="1" ht="84.75" customHeight="1">
      <c r="B39" s="538">
        <f>B38+0.1</f>
        <v>2.8000000000000007</v>
      </c>
      <c r="D39" s="560" t="s">
        <v>251</v>
      </c>
      <c r="E39" s="555" t="s">
        <v>360</v>
      </c>
      <c r="F39" s="561" t="s">
        <v>252</v>
      </c>
      <c r="G39" s="562">
        <v>10</v>
      </c>
      <c r="H39" s="543">
        <f t="shared" si="1"/>
        <v>0.48541666666666661</v>
      </c>
      <c r="I39" s="543">
        <f t="shared" si="2"/>
        <v>0.36041666666666661</v>
      </c>
      <c r="J39" s="155">
        <f t="shared" si="3"/>
        <v>1.0270833333333333</v>
      </c>
      <c r="K39" s="543">
        <f t="shared" si="4"/>
        <v>0.65208333333333313</v>
      </c>
      <c r="L39" s="543">
        <f t="shared" si="5"/>
        <v>0.48541666666666661</v>
      </c>
    </row>
    <row r="40" spans="1:16" s="553" customFormat="1" ht="73" customHeight="1">
      <c r="B40" s="538">
        <f>B39+0.1</f>
        <v>2.9000000000000008</v>
      </c>
      <c r="D40" s="563" t="s">
        <v>372</v>
      </c>
      <c r="E40" s="555" t="s">
        <v>379</v>
      </c>
      <c r="F40" s="564" t="s">
        <v>380</v>
      </c>
      <c r="G40" s="562">
        <v>15</v>
      </c>
      <c r="H40" s="543">
        <f>H39+TIME(0,G39,0)</f>
        <v>0.49236111111111103</v>
      </c>
      <c r="I40" s="543">
        <f>I39+TIME(0,G39,0)</f>
        <v>0.36736111111111103</v>
      </c>
      <c r="J40" s="155">
        <f>J39+TIME(0,G39,0)</f>
        <v>1.0340277777777778</v>
      </c>
      <c r="K40" s="543">
        <f>K39+TIME(0,G39,0)</f>
        <v>0.65902777777777755</v>
      </c>
      <c r="L40" s="543">
        <f>L39+TIME(0,G39,0)</f>
        <v>0.49236111111111103</v>
      </c>
    </row>
    <row r="41" spans="1:16" s="553" customFormat="1" ht="73" customHeight="1">
      <c r="B41" s="538">
        <f>B40+0.1</f>
        <v>3.0000000000000009</v>
      </c>
      <c r="D41" s="563" t="s">
        <v>377</v>
      </c>
      <c r="E41" s="555" t="s">
        <v>378</v>
      </c>
      <c r="F41" s="564" t="s">
        <v>380</v>
      </c>
      <c r="G41" s="562">
        <v>15</v>
      </c>
      <c r="H41" s="543">
        <f>H40+TIME(0,G40,0)</f>
        <v>0.50277777777777766</v>
      </c>
      <c r="I41" s="543">
        <f>I40+TIME(0,G40,0)</f>
        <v>0.37777777777777771</v>
      </c>
      <c r="J41" s="155">
        <f>J40+TIME(0,G40,0)</f>
        <v>1.0444444444444445</v>
      </c>
      <c r="K41" s="543">
        <f>K40+TIME(0,G40,0)</f>
        <v>0.66944444444444418</v>
      </c>
      <c r="L41" s="543">
        <f>L40+TIME(0,G40,0)</f>
        <v>0.50277777777777766</v>
      </c>
    </row>
    <row r="42" spans="1:16" s="549" customFormat="1" ht="82.5" customHeight="1">
      <c r="A42" s="544"/>
      <c r="B42" s="538">
        <f>B41+0.1</f>
        <v>3.100000000000001</v>
      </c>
      <c r="C42" s="545"/>
      <c r="D42" s="539" t="s">
        <v>373</v>
      </c>
      <c r="E42" s="555" t="s">
        <v>374</v>
      </c>
      <c r="F42" s="565" t="s">
        <v>376</v>
      </c>
      <c r="G42" s="562">
        <v>10</v>
      </c>
      <c r="H42" s="543">
        <f>H41+TIME(0,G41,0)</f>
        <v>0.51319444444444429</v>
      </c>
      <c r="I42" s="543">
        <f>I41+TIME(0,G41,0)</f>
        <v>0.3881944444444444</v>
      </c>
      <c r="J42" s="155">
        <f>J40+TIME(0,G40,0)</f>
        <v>1.0444444444444445</v>
      </c>
      <c r="K42" s="543">
        <f>K40+TIME(0,G40,0)</f>
        <v>0.66944444444444418</v>
      </c>
      <c r="L42" s="543">
        <f>L40+TIME(0,G40,0)</f>
        <v>0.50277777777777766</v>
      </c>
      <c r="M42" s="548"/>
      <c r="N42" s="544"/>
      <c r="O42" s="544"/>
      <c r="P42" s="544"/>
    </row>
    <row r="43" spans="1:16" s="2" customFormat="1" ht="20">
      <c r="B43" s="60">
        <f>B42+0.1</f>
        <v>3.2000000000000011</v>
      </c>
      <c r="C43" s="106"/>
      <c r="D43" s="142" t="s">
        <v>126</v>
      </c>
      <c r="E43" s="126"/>
      <c r="F43" s="134" t="s">
        <v>121</v>
      </c>
      <c r="G43" s="134">
        <v>1</v>
      </c>
      <c r="H43" s="84">
        <f>H42+TIME(0,G42,0)</f>
        <v>0.52013888888888871</v>
      </c>
      <c r="I43" s="84">
        <f>I42+TIME(0,G42,0)</f>
        <v>0.39513888888888882</v>
      </c>
      <c r="J43" s="155">
        <f>J42+TIME(0,G42,0)</f>
        <v>1.0513888888888889</v>
      </c>
      <c r="K43" s="84">
        <f>K42+TIME(0,G42,0)</f>
        <v>0.6763888888888886</v>
      </c>
      <c r="L43" s="84">
        <f>L42+TIME(0,G42,0)</f>
        <v>0.50972222222222208</v>
      </c>
      <c r="M43" s="17"/>
    </row>
    <row r="44" spans="1:16">
      <c r="J44" s="115"/>
    </row>
    <row r="45" spans="1:16" s="17" customFormat="1" ht="18">
      <c r="B45" s="60"/>
      <c r="D45" s="132"/>
      <c r="E45" s="74"/>
      <c r="F45" s="134"/>
      <c r="G45" s="134"/>
      <c r="H45" s="135"/>
      <c r="I45" s="137"/>
      <c r="J45" s="136"/>
      <c r="K45" s="136"/>
    </row>
    <row r="46" spans="1:16" s="111" customFormat="1" ht="18"/>
    <row r="47" spans="1:16" s="102" customFormat="1" ht="12" customHeight="1">
      <c r="F47" s="171"/>
    </row>
    <row r="48" spans="1:16" s="102" customFormat="1">
      <c r="A48" s="102" t="s">
        <v>176</v>
      </c>
      <c r="B48" s="22"/>
      <c r="C48" s="22"/>
      <c r="D48" s="174" t="s">
        <v>127</v>
      </c>
      <c r="E48" s="127"/>
      <c r="F48" s="22"/>
      <c r="G48" s="22"/>
      <c r="H48" s="22"/>
      <c r="I48" s="22"/>
      <c r="J48" s="23"/>
      <c r="K48" s="23"/>
      <c r="L48" s="23"/>
    </row>
    <row r="49" spans="1:13" s="102" customFormat="1" ht="23">
      <c r="A49" s="102" t="s">
        <v>328</v>
      </c>
    </row>
    <row r="50" spans="1:13" s="102" customFormat="1" ht="20">
      <c r="A50" s="102" t="s">
        <v>329</v>
      </c>
    </row>
    <row r="51" spans="1:13" s="124" customFormat="1" ht="20">
      <c r="A51" s="124" t="s">
        <v>330</v>
      </c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spans="1:13" s="102" customFormat="1" ht="20">
      <c r="A52" s="102" t="s">
        <v>331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</row>
    <row r="53" spans="1:13" s="102" customFormat="1"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3" s="102" customFormat="1" ht="23">
      <c r="A54" s="102" t="s">
        <v>332</v>
      </c>
    </row>
    <row r="55" spans="1:13" s="102" customFormat="1" ht="20">
      <c r="A55" s="102" t="s">
        <v>333</v>
      </c>
    </row>
    <row r="56" spans="1:13" s="124" customFormat="1" ht="20">
      <c r="A56" s="124" t="s">
        <v>334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spans="1:13" s="102" customFormat="1" ht="20">
      <c r="A57" s="102" t="s">
        <v>335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</row>
    <row r="58" spans="1:13" s="102" customFormat="1"/>
    <row r="59" spans="1:13" s="205" customFormat="1" ht="23.5">
      <c r="A59" s="204" t="s">
        <v>194</v>
      </c>
    </row>
    <row r="60" spans="1:13" s="112" customFormat="1" ht="21">
      <c r="A60" s="290" t="s">
        <v>336</v>
      </c>
    </row>
    <row r="61" spans="1:13" s="112" customFormat="1" ht="21">
      <c r="A61" s="290" t="s">
        <v>195</v>
      </c>
    </row>
    <row r="62" spans="1:13" s="103" customFormat="1" ht="20">
      <c r="A62" s="291" t="s">
        <v>337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06"/>
    </row>
    <row r="63" spans="1:13" s="103" customFormat="1" ht="21">
      <c r="A63" s="290" t="s">
        <v>338</v>
      </c>
      <c r="E63" s="292"/>
      <c r="K63" s="106"/>
      <c r="L63" s="106"/>
      <c r="M63" s="106"/>
    </row>
    <row r="64" spans="1:13" s="103" customFormat="1" ht="21">
      <c r="A64" s="290" t="s">
        <v>339</v>
      </c>
      <c r="E64" s="292"/>
      <c r="K64" s="106"/>
      <c r="L64" s="106"/>
      <c r="M64" s="106"/>
    </row>
    <row r="65" spans="1:13" s="2" customFormat="1" ht="17.5">
      <c r="E65" s="14"/>
      <c r="G65" s="30"/>
      <c r="H65" s="30"/>
      <c r="I65" s="30"/>
      <c r="K65" s="17"/>
      <c r="L65" s="17"/>
      <c r="M65" s="17"/>
    </row>
    <row r="66" spans="1:13" s="103" customFormat="1" ht="21">
      <c r="A66" s="293" t="s">
        <v>212</v>
      </c>
      <c r="E66" s="292"/>
      <c r="K66" s="106"/>
      <c r="L66" s="106"/>
      <c r="M66" s="106"/>
    </row>
    <row r="67" spans="1:13" s="103" customFormat="1" ht="20">
      <c r="A67" s="291" t="s">
        <v>340</v>
      </c>
      <c r="E67" s="292"/>
      <c r="K67" s="106"/>
      <c r="L67" s="106"/>
      <c r="M67" s="106"/>
    </row>
    <row r="68" spans="1:13" s="103" customFormat="1" ht="21">
      <c r="A68" s="290" t="s">
        <v>214</v>
      </c>
      <c r="E68" s="292"/>
      <c r="K68" s="106"/>
      <c r="L68" s="106"/>
      <c r="M68" s="106"/>
    </row>
    <row r="69" spans="1:13" s="103" customFormat="1" ht="21">
      <c r="A69" s="290" t="s">
        <v>215</v>
      </c>
      <c r="E69" s="292"/>
      <c r="K69" s="106"/>
      <c r="L69" s="106"/>
      <c r="M69" s="106"/>
    </row>
    <row r="70" spans="1:13" s="103" customFormat="1" ht="21">
      <c r="A70" s="290" t="s">
        <v>216</v>
      </c>
      <c r="E70" s="292"/>
      <c r="K70" s="106"/>
      <c r="L70" s="106"/>
      <c r="M70" s="106"/>
    </row>
    <row r="71" spans="1:13" s="103" customFormat="1" ht="21">
      <c r="A71" s="290" t="s">
        <v>217</v>
      </c>
      <c r="E71" s="292"/>
      <c r="K71" s="106"/>
      <c r="L71" s="106"/>
      <c r="M71" s="106"/>
    </row>
    <row r="72" spans="1:13" s="103" customFormat="1" ht="21">
      <c r="A72" s="290" t="s">
        <v>342</v>
      </c>
      <c r="E72" s="292"/>
      <c r="K72" s="106"/>
      <c r="L72" s="106"/>
      <c r="M72" s="106"/>
    </row>
    <row r="73" spans="1:13" s="103" customFormat="1" ht="21">
      <c r="A73" s="290" t="s">
        <v>227</v>
      </c>
      <c r="E73" s="292"/>
      <c r="K73" s="106"/>
      <c r="L73" s="106"/>
      <c r="M73" s="106"/>
    </row>
    <row r="74" spans="1:13" s="103" customFormat="1" ht="21">
      <c r="A74" s="290" t="s">
        <v>220</v>
      </c>
      <c r="E74" s="292"/>
      <c r="K74" s="106"/>
      <c r="L74" s="106"/>
      <c r="M74" s="106"/>
    </row>
    <row r="75" spans="1:13" s="103" customFormat="1" ht="20">
      <c r="A75" s="291" t="s">
        <v>341</v>
      </c>
      <c r="E75" s="292"/>
      <c r="K75" s="106"/>
      <c r="L75" s="106"/>
      <c r="M75" s="106"/>
    </row>
    <row r="76" spans="1:13" s="2" customFormat="1">
      <c r="A76"/>
      <c r="E76" s="14"/>
      <c r="K76" s="17"/>
      <c r="L76" s="17"/>
      <c r="M76" s="17"/>
    </row>
  </sheetData>
  <phoneticPr fontId="23"/>
  <hyperlinks>
    <hyperlink ref="A62" r:id="rId1" display="https://ieeesa.webex.com/ieeesa/j.php?MTID=ma9da3d783fff4ef9de6025f740cc795b" xr:uid="{C18C5F1B-5813-4398-B35A-9F3867FBD5B0}"/>
    <hyperlink ref="A67" r:id="rId2" display="mailto:23305192452@ieeesa.webex.com" xr:uid="{77DB060F-C470-4430-B790-A7F54358D469}"/>
    <hyperlink ref="A75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opLeftCell="A26" zoomScale="90" zoomScaleNormal="90" workbookViewId="0">
      <selection activeCell="J14" sqref="J14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301</v>
      </c>
      <c r="F2" s="15"/>
      <c r="G2" s="16"/>
      <c r="H2" s="16"/>
      <c r="I2" s="16"/>
      <c r="J2" s="2"/>
      <c r="M2" s="17"/>
    </row>
    <row r="3" spans="1:16" ht="16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311</v>
      </c>
      <c r="I4" s="76" t="s">
        <v>312</v>
      </c>
      <c r="J4" s="192" t="s">
        <v>313</v>
      </c>
      <c r="K4" s="88" t="s">
        <v>314</v>
      </c>
      <c r="L4" s="206" t="s">
        <v>315</v>
      </c>
      <c r="M4" s="33"/>
      <c r="N4" s="30"/>
      <c r="O4" s="30"/>
      <c r="P4" s="30"/>
    </row>
    <row r="5" spans="1:16" s="175" customFormat="1" ht="51">
      <c r="B5" s="176"/>
      <c r="C5" s="93"/>
      <c r="D5" s="129" t="s">
        <v>197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">
      <c r="A9" s="107"/>
      <c r="B9" s="36">
        <f>B7+0.1</f>
        <v>3.2</v>
      </c>
      <c r="C9" s="92"/>
      <c r="D9" s="130" t="s">
        <v>122</v>
      </c>
      <c r="E9" s="151" t="s">
        <v>350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365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131" t="s">
        <v>133</v>
      </c>
      <c r="E12" s="53"/>
      <c r="F12" s="97" t="s">
        <v>121</v>
      </c>
      <c r="G12" s="134">
        <v>5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31" customFormat="1" ht="65" customHeight="1">
      <c r="B13" s="332">
        <f t="shared" si="5"/>
        <v>3.6000000000000005</v>
      </c>
      <c r="C13" s="333"/>
      <c r="D13" s="334" t="s">
        <v>267</v>
      </c>
      <c r="E13" s="335"/>
      <c r="F13" s="336" t="s">
        <v>121</v>
      </c>
      <c r="G13" s="336">
        <v>10</v>
      </c>
      <c r="H13" s="189">
        <f>H12+TIME(0,G12,0)</f>
        <v>0.38194444444444442</v>
      </c>
      <c r="I13" s="337">
        <f>I12+TIME(0,G12,0)</f>
        <v>0.25694444444444442</v>
      </c>
      <c r="J13" s="157">
        <f>J12+TIME(0,G12,0)</f>
        <v>0.92361111111111105</v>
      </c>
      <c r="K13" s="337">
        <f>K12+TIME(0,G12,0)</f>
        <v>0.54861111111111105</v>
      </c>
      <c r="L13" s="189">
        <f t="shared" si="4"/>
        <v>0.38194444444444442</v>
      </c>
    </row>
    <row r="14" spans="1:16" s="553" customFormat="1" ht="73" customHeight="1">
      <c r="B14" s="538">
        <f>B13+0.1</f>
        <v>3.7000000000000006</v>
      </c>
      <c r="D14" s="563" t="s">
        <v>368</v>
      </c>
      <c r="E14" s="555" t="s">
        <v>369</v>
      </c>
      <c r="F14" s="564" t="s">
        <v>370</v>
      </c>
      <c r="G14" s="562">
        <v>15</v>
      </c>
      <c r="H14" s="543">
        <f>H13+TIME(0,G13,0)</f>
        <v>0.38888888888888884</v>
      </c>
      <c r="I14" s="543">
        <f>I13+TIME(0,G13,0)</f>
        <v>0.26388888888888884</v>
      </c>
      <c r="J14" s="155">
        <f>J13+TIME(0,G13,0)</f>
        <v>0.93055555555555547</v>
      </c>
      <c r="K14" s="543">
        <f>K13+TIME(0,G13,0)</f>
        <v>0.55555555555555547</v>
      </c>
      <c r="L14" s="543">
        <f>L13+TIME(0,G13,0)</f>
        <v>0.38888888888888884</v>
      </c>
    </row>
    <row r="15" spans="1:16" ht="82.5" customHeight="1">
      <c r="A15" s="30"/>
      <c r="B15" s="60">
        <f>B14+0.1</f>
        <v>3.8000000000000007</v>
      </c>
      <c r="C15" s="21"/>
      <c r="D15" s="79" t="s">
        <v>367</v>
      </c>
      <c r="E15" s="53" t="s">
        <v>355</v>
      </c>
      <c r="F15" s="99" t="s">
        <v>121</v>
      </c>
      <c r="G15" s="71">
        <v>15</v>
      </c>
      <c r="H15" s="84">
        <f>H14+TIME(0,G14,0)</f>
        <v>0.39930555555555552</v>
      </c>
      <c r="I15" s="84">
        <f>I14+TIME(0,G14,0)</f>
        <v>0.27430555555555552</v>
      </c>
      <c r="J15" s="155">
        <f>J14+TIME(0,G14,0)</f>
        <v>0.9409722222222221</v>
      </c>
      <c r="K15" s="84">
        <f t="shared" ref="K15" si="6">K14+TIME(0,G14,0)</f>
        <v>0.5659722222222221</v>
      </c>
      <c r="L15" s="84">
        <f>L14+TIME(0,G14,0)</f>
        <v>0.39930555555555552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185</v>
      </c>
      <c r="E16" s="87" t="s">
        <v>241</v>
      </c>
      <c r="F16" s="134" t="s">
        <v>184</v>
      </c>
      <c r="G16" s="134">
        <v>10</v>
      </c>
      <c r="H16" s="84">
        <f>H15+TIME(0,G15,0)</f>
        <v>0.40972222222222221</v>
      </c>
      <c r="I16" s="84">
        <f>I15+TIME(0,G15,0)</f>
        <v>0.28472222222222221</v>
      </c>
      <c r="J16" s="155">
        <f>J15+TIME(0,G15,0)</f>
        <v>0.95138888888888873</v>
      </c>
      <c r="K16" s="84">
        <f t="shared" ref="K16:K17" si="7">K15+TIME(0,G15,0)</f>
        <v>0.57638888888888873</v>
      </c>
      <c r="L16" s="84">
        <f>L15+TIME(0,G15,0)</f>
        <v>0.40972222222222221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">
      <c r="A23" s="102" t="s">
        <v>198</v>
      </c>
    </row>
    <row r="24" spans="1:13" s="102" customFormat="1">
      <c r="A24" s="102" t="s">
        <v>343</v>
      </c>
    </row>
    <row r="25" spans="1:13" s="124" customFormat="1">
      <c r="A25" s="124" t="s">
        <v>236</v>
      </c>
    </row>
    <row r="26" spans="1:13" s="102" customFormat="1" ht="20">
      <c r="A26" s="102" t="s">
        <v>237</v>
      </c>
    </row>
    <row r="27" spans="1:13" s="102" customFormat="1"/>
    <row r="28" spans="1:13" s="205" customFormat="1" ht="23.5">
      <c r="A28" s="204" t="s">
        <v>194</v>
      </c>
    </row>
    <row r="29" spans="1:13" s="112" customFormat="1" ht="21">
      <c r="A29" s="290" t="s">
        <v>336</v>
      </c>
    </row>
    <row r="30" spans="1:13" s="112" customFormat="1" ht="21">
      <c r="A30" s="290" t="s">
        <v>195</v>
      </c>
    </row>
    <row r="31" spans="1:13" s="103" customFormat="1" ht="20">
      <c r="A31" s="291" t="s">
        <v>337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90" t="s">
        <v>338</v>
      </c>
      <c r="E32" s="292"/>
      <c r="K32" s="106"/>
      <c r="L32" s="106"/>
      <c r="M32" s="106"/>
    </row>
    <row r="33" spans="1:16" s="103" customFormat="1" ht="21">
      <c r="A33" s="290" t="s">
        <v>339</v>
      </c>
      <c r="E33" s="292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228</v>
      </c>
      <c r="I34" s="76" t="s">
        <v>229</v>
      </c>
      <c r="J34" s="188" t="s">
        <v>230</v>
      </c>
      <c r="K34" s="88" t="s">
        <v>231</v>
      </c>
      <c r="L34" s="88" t="s">
        <v>232</v>
      </c>
    </row>
    <row r="35" spans="1:16" s="17" customFormat="1" ht="52" customHeight="1">
      <c r="D35" s="139" t="s">
        <v>136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137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5" thickBot="1">
      <c r="D41" s="289" t="s">
        <v>222</v>
      </c>
      <c r="E41" s="141"/>
      <c r="F41" s="287" t="s">
        <v>212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7" t="s">
        <v>223</v>
      </c>
      <c r="E42" s="141"/>
      <c r="F42" s="288" t="s">
        <v>213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7" t="s">
        <v>195</v>
      </c>
      <c r="E43" s="141"/>
      <c r="F43" s="287" t="s">
        <v>214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8" t="s">
        <v>224</v>
      </c>
      <c r="E44" s="141"/>
      <c r="F44" s="287" t="s">
        <v>215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7" t="s">
        <v>225</v>
      </c>
      <c r="E45" s="141"/>
      <c r="F45" s="287" t="s">
        <v>216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7" t="s">
        <v>226</v>
      </c>
      <c r="E46" s="141"/>
      <c r="F46" s="287" t="s">
        <v>217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7" t="s">
        <v>218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7" t="s">
        <v>219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7" t="s">
        <v>220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8" t="s">
        <v>221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zoomScale="80" zoomScaleNormal="80" workbookViewId="0">
      <selection activeCell="J12" sqref="J1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0">
      <c r="B2" s="64"/>
      <c r="C2" s="65"/>
      <c r="D2" s="121" t="s">
        <v>178</v>
      </c>
      <c r="E2" s="35" t="s">
        <v>118</v>
      </c>
      <c r="F2" s="35" t="s">
        <v>119</v>
      </c>
      <c r="G2" s="51" t="s">
        <v>114</v>
      </c>
      <c r="H2" s="101" t="s">
        <v>319</v>
      </c>
      <c r="I2" s="76" t="s">
        <v>320</v>
      </c>
      <c r="J2" s="192" t="s">
        <v>321</v>
      </c>
      <c r="K2" s="88" t="s">
        <v>322</v>
      </c>
      <c r="L2" s="206" t="s">
        <v>323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0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3" si="0">H6+TIME(0,G6,0)</f>
        <v>0.33402777777777776</v>
      </c>
      <c r="I7" s="84">
        <f t="shared" ref="I7:I13" si="1">I6+TIME(0,G6,0)</f>
        <v>0.20902777777777776</v>
      </c>
      <c r="J7" s="155">
        <f t="shared" ref="J7:J13" si="2">J6+TIME(0,G6,0)</f>
        <v>0.87569444444444444</v>
      </c>
      <c r="K7" s="84">
        <f t="shared" ref="K7:K13" si="3">K6+TIME(0,G6,0)</f>
        <v>0.50069444444444444</v>
      </c>
      <c r="L7" s="84">
        <f t="shared" ref="L7:L13" si="4">L6+TIME(0,G6,0)</f>
        <v>0.33402777777777776</v>
      </c>
    </row>
    <row r="8" spans="1:13" s="30" customFormat="1" ht="20">
      <c r="A8" s="46"/>
      <c r="B8" s="162">
        <f>B6+0.1</f>
        <v>4.1999999999999993</v>
      </c>
      <c r="C8" s="92"/>
      <c r="D8" s="153" t="s">
        <v>122</v>
      </c>
      <c r="E8" s="49" t="s">
        <v>266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268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30" customFormat="1" ht="64" customHeight="1">
      <c r="A11" s="46"/>
      <c r="B11" s="294">
        <f>B10+0.1</f>
        <v>4.4999999999999982</v>
      </c>
      <c r="C11" s="295"/>
      <c r="D11" s="296" t="s">
        <v>271</v>
      </c>
      <c r="E11" s="297"/>
      <c r="F11" s="97" t="s">
        <v>272</v>
      </c>
      <c r="G11" s="134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553" customFormat="1" ht="75.5" customHeight="1">
      <c r="B12" s="566">
        <f>B11+0.1</f>
        <v>4.5999999999999979</v>
      </c>
      <c r="D12" s="567" t="s">
        <v>270</v>
      </c>
      <c r="E12" s="555"/>
      <c r="F12" s="556" t="s">
        <v>200</v>
      </c>
      <c r="G12" s="557">
        <v>20</v>
      </c>
      <c r="H12" s="558">
        <f t="shared" si="0"/>
        <v>0.35</v>
      </c>
      <c r="I12" s="558">
        <f t="shared" si="1"/>
        <v>0.22499999999999995</v>
      </c>
      <c r="J12" s="157">
        <f t="shared" si="2"/>
        <v>0.89166666666666661</v>
      </c>
      <c r="K12" s="558">
        <f t="shared" si="3"/>
        <v>0.51666666666666661</v>
      </c>
      <c r="L12" s="558">
        <f t="shared" si="4"/>
        <v>0.35</v>
      </c>
    </row>
    <row r="13" spans="1:13" s="553" customFormat="1" ht="68.5" customHeight="1">
      <c r="B13" s="566">
        <f>B12+0.1</f>
        <v>4.6999999999999975</v>
      </c>
      <c r="D13" s="568" t="s">
        <v>183</v>
      </c>
      <c r="E13" s="569" t="s">
        <v>243</v>
      </c>
      <c r="F13" s="541" t="s">
        <v>134</v>
      </c>
      <c r="G13" s="542">
        <v>15</v>
      </c>
      <c r="H13" s="558">
        <f t="shared" si="0"/>
        <v>0.36388888888888887</v>
      </c>
      <c r="I13" s="558">
        <f t="shared" si="1"/>
        <v>0.23888888888888885</v>
      </c>
      <c r="J13" s="157">
        <f t="shared" si="2"/>
        <v>0.90555555555555545</v>
      </c>
      <c r="K13" s="558">
        <f t="shared" si="3"/>
        <v>0.53055555555555545</v>
      </c>
      <c r="L13" s="558">
        <f t="shared" si="4"/>
        <v>0.36388888888888887</v>
      </c>
    </row>
    <row r="14" spans="1:13" s="103" customFormat="1" ht="54.75" customHeight="1">
      <c r="B14" s="109"/>
      <c r="C14" s="106"/>
      <c r="D14" s="91" t="s">
        <v>166</v>
      </c>
      <c r="E14" s="163"/>
      <c r="F14" s="87"/>
      <c r="G14" s="184"/>
      <c r="H14" s="62"/>
      <c r="I14" s="62"/>
      <c r="J14" s="157"/>
      <c r="K14" s="62"/>
      <c r="L14" s="62"/>
    </row>
    <row r="15" spans="1:13" s="106" customFormat="1" ht="77.25" customHeight="1">
      <c r="A15" s="96"/>
      <c r="B15" s="60">
        <f>B13+0.1</f>
        <v>4.7999999999999972</v>
      </c>
      <c r="C15" s="33"/>
      <c r="D15" s="79" t="s">
        <v>151</v>
      </c>
      <c r="E15" s="86" t="s">
        <v>248</v>
      </c>
      <c r="F15" s="70" t="s">
        <v>180</v>
      </c>
      <c r="G15" s="74">
        <v>15</v>
      </c>
      <c r="H15" s="62">
        <f>H13+TIME(0,G13,0)</f>
        <v>0.37430555555555556</v>
      </c>
      <c r="I15" s="62">
        <f>I13+TIME(0,G13,0)</f>
        <v>0.2493055555555555</v>
      </c>
      <c r="J15" s="157">
        <f>J13+TIME(0,G13,0)</f>
        <v>0.91597222222222208</v>
      </c>
      <c r="K15" s="62">
        <f>K13+TIME(0,G13,0)</f>
        <v>0.54097222222222208</v>
      </c>
      <c r="L15" s="62">
        <f>L13+TIME(0,G13,0)</f>
        <v>0.37430555555555556</v>
      </c>
    </row>
    <row r="16" spans="1:13" s="106" customFormat="1" ht="77.25" customHeight="1">
      <c r="A16" s="96"/>
      <c r="B16" s="60">
        <f>B15+0.1</f>
        <v>4.8999999999999968</v>
      </c>
      <c r="C16" s="33"/>
      <c r="D16" s="201" t="s">
        <v>171</v>
      </c>
      <c r="E16" s="86" t="s">
        <v>249</v>
      </c>
      <c r="F16" s="203" t="s">
        <v>181</v>
      </c>
      <c r="G16" s="74">
        <v>10</v>
      </c>
      <c r="H16" s="62">
        <f>H15+TIME(0,G15,0)</f>
        <v>0.38472222222222224</v>
      </c>
      <c r="I16" s="62">
        <f t="shared" ref="I16:I17" si="5">J16-TIME(16,0,0)</f>
        <v>0.34305555555555556</v>
      </c>
      <c r="J16" s="157">
        <f t="shared" ref="J16:J17" si="6">H16+TIME(15,0,0)</f>
        <v>1.0097222222222222</v>
      </c>
      <c r="K16" s="62">
        <f t="shared" ref="K16:K17" si="7">J16-TIME(9,0,0)</f>
        <v>0.63472222222222219</v>
      </c>
      <c r="L16" s="62">
        <f t="shared" ref="L16:L17" si="8">K16-TIME(4,0,0)</f>
        <v>0.46805555555555556</v>
      </c>
    </row>
    <row r="17" spans="1:15" s="106" customFormat="1" ht="74.5" customHeight="1">
      <c r="A17" s="96"/>
      <c r="B17" s="60">
        <f>B16+0.1</f>
        <v>4.9999999999999964</v>
      </c>
      <c r="C17" s="33"/>
      <c r="D17" s="79" t="s">
        <v>168</v>
      </c>
      <c r="E17" s="86" t="s">
        <v>244</v>
      </c>
      <c r="F17" s="70" t="s">
        <v>167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7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7" customFormat="1" ht="34.5" customHeight="1">
      <c r="A18" s="30"/>
      <c r="B18" s="185"/>
      <c r="C18" s="63"/>
      <c r="D18" s="190" t="s">
        <v>138</v>
      </c>
      <c r="E18" s="86"/>
      <c r="F18" s="87"/>
      <c r="G18" s="31"/>
      <c r="H18" s="39"/>
      <c r="I18" s="73"/>
      <c r="J18" s="155"/>
    </row>
    <row r="19" spans="1:15" ht="82.5" customHeight="1">
      <c r="A19" s="17"/>
      <c r="B19" s="257">
        <f>B17+0.1</f>
        <v>5.0999999999999961</v>
      </c>
      <c r="C19" s="63"/>
      <c r="D19" s="191" t="s">
        <v>141</v>
      </c>
      <c r="E19" s="86" t="s">
        <v>245</v>
      </c>
      <c r="F19" s="87" t="s">
        <v>143</v>
      </c>
      <c r="G19" s="40">
        <v>10</v>
      </c>
      <c r="H19" s="62">
        <f>H17+TIME(0,G17,0)</f>
        <v>0.40208333333333335</v>
      </c>
      <c r="I19" s="62">
        <f>I17+TIME(0,G17,0)</f>
        <v>0.36041666666666666</v>
      </c>
      <c r="J19" s="157">
        <f>J17+TIME(1,G17,0)</f>
        <v>1.0687499999999999</v>
      </c>
      <c r="K19" s="62">
        <f>K17+TIME(0,G17,0)</f>
        <v>0.65208333333333324</v>
      </c>
      <c r="L19" s="62">
        <f>L17+TIME(0,G17,0)</f>
        <v>0.48541666666666666</v>
      </c>
      <c r="M19" s="30"/>
      <c r="N19" s="30"/>
      <c r="O19" s="30"/>
    </row>
    <row r="20" spans="1:15" ht="82.5" customHeight="1">
      <c r="A20" s="17"/>
      <c r="B20" s="257">
        <f>B19+0.1</f>
        <v>5.1999999999999957</v>
      </c>
      <c r="C20" s="63"/>
      <c r="D20" s="154" t="s">
        <v>182</v>
      </c>
      <c r="E20" s="86" t="s">
        <v>196</v>
      </c>
      <c r="F20" s="85" t="s">
        <v>154</v>
      </c>
      <c r="G20" s="40">
        <v>10</v>
      </c>
      <c r="H20" s="84">
        <f>H19+TIME(0,G19,0)</f>
        <v>0.40902777777777777</v>
      </c>
      <c r="I20" s="84">
        <f>I19+TIME(0,G19,0)</f>
        <v>0.36736111111111108</v>
      </c>
      <c r="J20" s="155">
        <f>J19+TIME(0,G19,0)</f>
        <v>1.0756944444444443</v>
      </c>
      <c r="K20" s="84">
        <f>K19+TIME(0,G19,0)</f>
        <v>0.65902777777777766</v>
      </c>
      <c r="L20" s="84">
        <f>L19+TIME(0,G19,0)</f>
        <v>0.49236111111111108</v>
      </c>
      <c r="M20" s="30"/>
      <c r="N20" s="30"/>
      <c r="O20" s="30"/>
    </row>
    <row r="21" spans="1:15" s="112" customFormat="1" ht="58.5" customHeight="1">
      <c r="A21" s="112" t="s">
        <v>155</v>
      </c>
      <c r="B21" s="60">
        <f>B20+0.1</f>
        <v>5.2999999999999954</v>
      </c>
      <c r="C21" s="63"/>
      <c r="D21" s="191" t="s">
        <v>139</v>
      </c>
      <c r="E21" s="56"/>
      <c r="F21" s="87" t="s">
        <v>121</v>
      </c>
      <c r="G21" s="186">
        <v>1</v>
      </c>
      <c r="H21" s="84">
        <f>H20+TIME(0,G20,0)</f>
        <v>0.41597222222222219</v>
      </c>
      <c r="I21" s="84">
        <f>I20+TIME(0,G20,0)</f>
        <v>0.3743055555555555</v>
      </c>
      <c r="J21" s="155">
        <f>J20+TIME(0,G20,0)</f>
        <v>1.0826388888888887</v>
      </c>
      <c r="K21" s="84">
        <f>K20+TIME(0,G20,0)</f>
        <v>0.66597222222222208</v>
      </c>
      <c r="L21" s="84">
        <f>L20+TIME(0,G20,0)</f>
        <v>0.4993055555555555</v>
      </c>
    </row>
    <row r="26" spans="1:15" s="82" customFormat="1" ht="20">
      <c r="A26" s="120"/>
      <c r="E26" s="89"/>
      <c r="F26" s="42"/>
      <c r="G26" s="42"/>
      <c r="H26" s="42"/>
      <c r="I26" s="42"/>
      <c r="J26" s="42"/>
      <c r="K26" s="42"/>
      <c r="L26" s="42"/>
      <c r="M26" s="42"/>
    </row>
    <row r="27" spans="1:15" s="22" customFormat="1" ht="15" customHeight="1">
      <c r="D27" s="174" t="s">
        <v>127</v>
      </c>
      <c r="E27" s="127"/>
      <c r="J27" s="23"/>
      <c r="K27" s="23"/>
      <c r="L27" s="23"/>
    </row>
    <row r="28" spans="1:15" s="102" customFormat="1" ht="30">
      <c r="A28" s="102" t="s">
        <v>199</v>
      </c>
    </row>
    <row r="29" spans="1:15" s="102" customFormat="1" ht="20">
      <c r="A29" s="102" t="s">
        <v>234</v>
      </c>
    </row>
    <row r="30" spans="1:15" s="124" customFormat="1" ht="20">
      <c r="A30" s="124" t="s">
        <v>235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5" s="102" customFormat="1" ht="20">
      <c r="A31" s="102" t="s">
        <v>238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5" s="102" customFormat="1"/>
    <row r="33" spans="1:13" s="205" customFormat="1" ht="23.5">
      <c r="A33" s="204" t="s">
        <v>194</v>
      </c>
    </row>
    <row r="34" spans="1:13" s="112" customFormat="1" ht="21">
      <c r="A34" s="290" t="s">
        <v>336</v>
      </c>
    </row>
    <row r="35" spans="1:13" s="112" customFormat="1" ht="21">
      <c r="A35" s="290" t="s">
        <v>195</v>
      </c>
    </row>
    <row r="36" spans="1:13" s="103" customFormat="1" ht="20">
      <c r="A36" s="291" t="s">
        <v>337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06"/>
    </row>
    <row r="37" spans="1:13" s="103" customFormat="1" ht="21">
      <c r="A37" s="290" t="s">
        <v>338</v>
      </c>
      <c r="E37" s="292"/>
      <c r="K37" s="106"/>
      <c r="L37" s="106"/>
      <c r="M37" s="106"/>
    </row>
    <row r="38" spans="1:13" s="103" customFormat="1" ht="21.5" thickBot="1">
      <c r="A38" s="290" t="s">
        <v>339</v>
      </c>
      <c r="E38" s="292"/>
      <c r="K38" s="106"/>
      <c r="L38" s="106"/>
      <c r="M38" s="106"/>
    </row>
    <row r="39" spans="1:13" s="30" customFormat="1" ht="27">
      <c r="A39" s="82"/>
      <c r="B39" s="46"/>
      <c r="C39" s="46"/>
      <c r="E39" s="33"/>
      <c r="F39" s="33"/>
      <c r="G39" s="51" t="s">
        <v>114</v>
      </c>
      <c r="H39" s="101" t="s">
        <v>319</v>
      </c>
      <c r="I39" s="76" t="s">
        <v>320</v>
      </c>
      <c r="J39" s="192" t="s">
        <v>321</v>
      </c>
      <c r="K39" s="88" t="s">
        <v>322</v>
      </c>
      <c r="L39" s="88" t="s">
        <v>233</v>
      </c>
    </row>
    <row r="40" spans="1:13" s="17" customFormat="1" ht="47.25" customHeight="1">
      <c r="A40" s="30"/>
      <c r="D40" s="121" t="s">
        <v>344</v>
      </c>
      <c r="E40" s="35"/>
      <c r="F40" s="35"/>
      <c r="G40" s="160">
        <v>120</v>
      </c>
      <c r="H40" s="152">
        <v>0.66666666666666663</v>
      </c>
      <c r="I40" s="152">
        <f>H40-3/24</f>
        <v>0.54166666666666663</v>
      </c>
      <c r="J40" s="325">
        <f>H40+13/24</f>
        <v>1.2083333333333333</v>
      </c>
      <c r="K40" s="152">
        <f>H40+4/24</f>
        <v>0.83333333333333326</v>
      </c>
      <c r="L40" s="194">
        <v>0.41666666666666669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11" customFormat="1" ht="18.5" thickBot="1">
      <c r="A42" s="46"/>
    </row>
    <row r="43" spans="1:13" s="103" customFormat="1" ht="21.5" thickBot="1">
      <c r="D43" s="326" t="s">
        <v>222</v>
      </c>
      <c r="E43" s="327"/>
      <c r="F43" s="290" t="s">
        <v>212</v>
      </c>
      <c r="G43" s="328"/>
      <c r="H43" s="93"/>
      <c r="I43" s="152"/>
      <c r="K43" s="106"/>
      <c r="L43" s="106"/>
      <c r="M43" s="106"/>
    </row>
    <row r="44" spans="1:13" s="103" customFormat="1" ht="21">
      <c r="D44" s="290" t="s">
        <v>324</v>
      </c>
      <c r="E44" s="327"/>
      <c r="F44" s="291" t="s">
        <v>326</v>
      </c>
      <c r="G44" s="329"/>
      <c r="H44" s="93"/>
      <c r="I44" s="152"/>
      <c r="K44" s="106"/>
      <c r="L44" s="106"/>
      <c r="M44" s="106"/>
    </row>
    <row r="45" spans="1:13" s="103" customFormat="1" ht="21">
      <c r="D45" s="290" t="s">
        <v>195</v>
      </c>
      <c r="E45" s="327"/>
      <c r="F45" s="290" t="s">
        <v>214</v>
      </c>
      <c r="G45" s="329"/>
      <c r="H45" s="93"/>
      <c r="I45" s="152"/>
      <c r="K45" s="106"/>
      <c r="L45" s="106"/>
      <c r="M45" s="106"/>
    </row>
    <row r="46" spans="1:13" s="103" customFormat="1" ht="21">
      <c r="D46" s="291" t="s">
        <v>325</v>
      </c>
      <c r="E46" s="327"/>
      <c r="F46" s="290" t="s">
        <v>215</v>
      </c>
      <c r="G46" s="329"/>
      <c r="H46" s="93"/>
      <c r="I46" s="152"/>
      <c r="K46" s="106"/>
      <c r="L46" s="106"/>
      <c r="M46" s="106"/>
    </row>
    <row r="47" spans="1:13" s="103" customFormat="1" ht="21">
      <c r="D47" s="290" t="s">
        <v>345</v>
      </c>
      <c r="E47" s="327"/>
      <c r="F47" s="290" t="s">
        <v>216</v>
      </c>
      <c r="G47" s="329"/>
      <c r="H47" s="93"/>
      <c r="I47" s="152"/>
      <c r="K47" s="106"/>
      <c r="L47" s="106"/>
      <c r="M47" s="106"/>
    </row>
    <row r="48" spans="1:13" s="103" customFormat="1" ht="21">
      <c r="D48" s="290" t="s">
        <v>346</v>
      </c>
      <c r="E48" s="327"/>
      <c r="F48" s="290" t="s">
        <v>217</v>
      </c>
      <c r="G48" s="329"/>
      <c r="H48" s="93"/>
      <c r="I48" s="152"/>
      <c r="K48" s="106"/>
      <c r="L48" s="106"/>
      <c r="M48" s="106"/>
    </row>
    <row r="49" spans="1:15" s="103" customFormat="1" ht="21">
      <c r="D49" s="330"/>
      <c r="E49" s="327"/>
      <c r="F49" s="290" t="s">
        <v>347</v>
      </c>
      <c r="G49" s="329"/>
      <c r="H49" s="93"/>
      <c r="I49" s="152"/>
      <c r="K49" s="106"/>
      <c r="L49" s="106"/>
      <c r="M49" s="106"/>
    </row>
    <row r="50" spans="1:15" s="103" customFormat="1" ht="21">
      <c r="D50" s="330"/>
      <c r="E50" s="327"/>
      <c r="F50" s="290" t="s">
        <v>227</v>
      </c>
      <c r="G50" s="329"/>
      <c r="H50" s="93"/>
      <c r="I50" s="152"/>
      <c r="K50" s="106"/>
      <c r="L50" s="106"/>
      <c r="M50" s="106"/>
    </row>
    <row r="51" spans="1:15" s="103" customFormat="1" ht="21">
      <c r="D51" s="330"/>
      <c r="E51" s="327"/>
      <c r="F51" s="290" t="s">
        <v>220</v>
      </c>
      <c r="G51" s="329"/>
      <c r="H51" s="93"/>
      <c r="I51" s="152"/>
      <c r="K51" s="106"/>
      <c r="L51" s="106"/>
      <c r="M51" s="106"/>
    </row>
    <row r="52" spans="1:15" s="103" customFormat="1" ht="20">
      <c r="D52" s="330"/>
      <c r="E52" s="327"/>
      <c r="F52" s="291" t="s">
        <v>327</v>
      </c>
      <c r="G52" s="329"/>
      <c r="H52" s="93"/>
      <c r="I52" s="152"/>
      <c r="K52" s="106"/>
      <c r="L52" s="106"/>
      <c r="M52" s="106"/>
    </row>
    <row r="56" spans="1:15" ht="18">
      <c r="B56" s="30"/>
      <c r="C56" s="30"/>
      <c r="D56" s="30"/>
      <c r="E56" s="31"/>
      <c r="F56" s="30"/>
      <c r="I56" s="30"/>
      <c r="J56" s="76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7.5">
      <c r="A96" s="30"/>
      <c r="G96" s="30"/>
      <c r="H96" s="30"/>
    </row>
    <row r="97" spans="5:12" ht="17.5">
      <c r="G97" s="30"/>
      <c r="H97" s="30"/>
    </row>
    <row r="98" spans="5:12" ht="17.5">
      <c r="G98" s="30"/>
      <c r="H98" s="30"/>
    </row>
    <row r="99" spans="5:12" ht="17.5">
      <c r="E99" s="2"/>
      <c r="G99" s="30"/>
      <c r="H99" s="30"/>
      <c r="J99" s="2"/>
      <c r="K99" s="2"/>
      <c r="L99" s="2"/>
    </row>
  </sheetData>
  <phoneticPr fontId="23"/>
  <hyperlinks>
    <hyperlink ref="A36" r:id="rId1" display="https://ieeesa.webex.com/ieeesa/j.php?MTID=ma9da3d783fff4ef9de6025f740cc795b" xr:uid="{428B37EF-881B-4D69-8ACC-2E444EBC645B}"/>
    <hyperlink ref="D46" r:id="rId2" display="https://ieeesa.webex.com/ieeesa/j.php?MTID=mb0870b3335056c512b9fa579a924533f" xr:uid="{632C3CB9-11DA-4EBE-AE5E-91D2ED6063A4}"/>
    <hyperlink ref="F44" r:id="rId3" display="mailto:23302657185@ieeesa.webex.com" xr:uid="{8EA4AEDC-902B-43A2-8296-F873619C9021}"/>
    <hyperlink ref="F52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2024-07-05T01:58:38Z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