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Data\Docs\Standards\802.15\2024-05\"/>
    </mc:Choice>
  </mc:AlternateContent>
  <xr:revisionPtr revIDLastSave="0" documentId="13_ncr:1_{B0FCBD22-DF19-4925-A5BF-40AB6FC9EFB6}" xr6:coauthVersionLast="47" xr6:coauthVersionMax="47" xr10:uidLastSave="{00000000-0000-0000-0000-000000000000}"/>
  <bookViews>
    <workbookView xWindow="1170" yWindow="2070" windowWidth="47955" windowHeight="26100" tabRatio="500" activeTab="2" xr2:uid="{00000000-000D-0000-FFFF-FFFF00000000}"/>
  </bookViews>
  <sheets>
    <sheet name="IEEE_Cover" sheetId="1" r:id="rId1"/>
    <sheet name="LBxxx_template" sheetId="2" r:id="rId2"/>
    <sheet name="LB204" sheetId="5" r:id="rId3"/>
    <sheet name="Statistics" sheetId="3" r:id="rId4"/>
  </sheets>
  <definedNames>
    <definedName name="_xlnm._FilterDatabase" localSheetId="2" hidden="1">'LB204'!$A$1:$O$1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E4" i="3"/>
  <c r="I4" i="3"/>
  <c r="C4" i="3"/>
  <c r="D4" i="3"/>
  <c r="J4" i="3"/>
  <c r="F4" i="3"/>
  <c r="H4" i="3"/>
  <c r="K4" i="3" l="1"/>
  <c r="G4" i="3"/>
  <c r="K5" i="3"/>
  <c r="G5" i="3"/>
</calcChain>
</file>

<file path=xl/sharedStrings.xml><?xml version="1.0" encoding="utf-8"?>
<sst xmlns="http://schemas.openxmlformats.org/spreadsheetml/2006/main" count="385" uniqueCount="187">
  <si>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</si>
  <si>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</si>
  <si>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</si>
  <si>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</si>
  <si>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</si>
  <si>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</si>
  <si>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</si>
  <si>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</si>
  <si>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</si>
  <si>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</si>
  <si>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</si>
  <si>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</si>
  <si>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</si>
  <si>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</si>
  <si>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</si>
  <si>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</si>
  <si>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</si>
  <si>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</si>
  <si>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</si>
  <si>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</si>
  <si>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</si>
  <si>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</si>
  <si>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</si>
  <si>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</si>
  <si>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</si>
  <si>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</si>
  <si>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</si>
  <si>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</si>
  <si>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</si>
  <si>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</si>
  <si>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</si>
  <si>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</si>
  <si>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</si>
  <si>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</si>
  <si>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</si>
  <si>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</si>
  <si>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</si>
  <si>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</si>
  <si>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</si>
  <si>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</si>
  <si>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</si>
  <si>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</si>
  <si>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</si>
  <si>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</si>
  <si>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</si>
  <si>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</si>
  <si>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</si>
  <si>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</si>
  <si>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</si>
  <si>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</si>
  <si>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</si>
  <si>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</si>
  <si>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</si>
  <si>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</si>
  <si>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</si>
  <si>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</si>
  <si>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</si>
  <si>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</si>
  <si>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</si>
  <si>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</si>
  <si>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</si>
  <si>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On this line the amendment states its base line.</t>
  </si>
  <si>
    <t>Add on the first page in the upper right corner similar to 802.15.4me/D1.0 under "IEEE P802.15.16™/Draft 1.0" the following: 
December 2023
(Revision of IEEE Std 802.16-2017)</t>
  </si>
  <si>
    <t>Yes</t>
  </si>
  <si>
    <t xml:space="preserve">On the one hand the acronym AIR is defined but never used in 16t D1.0. On the other hand the acronym AIRM is not defined but used 13 times. </t>
  </si>
  <si>
    <t>Please define AIRM instead of AIR</t>
  </si>
  <si>
    <t>3</t>
  </si>
  <si>
    <t>18.2.2</t>
  </si>
  <si>
    <t>6.3.37.1.1</t>
  </si>
  <si>
    <t>The comma "bandwidths, At" should be a "."</t>
  </si>
  <si>
    <t>Please replace the "," with "." between "bandwidths" and "At"</t>
  </si>
  <si>
    <t>6.3.37.2.1</t>
  </si>
  <si>
    <t>6.3.37.4.2</t>
  </si>
  <si>
    <t>6.3.37.7</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</si>
  <si>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</si>
  <si>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</si>
  <si>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</si>
  <si>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</si>
  <si>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</si>
  <si>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</si>
  <si>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</si>
  <si>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</si>
  <si>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</si>
  <si>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</si>
  <si>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</si>
  <si>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</si>
  <si>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</si>
  <si>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</si>
  <si>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</si>
  <si>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</si>
  <si>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</si>
  <si>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</si>
  <si>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</si>
  <si>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</si>
  <si>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</si>
  <si>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</si>
  <si>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</si>
  <si>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</si>
  <si>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</si>
  <si>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</si>
  <si>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</si>
  <si>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</si>
  <si>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</si>
  <si>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</si>
  <si>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</si>
  <si>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</si>
  <si>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</si>
  <si>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</si>
  <si>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</si>
  <si>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Mickael Maman</t>
  </si>
  <si>
    <t>STMicroelectronics</t>
  </si>
  <si>
    <t>Missing DTLS definitions</t>
  </si>
  <si>
    <t>DTLS: Datagram Transport Layer Security</t>
  </si>
  <si>
    <t>4</t>
  </si>
  <si>
    <t xml:space="preserve">add TLS </t>
  </si>
  <si>
    <t>TLS: Transport Layer Security</t>
  </si>
  <si>
    <t>add PKM</t>
  </si>
  <si>
    <t>PKM: Privacy Key Management</t>
  </si>
  <si>
    <t>add NB-UGS</t>
  </si>
  <si>
    <t>NB-UGS: Narrowband Unsolicited Grant</t>
  </si>
  <si>
    <t>several missing acronyms</t>
  </si>
  <si>
    <t>6.3.2.3.9.33</t>
  </si>
  <si>
    <t>Code:44?</t>
  </si>
  <si>
    <t>word usage "do not have to"</t>
  </si>
  <si>
    <t>The transmission of the bandwidth allocation messages is configurable: every frame if need arises, less to save bandwidth</t>
  </si>
  <si>
    <t>remove etc</t>
  </si>
  <si>
    <t>as in comment</t>
  </si>
  <si>
    <t>6.3.37.2.4</t>
  </si>
  <si>
    <t>directions</t>
  </si>
  <si>
    <t>l7-10</t>
  </si>
  <si>
    <t>need clarification "The interval is an integer number of frames where the slot offset within the frame where the allocation starts is the same. The time duration between two successive allocations is termed an interval. There are fixed size allocations at every interval. The interval is specified in terms of frames."</t>
  </si>
  <si>
    <t>An interval is the time duration between two successive allocations.The interval is specified with an integer number of frames where the slot offset within the frame where the allocation starts is the same. There are fixed size allocations at every interval.</t>
  </si>
  <si>
    <t>6.3.37.4.5</t>
  </si>
  <si>
    <t>word usage "must"</t>
  </si>
  <si>
    <t>shall</t>
  </si>
  <si>
    <t>6.3.37.4.6</t>
  </si>
  <si>
    <t>typo uplink</t>
  </si>
  <si>
    <t>6.3.37.5.2.1.2</t>
  </si>
  <si>
    <t>it could be interesting to follow the same order between DIUC and UIUC values</t>
  </si>
  <si>
    <t>move  Extended UIUC 2 IE to 7 and Extended UIUC to 8</t>
  </si>
  <si>
    <t>6.3.37.6.6</t>
  </si>
  <si>
    <t>duplicate 6.3.37.6.5 and 6.3.37.6.6</t>
  </si>
  <si>
    <t>remove 6.3.37.6.6</t>
  </si>
  <si>
    <t>replace "as compared to"  by "than"</t>
  </si>
  <si>
    <t>6.3.37.8.2</t>
  </si>
  <si>
    <t>typo supposes</t>
  </si>
  <si>
    <t>6.3.37.8.3</t>
  </si>
  <si>
    <t>in table 6-336, a total of 48 bits but there is only 32 bits</t>
  </si>
  <si>
    <t>why new subchannel group field is 16 bits and not 9 bits with 7 bits reserved, or even 10 bits as in Table 6-337</t>
  </si>
  <si>
    <t>7.8a.3.4</t>
  </si>
  <si>
    <t>8.6.7.3</t>
  </si>
  <si>
    <t>typo allotted</t>
  </si>
  <si>
    <t>in accordance of section 8.6.8 and 8.6.9 or section 18.2.3?</t>
  </si>
  <si>
    <t>18.3.3</t>
  </si>
  <si>
    <t>why the receiver shall perform CSMA procedure to send back the ACK? Not aligned with the flowchart.</t>
  </si>
  <si>
    <t>more explaination is needed for Figure 18-6 SS RX flowchart</t>
  </si>
  <si>
    <t>18.4.2</t>
  </si>
  <si>
    <t>typo identify</t>
  </si>
  <si>
    <t>18.5.4</t>
  </si>
  <si>
    <t>In Table 18-3, 14 MCSs are defined. For Link adaptation, required CINRs are nice to have and compared to CINR quantized in 1dB steps</t>
  </si>
  <si>
    <t>R.1</t>
  </si>
  <si>
    <t>typo characterized</t>
  </si>
  <si>
    <t>Comment on incorrect version of draft</t>
  </si>
  <si>
    <t>LB204</t>
  </si>
  <si>
    <t>Merge AIR and AIRM into one definition for AIRM</t>
  </si>
  <si>
    <t>Comment on prior version - fixed in 2.0</t>
  </si>
  <si>
    <t>Offending section has been removed in D2.0</t>
  </si>
  <si>
    <t>Delete DTLS from definitions, add to Acronyms</t>
  </si>
  <si>
    <t>(Amendment to IEEE Std 802.16-2017)</t>
  </si>
  <si>
    <t>Add to acronyms</t>
  </si>
  <si>
    <t>Add to acronyms, and make sure first use (not in a table) is expanded</t>
  </si>
  <si>
    <t>No action</t>
  </si>
  <si>
    <t>Please provide any acronyms used that are not defined in 16t amendment, and not defined in base standard 802.16-2017</t>
  </si>
  <si>
    <t>Remove Line 17</t>
  </si>
  <si>
    <t>Change "direction" to "directions"</t>
  </si>
  <si>
    <t>Change to "the BS shall request acknowledgement of the
allocation message from the subscriber station"</t>
  </si>
  <si>
    <t xml:space="preserve">Break out burst profiles for values 0-6 into separate table, and reference new table from 6-327 and 6-328.  Align fields between table to extent possible. </t>
  </si>
  <si>
    <t>Add table number 6-334 on line 8</t>
  </si>
  <si>
    <t>Change to "with a subchannel group to operate on,"</t>
  </si>
  <si>
    <t>fix missing capital "S" in next sentence</t>
  </si>
  <si>
    <t>Change to Total of 32 bits</t>
  </si>
  <si>
    <t>In Table 6-337 change 10 bits to 16 bits for New Subchannel Group</t>
  </si>
  <si>
    <t xml:space="preserve">Change Figure 18-6—SS RX Flow Chart to show the CSMA for the ACK. </t>
  </si>
  <si>
    <t>Remove spurious ClientHello from line 17</t>
  </si>
  <si>
    <t>Remove reference to in accordance section 8.6.8 and 8.6.9. Add reference to 18.2.3</t>
  </si>
  <si>
    <t>Done in resolution of comment i-29</t>
  </si>
  <si>
    <t xml:space="preserve">Use values from base, and compute new values for 16t.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</si>
</sst>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40">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x14ac:dyDescent="0.2"/>
  <cols>
    <col min="1" max="1" width="9.140625" style="2"/>
    <col min="2" max="2" width="15.28515625" style="2" customWidth="1"/>
    <col min="3" max="3" width="48.140625" style="2" customWidth="1"/>
    <col min="4" max="4" width="43.7109375" style="2" customWidth="1"/>
    <col min="5" max="5" width="5.140625" style="2" customWidth="1"/>
    <col min="6" max="6" width="50.85546875" style="2" customWidth="1"/>
    <col min="10" max="16381" width="9.140625" style="2"/>
    <col min="16382" max="16384" width="11.42578125" style="2" customWidth="1"/>
  </cols>
  <sheetData>
    <row r="1" spans="2:9" ht="18.75" customHeight="1" x14ac:dyDescent="0.4">
      <c r="B1" s="3" t="s">
        <v>46</v>
      </c>
      <c r="C1" s="4"/>
      <c r="D1" s="5" t="s">
        <v>47</v>
      </c>
      <c r="F1" s="34" t="s">
        <v>0</v>
      </c>
    </row>
    <row r="2" spans="2:9" x14ac:dyDescent="0.2">
      <c r="F2" s="34"/>
    </row>
    <row r="3" spans="2:9" ht="18.75" x14ac:dyDescent="0.3">
      <c r="C3" s="6" t="s">
        <v>1</v>
      </c>
      <c r="F3" s="34"/>
    </row>
    <row r="4" spans="2:9" ht="18.75" x14ac:dyDescent="0.3">
      <c r="C4" s="6" t="s">
        <v>2</v>
      </c>
      <c r="F4" s="34"/>
    </row>
    <row r="5" spans="2:9" ht="18.75" x14ac:dyDescent="0.3">
      <c r="B5" s="6"/>
      <c r="F5" s="34"/>
    </row>
    <row r="6" spans="2:9" ht="14.25" customHeight="1" x14ac:dyDescent="0.2">
      <c r="B6" s="7" t="s">
        <v>3</v>
      </c>
      <c r="C6" s="35" t="s">
        <v>4</v>
      </c>
      <c r="D6" s="35"/>
      <c r="F6" s="34"/>
    </row>
    <row r="7" spans="2:9" ht="17.25" customHeight="1" x14ac:dyDescent="0.2">
      <c r="B7" s="7" t="s">
        <v>5</v>
      </c>
      <c r="C7" s="36" t="s">
        <v>48</v>
      </c>
      <c r="D7" s="36"/>
      <c r="F7" s="34"/>
    </row>
    <row r="8" spans="2:9" ht="15.75" x14ac:dyDescent="0.2">
      <c r="B8" s="7" t="s">
        <v>6</v>
      </c>
      <c r="C8" s="37">
        <v>45307</v>
      </c>
      <c r="D8" s="37"/>
      <c r="F8" s="34"/>
    </row>
    <row r="9" spans="2:9" ht="14.25" customHeight="1" x14ac:dyDescent="0.2">
      <c r="B9" s="35" t="s">
        <v>7</v>
      </c>
      <c r="C9" s="7" t="s">
        <v>49</v>
      </c>
      <c r="D9" s="7" t="s">
        <v>8</v>
      </c>
      <c r="F9" s="34"/>
    </row>
    <row r="10" spans="2:9" ht="15.75" x14ac:dyDescent="0.2">
      <c r="B10" s="35"/>
      <c r="C10" s="8" t="s">
        <v>50</v>
      </c>
      <c r="D10" s="8"/>
      <c r="F10" s="34"/>
    </row>
    <row r="11" spans="2:9" ht="15.75" x14ac:dyDescent="0.2">
      <c r="B11" s="35"/>
      <c r="C11" s="8"/>
      <c r="D11" s="9" t="s">
        <v>51</v>
      </c>
      <c r="F11" s="34"/>
    </row>
    <row r="12" spans="2:9" ht="15.75" x14ac:dyDescent="0.2">
      <c r="B12" s="35"/>
      <c r="C12" s="10"/>
      <c r="D12" s="11"/>
      <c r="F12" s="34"/>
    </row>
    <row r="13" spans="2:9" ht="14.25" customHeight="1" x14ac:dyDescent="0.25">
      <c r="B13" s="35" t="s">
        <v>9</v>
      </c>
      <c r="C13" s="12"/>
      <c r="D13" s="7"/>
      <c r="F13" s="34"/>
    </row>
    <row r="14" spans="2:9" ht="15.75" x14ac:dyDescent="0.25">
      <c r="B14" s="35"/>
      <c r="C14" s="13"/>
      <c r="F14" s="34"/>
    </row>
    <row r="15" spans="2:9" ht="14.25" customHeight="1" x14ac:dyDescent="0.2">
      <c r="B15" s="7" t="s">
        <v>10</v>
      </c>
      <c r="C15" s="35" t="s">
        <v>52</v>
      </c>
      <c r="D15" s="35"/>
      <c r="F15" s="34"/>
    </row>
    <row r="16" spans="2:9" s="14" customFormat="1" ht="20.25" customHeight="1" x14ac:dyDescent="0.2">
      <c r="B16" s="7" t="s">
        <v>11</v>
      </c>
      <c r="C16" s="35" t="s">
        <v>12</v>
      </c>
      <c r="D16" s="35"/>
      <c r="F16" s="34"/>
      <c r="G16"/>
      <c r="H16"/>
      <c r="I16"/>
    </row>
    <row r="17" spans="2:9" s="14" customFormat="1" ht="84" customHeight="1" x14ac:dyDescent="0.2">
      <c r="B17" s="1" t="s">
        <v>13</v>
      </c>
      <c r="C17" s="35" t="s">
        <v>14</v>
      </c>
      <c r="D17" s="35"/>
      <c r="F17" s="34"/>
      <c r="G17"/>
      <c r="H17"/>
      <c r="I17"/>
    </row>
    <row r="18" spans="2:9" s="14" customFormat="1" ht="36.75" customHeight="1" x14ac:dyDescent="0.2">
      <c r="B18" s="10" t="s">
        <v>15</v>
      </c>
      <c r="C18" s="35" t="s">
        <v>16</v>
      </c>
      <c r="D18" s="35"/>
      <c r="F18" s="34"/>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A1:P3"/>
    </sheetView>
  </sheetViews>
  <sheetFormatPr defaultColWidth="8.7109375" defaultRowHeight="12.75" x14ac:dyDescent="0.2"/>
  <cols>
    <col min="1" max="2" width="14.7109375" customWidth="1"/>
    <col min="3" max="3" width="15.28515625" customWidth="1"/>
    <col min="4" max="4" width="14.28515625" customWidth="1"/>
    <col min="5" max="5" width="8.140625" customWidth="1"/>
    <col min="6" max="6" width="12.85546875" customWidth="1"/>
    <col min="7" max="7" width="8.85546875"/>
    <col min="8" max="8" width="42.140625" style="15" customWidth="1"/>
    <col min="9" max="9" width="41.7109375" style="15" customWidth="1"/>
    <col min="10" max="10" width="11.7109375" customWidth="1"/>
    <col min="11" max="11" width="12.28515625" customWidth="1"/>
    <col min="12" max="12" width="13.28515625" customWidth="1"/>
    <col min="13" max="13" width="31.28515625" style="15" customWidth="1"/>
    <col min="14" max="16" width="15.7109375" style="15" customWidth="1"/>
  </cols>
  <sheetData>
    <row r="1" spans="1:17" s="18" customFormat="1" ht="140.25" customHeight="1" x14ac:dyDescent="0.2">
      <c r="A1" s="16"/>
      <c r="B1" s="38" t="s">
        <v>17</v>
      </c>
      <c r="C1" s="38"/>
      <c r="D1" s="38"/>
      <c r="E1" s="38"/>
      <c r="F1" s="38"/>
      <c r="G1" s="38"/>
      <c r="H1" s="38"/>
      <c r="I1" s="38"/>
      <c r="J1" s="38"/>
      <c r="K1" s="38"/>
      <c r="L1" s="38"/>
      <c r="M1" s="38"/>
      <c r="N1" s="38"/>
      <c r="O1" s="38"/>
      <c r="P1" s="38"/>
      <c r="Q1" s="17"/>
    </row>
    <row r="2" spans="1:17" ht="51" x14ac:dyDescent="0.2">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x14ac:dyDescent="0.2">
      <c r="A3" t="s">
        <v>34</v>
      </c>
      <c r="D3" s="23"/>
      <c r="F3" s="24"/>
    </row>
    <row r="4" spans="1:17" x14ac:dyDescent="0.2">
      <c r="D4" s="23"/>
      <c r="F4" s="24"/>
    </row>
    <row r="5" spans="1:17" x14ac:dyDescent="0.2">
      <c r="D5" s="23"/>
      <c r="F5" s="24"/>
    </row>
    <row r="6" spans="1:17" x14ac:dyDescent="0.2">
      <c r="D6" s="23"/>
      <c r="F6" s="25"/>
    </row>
    <row r="7" spans="1:17" x14ac:dyDescent="0.2">
      <c r="D7" s="23"/>
      <c r="F7" s="24"/>
    </row>
    <row r="8" spans="1:17" x14ac:dyDescent="0.2">
      <c r="D8" s="23"/>
      <c r="F8" s="24"/>
    </row>
    <row r="9" spans="1:17" x14ac:dyDescent="0.2">
      <c r="D9" s="23"/>
      <c r="F9" s="24"/>
    </row>
    <row r="10" spans="1:17" x14ac:dyDescent="0.2">
      <c r="D10" s="23"/>
      <c r="F10" s="24"/>
    </row>
    <row r="11" spans="1:17" x14ac:dyDescent="0.2">
      <c r="D11" s="23"/>
      <c r="F11" s="24"/>
    </row>
    <row r="12" spans="1:17" x14ac:dyDescent="0.2">
      <c r="D12" s="23"/>
      <c r="F12" s="24"/>
    </row>
    <row r="13" spans="1:17" x14ac:dyDescent="0.2">
      <c r="D13" s="23"/>
      <c r="F13" s="24"/>
    </row>
    <row r="14" spans="1:17" x14ac:dyDescent="0.2">
      <c r="D14" s="23"/>
      <c r="F14" s="24"/>
    </row>
    <row r="15" spans="1:17" x14ac:dyDescent="0.2">
      <c r="D15" s="23"/>
      <c r="F15" s="24"/>
    </row>
    <row r="16" spans="1:17" x14ac:dyDescent="0.2">
      <c r="D16" s="23"/>
      <c r="F16" s="24"/>
    </row>
    <row r="17" spans="4:7" x14ac:dyDescent="0.2">
      <c r="D17" s="23"/>
      <c r="F17" s="24"/>
    </row>
    <row r="18" spans="4:7" x14ac:dyDescent="0.2">
      <c r="D18" s="23"/>
      <c r="F18" s="24"/>
    </row>
    <row r="19" spans="4:7" x14ac:dyDescent="0.2">
      <c r="D19" s="23"/>
      <c r="F19" s="24"/>
    </row>
    <row r="20" spans="4:7" x14ac:dyDescent="0.2">
      <c r="D20" s="23"/>
      <c r="F20" s="24"/>
      <c r="G20" s="26"/>
    </row>
    <row r="21" spans="4:7" x14ac:dyDescent="0.2">
      <c r="D21" s="23"/>
      <c r="F21" s="24"/>
    </row>
    <row r="22" spans="4:7" x14ac:dyDescent="0.2">
      <c r="D22" s="23"/>
      <c r="F22" s="24"/>
    </row>
    <row r="23" spans="4:7" x14ac:dyDescent="0.2">
      <c r="D23" s="23"/>
      <c r="F23" s="24"/>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BC1-E90F-4D0C-8267-1E129BCB362E}">
  <dimension ref="A1:P34"/>
  <sheetViews>
    <sheetView tabSelected="1" zoomScale="160" zoomScaleNormal="160" workbookViewId="0">
      <selection activeCell="A2" sqref="A2"/>
    </sheetView>
  </sheetViews>
  <sheetFormatPr defaultColWidth="8.7109375" defaultRowHeight="12.75" x14ac:dyDescent="0.2"/>
  <cols>
    <col min="1" max="2" width="14.7109375" customWidth="1"/>
    <col min="3" max="3" width="15.28515625" customWidth="1"/>
    <col min="4" max="4" width="8.140625" customWidth="1"/>
    <col min="5" max="5" width="12.85546875" customWidth="1"/>
    <col min="7" max="7" width="42.140625" style="15" customWidth="1"/>
    <col min="8" max="8" width="41.7109375" style="15" customWidth="1"/>
    <col min="9" max="9" width="11.7109375" customWidth="1"/>
    <col min="10" max="10" width="12.28515625" customWidth="1"/>
    <col min="11" max="11" width="13.28515625" customWidth="1"/>
    <col min="12" max="12" width="31.28515625" style="15" customWidth="1"/>
    <col min="13" max="13" width="26.42578125" style="15" customWidth="1"/>
    <col min="14" max="15" width="15.7109375" style="15" customWidth="1"/>
  </cols>
  <sheetData>
    <row r="1" spans="1:16" ht="25.5" x14ac:dyDescent="0.2">
      <c r="A1" s="19" t="s">
        <v>18</v>
      </c>
      <c r="B1" s="19" t="s">
        <v>19</v>
      </c>
      <c r="C1" s="19" t="s">
        <v>20</v>
      </c>
      <c r="D1" s="19" t="s">
        <v>22</v>
      </c>
      <c r="E1" s="19" t="s">
        <v>23</v>
      </c>
      <c r="F1" s="19" t="s">
        <v>24</v>
      </c>
      <c r="G1" s="21" t="s">
        <v>25</v>
      </c>
      <c r="H1" s="21" t="s">
        <v>26</v>
      </c>
      <c r="I1" s="19" t="s">
        <v>27</v>
      </c>
      <c r="J1" s="22" t="s">
        <v>28</v>
      </c>
      <c r="K1" s="21" t="s">
        <v>29</v>
      </c>
      <c r="L1" s="21" t="s">
        <v>30</v>
      </c>
      <c r="M1" s="21" t="s">
        <v>31</v>
      </c>
      <c r="N1" s="21" t="s">
        <v>32</v>
      </c>
      <c r="O1" s="21" t="s">
        <v>33</v>
      </c>
    </row>
    <row r="2" spans="1:16" ht="25.5" x14ac:dyDescent="0.2">
      <c r="A2" t="s">
        <v>34</v>
      </c>
      <c r="B2" t="s">
        <v>53</v>
      </c>
      <c r="C2" t="s">
        <v>54</v>
      </c>
      <c r="D2">
        <v>3</v>
      </c>
      <c r="E2" s="24" t="s">
        <v>55</v>
      </c>
      <c r="F2">
        <v>1</v>
      </c>
      <c r="G2" s="15" t="s">
        <v>56</v>
      </c>
      <c r="H2" s="15" t="s">
        <v>57</v>
      </c>
      <c r="I2" t="s">
        <v>38</v>
      </c>
      <c r="J2" t="s">
        <v>58</v>
      </c>
      <c r="K2" t="s">
        <v>44</v>
      </c>
      <c r="L2" s="15" t="s">
        <v>162</v>
      </c>
    </row>
    <row r="3" spans="1:16" ht="25.5" x14ac:dyDescent="0.2">
      <c r="A3" t="s">
        <v>77</v>
      </c>
      <c r="B3" t="s">
        <v>53</v>
      </c>
      <c r="C3" t="s">
        <v>54</v>
      </c>
      <c r="D3">
        <v>4</v>
      </c>
      <c r="E3" s="24" t="s">
        <v>55</v>
      </c>
      <c r="F3">
        <v>5</v>
      </c>
      <c r="G3" s="15" t="s">
        <v>59</v>
      </c>
      <c r="H3" s="15" t="s">
        <v>60</v>
      </c>
      <c r="I3" t="s">
        <v>38</v>
      </c>
      <c r="J3" t="s">
        <v>58</v>
      </c>
      <c r="K3" t="s">
        <v>44</v>
      </c>
      <c r="L3" s="15" t="s">
        <v>162</v>
      </c>
    </row>
    <row r="4" spans="1:16" ht="63.75" x14ac:dyDescent="0.2">
      <c r="A4" t="s">
        <v>78</v>
      </c>
      <c r="B4" t="s">
        <v>53</v>
      </c>
      <c r="C4" t="s">
        <v>54</v>
      </c>
      <c r="D4">
        <v>8</v>
      </c>
      <c r="E4" s="24" t="s">
        <v>55</v>
      </c>
      <c r="F4">
        <v>12</v>
      </c>
      <c r="G4" s="15" t="s">
        <v>61</v>
      </c>
      <c r="H4" s="15" t="s">
        <v>62</v>
      </c>
      <c r="I4" t="s">
        <v>38</v>
      </c>
      <c r="J4" t="s">
        <v>58</v>
      </c>
      <c r="K4" t="s">
        <v>43</v>
      </c>
      <c r="L4" s="15" t="s">
        <v>168</v>
      </c>
    </row>
    <row r="5" spans="1:16" ht="38.25" x14ac:dyDescent="0.2">
      <c r="A5" t="s">
        <v>79</v>
      </c>
      <c r="B5" t="s">
        <v>53</v>
      </c>
      <c r="C5" t="s">
        <v>54</v>
      </c>
      <c r="D5">
        <v>10</v>
      </c>
      <c r="E5" s="25">
        <v>3</v>
      </c>
      <c r="F5">
        <v>3</v>
      </c>
      <c r="G5" s="15" t="s">
        <v>64</v>
      </c>
      <c r="H5" s="15" t="s">
        <v>65</v>
      </c>
      <c r="I5" t="s">
        <v>38</v>
      </c>
      <c r="J5" t="s">
        <v>58</v>
      </c>
      <c r="K5" t="s">
        <v>43</v>
      </c>
      <c r="L5" s="15" t="s">
        <v>164</v>
      </c>
    </row>
    <row r="6" spans="1:16" ht="25.5" x14ac:dyDescent="0.2">
      <c r="A6" t="s">
        <v>80</v>
      </c>
      <c r="B6" t="s">
        <v>53</v>
      </c>
      <c r="C6" t="s">
        <v>54</v>
      </c>
      <c r="D6">
        <v>19</v>
      </c>
      <c r="E6" s="24" t="s">
        <v>68</v>
      </c>
      <c r="F6">
        <v>10</v>
      </c>
      <c r="G6" s="15" t="s">
        <v>69</v>
      </c>
      <c r="H6" s="15" t="s">
        <v>70</v>
      </c>
      <c r="I6" t="s">
        <v>38</v>
      </c>
      <c r="J6" t="s">
        <v>58</v>
      </c>
      <c r="K6" t="s">
        <v>44</v>
      </c>
      <c r="L6" s="15" t="s">
        <v>165</v>
      </c>
    </row>
    <row r="7" spans="1:16" ht="51" x14ac:dyDescent="0.2">
      <c r="A7" t="s">
        <v>81</v>
      </c>
      <c r="B7" t="s">
        <v>53</v>
      </c>
      <c r="C7" t="s">
        <v>54</v>
      </c>
      <c r="D7">
        <v>125</v>
      </c>
      <c r="E7" s="24" t="s">
        <v>74</v>
      </c>
      <c r="F7">
        <v>10</v>
      </c>
      <c r="G7" s="15" t="s">
        <v>75</v>
      </c>
      <c r="H7" s="15" t="s">
        <v>76</v>
      </c>
      <c r="I7" t="s">
        <v>39</v>
      </c>
      <c r="J7" t="s">
        <v>58</v>
      </c>
      <c r="K7" t="s">
        <v>44</v>
      </c>
      <c r="L7" s="15" t="s">
        <v>166</v>
      </c>
    </row>
    <row r="8" spans="1:16" ht="25.5" x14ac:dyDescent="0.2">
      <c r="A8" t="s">
        <v>82</v>
      </c>
      <c r="B8" t="s">
        <v>109</v>
      </c>
      <c r="C8" t="s">
        <v>110</v>
      </c>
      <c r="D8">
        <v>14</v>
      </c>
      <c r="E8" s="24" t="s">
        <v>66</v>
      </c>
      <c r="F8">
        <v>27</v>
      </c>
      <c r="G8" s="15" t="s">
        <v>111</v>
      </c>
      <c r="H8" s="15" t="s">
        <v>112</v>
      </c>
      <c r="I8" t="s">
        <v>39</v>
      </c>
      <c r="J8" t="s">
        <v>63</v>
      </c>
      <c r="K8" t="s">
        <v>43</v>
      </c>
      <c r="L8" s="15" t="s">
        <v>167</v>
      </c>
    </row>
    <row r="9" spans="1:16" ht="38.25" x14ac:dyDescent="0.2">
      <c r="A9" t="s">
        <v>83</v>
      </c>
      <c r="B9" t="s">
        <v>109</v>
      </c>
      <c r="C9" t="s">
        <v>110</v>
      </c>
      <c r="D9">
        <v>16</v>
      </c>
      <c r="E9" s="24" t="s">
        <v>113</v>
      </c>
      <c r="F9">
        <v>12</v>
      </c>
      <c r="G9" s="15" t="s">
        <v>114</v>
      </c>
      <c r="H9" s="15" t="s">
        <v>115</v>
      </c>
      <c r="I9" t="s">
        <v>39</v>
      </c>
      <c r="J9" t="s">
        <v>58</v>
      </c>
      <c r="K9" t="s">
        <v>42</v>
      </c>
      <c r="M9" s="15" t="s">
        <v>170</v>
      </c>
    </row>
    <row r="10" spans="1:16" x14ac:dyDescent="0.2">
      <c r="A10" t="s">
        <v>84</v>
      </c>
      <c r="B10" t="s">
        <v>109</v>
      </c>
      <c r="C10" t="s">
        <v>110</v>
      </c>
      <c r="D10">
        <v>16</v>
      </c>
      <c r="E10" s="24" t="s">
        <v>113</v>
      </c>
      <c r="F10">
        <v>12</v>
      </c>
      <c r="G10" s="15" t="s">
        <v>116</v>
      </c>
      <c r="H10" s="15" t="s">
        <v>117</v>
      </c>
      <c r="I10" t="s">
        <v>39</v>
      </c>
      <c r="J10" t="s">
        <v>58</v>
      </c>
      <c r="K10" t="s">
        <v>42</v>
      </c>
      <c r="M10" s="15" t="s">
        <v>169</v>
      </c>
    </row>
    <row r="11" spans="1:16" x14ac:dyDescent="0.2">
      <c r="A11" t="s">
        <v>85</v>
      </c>
      <c r="B11" t="s">
        <v>109</v>
      </c>
      <c r="C11" t="s">
        <v>110</v>
      </c>
      <c r="D11">
        <v>16</v>
      </c>
      <c r="E11" s="24" t="s">
        <v>113</v>
      </c>
      <c r="F11">
        <v>12</v>
      </c>
      <c r="G11" s="15" t="s">
        <v>118</v>
      </c>
      <c r="H11" s="15" t="s">
        <v>119</v>
      </c>
      <c r="I11" t="s">
        <v>38</v>
      </c>
      <c r="J11" t="s">
        <v>58</v>
      </c>
      <c r="K11" t="s">
        <v>42</v>
      </c>
      <c r="M11" s="15" t="s">
        <v>169</v>
      </c>
    </row>
    <row r="12" spans="1:16" ht="63.75" x14ac:dyDescent="0.2">
      <c r="A12" t="s">
        <v>86</v>
      </c>
      <c r="B12" t="s">
        <v>109</v>
      </c>
      <c r="C12" t="s">
        <v>110</v>
      </c>
      <c r="D12">
        <v>16</v>
      </c>
      <c r="E12" s="24" t="s">
        <v>113</v>
      </c>
      <c r="F12">
        <v>12</v>
      </c>
      <c r="G12" s="15" t="s">
        <v>120</v>
      </c>
      <c r="J12" t="s">
        <v>58</v>
      </c>
      <c r="K12" t="s">
        <v>44</v>
      </c>
      <c r="L12" s="15" t="s">
        <v>171</v>
      </c>
      <c r="M12" s="15" t="s">
        <v>172</v>
      </c>
    </row>
    <row r="13" spans="1:16" x14ac:dyDescent="0.2">
      <c r="A13" t="s">
        <v>87</v>
      </c>
      <c r="B13" t="s">
        <v>109</v>
      </c>
      <c r="C13" t="s">
        <v>110</v>
      </c>
      <c r="D13">
        <v>17</v>
      </c>
      <c r="E13" s="24" t="s">
        <v>121</v>
      </c>
      <c r="F13">
        <v>17</v>
      </c>
      <c r="G13" s="15" t="s">
        <v>122</v>
      </c>
      <c r="I13" t="s">
        <v>38</v>
      </c>
      <c r="J13" t="s">
        <v>63</v>
      </c>
      <c r="K13" t="s">
        <v>43</v>
      </c>
      <c r="L13" s="15" t="s">
        <v>173</v>
      </c>
    </row>
    <row r="14" spans="1:16" ht="38.25" x14ac:dyDescent="0.2">
      <c r="A14" t="s">
        <v>88</v>
      </c>
      <c r="B14" t="s">
        <v>109</v>
      </c>
      <c r="C14" t="s">
        <v>110</v>
      </c>
      <c r="D14">
        <v>18</v>
      </c>
      <c r="E14" s="24" t="s">
        <v>71</v>
      </c>
      <c r="F14">
        <v>20</v>
      </c>
      <c r="G14" s="15" t="s">
        <v>123</v>
      </c>
      <c r="H14" s="15" t="s">
        <v>124</v>
      </c>
      <c r="I14" t="s">
        <v>39</v>
      </c>
      <c r="J14" t="s">
        <v>63</v>
      </c>
      <c r="K14" t="s">
        <v>42</v>
      </c>
    </row>
    <row r="15" spans="1:16" x14ac:dyDescent="0.2">
      <c r="A15" t="s">
        <v>89</v>
      </c>
      <c r="B15" t="s">
        <v>109</v>
      </c>
      <c r="C15" t="s">
        <v>110</v>
      </c>
      <c r="D15">
        <v>18</v>
      </c>
      <c r="E15" s="24" t="s">
        <v>71</v>
      </c>
      <c r="F15">
        <v>26</v>
      </c>
      <c r="G15" s="15" t="s">
        <v>125</v>
      </c>
      <c r="H15" s="15" t="s">
        <v>126</v>
      </c>
      <c r="I15" t="s">
        <v>38</v>
      </c>
      <c r="J15" t="s">
        <v>63</v>
      </c>
      <c r="K15" t="s">
        <v>42</v>
      </c>
    </row>
    <row r="16" spans="1:16" s="15" customFormat="1" ht="25.5" x14ac:dyDescent="0.2">
      <c r="A16" t="s">
        <v>90</v>
      </c>
      <c r="B16" t="s">
        <v>109</v>
      </c>
      <c r="C16" t="s">
        <v>110</v>
      </c>
      <c r="D16">
        <v>19</v>
      </c>
      <c r="E16" s="24" t="s">
        <v>127</v>
      </c>
      <c r="F16">
        <v>14</v>
      </c>
      <c r="G16" s="15" t="s">
        <v>128</v>
      </c>
      <c r="H16" s="15" t="s">
        <v>126</v>
      </c>
      <c r="I16" t="s">
        <v>38</v>
      </c>
      <c r="J16" t="s">
        <v>63</v>
      </c>
      <c r="K16" t="s">
        <v>43</v>
      </c>
      <c r="L16" s="15" t="s">
        <v>174</v>
      </c>
      <c r="P16"/>
    </row>
    <row r="17" spans="1:16" s="15" customFormat="1" ht="89.25" x14ac:dyDescent="0.2">
      <c r="A17" t="s">
        <v>91</v>
      </c>
      <c r="B17" t="s">
        <v>109</v>
      </c>
      <c r="C17" t="s">
        <v>110</v>
      </c>
      <c r="D17">
        <v>22</v>
      </c>
      <c r="E17" s="24" t="s">
        <v>72</v>
      </c>
      <c r="F17" t="s">
        <v>129</v>
      </c>
      <c r="G17" s="15" t="s">
        <v>130</v>
      </c>
      <c r="H17" s="15" t="s">
        <v>131</v>
      </c>
      <c r="I17" t="s">
        <v>39</v>
      </c>
      <c r="J17" t="s">
        <v>63</v>
      </c>
      <c r="K17" t="s">
        <v>42</v>
      </c>
      <c r="P17"/>
    </row>
    <row r="18" spans="1:16" s="15" customFormat="1" ht="51" x14ac:dyDescent="0.2">
      <c r="A18" t="s">
        <v>92</v>
      </c>
      <c r="B18" t="s">
        <v>109</v>
      </c>
      <c r="C18" t="s">
        <v>110</v>
      </c>
      <c r="D18">
        <v>24</v>
      </c>
      <c r="E18" s="24" t="s">
        <v>132</v>
      </c>
      <c r="F18">
        <v>6</v>
      </c>
      <c r="G18" s="15" t="s">
        <v>133</v>
      </c>
      <c r="H18" s="15" t="s">
        <v>134</v>
      </c>
      <c r="I18" t="s">
        <v>38</v>
      </c>
      <c r="J18" t="s">
        <v>63</v>
      </c>
      <c r="K18" t="s">
        <v>43</v>
      </c>
      <c r="L18" s="15" t="s">
        <v>175</v>
      </c>
      <c r="P18"/>
    </row>
    <row r="19" spans="1:16" s="15" customFormat="1" x14ac:dyDescent="0.2">
      <c r="A19" t="s">
        <v>93</v>
      </c>
      <c r="B19" t="s">
        <v>109</v>
      </c>
      <c r="C19" t="s">
        <v>110</v>
      </c>
      <c r="D19">
        <v>25</v>
      </c>
      <c r="E19" s="24" t="s">
        <v>135</v>
      </c>
      <c r="F19" s="26">
        <v>18</v>
      </c>
      <c r="G19" s="15" t="s">
        <v>136</v>
      </c>
      <c r="H19" s="15" t="s">
        <v>126</v>
      </c>
      <c r="I19" t="s">
        <v>39</v>
      </c>
      <c r="J19" t="s">
        <v>63</v>
      </c>
      <c r="K19" t="s">
        <v>42</v>
      </c>
      <c r="P19"/>
    </row>
    <row r="20" spans="1:16" s="15" customFormat="1" ht="63.75" x14ac:dyDescent="0.2">
      <c r="A20" t="s">
        <v>94</v>
      </c>
      <c r="B20" t="s">
        <v>109</v>
      </c>
      <c r="C20" t="s">
        <v>110</v>
      </c>
      <c r="D20">
        <v>28</v>
      </c>
      <c r="E20" s="24" t="s">
        <v>137</v>
      </c>
      <c r="F20">
        <v>3</v>
      </c>
      <c r="G20" s="15" t="s">
        <v>138</v>
      </c>
      <c r="H20" s="15" t="s">
        <v>139</v>
      </c>
      <c r="I20" t="s">
        <v>39</v>
      </c>
      <c r="J20" t="s">
        <v>58</v>
      </c>
      <c r="K20" t="s">
        <v>43</v>
      </c>
      <c r="L20" s="15" t="s">
        <v>176</v>
      </c>
      <c r="P20"/>
    </row>
    <row r="21" spans="1:16" s="15" customFormat="1" x14ac:dyDescent="0.2">
      <c r="A21" t="s">
        <v>95</v>
      </c>
      <c r="B21" t="s">
        <v>109</v>
      </c>
      <c r="C21" t="s">
        <v>110</v>
      </c>
      <c r="D21">
        <v>33</v>
      </c>
      <c r="E21" s="24" t="s">
        <v>140</v>
      </c>
      <c r="F21">
        <v>7</v>
      </c>
      <c r="G21" s="15" t="s">
        <v>141</v>
      </c>
      <c r="H21" s="15" t="s">
        <v>142</v>
      </c>
      <c r="I21" t="s">
        <v>38</v>
      </c>
      <c r="J21" t="s">
        <v>63</v>
      </c>
      <c r="K21" t="s">
        <v>43</v>
      </c>
      <c r="L21" s="15" t="s">
        <v>177</v>
      </c>
      <c r="P21"/>
    </row>
    <row r="22" spans="1:16" s="15" customFormat="1" x14ac:dyDescent="0.2">
      <c r="A22" t="s">
        <v>96</v>
      </c>
      <c r="B22" t="s">
        <v>109</v>
      </c>
      <c r="C22" t="s">
        <v>110</v>
      </c>
      <c r="D22">
        <v>33</v>
      </c>
      <c r="E22" s="24" t="s">
        <v>73</v>
      </c>
      <c r="F22">
        <v>11</v>
      </c>
      <c r="G22" s="15" t="s">
        <v>143</v>
      </c>
      <c r="H22" s="15" t="s">
        <v>126</v>
      </c>
      <c r="I22" t="s">
        <v>38</v>
      </c>
      <c r="J22" t="s">
        <v>63</v>
      </c>
      <c r="K22" t="s">
        <v>42</v>
      </c>
      <c r="P22"/>
    </row>
    <row r="23" spans="1:16" ht="25.5" x14ac:dyDescent="0.2">
      <c r="A23" t="s">
        <v>97</v>
      </c>
      <c r="B23" t="s">
        <v>109</v>
      </c>
      <c r="C23" t="s">
        <v>110</v>
      </c>
      <c r="D23">
        <v>34</v>
      </c>
      <c r="E23" t="s">
        <v>144</v>
      </c>
      <c r="F23">
        <v>15</v>
      </c>
      <c r="G23" s="15" t="s">
        <v>145</v>
      </c>
      <c r="H23" s="15" t="s">
        <v>126</v>
      </c>
      <c r="I23" t="s">
        <v>38</v>
      </c>
      <c r="K23" t="s">
        <v>43</v>
      </c>
      <c r="L23" s="15" t="s">
        <v>178</v>
      </c>
      <c r="M23" s="15" t="s">
        <v>179</v>
      </c>
    </row>
    <row r="24" spans="1:16" ht="25.5" x14ac:dyDescent="0.2">
      <c r="A24" t="s">
        <v>98</v>
      </c>
      <c r="B24" t="s">
        <v>109</v>
      </c>
      <c r="C24" t="s">
        <v>110</v>
      </c>
      <c r="D24">
        <v>38</v>
      </c>
      <c r="E24" t="s">
        <v>146</v>
      </c>
      <c r="F24">
        <v>1</v>
      </c>
      <c r="G24" s="15" t="s">
        <v>147</v>
      </c>
      <c r="H24" s="15" t="s">
        <v>126</v>
      </c>
      <c r="I24" t="s">
        <v>39</v>
      </c>
      <c r="J24" t="s">
        <v>63</v>
      </c>
      <c r="K24" t="s">
        <v>42</v>
      </c>
      <c r="M24" s="15" t="s">
        <v>180</v>
      </c>
    </row>
    <row r="25" spans="1:16" ht="38.25" x14ac:dyDescent="0.2">
      <c r="A25" t="s">
        <v>99</v>
      </c>
      <c r="B25" t="s">
        <v>109</v>
      </c>
      <c r="C25" t="s">
        <v>110</v>
      </c>
      <c r="D25">
        <v>38</v>
      </c>
      <c r="E25" t="s">
        <v>146</v>
      </c>
      <c r="F25">
        <v>1</v>
      </c>
      <c r="G25" s="15" t="s">
        <v>148</v>
      </c>
      <c r="H25" s="15" t="s">
        <v>126</v>
      </c>
      <c r="I25" t="s">
        <v>39</v>
      </c>
      <c r="J25" t="s">
        <v>63</v>
      </c>
      <c r="K25" t="s">
        <v>43</v>
      </c>
      <c r="L25" s="15" t="s">
        <v>181</v>
      </c>
    </row>
    <row r="26" spans="1:16" ht="25.5" x14ac:dyDescent="0.2">
      <c r="A26" t="s">
        <v>100</v>
      </c>
      <c r="B26" t="s">
        <v>109</v>
      </c>
      <c r="C26" t="s">
        <v>110</v>
      </c>
      <c r="D26">
        <v>43</v>
      </c>
      <c r="E26" t="s">
        <v>149</v>
      </c>
      <c r="F26">
        <v>19</v>
      </c>
      <c r="G26" s="15" t="s">
        <v>133</v>
      </c>
      <c r="H26" s="15" t="s">
        <v>134</v>
      </c>
      <c r="I26" t="s">
        <v>38</v>
      </c>
      <c r="J26" t="s">
        <v>63</v>
      </c>
      <c r="K26" t="s">
        <v>42</v>
      </c>
      <c r="M26" s="15" t="s">
        <v>183</v>
      </c>
    </row>
    <row r="27" spans="1:16" x14ac:dyDescent="0.2">
      <c r="A27" t="s">
        <v>101</v>
      </c>
      <c r="B27" t="s">
        <v>109</v>
      </c>
      <c r="C27" t="s">
        <v>110</v>
      </c>
      <c r="D27">
        <v>43</v>
      </c>
      <c r="E27" t="s">
        <v>149</v>
      </c>
      <c r="F27">
        <v>22</v>
      </c>
      <c r="G27" s="15" t="s">
        <v>133</v>
      </c>
      <c r="H27" s="15" t="s">
        <v>134</v>
      </c>
      <c r="I27" t="s">
        <v>38</v>
      </c>
      <c r="J27" t="s">
        <v>63</v>
      </c>
      <c r="K27" t="s">
        <v>42</v>
      </c>
    </row>
    <row r="28" spans="1:16" x14ac:dyDescent="0.2">
      <c r="A28" t="s">
        <v>102</v>
      </c>
      <c r="B28" t="s">
        <v>109</v>
      </c>
      <c r="C28" t="s">
        <v>110</v>
      </c>
      <c r="D28">
        <v>64</v>
      </c>
      <c r="E28" t="s">
        <v>150</v>
      </c>
      <c r="F28">
        <v>7</v>
      </c>
      <c r="G28" s="15" t="s">
        <v>151</v>
      </c>
      <c r="I28" t="s">
        <v>38</v>
      </c>
      <c r="J28" t="s">
        <v>63</v>
      </c>
      <c r="K28" t="s">
        <v>42</v>
      </c>
    </row>
    <row r="29" spans="1:16" ht="38.25" x14ac:dyDescent="0.2">
      <c r="A29" t="s">
        <v>103</v>
      </c>
      <c r="B29" t="s">
        <v>109</v>
      </c>
      <c r="C29" t="s">
        <v>110</v>
      </c>
      <c r="D29">
        <v>74</v>
      </c>
      <c r="E29" t="s">
        <v>67</v>
      </c>
      <c r="F29">
        <v>31</v>
      </c>
      <c r="G29" s="15" t="s">
        <v>152</v>
      </c>
      <c r="H29" s="15" t="s">
        <v>126</v>
      </c>
      <c r="I29" t="s">
        <v>39</v>
      </c>
      <c r="J29" t="s">
        <v>63</v>
      </c>
      <c r="K29" t="s">
        <v>42</v>
      </c>
      <c r="M29" s="15" t="s">
        <v>184</v>
      </c>
    </row>
    <row r="30" spans="1:16" ht="38.25" x14ac:dyDescent="0.2">
      <c r="A30" t="s">
        <v>104</v>
      </c>
      <c r="B30" t="s">
        <v>109</v>
      </c>
      <c r="C30" t="s">
        <v>110</v>
      </c>
      <c r="D30">
        <v>80</v>
      </c>
      <c r="E30" t="s">
        <v>153</v>
      </c>
      <c r="F30">
        <v>6</v>
      </c>
      <c r="G30" s="15" t="s">
        <v>154</v>
      </c>
      <c r="I30" t="s">
        <v>39</v>
      </c>
      <c r="J30" t="s">
        <v>58</v>
      </c>
      <c r="K30" t="s">
        <v>43</v>
      </c>
      <c r="L30" s="15" t="s">
        <v>182</v>
      </c>
    </row>
    <row r="31" spans="1:16" ht="25.5" x14ac:dyDescent="0.2">
      <c r="A31" t="s">
        <v>105</v>
      </c>
      <c r="B31" t="s">
        <v>109</v>
      </c>
      <c r="C31" t="s">
        <v>110</v>
      </c>
      <c r="D31">
        <v>80</v>
      </c>
      <c r="E31" t="s">
        <v>153</v>
      </c>
      <c r="F31">
        <v>8</v>
      </c>
      <c r="G31" s="15" t="s">
        <v>155</v>
      </c>
      <c r="I31" t="s">
        <v>39</v>
      </c>
      <c r="J31" t="s">
        <v>63</v>
      </c>
      <c r="K31" t="s">
        <v>42</v>
      </c>
      <c r="M31" s="15" t="s">
        <v>185</v>
      </c>
    </row>
    <row r="32" spans="1:16" x14ac:dyDescent="0.2">
      <c r="A32" t="s">
        <v>106</v>
      </c>
      <c r="B32" t="s">
        <v>109</v>
      </c>
      <c r="C32" t="s">
        <v>110</v>
      </c>
      <c r="D32">
        <v>84</v>
      </c>
      <c r="E32" t="s">
        <v>156</v>
      </c>
      <c r="F32">
        <v>24</v>
      </c>
      <c r="G32" s="15" t="s">
        <v>157</v>
      </c>
      <c r="H32" s="15" t="s">
        <v>126</v>
      </c>
      <c r="I32" t="s">
        <v>38</v>
      </c>
      <c r="J32" t="s">
        <v>63</v>
      </c>
      <c r="K32" t="s">
        <v>42</v>
      </c>
    </row>
    <row r="33" spans="1:12" ht="38.25" x14ac:dyDescent="0.2">
      <c r="A33" t="s">
        <v>107</v>
      </c>
      <c r="B33" t="s">
        <v>109</v>
      </c>
      <c r="C33" t="s">
        <v>110</v>
      </c>
      <c r="D33">
        <v>95</v>
      </c>
      <c r="E33" t="s">
        <v>158</v>
      </c>
      <c r="F33">
        <v>1</v>
      </c>
      <c r="G33" s="15" t="s">
        <v>159</v>
      </c>
      <c r="I33" t="s">
        <v>39</v>
      </c>
      <c r="J33" t="s">
        <v>58</v>
      </c>
      <c r="K33" t="s">
        <v>43</v>
      </c>
      <c r="L33" s="15" t="s">
        <v>186</v>
      </c>
    </row>
    <row r="34" spans="1:12" x14ac:dyDescent="0.2">
      <c r="A34" t="s">
        <v>108</v>
      </c>
      <c r="B34" t="s">
        <v>109</v>
      </c>
      <c r="C34" t="s">
        <v>110</v>
      </c>
      <c r="D34">
        <v>105</v>
      </c>
      <c r="E34" t="s">
        <v>160</v>
      </c>
      <c r="F34">
        <v>4</v>
      </c>
      <c r="G34" s="15" t="s">
        <v>161</v>
      </c>
      <c r="H34" s="15" t="s">
        <v>126</v>
      </c>
      <c r="I34" t="s">
        <v>38</v>
      </c>
      <c r="J34" t="s">
        <v>63</v>
      </c>
      <c r="K34" t="s">
        <v>42</v>
      </c>
    </row>
  </sheetData>
  <autoFilter ref="A1:O1" xr:uid="{00000000-0009-0000-0000-000001000000}"/>
  <conditionalFormatting sqref="A2:A1048576">
    <cfRule type="expression" dxfId="7" priority="6">
      <formula>$K2="Accepted"</formula>
    </cfRule>
    <cfRule type="expression" dxfId="6" priority="7">
      <formula>$K2="Rejected"</formula>
    </cfRule>
    <cfRule type="expression" dxfId="5" priority="8">
      <formula>$K2="Revised"</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1048576">
    <cfRule type="expression" dxfId="1" priority="4">
      <formula>AND(OR($K2="Revised", $K2="Rejected"),$L2="")</formula>
    </cfRule>
    <cfRule type="expression" dxfId="0" priority="5">
      <formula>AND($K2="Accepted", $L2&lt;&gt;"")</formula>
    </cfRule>
  </conditionalFormatting>
  <dataValidations count="4">
    <dataValidation operator="equal" allowBlank="1" showErrorMessage="1" sqref="A2:A27" xr:uid="{1DB92114-5AC0-49B5-968A-429F981249A6}">
      <formula1>0</formula1>
      <formula2>0</formula2>
    </dataValidation>
    <dataValidation type="list" operator="equal" allowBlank="1" showErrorMessage="1" sqref="K2:K1002" xr:uid="{2BD5B2DC-7E75-49DA-8CBB-D76D7972EFA7}">
      <formula1>"Accepted,Revised,Rejected"</formula1>
      <formula2>0</formula2>
    </dataValidation>
    <dataValidation type="list" operator="equal" allowBlank="1" showErrorMessage="1" sqref="J2:J1001" xr:uid="{FFBD012A-1959-43AD-810D-FD41FE8B6123}">
      <formula1>"Yes,No"</formula1>
      <formula2>0</formula2>
    </dataValidation>
    <dataValidation type="list" operator="equal" allowBlank="1" showErrorMessage="1" sqref="I2:I1001" xr:uid="{C2019453-0EED-48B7-9F8B-A947AA77B9B8}">
      <formula1>"Editorial,Technical,General"</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B2" sqref="B2:K4"/>
    </sheetView>
  </sheetViews>
  <sheetFormatPr defaultColWidth="11.42578125" defaultRowHeight="12.75" x14ac:dyDescent="0.2"/>
  <cols>
    <col min="1" max="1" width="5.28515625" customWidth="1"/>
    <col min="2" max="2" width="13.140625" customWidth="1"/>
    <col min="3" max="11" width="13" customWidth="1"/>
    <col min="14" max="14" width="16.28515625" customWidth="1"/>
  </cols>
  <sheetData>
    <row r="2" spans="2:11" ht="26.25" x14ac:dyDescent="0.2">
      <c r="B2" s="27"/>
      <c r="C2" s="27"/>
      <c r="D2" s="39" t="s">
        <v>27</v>
      </c>
      <c r="E2" s="39"/>
      <c r="F2" s="39"/>
      <c r="G2" s="39"/>
      <c r="H2" s="39" t="s">
        <v>35</v>
      </c>
      <c r="I2" s="39"/>
      <c r="J2" s="39"/>
      <c r="K2" s="39"/>
    </row>
    <row r="3" spans="2:11" ht="15.75" x14ac:dyDescent="0.25">
      <c r="B3" s="28" t="s">
        <v>36</v>
      </c>
      <c r="C3" s="29" t="s">
        <v>37</v>
      </c>
      <c r="D3" s="29" t="s">
        <v>38</v>
      </c>
      <c r="E3" s="29" t="s">
        <v>39</v>
      </c>
      <c r="F3" s="29" t="s">
        <v>40</v>
      </c>
      <c r="G3" s="29" t="s">
        <v>41</v>
      </c>
      <c r="H3" s="29" t="s">
        <v>42</v>
      </c>
      <c r="I3" s="29" t="s">
        <v>43</v>
      </c>
      <c r="J3" s="29" t="s">
        <v>44</v>
      </c>
      <c r="K3" s="29" t="s">
        <v>45</v>
      </c>
    </row>
    <row r="4" spans="2:11" ht="15" x14ac:dyDescent="0.2">
      <c r="B4" s="30" t="s">
        <v>163</v>
      </c>
      <c r="C4" s="31">
        <f t="shared" ref="C4:C14" ca="1" si="0">IF($B4="","",COUNTIF(INDIRECT(CONCATENATE($B4,"!",IF(INDIRECT(CONCATENATE($B4, "!I", IF(INDIRECT(CONCATENATE($B4, "!A1"))="Comment ID", 1,2)))="Category", "G","H"),IF(INDIRECT(CONCATENATE($B4, "!A1"))="Comment ID", 2,3),":",IF(INDIRECT(CONCATENATE($B4, "!I", IF(INDIRECT(CONCATENATE($B4, "!A1"))="Comment ID", 1,2)))="Category", "G","H"),"99999")), "&lt;&gt;"))</f>
        <v>33</v>
      </c>
      <c r="D4" s="31">
        <f t="shared" ref="D4:D14" ca="1" si="1">IF($B4="","",COUNTIF(INDIRECT(CONCATENATE($B4,"!",IF(INDIRECT(CONCATENATE($B4, "!I", IF(INDIRECT(CONCATENATE($B4, "!A1"))="Comment ID", 1,2)))="Category", "I","J"),IF(INDIRECT(CONCATENATE($B4, "!A1"))="Comment ID", 2,3),":",IF(INDIRECT(CONCATENATE($B4, "!I", IF(INDIRECT(CONCATENATE($B4, "!A1"))="Comment ID", 1,2)))="Category", "I","J"),"99999")), "Editorial"))</f>
        <v>18</v>
      </c>
      <c r="E4" s="31">
        <f t="shared" ref="E4:E14" ca="1" si="2">IF($B4="","",COUNTIF(INDIRECT(CONCATENATE($B4,"!",IF(INDIRECT(CONCATENATE($B4, "!I", IF(INDIRECT(CONCATENATE($B4, "!A1"))="Comment ID", 1,2)))="Category", "I","J"),IF(INDIRECT(CONCATENATE($B4, "!A1"))="Comment ID", 2,3),":",IF(INDIRECT(CONCATENATE($B4, "!I", IF(INDIRECT(CONCATENATE($B4, "!A1"))="Comment ID", 1,2)))="Category", "I","J"),"99999")), "Technical"))</f>
        <v>14</v>
      </c>
      <c r="F4" s="31">
        <f t="shared" ref="F4:F14" ca="1" si="3">IF($B4="","",COUNTIF(INDIRECT(CONCATENATE($B4,"!",IF(INDIRECT(CONCATENATE($B4, "!I", IF(INDIRECT(CONCATENATE($B4, "!A1"))="Comment ID", 1,2)))="Category", "I","J"),IF(INDIRECT(CONCATENATE($B4, "!A1"))="Comment ID", 2,3),":",IF(INDIRECT(CONCATENATE($B4, "!I", IF(INDIRECT(CONCATENATE($B4, "!A1"))="Comment ID", 1,2)))="Category", "I","J"),"99999")), "General"))</f>
        <v>0</v>
      </c>
      <c r="G4" s="31">
        <f t="shared" ref="G4:G14" ca="1" si="4">IF($B4="","",C4-SUM(D4:F4))</f>
        <v>1</v>
      </c>
      <c r="H4" s="31">
        <f t="shared" ref="H4:H14" ca="1" si="5">IF($B4="","",COUNTIF(INDIRECT(CONCATENATE($B4,"!",IF(INDIRECT(CONCATENATE($B4, "!I", IF(INDIRECT(CONCATENATE($B4, "!A1"))="Comment ID", 1,2)))="Category", "K","L"),IF(INDIRECT(CONCATENATE($B4, "!A1"))="Comment ID", 2,3),":",IF(INDIRECT(CONCATENATE($B4, "!I", IF(INDIRECT(CONCATENATE($B4, "!A1"))="Comment ID", 1,2)))="Category", "K","L"),"99999")), "Accepted"))</f>
        <v>16</v>
      </c>
      <c r="I4" s="31">
        <f t="shared" ref="I4:I14" ca="1" si="6">IF($B4="","",COUNTIF(INDIRECT(CONCATENATE($B4,"!",IF(INDIRECT(CONCATENATE($B4, "!I", IF(INDIRECT(CONCATENATE($B4, "!A1"))="Comment ID", 1,2)))="Category", "K","L"),IF(INDIRECT(CONCATENATE($B4, "!A1"))="Comment ID", 2,3),":",IF(INDIRECT(CONCATENATE($B4, "!I", IF(INDIRECT(CONCATENATE($B4, "!A1"))="Comment ID", 1,2)))="Category", "K","L"),"99999")), "Revised"))</f>
        <v>12</v>
      </c>
      <c r="J4" s="31">
        <f t="shared" ref="J4:J14" ca="1" si="7">IF($B4="","",COUNTIF(INDIRECT(CONCATENATE($B4,"!",IF(INDIRECT(CONCATENATE($B4, "!I", IF(INDIRECT(CONCATENATE($B4, "!A1"))="Comment ID", 1,2)))="Category", "K","L"),IF(INDIRECT(CONCATENATE($B4, "!A1"))="Comment ID", 2,3),":",IF(INDIRECT(CONCATENATE($B4, "!I", IF(INDIRECT(CONCATENATE($B4, "!A1"))="Comment ID", 1,2)))="Category", "K","L"),"99999")), "Rejected"))</f>
        <v>5</v>
      </c>
      <c r="K4" s="31">
        <f t="shared" ref="K4:K14" ca="1" si="8">IF($B4="","",C4-SUM(H4:J4))</f>
        <v>0</v>
      </c>
    </row>
    <row r="5" spans="2:11" ht="15" x14ac:dyDescent="0.2">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x14ac:dyDescent="0.2">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x14ac:dyDescent="0.2">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x14ac:dyDescent="0.2">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x14ac:dyDescent="0.2">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x14ac:dyDescent="0.2">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x14ac:dyDescent="0.2">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x14ac:dyDescent="0.2">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x14ac:dyDescent="0.2">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x14ac:dyDescent="0.2">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LB204</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2024-04-25T16:18:01Z</dcterms:modified>
  <dc:language>en-US</dc:language>
</cp:coreProperties>
</file>