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531"/>
  <workbookPr filterPrivacy="1"/>
  <xr:revisionPtr revIDLastSave="0" documentId="13_ncr:1_{9A728FE5-73B2-4C03-A695-DC893F735DA5}" xr6:coauthVersionLast="47" xr6:coauthVersionMax="47" xr10:uidLastSave="{00000000-0000-0000-0000-000000000000}"/>
  <bookViews>
    <workbookView xWindow="85" yWindow="0" windowWidth="19190" windowHeight="10070" tabRatio="961" firstSheet="4" activeTab="8" xr2:uid="{00000000-000D-0000-FFFF-FFFF00000000}"/>
  </bookViews>
  <sheets>
    <sheet name="IEEE Cover" sheetId="10" r:id="rId1"/>
    <sheet name="Objectives" sheetId="14" r:id="rId2"/>
    <sheet name="Graphic Schedule" sheetId="32" r:id="rId3"/>
    <sheet name="Necessary Registration" sheetId="34" r:id="rId4"/>
    <sheet name="Patemt-Policy; AntiTrust" sheetId="23" r:id="rId5"/>
    <sheet name="May 13 Mon" sheetId="25" r:id="rId6"/>
    <sheet name="May 14 Tue" sheetId="36" r:id="rId7"/>
    <sheet name="May 15 Wed" sheetId="11" r:id="rId8"/>
    <sheet name="May 16 Thu" sheetId="31" r:id="rId9"/>
    <sheet name="Sheet1" sheetId="35" r:id="rId10"/>
  </sheets>
  <definedNames>
    <definedName name="hour" localSheetId="0">#REF!</definedName>
    <definedName name="hour" localSheetId="1">#REF!</definedName>
    <definedName name="hour">#REF!</definedName>
    <definedName name="Hours">#REF!</definedName>
    <definedName name="Hr">#REF!</definedName>
    <definedName name="slots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36" i="25" l="1"/>
  <c r="L36" i="25"/>
  <c r="L33" i="25"/>
  <c r="L32" i="25"/>
  <c r="L31" i="25"/>
  <c r="L34" i="25"/>
  <c r="K35" i="25"/>
  <c r="K34" i="25"/>
  <c r="I34" i="25"/>
  <c r="J36" i="25"/>
  <c r="H36" i="25"/>
  <c r="J34" i="25"/>
  <c r="B32" i="25"/>
  <c r="B33" i="25" s="1"/>
  <c r="B31" i="25"/>
  <c r="B6" i="32"/>
  <c r="D6" i="32" s="1"/>
  <c r="H6" i="32" s="1"/>
  <c r="L6" i="32" s="1"/>
  <c r="P6" i="32" s="1"/>
  <c r="T6" i="32" s="1"/>
  <c r="W6" i="32" s="1"/>
  <c r="AC40" i="32"/>
  <c r="AA9" i="32"/>
  <c r="AB9" i="32"/>
  <c r="AC9" i="32"/>
  <c r="Z10" i="32"/>
  <c r="AA10" i="32"/>
  <c r="AB10" i="32"/>
  <c r="AC10" i="32"/>
  <c r="Z11" i="32"/>
  <c r="AB11" i="32" s="1"/>
  <c r="AA11" i="32"/>
  <c r="AC11" i="32"/>
  <c r="B34" i="25" l="1"/>
  <c r="Z12" i="32"/>
  <c r="AA12" i="32" l="1"/>
  <c r="AB12" i="32"/>
  <c r="AC12" i="32"/>
  <c r="Z13" i="32"/>
  <c r="AA13" i="32" l="1"/>
  <c r="AB13" i="32"/>
  <c r="AC13" i="32"/>
  <c r="Z14" i="32"/>
  <c r="AB14" i="32" l="1"/>
  <c r="AA14" i="32"/>
  <c r="AC14" i="32"/>
  <c r="Z15" i="32"/>
  <c r="AB15" i="32" l="1"/>
  <c r="AC15" i="32"/>
  <c r="Z16" i="32"/>
  <c r="AA15" i="32"/>
  <c r="AA16" i="32" l="1"/>
  <c r="AB16" i="32"/>
  <c r="AC16" i="32"/>
  <c r="Z17" i="32"/>
  <c r="AA17" i="32" l="1"/>
  <c r="AB17" i="32"/>
  <c r="AC17" i="32"/>
  <c r="Z18" i="32"/>
  <c r="AA18" i="32" l="1"/>
  <c r="Z19" i="32"/>
  <c r="AB18" i="32"/>
  <c r="AC18" i="32"/>
  <c r="AB19" i="32" l="1"/>
  <c r="AC19" i="32"/>
  <c r="Z20" i="32"/>
  <c r="AA19" i="32"/>
  <c r="AA20" i="32" l="1"/>
  <c r="AB20" i="32"/>
  <c r="AC20" i="32"/>
  <c r="Z21" i="32"/>
  <c r="AA21" i="32" l="1"/>
  <c r="AB21" i="32"/>
  <c r="AC21" i="32"/>
  <c r="Z22" i="32"/>
  <c r="AB22" i="32" l="1"/>
  <c r="AA22" i="32"/>
  <c r="AC22" i="32"/>
  <c r="Z23" i="32"/>
  <c r="AB23" i="32" l="1"/>
  <c r="AC23" i="32"/>
  <c r="Z24" i="32"/>
  <c r="AA23" i="32"/>
  <c r="AA24" i="32" l="1"/>
  <c r="AB24" i="32"/>
  <c r="AC24" i="32"/>
  <c r="Z25" i="32"/>
  <c r="AA25" i="32" l="1"/>
  <c r="AB25" i="32"/>
  <c r="AC25" i="32"/>
  <c r="Z26" i="32"/>
  <c r="Z27" i="32" l="1"/>
  <c r="AB26" i="32"/>
  <c r="AA26" i="32"/>
  <c r="AC26" i="32"/>
  <c r="AB27" i="32" l="1"/>
  <c r="AC27" i="32"/>
  <c r="Z28" i="32"/>
  <c r="AA27" i="32"/>
  <c r="AA28" i="32" l="1"/>
  <c r="AB28" i="32"/>
  <c r="AC28" i="32"/>
  <c r="Z29" i="32"/>
  <c r="AA29" i="32" l="1"/>
  <c r="AB29" i="32"/>
  <c r="Z30" i="32"/>
  <c r="AC29" i="32"/>
  <c r="AA30" i="32" l="1"/>
  <c r="AB30" i="32"/>
  <c r="Z31" i="32"/>
  <c r="AC30" i="32"/>
  <c r="AB31" i="32" l="1"/>
  <c r="AC31" i="32"/>
  <c r="Z32" i="32"/>
  <c r="AA31" i="32"/>
  <c r="AA32" i="32" l="1"/>
  <c r="AB32" i="32"/>
  <c r="AC32" i="32"/>
  <c r="Z33" i="32"/>
  <c r="AA33" i="32" l="1"/>
  <c r="AB33" i="32"/>
  <c r="AC33" i="32"/>
  <c r="Z34" i="32"/>
  <c r="Z35" i="32" l="1"/>
  <c r="AB34" i="32"/>
  <c r="AC34" i="32"/>
  <c r="AA34" i="32"/>
  <c r="AB35" i="32" l="1"/>
  <c r="AC35" i="32"/>
  <c r="Z36" i="32"/>
  <c r="AA35" i="32"/>
  <c r="AA36" i="32" l="1"/>
  <c r="AB36" i="32"/>
  <c r="AC36" i="32"/>
  <c r="Z37" i="32"/>
  <c r="Z38" i="32" l="1"/>
  <c r="AA37" i="32"/>
  <c r="AB37" i="32"/>
  <c r="AC37" i="32"/>
  <c r="AB38" i="32" l="1"/>
  <c r="AA38" i="32"/>
  <c r="Z39" i="32"/>
  <c r="AC38" i="32"/>
  <c r="AB39" i="32" l="1"/>
  <c r="AC39" i="32"/>
  <c r="Z40" i="32"/>
  <c r="AA39" i="32"/>
  <c r="AA40" i="32" l="1"/>
  <c r="AB40" i="32"/>
  <c r="B18" i="36" l="1"/>
  <c r="B17" i="36"/>
  <c r="L18" i="36"/>
  <c r="L19" i="36"/>
  <c r="L20" i="36"/>
  <c r="K18" i="36"/>
  <c r="K19" i="36" s="1"/>
  <c r="K20" i="36" s="1"/>
  <c r="J18" i="36"/>
  <c r="J19" i="36" s="1"/>
  <c r="J20" i="36" s="1"/>
  <c r="I18" i="36"/>
  <c r="I19" i="36" s="1"/>
  <c r="I20" i="36" s="1"/>
  <c r="H18" i="36"/>
  <c r="H19" i="36" s="1"/>
  <c r="H20" i="36" s="1"/>
  <c r="L17" i="36"/>
  <c r="K17" i="36"/>
  <c r="J17" i="36"/>
  <c r="I17" i="36"/>
  <c r="H17" i="36"/>
  <c r="I13" i="11" l="1"/>
  <c r="K16" i="11"/>
  <c r="J16" i="11"/>
  <c r="H16" i="11"/>
  <c r="K15" i="11"/>
  <c r="J15" i="11"/>
  <c r="H15" i="11"/>
  <c r="K13" i="11"/>
  <c r="J13" i="11"/>
  <c r="H13" i="11"/>
  <c r="I34" i="11" l="1"/>
  <c r="L15" i="31"/>
  <c r="K15" i="31"/>
  <c r="J15" i="31"/>
  <c r="I15" i="31"/>
  <c r="H15" i="31"/>
  <c r="L11" i="31"/>
  <c r="K11" i="31"/>
  <c r="J11" i="31"/>
  <c r="I11" i="31"/>
  <c r="H11" i="31"/>
  <c r="L10" i="31"/>
  <c r="K10" i="31"/>
  <c r="J10" i="31"/>
  <c r="I10" i="31"/>
  <c r="H10" i="31"/>
  <c r="L9" i="31"/>
  <c r="K9" i="31"/>
  <c r="J9" i="31"/>
  <c r="I9" i="31"/>
  <c r="H9" i="31"/>
  <c r="L8" i="31"/>
  <c r="K8" i="31"/>
  <c r="J8" i="31"/>
  <c r="I8" i="31"/>
  <c r="H8" i="31"/>
  <c r="L7" i="31"/>
  <c r="K7" i="31"/>
  <c r="J7" i="31"/>
  <c r="I7" i="31"/>
  <c r="H7" i="31"/>
  <c r="K6" i="31"/>
  <c r="L6" i="31" s="1"/>
  <c r="K5" i="31"/>
  <c r="L5" i="31" s="1"/>
  <c r="L7" i="11"/>
  <c r="K7" i="11"/>
  <c r="J7" i="11"/>
  <c r="I7" i="11"/>
  <c r="L5" i="11"/>
  <c r="K5" i="11"/>
  <c r="J5" i="11"/>
  <c r="I5" i="11"/>
  <c r="I23" i="25"/>
  <c r="I25" i="25"/>
  <c r="L5" i="36"/>
  <c r="K5" i="36"/>
  <c r="J5" i="36"/>
  <c r="J7" i="36" s="1"/>
  <c r="J8" i="36" s="1"/>
  <c r="J9" i="36" s="1"/>
  <c r="J10" i="36" s="1"/>
  <c r="J11" i="36" s="1"/>
  <c r="J13" i="36" s="1"/>
  <c r="J14" i="36" s="1"/>
  <c r="J15" i="36" s="1"/>
  <c r="J16" i="36" s="1"/>
  <c r="J14" i="11" l="1"/>
  <c r="K3" i="31"/>
  <c r="L3" i="31" s="1"/>
  <c r="L25" i="25" l="1"/>
  <c r="K25" i="25"/>
  <c r="J25" i="25"/>
  <c r="J4" i="25"/>
  <c r="L23" i="25"/>
  <c r="K23" i="25"/>
  <c r="J23" i="25"/>
  <c r="I4" i="25"/>
  <c r="L4" i="25"/>
  <c r="K4" i="25"/>
  <c r="K7" i="36" l="1"/>
  <c r="L7" i="36" l="1"/>
  <c r="B9" i="36" l="1"/>
  <c r="B10" i="36" s="1"/>
  <c r="B11" i="36" s="1"/>
  <c r="L8" i="36"/>
  <c r="L9" i="36" s="1"/>
  <c r="L10" i="36" s="1"/>
  <c r="L11" i="36" s="1"/>
  <c r="K8" i="36"/>
  <c r="K9" i="36" s="1"/>
  <c r="K10" i="36" s="1"/>
  <c r="K11" i="36" s="1"/>
  <c r="I8" i="36"/>
  <c r="I9" i="36" s="1"/>
  <c r="I10" i="36" s="1"/>
  <c r="I11" i="36" s="1"/>
  <c r="H8" i="36"/>
  <c r="B9" i="11"/>
  <c r="B10" i="11" s="1"/>
  <c r="B11" i="11" s="1"/>
  <c r="B12" i="11" s="1"/>
  <c r="L8" i="11"/>
  <c r="L9" i="11" s="1"/>
  <c r="L10" i="11" s="1"/>
  <c r="L11" i="11" s="1"/>
  <c r="L12" i="11" s="1"/>
  <c r="K8" i="11"/>
  <c r="K9" i="11" s="1"/>
  <c r="K10" i="11" s="1"/>
  <c r="K11" i="11" s="1"/>
  <c r="K12" i="11" s="1"/>
  <c r="J8" i="11"/>
  <c r="J9" i="11" s="1"/>
  <c r="J10" i="11" s="1"/>
  <c r="J11" i="11" s="1"/>
  <c r="J12" i="11" s="1"/>
  <c r="I8" i="11"/>
  <c r="I9" i="11" s="1"/>
  <c r="I10" i="11" s="1"/>
  <c r="I11" i="11" s="1"/>
  <c r="I12" i="11" s="1"/>
  <c r="H8" i="11"/>
  <c r="H9" i="11" s="1"/>
  <c r="H10" i="11" s="1"/>
  <c r="H11" i="11" s="1"/>
  <c r="H12" i="11" s="1"/>
  <c r="B8" i="31"/>
  <c r="B9" i="31" s="1"/>
  <c r="B10" i="31" s="1"/>
  <c r="B11" i="31" s="1"/>
  <c r="B12" i="31" s="1"/>
  <c r="B13" i="11" l="1"/>
  <c r="B14" i="11" s="1"/>
  <c r="B13" i="36"/>
  <c r="B14" i="36" s="1"/>
  <c r="B15" i="11" s="1"/>
  <c r="I14" i="11"/>
  <c r="I15" i="11" s="1"/>
  <c r="I16" i="11" s="1"/>
  <c r="I13" i="36"/>
  <c r="I14" i="36" s="1"/>
  <c r="L13" i="11"/>
  <c r="L14" i="11" s="1"/>
  <c r="L13" i="36"/>
  <c r="L14" i="36" s="1"/>
  <c r="L15" i="36" s="1"/>
  <c r="L16" i="36" s="1"/>
  <c r="K14" i="11"/>
  <c r="K13" i="36"/>
  <c r="K14" i="36" s="1"/>
  <c r="K15" i="36" s="1"/>
  <c r="K16" i="36" s="1"/>
  <c r="B13" i="31"/>
  <c r="B15" i="31" s="1"/>
  <c r="B16" i="31" s="1"/>
  <c r="B17" i="31" s="1"/>
  <c r="H9" i="36"/>
  <c r="H10" i="36" s="1"/>
  <c r="I15" i="36" l="1"/>
  <c r="I16" i="36" s="1"/>
  <c r="B19" i="31"/>
  <c r="B21" i="31" s="1"/>
  <c r="B22" i="31" s="1"/>
  <c r="B23" i="31" s="1"/>
  <c r="L16" i="11"/>
  <c r="I33" i="11"/>
  <c r="L26" i="25"/>
  <c r="L27" i="25" s="1"/>
  <c r="L28" i="25" s="1"/>
  <c r="L29" i="25" s="1"/>
  <c r="B16" i="11" l="1"/>
  <c r="B15" i="36"/>
  <c r="B16" i="36" s="1"/>
  <c r="H11" i="36"/>
  <c r="B27" i="25"/>
  <c r="B28" i="25" s="1"/>
  <c r="K26" i="25"/>
  <c r="K27" i="25" s="1"/>
  <c r="K28" i="25" s="1"/>
  <c r="K29" i="25" s="1"/>
  <c r="K31" i="25" s="1"/>
  <c r="K32" i="25" s="1"/>
  <c r="K33" i="25" s="1"/>
  <c r="J26" i="25"/>
  <c r="J27" i="25" s="1"/>
  <c r="J28" i="25" s="1"/>
  <c r="J29" i="25" s="1"/>
  <c r="J31" i="25" s="1"/>
  <c r="J32" i="25" s="1"/>
  <c r="J33" i="25" s="1"/>
  <c r="I26" i="25"/>
  <c r="I27" i="25" s="1"/>
  <c r="I28" i="25" s="1"/>
  <c r="I29" i="25" s="1"/>
  <c r="I31" i="25" s="1"/>
  <c r="I32" i="25" s="1"/>
  <c r="I33" i="25" s="1"/>
  <c r="H26" i="25"/>
  <c r="L37" i="25" l="1"/>
  <c r="L15" i="11"/>
  <c r="H14" i="11"/>
  <c r="H13" i="36"/>
  <c r="H14" i="36" s="1"/>
  <c r="H15" i="36" s="1"/>
  <c r="H16" i="36" s="1"/>
  <c r="B19" i="36"/>
  <c r="B20" i="36" s="1"/>
  <c r="J37" i="25"/>
  <c r="H27" i="25"/>
  <c r="H28" i="25" s="1"/>
  <c r="H29" i="25" s="1"/>
  <c r="H31" i="25" s="1"/>
  <c r="H32" i="25" s="1"/>
  <c r="H33" i="25" s="1"/>
  <c r="H34" i="25" s="1"/>
  <c r="L35" i="25" l="1"/>
  <c r="H12" i="31"/>
  <c r="H13" i="31" s="1"/>
  <c r="J35" i="25" l="1"/>
  <c r="J12" i="31"/>
  <c r="J13" i="31" s="1"/>
  <c r="I12" i="31"/>
  <c r="I13" i="31" s="1"/>
  <c r="I35" i="25" l="1"/>
  <c r="I36" i="25" s="1"/>
  <c r="I37" i="25" s="1"/>
  <c r="L12" i="31"/>
  <c r="L13" i="31" s="1"/>
  <c r="K12" i="31"/>
  <c r="K13" i="31" s="1"/>
  <c r="H16" i="31"/>
  <c r="J16" i="31" l="1"/>
  <c r="H17" i="31"/>
  <c r="J17" i="31" l="1"/>
  <c r="H19" i="31"/>
  <c r="I16" i="31"/>
  <c r="K16" i="31"/>
  <c r="L16" i="31" s="1"/>
  <c r="J19" i="31" l="1"/>
  <c r="H21" i="31"/>
  <c r="I17" i="31"/>
  <c r="K17" i="31"/>
  <c r="L17" i="31" s="1"/>
  <c r="H22" i="31" l="1"/>
  <c r="J21" i="31"/>
  <c r="K19" i="31"/>
  <c r="L19" i="31" s="1"/>
  <c r="I19" i="31"/>
  <c r="I21" i="31" l="1"/>
  <c r="K21" i="31"/>
  <c r="L21" i="31" s="1"/>
  <c r="J22" i="31"/>
  <c r="H23" i="31"/>
  <c r="J23" i="31" s="1"/>
  <c r="I23" i="31" l="1"/>
  <c r="K23" i="31"/>
  <c r="L23" i="31" s="1"/>
  <c r="I22" i="31"/>
  <c r="K22" i="31"/>
  <c r="L22" i="31" s="1"/>
  <c r="B35" i="25"/>
  <c r="B36" i="25" s="1"/>
  <c r="B37" i="25" s="1"/>
  <c r="H37" i="25" l="1"/>
  <c r="H35" i="25" l="1"/>
  <c r="K37" i="25"/>
</calcChain>
</file>

<file path=xl/sharedStrings.xml><?xml version="1.0" encoding="utf-8"?>
<sst xmlns="http://schemas.openxmlformats.org/spreadsheetml/2006/main" count="597" uniqueCount="357">
  <si>
    <r>
      <t>Project: IEEE P802.15 Working Group for Wireless Personal Area Networks (WPANs)</t>
    </r>
    <r>
      <rPr>
        <b/>
        <sz val="16"/>
        <color indexed="8"/>
        <rFont val="Times New Roman"/>
        <family val="1"/>
      </rPr>
      <t xml:space="preserve"> </t>
    </r>
  </si>
  <si>
    <t>Submission Title:</t>
  </si>
  <si>
    <t xml:space="preserve">Date Submitted: </t>
  </si>
  <si>
    <r>
      <t>Voice:[+81 90 5408 0611], E-Mail:[kohno@ynu.ac.jp, kohno@yrp-iai.jp</t>
    </r>
    <r>
      <rPr>
        <sz val="16"/>
        <color indexed="8"/>
        <rFont val="Times New Roman"/>
        <family val="1"/>
      </rPr>
      <t>]</t>
    </r>
    <phoneticPr fontId="23"/>
  </si>
  <si>
    <r>
      <t>Re:</t>
    </r>
    <r>
      <rPr>
        <sz val="16"/>
        <rFont val="Times New Roman"/>
        <family val="1"/>
      </rPr>
      <t xml:space="preserve"> [ TG15.6ma Meeting Agenda]</t>
    </r>
    <phoneticPr fontId="23"/>
  </si>
  <si>
    <t>Abstract:</t>
  </si>
  <si>
    <t>Purpose:</t>
  </si>
  <si>
    <t>Notice:</t>
  </si>
  <si>
    <t>This document has been prepared to assist the IEEE P802.15.</t>
  </si>
  <si>
    <t>It is offered as a basis for discussion and is not binding on the contributing individual(s) or organization(s).</t>
  </si>
  <si>
    <t>The material in this document is subject to change in form and content after further study.</t>
  </si>
  <si>
    <t>The contributor(s) reserve(s) the right to add, amend or withdraw material contained herein.</t>
  </si>
  <si>
    <t>Release:</t>
  </si>
  <si>
    <t xml:space="preserve">The contributor acknowledges and accepts that this contribution becomes the property of IEEE </t>
  </si>
  <si>
    <t>and may be made publicly available by P802.15.</t>
  </si>
  <si>
    <t>doc name:</t>
  </si>
  <si>
    <t>doc. #:</t>
  </si>
  <si>
    <t>date:</t>
  </si>
  <si>
    <t>TG 6ma – Enhanced Dependability Body Area Network (ED-BAN)
	Objective: enhancements to the BAN Ultra Wideband (UWB) physical layer (PHY) and media access control (MAC) to support enhanced dependability to a human BAN (HBAN) and adds support for vehicle body area networks (VBAN), a coordinator in a vehicle with devices around the vehicular cabin</t>
    <phoneticPr fontId="23"/>
  </si>
  <si>
    <t>Action</t>
    <phoneticPr fontId="23"/>
  </si>
  <si>
    <t>Next Things to Do</t>
  </si>
  <si>
    <t>Please review the  documents at the following links:</t>
  </si>
  <si>
    <t>IEEE Patent Policy - http://standards.ieee.org/board/pat/pat-slideset.ppt</t>
  </si>
  <si>
    <t>Patent FAQ - http://standards.ieee.org/board/pat/faq.pdf</t>
  </si>
  <si>
    <t>Affiliation FAQ - http://standards.ieee.org/faqs/affiliationFAQ.html</t>
  </si>
  <si>
    <t xml:space="preserve">Anti-Trust FAQ - http://standards.ieee.org/resources/antitrust-guidelines.pdf </t>
  </si>
  <si>
    <t>Ethics - http://www.ieee.org/portal/cms_docs/about/CoE_poster.pdf</t>
  </si>
  <si>
    <t>Does anyone indicate essential IP that needs to be noted?</t>
  </si>
  <si>
    <t>UTC</t>
  </si>
  <si>
    <t xml:space="preserve">  </t>
  </si>
  <si>
    <t>SUNDAY</t>
  </si>
  <si>
    <t>MONDAY</t>
  </si>
  <si>
    <t>TUESDAY</t>
  </si>
  <si>
    <t>WEDNESDAY</t>
  </si>
  <si>
    <t>THURSDAY</t>
  </si>
  <si>
    <t>FRIDAY</t>
  </si>
  <si>
    <t>SATURDAY</t>
  </si>
  <si>
    <t>Virtual Rm 1</t>
  </si>
  <si>
    <t>Virtual Rm 2</t>
  </si>
  <si>
    <t>Virtual Rm 3</t>
  </si>
  <si>
    <t>Virtual Rm 4</t>
  </si>
  <si>
    <t>07:00-07:30</t>
  </si>
  <si>
    <t>CONTINENTAL BREAKFAST</t>
  </si>
  <si>
    <t>07:30-08:00</t>
  </si>
  <si>
    <t>08:00-08:30</t>
  </si>
  <si>
    <t>AdHoc
-
Reqs.
WG15
Chair
Approv.</t>
  </si>
  <si>
    <t>TG4ab
NG-UWB</t>
  </si>
  <si>
    <t>TG7a OCC</t>
  </si>
  <si>
    <t>AdHoc
-
Needs
WG15
Chair
Approv.</t>
  </si>
  <si>
    <t>802.15 AC Meeting
(Virtual Rm 1)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</si>
  <si>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</si>
  <si>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</si>
  <si>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</si>
  <si>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</si>
  <si>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</si>
  <si>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</si>
  <si>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</si>
  <si>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802.15 WG Opening Plenary
(Virtual Rm 1)</t>
  </si>
  <si>
    <r>
      <t xml:space="preserve">TG4ac
</t>
    </r>
    <r>
      <rPr>
        <b/>
        <sz val="7"/>
        <rFont val="Arial"/>
        <family val="2"/>
      </rPr>
      <t>Privacy</t>
    </r>
  </si>
  <si>
    <t>SC
MAINT</t>
  </si>
  <si>
    <t>802.15 WG Midweek Plenary (Virtual Rm 1)</t>
  </si>
  <si>
    <t>TG16t
LicNB</t>
  </si>
  <si>
    <t>11:00-11:30</t>
  </si>
  <si>
    <t>11:30-12:00</t>
  </si>
  <si>
    <t>12:00-12:30</t>
  </si>
  <si>
    <t>12:30-13:00</t>
  </si>
  <si>
    <t>LUNCH</t>
  </si>
  <si>
    <t>13:00-13:30</t>
  </si>
  <si>
    <t>13:30-14:00</t>
  </si>
  <si>
    <t>TG4me</t>
  </si>
  <si>
    <t>14:00-14:30</t>
  </si>
  <si>
    <t>14:30-15:00</t>
  </si>
  <si>
    <t>15:00-15:30</t>
  </si>
  <si>
    <t>15:30-16:00</t>
  </si>
  <si>
    <t>16:00-16:30</t>
  </si>
  <si>
    <t>16:30-17:00</t>
  </si>
  <si>
    <t>17:00-17:30</t>
  </si>
  <si>
    <t>17:30-18:00</t>
  </si>
  <si>
    <t>802.15
AC MEETING
(Virtual Rm 1)</t>
  </si>
  <si>
    <t>18:00-18:30</t>
  </si>
  <si>
    <t>18:30-19:00</t>
  </si>
  <si>
    <t>Dinner on your own</t>
  </si>
  <si>
    <t>802.15 WG Closing Plenary
(Virtual Rm 1)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</si>
  <si>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</si>
  <si>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</si>
  <si>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</si>
  <si>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</si>
  <si>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</si>
  <si>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</si>
  <si>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</si>
  <si>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</si>
  <si>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</si>
  <si>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TG4ab</t>
  </si>
  <si>
    <t>15.4 Amend: IR-UWB Next Gen</t>
  </si>
  <si>
    <t>SC-IETF</t>
  </si>
  <si>
    <t>TG4ac</t>
  </si>
  <si>
    <t>15.4 Amend: Privacy</t>
  </si>
  <si>
    <t>SC-M</t>
  </si>
  <si>
    <t>Standing Committee on Maintenance and Rules</t>
  </si>
  <si>
    <t>15.4 Revision to 15.4-2020</t>
  </si>
  <si>
    <t>SC-THz</t>
  </si>
  <si>
    <t>Standing Committee on Terahertz</t>
  </si>
  <si>
    <t>TG6ma</t>
  </si>
  <si>
    <t>15.6 Revision to 15.6-2012 (and adding BAN/VAN)</t>
  </si>
  <si>
    <t>TG7a</t>
  </si>
  <si>
    <t>TG14</t>
  </si>
  <si>
    <t>UWB-AHN (in hibernation)</t>
  </si>
  <si>
    <t>TG15</t>
  </si>
  <si>
    <t>NB-AHN (in hibernation)</t>
  </si>
  <si>
    <t>TG16t</t>
  </si>
  <si>
    <t>Licensed Narrowband</t>
  </si>
  <si>
    <t>Future Meeting Schedule</t>
    <phoneticPr fontId="23"/>
  </si>
  <si>
    <t>https://grouper.ieee.org/groups/802/15/pub/Meeting_Plan.html</t>
    <phoneticPr fontId="23"/>
  </si>
  <si>
    <t>AGENDA WG15 MEETING</t>
    <phoneticPr fontId="23"/>
  </si>
  <si>
    <t>minutes</t>
    <phoneticPr fontId="23"/>
  </si>
  <si>
    <t>802.15 Opening Plenary(Vertual Room#1)</t>
    <phoneticPr fontId="23"/>
  </si>
  <si>
    <t>CISCO WEBEX</t>
    <phoneticPr fontId="23"/>
  </si>
  <si>
    <t>AGENDA TG15.6ma MEETING</t>
    <phoneticPr fontId="23"/>
  </si>
  <si>
    <t>Doc. #</t>
  </si>
  <si>
    <t>Speaker</t>
  </si>
  <si>
    <t>MEETING CALLED TO ORDER</t>
    <phoneticPr fontId="23"/>
  </si>
  <si>
    <t>Ryuji Kohno</t>
    <phoneticPr fontId="23"/>
  </si>
  <si>
    <t>ROLL CALL (Please register your presence)</t>
  </si>
  <si>
    <t>All</t>
  </si>
  <si>
    <t>Opening report</t>
    <phoneticPr fontId="23"/>
  </si>
  <si>
    <t>Review</t>
    <phoneticPr fontId="23"/>
  </si>
  <si>
    <t>Recess</t>
    <phoneticPr fontId="23"/>
  </si>
  <si>
    <t xml:space="preserve">CISCO Webex  </t>
    <phoneticPr fontId="23"/>
  </si>
  <si>
    <t>MEETING CALLED TO ORDER</t>
  </si>
  <si>
    <t xml:space="preserve"> Ryuji Kohno</t>
    <phoneticPr fontId="23"/>
  </si>
  <si>
    <t>Ryuj Kohno</t>
    <phoneticPr fontId="23"/>
  </si>
  <si>
    <t>802 Mtg. Non-Registration Consequences</t>
    <phoneticPr fontId="23"/>
  </si>
  <si>
    <t>Confirmation of Agenda</t>
    <phoneticPr fontId="23"/>
  </si>
  <si>
    <t xml:space="preserve">Review of the last session TG6ma </t>
    <phoneticPr fontId="23"/>
  </si>
  <si>
    <t>Marco Hernandez, Minsoo Kim, Takumi Kobayashi, Ryuji Kohno</t>
    <phoneticPr fontId="23"/>
  </si>
  <si>
    <t>22-0611-04</t>
    <phoneticPr fontId="23"/>
  </si>
  <si>
    <t>802.15 WG Mid Plenary(Vertual Room#1)</t>
    <phoneticPr fontId="23"/>
  </si>
  <si>
    <t>802.15 WNG(Wireless New Generation) Session(Vertual Room#1)</t>
    <phoneticPr fontId="23"/>
  </si>
  <si>
    <t>Summary of MAC Protocol</t>
    <phoneticPr fontId="23"/>
  </si>
  <si>
    <t>Progress and Timeline</t>
    <phoneticPr fontId="23"/>
  </si>
  <si>
    <t>Adjourn</t>
  </si>
  <si>
    <t>World Time Zones</t>
  </si>
  <si>
    <t>Progess report of 802.15.6ma</t>
    <phoneticPr fontId="23"/>
  </si>
  <si>
    <t>23-0056-03</t>
    <phoneticPr fontId="23"/>
  </si>
  <si>
    <t>Marco Hernamdez
Ryuji Kohno
Takumi Kobayashi
Minsoo Kim</t>
    <phoneticPr fontId="23"/>
  </si>
  <si>
    <t>TG6ma draft revision</t>
    <phoneticPr fontId="23"/>
  </si>
  <si>
    <t>23-0407-00</t>
    <phoneticPr fontId="23"/>
  </si>
  <si>
    <t>Marco Hernandez
Ryuji Kohno
Takumi Kobayashi
Daisuke Anzai
Minsoo Kim</t>
    <phoneticPr fontId="23"/>
  </si>
  <si>
    <t>Overview and convergence of MAC proposals for 15.6ma</t>
    <phoneticPr fontId="23"/>
  </si>
  <si>
    <t>23-0408-00</t>
    <phoneticPr fontId="23"/>
  </si>
  <si>
    <t>Minsso Kim
Seong-Soon Joo
Marco Hernandez
Takumi Kobayashi
Daisuke Anzai
Ryuji Kohno</t>
    <phoneticPr fontId="23"/>
  </si>
  <si>
    <t>23-0408-01</t>
    <phoneticPr fontId="23"/>
  </si>
  <si>
    <t>TG6ma Channel Model Document for Enhanced Dependability</t>
    <phoneticPr fontId="23"/>
  </si>
  <si>
    <t>overview-of-ig-dep-sg6a-tg6a-and-tg15-6ma-for-revision-of-ieee802-15-6-2012-wireless-ban-with-enhanced-dependability</t>
    <phoneticPr fontId="23"/>
  </si>
  <si>
    <t>Overview</t>
    <phoneticPr fontId="23"/>
  </si>
  <si>
    <t>Marco Hernandez
 Ryuji Kohno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</si>
  <si>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Session1,    WED AM1  (</t>
    </r>
    <r>
      <rPr>
        <b/>
        <sz val="16"/>
        <color rgb="FFFF33CC"/>
        <rFont val="Arial"/>
        <family val="2"/>
      </rPr>
      <t>Virtual Room #2</t>
    </r>
    <r>
      <rPr>
        <b/>
        <sz val="16"/>
        <rFont val="Arial"/>
        <family val="2"/>
      </rPr>
      <t>)</t>
    </r>
    <phoneticPr fontId="23"/>
  </si>
  <si>
    <t>Overview of Activity of IEEE802.15 TG15.6ma for Revision of IEEE802.15.6-2012 Wireless BAN with Enhanced Dependability</t>
    <phoneticPr fontId="23"/>
  </si>
  <si>
    <t>23-0455-00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</si>
  <si>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Performance Evaluation</t>
    </r>
    <r>
      <rPr>
        <b/>
        <sz val="20"/>
        <color rgb="FFFF0000"/>
        <rFont val="Arial"/>
        <family val="2"/>
      </rPr>
      <t xml:space="preserve"> of Technologies in PHY; Channel Coding According to 8 QoS Levels of Packets and  Coexistence Levels, Interference Mitigation, etc.  </t>
    </r>
    <phoneticPr fontId="23"/>
  </si>
  <si>
    <t>•Performance Evaluation of Technologies in MAC; Channel Management, CCA, Hybrid Contention Free/Access Protocol According to 8 QoSs and Coexistences.</t>
    <phoneticPr fontId="23"/>
  </si>
  <si>
    <r>
      <t>•</t>
    </r>
    <r>
      <rPr>
        <b/>
        <sz val="20"/>
        <color rgb="FFFF0000"/>
        <rFont val="Arial"/>
        <family val="2"/>
      </rPr>
      <t>Harmonization or Commonality with 4ab in Coexistence and Feasible Implementation of 6ma and 4ab</t>
    </r>
  </si>
  <si>
    <r>
      <t>•</t>
    </r>
    <r>
      <rPr>
        <b/>
        <sz val="20"/>
        <color rgb="FFFF0000"/>
        <rFont val="Arial"/>
        <family val="2"/>
      </rPr>
      <t>Feasibility of TSN of 802.1 in MAC</t>
    </r>
  </si>
  <si>
    <t xml:space="preserve">    Prepare for Letter Ballot</t>
    <phoneticPr fontId="28"/>
  </si>
  <si>
    <t>[The author wants P802.15 to use the information in the document to conduct the proceedings of TG15.6ma for revision of IEEE802.15.6 with enhanced dependability successibly from IG-DEP, and TG-6a for revision.]</t>
    <phoneticPr fontId="23"/>
  </si>
  <si>
    <t>Social</t>
  </si>
  <si>
    <t>Basic Consensus in MAC and PHY of Revision of IEEE802.15.6-2012 (IEEE802.15.6ma)</t>
    <phoneticPr fontId="23"/>
  </si>
  <si>
    <t>Ryuji Kohno, Minsso Kim, Seong-Soon Joo, 
Marco Hernandez, Takumi Kobayashi, Daisuke Anzai, Jussi Haapola</t>
    <phoneticPr fontId="23"/>
  </si>
  <si>
    <t>Summary of Channel Models, Channel Coding, and Interference Mittigation</t>
    <phoneticPr fontId="23"/>
  </si>
  <si>
    <t>Takumi Kobayashi, Daisuke Anzai, 
Ryuji Kohno</t>
    <phoneticPr fontId="23"/>
  </si>
  <si>
    <r>
      <t>Interference Mittigation Schemes in Class 3, 5, 6, and 7 of Coexisitence in TG6ma</t>
    </r>
    <r>
      <rPr>
        <b/>
        <sz val="14"/>
        <rFont val="游ゴシック"/>
        <family val="2"/>
        <charset val="128"/>
      </rPr>
      <t>　　　　　　</t>
    </r>
    <r>
      <rPr>
        <b/>
        <sz val="14"/>
        <rFont val="Arial Narrow"/>
        <family val="2"/>
      </rPr>
      <t xml:space="preserve">   </t>
    </r>
    <r>
      <rPr>
        <b/>
        <sz val="14"/>
        <rFont val="游ゴシック"/>
        <family val="2"/>
        <charset val="128"/>
      </rPr>
      <t>　　</t>
    </r>
    <phoneticPr fontId="23"/>
  </si>
  <si>
    <r>
      <t>TG4me</t>
    </r>
    <r>
      <rPr>
        <b/>
        <sz val="6"/>
        <rFont val="Arial"/>
        <family val="2"/>
      </rPr>
      <t xml:space="preserve">
Revision</t>
    </r>
  </si>
  <si>
    <t>The weekly session of the IEEE P802.15 WG on WSN is given in graphic format below. Local Time is meeting location time.</t>
  </si>
  <si>
    <t>Comments to channel-model-document</t>
    <phoneticPr fontId="23"/>
  </si>
  <si>
    <t>OBJECTIVES FOR THIS MEETING:</t>
    <phoneticPr fontId="23"/>
  </si>
  <si>
    <t>IG NG-OCC</t>
  </si>
  <si>
    <t>802
JTC1</t>
  </si>
  <si>
    <t>15.7 Amend: Optical Camera Communications (OCC)</t>
  </si>
  <si>
    <t>Interest Group on Next Gen OCC</t>
  </si>
  <si>
    <t>TG15.6ma(Revision for Enhanced Dependability of 15.6-2012) 1st Session at AM2 on Monday (Virtual RM#2)</t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</si>
  <si>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Session1,    MON PM2 (</t>
    </r>
    <r>
      <rPr>
        <b/>
        <sz val="12"/>
        <color rgb="FFFF33CC"/>
        <rFont val="Arial"/>
        <family val="2"/>
      </rPr>
      <t>Virtual Room #2</t>
    </r>
    <r>
      <rPr>
        <b/>
        <sz val="12"/>
        <rFont val="Arial"/>
        <family val="2"/>
      </rPr>
      <t>)</t>
    </r>
    <phoneticPr fontId="23"/>
  </si>
  <si>
    <t>Takumi Kobayashi</t>
    <phoneticPr fontId="23"/>
  </si>
  <si>
    <t>TG15.6ma(Revision for Enhanced Dependability of 15.6-2012) 4th Session at AM1 Thursday (Virtual RM#2)</t>
    <phoneticPr fontId="23"/>
  </si>
  <si>
    <t>Kento Takabayashi,  Ryuji Kohno, Daisuke, Marco, Takumi</t>
  </si>
  <si>
    <t>Registration for this Session</t>
  </si>
  <si>
    <t>This session is part of the Nov. IEEE 802 Mtg.
  - You must pay the registration fee in order to attend
  - If you have not already done so, you can follow the registration link below
  - If you do not intend to register for this session you must leave this meeting and, if you have already logged attendance on IMAT,
    email Jon Rosdahl (jrosdahl@ieee.org), or your WG leadership to have it removed</t>
  </si>
  <si>
    <t>Takumi Kobayashi, Kamran Sayrafian, 
Daisuke Anzai,
 Marco Hernandez, 
Ryuji Kohno</t>
    <phoneticPr fontId="23"/>
  </si>
  <si>
    <t>Takumi Kobayashi, Kamran Sayrafian,
 Daisuke Anzai,
 Marco Hernandez, Ryuji Kohno</t>
    <phoneticPr fontId="23"/>
  </si>
  <si>
    <t>TG6ma Timeline(Rescheduling Timeline)</t>
    <phoneticPr fontId="23"/>
  </si>
  <si>
    <t>Comment-Resolution Database for Pre-Ballot WG</t>
    <phoneticPr fontId="23"/>
  </si>
  <si>
    <t>Marco Hernandez</t>
    <phoneticPr fontId="23"/>
  </si>
  <si>
    <t>Preliminary Evaluation on Ranging Accuracy with Interference Cancellation in Coexistence Environments</t>
    <phoneticPr fontId="23"/>
  </si>
  <si>
    <t>Joint work with 802.1; Draft PAR and CSD 802.1ACea: Amendment to IEEE Standard 802.1AC-2016</t>
    <phoneticPr fontId="23"/>
  </si>
  <si>
    <t>Evaluation of IEEE 802.15.6ma Ultra-wideband Physical Layer Utilizing Super Orthogonal Convolutional Code</t>
    <phoneticPr fontId="23"/>
  </si>
  <si>
    <t xml:space="preserve">	Hybrid ARQ Scheme for High QoS Packets in High Class of Coexistence of IEEE 802.15.6ma</t>
    <phoneticPr fontId="23"/>
  </si>
  <si>
    <t>23-0056-05</t>
    <phoneticPr fontId="23"/>
  </si>
  <si>
    <t>Marco Hernandez,
Minsso Kim, Seong-Soon Joo,  Takumi Kobayashi, Daisuke Anzai, Ryuji Kohno</t>
    <phoneticPr fontId="23"/>
  </si>
  <si>
    <t>23-0455-01</t>
    <phoneticPr fontId="23"/>
  </si>
  <si>
    <t>23-0593-03</t>
    <phoneticPr fontId="23"/>
  </si>
  <si>
    <t>Agenda of March 2024 Meeting of TG15.6ma Revision of IEEE802.15.6-2012 with Enhanced Dependability</t>
    <phoneticPr fontId="23"/>
  </si>
  <si>
    <t>Overview of 15.6ma MAC</t>
    <phoneticPr fontId="23"/>
  </si>
  <si>
    <t>24-0075-00</t>
    <phoneticPr fontId="23"/>
  </si>
  <si>
    <t>802.15 / 802.1
 Joint Mtg.</t>
  </si>
  <si>
    <t>Virtual Room 2</t>
  </si>
  <si>
    <t>802.15 - March Mtg. Rm2</t>
  </si>
  <si>
    <t>Join information</t>
  </si>
  <si>
    <t>Meeting link: https://ieeesa.webex.com/ieeesa/j.php?MTID=mc238fb737c46bfb49348c408dbce1cc5</t>
  </si>
  <si>
    <r>
      <t xml:space="preserve">Meeting number: </t>
    </r>
    <r>
      <rPr>
        <sz val="18"/>
        <color rgb="FF0000FF"/>
        <rFont val="Calibri"/>
        <family val="2"/>
      </rPr>
      <t>2348 465 8577</t>
    </r>
  </si>
  <si>
    <t>23-0361-04</t>
    <phoneticPr fontId="23"/>
  </si>
  <si>
    <t>23-0476-14</t>
    <phoneticPr fontId="23"/>
  </si>
  <si>
    <r>
      <t xml:space="preserve">TG15.6ma(Revision for Enhanced Dependability of 15.6-2012) 2nd Session at AM1 on Tuesday
</t>
    </r>
    <r>
      <rPr>
        <b/>
        <sz val="16"/>
        <color rgb="FFFF0000"/>
        <rFont val="Arial Narrow"/>
        <family val="2"/>
      </rPr>
      <t xml:space="preserve"> (Virtual RM#2)</t>
    </r>
    <phoneticPr fontId="23"/>
  </si>
  <si>
    <r>
      <t xml:space="preserve">TG15.6ma(Revision for Enhanced Dependability of 15.6-2012) 3rd Session at AM1 on Wednesday
</t>
    </r>
    <r>
      <rPr>
        <b/>
        <sz val="16"/>
        <color rgb="FFFF0000"/>
        <rFont val="Arial Narrow"/>
        <family val="2"/>
      </rPr>
      <t>(Virtual RM#2)</t>
    </r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</si>
  <si>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 3,    WED AM1 (</t>
    </r>
    <r>
      <rPr>
        <b/>
        <sz val="24"/>
        <color rgb="FFFF33CC"/>
        <rFont val="Arial"/>
        <family val="2"/>
      </rPr>
      <t>Virtual Room #2</t>
    </r>
    <r>
      <rPr>
        <b/>
        <sz val="12"/>
        <rFont val="Arial"/>
        <family val="2"/>
      </rPr>
      <t>)</t>
    </r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</si>
  <si>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 4,    THU AM1 (</t>
    </r>
    <r>
      <rPr>
        <b/>
        <sz val="24"/>
        <color rgb="FFFF33CC"/>
        <rFont val="Arial"/>
        <family val="2"/>
      </rPr>
      <t>Virtual Room 2</t>
    </r>
    <r>
      <rPr>
        <b/>
        <sz val="12"/>
        <rFont val="Arial"/>
        <family val="2"/>
      </rPr>
      <t>)</t>
    </r>
    <phoneticPr fontId="23"/>
  </si>
  <si>
    <t>Marco Hernandez, Daisuke Anzai, Seong-Soon Joo, Takumi Kobayashi, Minsoo Kim, Ryuji Kohno</t>
    <phoneticPr fontId="23"/>
  </si>
  <si>
    <t>MAC frame formats</t>
    <phoneticPr fontId="23"/>
  </si>
  <si>
    <t>R0</t>
  </si>
  <si>
    <t>150th IEEE 802.15 WSN SESSION</t>
  </si>
  <si>
    <t>Marriott Warsaw - Warsaw, Poland</t>
  </si>
  <si>
    <t>WEBEX INFO</t>
  </si>
  <si>
    <t>802 WIRELESS
OPENING MEETING</t>
  </si>
  <si>
    <t>TG4ad
NG-
SUN PHYs</t>
  </si>
  <si>
    <t>SC
THz</t>
  </si>
  <si>
    <t>802.15 WG
Chair Hr</t>
  </si>
  <si>
    <t>TG4ad</t>
  </si>
  <si>
    <t>15.4 Amend: Next Gen SUN PHYs</t>
  </si>
  <si>
    <t>[TG15.6ma Meeting Agenda in May 2024]</t>
    <phoneticPr fontId="23"/>
  </si>
  <si>
    <t>TG15.6ma(Revision of IEEE802.15.6-2012 with Enhanced Dependability) May 2024 Meeting Agenda</t>
    <phoneticPr fontId="23"/>
  </si>
  <si>
    <r>
      <t>Source:</t>
    </r>
    <r>
      <rPr>
        <sz val="16"/>
        <color indexed="8"/>
        <rFont val="Times New Roman"/>
        <family val="1"/>
      </rPr>
      <t xml:space="preserve"> Ryuji Kohno[Yokohama National University/YRP International Alliance Institute]</t>
    </r>
    <phoneticPr fontId="23"/>
  </si>
  <si>
    <r>
      <t xml:space="preserve">Address [79-5 Tokiwadai, Hodogaya-ku, Yokohama, Japan 8501/YRP1 Bldg., 3-4 HikarinoOka, Yokosuka-City, Kanagawa, Japan 239-0847 </t>
    </r>
    <r>
      <rPr>
        <sz val="16"/>
        <color indexed="8"/>
        <rFont val="Times New Roman"/>
        <family val="1"/>
      </rPr>
      <t>]</t>
    </r>
    <phoneticPr fontId="23"/>
  </si>
  <si>
    <t>IEEE802.15 TG6ma May 2024 meeting agenda</t>
    <phoneticPr fontId="23"/>
  </si>
  <si>
    <t>150th IEEE 802.15 WSN Session</t>
  </si>
  <si>
    <t>2024/5/13 Monday</t>
    <phoneticPr fontId="23"/>
  </si>
  <si>
    <t>2024/5/14 Tuesday</t>
    <phoneticPr fontId="23"/>
  </si>
  <si>
    <t>2024/05/15 Wednesday</t>
    <phoneticPr fontId="23"/>
  </si>
  <si>
    <t>PDT=
UTC-7</t>
    <phoneticPr fontId="23"/>
  </si>
  <si>
    <t>EDT=
UTC-4</t>
    <phoneticPr fontId="23"/>
  </si>
  <si>
    <t>JST/KST=
UTC+9</t>
    <phoneticPr fontId="23"/>
  </si>
  <si>
    <t>May 13 in Warsaw</t>
    <phoneticPr fontId="23"/>
  </si>
  <si>
    <t>May 13 in PDT</t>
    <phoneticPr fontId="23"/>
  </si>
  <si>
    <t xml:space="preserve">May 13 in 
JST/KST </t>
    <phoneticPr fontId="23"/>
  </si>
  <si>
    <t>May 13 in UTC</t>
    <phoneticPr fontId="23"/>
  </si>
  <si>
    <t>May 13 in EDT</t>
    <phoneticPr fontId="23"/>
  </si>
  <si>
    <t>Join by video system</t>
  </si>
  <si>
    <t>Dial: 23301778987@ieeesa.webex.com</t>
  </si>
  <si>
    <t>You can also dial 173.243.2.68 and enter your meeting number.</t>
  </si>
  <si>
    <t>Join by phone</t>
  </si>
  <si>
    <t>+1-646-992-2010 United States Toll (New York City)</t>
  </si>
  <si>
    <t>+1-213-306-3065 United States Toll (Los Angeles)</t>
  </si>
  <si>
    <r>
      <t xml:space="preserve">Access code: </t>
    </r>
    <r>
      <rPr>
        <sz val="11"/>
        <color rgb="FF0000FF"/>
        <rFont val="Calibri"/>
        <family val="2"/>
      </rPr>
      <t>2330 177 8987</t>
    </r>
  </si>
  <si>
    <r>
      <t xml:space="preserve">Host PIN: </t>
    </r>
    <r>
      <rPr>
        <sz val="11"/>
        <color rgb="FF0000FF"/>
        <rFont val="Calibri"/>
        <family val="2"/>
      </rPr>
      <t>7760</t>
    </r>
  </si>
  <si>
    <t>Global call-in numbers:</t>
  </si>
  <si>
    <t>https://ieeesa.webex.com/webappng/sites/ieeesa/meeting/info/403f79309b8b49c3bb3ee06ef41ea915#</t>
  </si>
  <si>
    <t>Virtual Room 1</t>
  </si>
  <si>
    <t>802.15 - May Mtg. Rm1</t>
  </si>
  <si>
    <t>Meeting link: https://ieeesa.webex.com/ieeesa/j.php?MTID=m08ad5fa764194afbed9cfb42220d6cfa</t>
  </si>
  <si>
    <r>
      <t xml:space="preserve">Meeting number: </t>
    </r>
    <r>
      <rPr>
        <sz val="11"/>
        <color rgb="FF0000FF"/>
        <rFont val="Calibri"/>
        <family val="2"/>
      </rPr>
      <t>2330 177 8987</t>
    </r>
  </si>
  <si>
    <r>
      <t xml:space="preserve">Password: </t>
    </r>
    <r>
      <rPr>
        <sz val="11"/>
        <color rgb="FF0000FF"/>
        <rFont val="Calibri"/>
        <family val="2"/>
      </rPr>
      <t>80215maymtgrm1</t>
    </r>
  </si>
  <si>
    <t>2024/05/13 Monday</t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</si>
  <si>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 1,    Mon  AM2</t>
    </r>
    <r>
      <rPr>
        <b/>
        <sz val="18"/>
        <color rgb="FFFF0000"/>
        <rFont val="Arial"/>
        <family val="2"/>
      </rPr>
      <t xml:space="preserve"> (Virtual Room #2)</t>
    </r>
    <phoneticPr fontId="23"/>
  </si>
  <si>
    <t xml:space="preserve">      10:30AM - 12:30PM  May 13(MON) Local WarsawTime</t>
    <phoneticPr fontId="23"/>
  </si>
  <si>
    <t>802.15 - May Mtg. Rm2</t>
  </si>
  <si>
    <t>Meeting link: https://ieeesa.webex.com/ieeesa/j.php?MTID=mf6b3dcaaa3f8fd4aef59dabcdf40525c</t>
  </si>
  <si>
    <r>
      <t xml:space="preserve">Meeting number: </t>
    </r>
    <r>
      <rPr>
        <sz val="16"/>
        <color rgb="FF0000FF"/>
        <rFont val="Calibri"/>
        <family val="2"/>
      </rPr>
      <t>2343 119 5730</t>
    </r>
  </si>
  <si>
    <r>
      <t xml:space="preserve">Password: </t>
    </r>
    <r>
      <rPr>
        <sz val="16"/>
        <color rgb="FF0000FF"/>
        <rFont val="Calibri"/>
        <family val="2"/>
      </rPr>
      <t>80215maymtgrm2</t>
    </r>
  </si>
  <si>
    <t>Dial: 23431195730@ieeesa.webex.com</t>
  </si>
  <si>
    <t>https://ieeesa.webex.com/webappng/sites/ieeesa/meeting/info/15599f57dc864cca83d44cb6ec459a35#</t>
  </si>
  <si>
    <r>
      <t xml:space="preserve">Access code: </t>
    </r>
    <r>
      <rPr>
        <sz val="16"/>
        <color rgb="FF0000FF"/>
        <rFont val="Calibri"/>
        <family val="2"/>
      </rPr>
      <t>2343 119 5730</t>
    </r>
  </si>
  <si>
    <r>
      <t xml:space="preserve">Host PIN: </t>
    </r>
    <r>
      <rPr>
        <sz val="16"/>
        <color rgb="FF0000FF"/>
        <rFont val="Calibri"/>
        <family val="2"/>
      </rPr>
      <t>7760</t>
    </r>
  </si>
  <si>
    <t>24-0186-00</t>
    <phoneticPr fontId="23"/>
  </si>
  <si>
    <t>May 14 in Warsaw</t>
    <phoneticPr fontId="23"/>
  </si>
  <si>
    <t xml:space="preserve">May 14 in 
JST/KST </t>
    <phoneticPr fontId="23"/>
  </si>
  <si>
    <t>May 14 in UTC</t>
    <phoneticPr fontId="23"/>
  </si>
  <si>
    <t>May 14 in EDT</t>
    <phoneticPr fontId="23"/>
  </si>
  <si>
    <t>May 15 in Warsaw</t>
    <phoneticPr fontId="23"/>
  </si>
  <si>
    <t>May 15 in PDT</t>
    <phoneticPr fontId="23"/>
  </si>
  <si>
    <t xml:space="preserve">May 15 in 
JST/KST </t>
    <phoneticPr fontId="23"/>
  </si>
  <si>
    <t>May 15 in UTC</t>
    <phoneticPr fontId="23"/>
  </si>
  <si>
    <t>May 15 in EDT</t>
    <phoneticPr fontId="23"/>
  </si>
  <si>
    <t>24-0210-01</t>
    <phoneticPr fontId="23"/>
  </si>
  <si>
    <t>May 16 in Warsaw</t>
    <phoneticPr fontId="23"/>
  </si>
  <si>
    <t xml:space="preserve">May 16 in 
JST/KST </t>
    <phoneticPr fontId="23"/>
  </si>
  <si>
    <t>May 16 in UTC</t>
    <phoneticPr fontId="23"/>
  </si>
  <si>
    <t>May 16 in EDT</t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</si>
  <si>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 2,    Tue AM1</t>
    </r>
    <r>
      <rPr>
        <b/>
        <sz val="18"/>
        <color rgb="FFFF0000"/>
        <rFont val="Arial"/>
        <family val="2"/>
      </rPr>
      <t xml:space="preserve"> (Virtual Room #2)</t>
    </r>
    <phoneticPr fontId="23"/>
  </si>
  <si>
    <r>
      <t xml:space="preserve">      8</t>
    </r>
    <r>
      <rPr>
        <b/>
        <sz val="12"/>
        <rFont val="游ゴシック"/>
        <family val="2"/>
        <charset val="128"/>
      </rPr>
      <t>：</t>
    </r>
    <r>
      <rPr>
        <b/>
        <sz val="12"/>
        <rFont val="Arial"/>
        <family val="2"/>
      </rPr>
      <t>00AM - 10</t>
    </r>
    <r>
      <rPr>
        <b/>
        <sz val="12"/>
        <rFont val="游ゴシック"/>
        <family val="2"/>
        <charset val="128"/>
      </rPr>
      <t>：</t>
    </r>
    <r>
      <rPr>
        <b/>
        <sz val="12"/>
        <rFont val="Arial"/>
        <family val="2"/>
      </rPr>
      <t>00AM  May 14(TUE</t>
    </r>
    <r>
      <rPr>
        <b/>
        <sz val="12"/>
        <rFont val="游ゴシック"/>
        <family val="2"/>
        <charset val="128"/>
      </rPr>
      <t>）</t>
    </r>
    <r>
      <rPr>
        <b/>
        <sz val="12"/>
        <rFont val="Arial"/>
        <family val="2"/>
      </rPr>
      <t>Local WarsawTime</t>
    </r>
    <phoneticPr fontId="23"/>
  </si>
  <si>
    <t xml:space="preserve">802.15 WG Closing Plenary(Vertual Room#1)
PM May16(THU) </t>
    <phoneticPr fontId="23"/>
  </si>
  <si>
    <r>
      <t xml:space="preserve">      8</t>
    </r>
    <r>
      <rPr>
        <b/>
        <sz val="12"/>
        <rFont val="游ゴシック"/>
        <family val="2"/>
        <charset val="128"/>
      </rPr>
      <t>：</t>
    </r>
    <r>
      <rPr>
        <b/>
        <sz val="12"/>
        <rFont val="Arial"/>
        <family val="2"/>
      </rPr>
      <t>00AM - 10</t>
    </r>
    <r>
      <rPr>
        <b/>
        <sz val="12"/>
        <rFont val="游ゴシック"/>
        <family val="2"/>
        <charset val="128"/>
      </rPr>
      <t>：</t>
    </r>
    <r>
      <rPr>
        <b/>
        <sz val="12"/>
        <rFont val="Arial"/>
        <family val="2"/>
      </rPr>
      <t>00AM  May 16(THU</t>
    </r>
    <r>
      <rPr>
        <b/>
        <sz val="12"/>
        <rFont val="游ゴシック"/>
        <family val="2"/>
        <charset val="128"/>
      </rPr>
      <t>）</t>
    </r>
    <r>
      <rPr>
        <b/>
        <sz val="12"/>
        <rFont val="Arial"/>
        <family val="2"/>
      </rPr>
      <t>Local WarsawTime</t>
    </r>
    <phoneticPr fontId="23"/>
  </si>
  <si>
    <r>
      <t xml:space="preserve">      3</t>
    </r>
    <r>
      <rPr>
        <b/>
        <sz val="12"/>
        <color rgb="FFFF0000"/>
        <rFont val="游ゴシック"/>
        <family val="2"/>
        <charset val="128"/>
      </rPr>
      <t>：</t>
    </r>
    <r>
      <rPr>
        <b/>
        <sz val="12"/>
        <color rgb="FFFF0000"/>
        <rFont val="Arial"/>
        <family val="2"/>
      </rPr>
      <t>00PM - 05</t>
    </r>
    <r>
      <rPr>
        <b/>
        <sz val="12"/>
        <color rgb="FFFF0000"/>
        <rFont val="游ゴシック"/>
        <family val="2"/>
        <charset val="128"/>
      </rPr>
      <t>：</t>
    </r>
    <r>
      <rPr>
        <b/>
        <sz val="12"/>
        <color rgb="FFFF0000"/>
        <rFont val="Arial"/>
        <family val="2"/>
      </rPr>
      <t>00PM May 16</t>
    </r>
    <r>
      <rPr>
        <b/>
        <sz val="12"/>
        <color rgb="FFFF0000"/>
        <rFont val="游ゴシック"/>
        <family val="2"/>
        <charset val="128"/>
      </rPr>
      <t>（</t>
    </r>
    <r>
      <rPr>
        <b/>
        <sz val="12"/>
        <color rgb="FFFF0000"/>
        <rFont val="Arial"/>
        <family val="2"/>
      </rPr>
      <t xml:space="preserve">THU) (UTC+9:00) Japan &amp; Korea Time, </t>
    </r>
    <phoneticPr fontId="23"/>
  </si>
  <si>
    <r>
      <t xml:space="preserve">      3</t>
    </r>
    <r>
      <rPr>
        <b/>
        <sz val="12"/>
        <color rgb="FFFF0000"/>
        <rFont val="游ゴシック"/>
        <family val="2"/>
        <charset val="128"/>
      </rPr>
      <t>：</t>
    </r>
    <r>
      <rPr>
        <b/>
        <sz val="12"/>
        <color rgb="FFFF0000"/>
        <rFont val="Arial"/>
        <family val="2"/>
      </rPr>
      <t>00PM - 05</t>
    </r>
    <r>
      <rPr>
        <b/>
        <sz val="12"/>
        <color rgb="FFFF0000"/>
        <rFont val="游ゴシック"/>
        <family val="2"/>
        <charset val="128"/>
      </rPr>
      <t>：</t>
    </r>
    <r>
      <rPr>
        <b/>
        <sz val="12"/>
        <color rgb="FFFF0000"/>
        <rFont val="Arial"/>
        <family val="2"/>
      </rPr>
      <t xml:space="preserve">00PM May 14(TUE) (UTC+9:00) Japan &amp; Korea Time, </t>
    </r>
    <phoneticPr fontId="23"/>
  </si>
  <si>
    <r>
      <t xml:space="preserve">      6</t>
    </r>
    <r>
      <rPr>
        <b/>
        <sz val="12"/>
        <rFont val="游ゴシック"/>
        <family val="2"/>
        <charset val="128"/>
      </rPr>
      <t>：</t>
    </r>
    <r>
      <rPr>
        <b/>
        <sz val="12"/>
        <rFont val="Arial"/>
        <family val="2"/>
      </rPr>
      <t>00AM - 8</t>
    </r>
    <r>
      <rPr>
        <b/>
        <sz val="12"/>
        <rFont val="游ゴシック"/>
        <family val="2"/>
        <charset val="128"/>
      </rPr>
      <t>：</t>
    </r>
    <r>
      <rPr>
        <b/>
        <sz val="12"/>
        <rFont val="Arial"/>
        <family val="2"/>
      </rPr>
      <t>00AM May 14(TUE) UTC</t>
    </r>
    <phoneticPr fontId="23"/>
  </si>
  <si>
    <t xml:space="preserve">      05:30PM - 07:30PM May 13(MON) (UTC+9:00) Japan &amp; Korea Time, </t>
    <phoneticPr fontId="23"/>
  </si>
  <si>
    <t xml:space="preserve">      8:30AM - 10:30AM May 13(MON) UTC</t>
    <phoneticPr fontId="23"/>
  </si>
  <si>
    <t xml:space="preserve">      4:00PM - 5:00PM May15(WED) (UTC-4:00) Japan &amp; Korea Time, </t>
    <phoneticPr fontId="23"/>
  </si>
  <si>
    <t xml:space="preserve">      9:00 AM - 10:00 AM May 15(WED) Local Warsaw Time</t>
    <phoneticPr fontId="23"/>
  </si>
  <si>
    <r>
      <t xml:space="preserve">     7:00 -8:00 May15</t>
    </r>
    <r>
      <rPr>
        <b/>
        <sz val="12"/>
        <rFont val="游ゴシック"/>
        <family val="2"/>
        <charset val="128"/>
      </rPr>
      <t>（</t>
    </r>
    <r>
      <rPr>
        <b/>
        <sz val="12"/>
        <rFont val="Arial"/>
        <family val="2"/>
      </rPr>
      <t>WED) UTC</t>
    </r>
    <phoneticPr fontId="23"/>
  </si>
  <si>
    <r>
      <t xml:space="preserve">      6</t>
    </r>
    <r>
      <rPr>
        <b/>
        <sz val="12"/>
        <rFont val="游ゴシック"/>
        <family val="2"/>
        <charset val="128"/>
      </rPr>
      <t>：</t>
    </r>
    <r>
      <rPr>
        <b/>
        <sz val="12"/>
        <rFont val="Arial"/>
        <family val="2"/>
      </rPr>
      <t>00AM - 8</t>
    </r>
    <r>
      <rPr>
        <b/>
        <sz val="12"/>
        <rFont val="游ゴシック"/>
        <family val="2"/>
        <charset val="128"/>
      </rPr>
      <t>：</t>
    </r>
    <r>
      <rPr>
        <b/>
        <sz val="12"/>
        <rFont val="Arial"/>
        <family val="2"/>
      </rPr>
      <t>00AM May 16(THU) UTC</t>
    </r>
    <phoneticPr fontId="23"/>
  </si>
  <si>
    <t>Overview of IG-DEP, SG6a, TG6a and TG15.6ma for Revision of IEEE 802.15.6-2012 Wireless BAN  with Enhanced Dependability</t>
    <phoneticPr fontId="23"/>
  </si>
  <si>
    <t>23-0557-03</t>
    <phoneticPr fontId="23"/>
  </si>
  <si>
    <t>23-0576-03</t>
    <phoneticPr fontId="23"/>
  </si>
  <si>
    <t>23-00562-09</t>
    <phoneticPr fontId="23"/>
  </si>
  <si>
    <t>Kento Takabayashi, Daisuke Anzai, Ryuji Kohno</t>
    <phoneticPr fontId="23"/>
  </si>
  <si>
    <t>Marco Hernandez, Seong-Soon Joo
Minsso Kim,Takumi Kobayashi
Daisuke Anzai
Ryuji Kohno</t>
    <phoneticPr fontId="23"/>
  </si>
  <si>
    <t>23-0408-02</t>
    <phoneticPr fontId="23"/>
  </si>
  <si>
    <t>24-0034-03</t>
    <phoneticPr fontId="23"/>
  </si>
  <si>
    <t>Marco Hernandez, Seong-Soon Joo, Minsso Kim,Takumi Kobayashi
Daisuke Anzai
Ryuji Kohno</t>
    <phoneticPr fontId="23"/>
  </si>
  <si>
    <t>15-23-453-02
15-23-454-02</t>
    <phoneticPr fontId="23"/>
  </si>
  <si>
    <t>Review of draft#1.19 for Pre-Ballot WG</t>
    <phoneticPr fontId="23"/>
  </si>
  <si>
    <t>Review and Comment Resolution for PreBallot</t>
    <phoneticPr fontId="23"/>
  </si>
  <si>
    <t>24-0078-02</t>
    <phoneticPr fontId="23"/>
  </si>
  <si>
    <t>23-0476-15</t>
    <phoneticPr fontId="23"/>
  </si>
  <si>
    <t>24-0073-01</t>
    <phoneticPr fontId="23"/>
  </si>
  <si>
    <t>24-0076-01</t>
    <phoneticPr fontId="23"/>
  </si>
  <si>
    <t>23-0056-06</t>
    <phoneticPr fontId="23"/>
  </si>
  <si>
    <t>24-0218-01</t>
    <phoneticPr fontId="23"/>
  </si>
  <si>
    <t>Does anyone indicate essential IP that needs to be noted?
Agenda of May Meeting</t>
    <phoneticPr fontId="23"/>
  </si>
  <si>
    <t>Review of minutes of last meeting in March 2024</t>
    <phoneticPr fontId="23"/>
  </si>
  <si>
    <t xml:space="preserve">Takumi Kobayashi
Daisuke Anzai, Shunsuke Ishiguro, </t>
    <phoneticPr fontId="23"/>
  </si>
  <si>
    <t>24-0057-00</t>
    <phoneticPr fontId="23"/>
  </si>
  <si>
    <t>22-0519-07</t>
    <phoneticPr fontId="23"/>
  </si>
  <si>
    <t>23-0605-01</t>
    <phoneticPr fontId="23"/>
  </si>
  <si>
    <t>Performance Evaluation of Channel Coding with Interleaver Based on TG6ma Channel Model for Some Classes of Coexistence</t>
  </si>
  <si>
    <t>24-0247-00</t>
    <phoneticPr fontId="23"/>
  </si>
  <si>
    <t>Daisuke Anzai, Sho Asano, Kento Takabayashi, Takumi Kobayashi, Marco Hernadez, Ryuji Kohno</t>
    <phoneticPr fontId="23"/>
  </si>
  <si>
    <t>MAC Performance Evaluation of Multiple BAN Coexistence Under TG6ma Channel Model</t>
    <phoneticPr fontId="23"/>
  </si>
  <si>
    <t>24-0246-00</t>
    <phoneticPr fontId="23"/>
  </si>
  <si>
    <t>Daisuke Anzai, Kosei Nagai, Takumi Kobayashi, Marco Hernandez, Ryuji Kohno</t>
    <phoneticPr fontId="23"/>
  </si>
  <si>
    <t>Propagation Channel Parameters of UWB Communication Applications for Human BAN (HBAN) Use Cases</t>
    <phoneticPr fontId="23"/>
  </si>
  <si>
    <t>24-0145-03</t>
    <phoneticPr fontId="23"/>
  </si>
  <si>
    <t>Daisuke Anzai, Sho Asano, Takumi Kobayashi</t>
    <phoneticPr fontId="23"/>
  </si>
  <si>
    <t>Daisuke Anzai, Yuhei Oguri, Shunsuke Ishiguro, Takumi Kobayashi</t>
    <phoneticPr fontId="23"/>
  </si>
  <si>
    <t>Ranging Accuracy Evaluation under TG6ma Communication Senarios</t>
    <phoneticPr fontId="23"/>
  </si>
  <si>
    <t>24-0248-00</t>
    <phoneticPr fontId="23"/>
  </si>
  <si>
    <t>•Update draft#1.18 of Draft Proposals for Pre-Ballot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</si>
  <si>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Comment resolution for draft#1.18</t>
    </r>
    <phoneticPr fontId="23"/>
  </si>
  <si>
    <t>2024-0513</t>
    <phoneticPr fontId="23"/>
  </si>
  <si>
    <t>Local
Time</t>
  </si>
  <si>
    <t>SC WNG
(Virtual Rm 1)</t>
  </si>
  <si>
    <t>IG
Crypto</t>
  </si>
  <si>
    <t>802 WIRELESS CHAIRS MTG</t>
  </si>
  <si>
    <t>802.15 / 802.11
 Joint Coex. Mtg.</t>
  </si>
  <si>
    <t>WG15</t>
  </si>
  <si>
    <t>802.15 WG Activities</t>
  </si>
  <si>
    <t>Standing Committee on IETF Related Activities (part of WG Mid-Week)</t>
  </si>
  <si>
    <t>SC WNG</t>
  </si>
  <si>
    <t>Standing Committee on Wireless Next Generation</t>
  </si>
  <si>
    <t>802 LMSC Activities</t>
  </si>
  <si>
    <t>IG Crypto</t>
  </si>
  <si>
    <t>Interest Group on Crypto</t>
  </si>
  <si>
    <t>Meeting link: https://ieeesa.webex.com/ieeesa/j.php?MTID=m08ad5fa764194afbed9cfb42220d6cfa</t>
    <phoneticPr fontId="23"/>
  </si>
  <si>
    <t>23-0455-02</t>
    <phoneticPr fontId="23"/>
  </si>
  <si>
    <t>15-24-0210-04</t>
    <phoneticPr fontId="23"/>
  </si>
  <si>
    <t>24-0210-04</t>
    <phoneticPr fontId="23"/>
  </si>
  <si>
    <t xml:space="preserve">
23-0056-06</t>
    <phoneticPr fontId="23"/>
  </si>
  <si>
    <t>TG6ma Timeline</t>
    <phoneticPr fontId="23"/>
  </si>
  <si>
    <t>23-0361-05</t>
    <phoneticPr fontId="23"/>
  </si>
  <si>
    <t>24-0218-02</t>
    <phoneticPr fontId="2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</si>
</sst>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 * #,##0.00_ ;_ * \-#,##0.00_ ;_ * &quot;-&quot;??_ ;_ @_ "/>
    <numFmt numFmtId="176" formatCode="_(* #,##0.00_);_(* \(#,##0.00\);_(* &quot;-&quot;??_);_(@_)"/>
    <numFmt numFmtId="177" formatCode="0.0"/>
    <numFmt numFmtId="178" formatCode="[$-409]mmmm\-yy;@"/>
    <numFmt numFmtId="179" formatCode="[$-409]mmmm\ d\,\ yyyy;@"/>
    <numFmt numFmtId="180" formatCode="General_)"/>
    <numFmt numFmtId="181" formatCode="[$-F800]dddd\,\ mmmm\ dd\,\ yyyy"/>
    <numFmt numFmtId="182" formatCode="hh:mm\ AM/PM_)"/>
    <numFmt numFmtId="183" formatCode="_([$€]* #,##0.00_);_([$€]* \(#,##0.00\);_([$€]* &quot;-&quot;??_);_(@_)"/>
    <numFmt numFmtId="184" formatCode="h:mm;@"/>
    <numFmt numFmtId="185" formatCode="[$-409]dd\-mmm\-yy;@"/>
  </numFmts>
  <fonts count="135" x14ac:knownFonts="1">
    <font>
      <sz val="10"/>
      <name val="Arial"/>
      <family val="2"/>
    </font>
    <font>
      <b/>
      <sz val="10"/>
      <name val="Times New Roman"/>
      <family val="1"/>
    </font>
    <font>
      <b/>
      <sz val="12"/>
      <color indexed="8"/>
      <name val="Times New Roman"/>
      <family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6"/>
      <color indexed="8"/>
      <name val="Times New Roman"/>
      <family val="1"/>
    </font>
    <font>
      <sz val="16"/>
      <name val="Times New Roman"/>
      <family val="1"/>
    </font>
    <font>
      <sz val="16"/>
      <color indexed="8"/>
      <name val="Times New Roman"/>
      <family val="1"/>
    </font>
    <font>
      <b/>
      <sz val="16"/>
      <name val="Times New Roman"/>
      <family val="1"/>
    </font>
    <font>
      <u/>
      <sz val="11"/>
      <color indexed="12"/>
      <name val="Calibri"/>
      <family val="2"/>
    </font>
    <font>
      <b/>
      <sz val="10"/>
      <color indexed="8"/>
      <name val="Times New Roman"/>
      <family val="1"/>
    </font>
    <font>
      <b/>
      <sz val="14"/>
      <color indexed="8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sz val="12"/>
      <name val="Times New Roman"/>
      <family val="1"/>
    </font>
    <font>
      <b/>
      <sz val="16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4"/>
      <name val="Times New Roman"/>
      <family val="1"/>
    </font>
    <font>
      <b/>
      <sz val="14"/>
      <name val="Arial Narrow"/>
      <family val="2"/>
    </font>
    <font>
      <b/>
      <sz val="12"/>
      <name val="Times New Roman"/>
      <family val="1"/>
    </font>
    <font>
      <sz val="6"/>
      <name val="ＭＳ Ｐゴシック"/>
      <family val="3"/>
      <charset val="128"/>
    </font>
    <font>
      <sz val="11"/>
      <name val="Arial"/>
      <family val="2"/>
    </font>
    <font>
      <b/>
      <sz val="11"/>
      <name val="Arial"/>
      <family val="2"/>
    </font>
    <font>
      <sz val="12"/>
      <name val="Arial Narrow"/>
      <family val="2"/>
    </font>
    <font>
      <b/>
      <sz val="10"/>
      <name val="Arial"/>
      <family val="2"/>
    </font>
    <font>
      <sz val="12"/>
      <name val="Courier"/>
      <family val="3"/>
    </font>
    <font>
      <sz val="11"/>
      <color theme="1"/>
      <name val="ＭＳ Ｐゴシック"/>
      <family val="3"/>
      <charset val="128"/>
      <scheme val="minor"/>
    </font>
    <font>
      <u/>
      <sz val="12"/>
      <color theme="10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u/>
      <sz val="10"/>
      <color theme="10"/>
      <name val="Arial"/>
      <family val="2"/>
    </font>
    <font>
      <b/>
      <shadow/>
      <u/>
      <sz val="18"/>
      <color rgb="FF000000"/>
      <name val="Times New Roman"/>
      <family val="1"/>
    </font>
    <font>
      <b/>
      <sz val="16"/>
      <color rgb="FF000000"/>
      <name val="Times New Roman"/>
      <family val="1"/>
    </font>
    <font>
      <sz val="16"/>
      <color rgb="FF000000"/>
      <name val="Times New Roman"/>
      <family val="1"/>
    </font>
    <font>
      <sz val="12"/>
      <color rgb="FF3333CC"/>
      <name val="Times New Roman"/>
      <family val="1"/>
    </font>
    <font>
      <sz val="12"/>
      <color rgb="FF000000"/>
      <name val="Arial"/>
      <family val="2"/>
    </font>
    <font>
      <b/>
      <sz val="14"/>
      <color rgb="FFFF0000"/>
      <name val="Arial Narrow"/>
      <family val="2"/>
    </font>
    <font>
      <sz val="10"/>
      <color rgb="FF1F497D"/>
      <name val="Arial"/>
      <family val="2"/>
    </font>
    <font>
      <sz val="12"/>
      <color rgb="FF1F497D"/>
      <name val="Calibri"/>
      <family val="2"/>
    </font>
    <font>
      <b/>
      <sz val="14"/>
      <color rgb="FFFF0000"/>
      <name val="Arial"/>
      <family val="2"/>
    </font>
    <font>
      <b/>
      <sz val="10"/>
      <color rgb="FFFF0000"/>
      <name val="Arial"/>
      <family val="2"/>
    </font>
    <font>
      <b/>
      <sz val="14"/>
      <color rgb="FF000000"/>
      <name val="Arial Narrow"/>
      <family val="2"/>
    </font>
    <font>
      <b/>
      <sz val="11"/>
      <color rgb="FF000000"/>
      <name val="Arial"/>
      <family val="2"/>
    </font>
    <font>
      <b/>
      <sz val="12"/>
      <color rgb="FF000000"/>
      <name val="Arial"/>
      <family val="2"/>
    </font>
    <font>
      <b/>
      <sz val="10"/>
      <color rgb="FF000000"/>
      <name val="Arial"/>
      <family val="2"/>
    </font>
    <font>
      <b/>
      <sz val="14"/>
      <color rgb="FF000000"/>
      <name val="Arial"/>
      <family val="2"/>
    </font>
    <font>
      <sz val="12"/>
      <name val="Courier"/>
      <family val="1"/>
    </font>
    <font>
      <b/>
      <u/>
      <sz val="10"/>
      <color theme="10"/>
      <name val="Arial"/>
      <family val="2"/>
    </font>
    <font>
      <sz val="12"/>
      <name val="Courier"/>
    </font>
    <font>
      <b/>
      <sz val="16"/>
      <name val="Arial Narrow"/>
      <family val="2"/>
    </font>
    <font>
      <b/>
      <sz val="16"/>
      <color rgb="FF000000"/>
      <name val="Arial Narrow"/>
      <family val="2"/>
    </font>
    <font>
      <sz val="16"/>
      <name val="Arial"/>
      <family val="2"/>
    </font>
    <font>
      <b/>
      <sz val="11"/>
      <name val="Arial Narrow"/>
      <family val="2"/>
    </font>
    <font>
      <b/>
      <sz val="9"/>
      <name val="Arial"/>
      <family val="2"/>
    </font>
    <font>
      <b/>
      <sz val="12"/>
      <name val="ＭＳ ゴシック"/>
      <family val="3"/>
      <charset val="128"/>
    </font>
    <font>
      <b/>
      <sz val="16"/>
      <color rgb="FFFF0000"/>
      <name val="Arial Narrow"/>
      <family val="2"/>
    </font>
    <font>
      <b/>
      <sz val="12"/>
      <color rgb="FFFF0000"/>
      <name val="Arial"/>
      <family val="2"/>
    </font>
    <font>
      <b/>
      <sz val="18"/>
      <name val="Arial"/>
      <family val="2"/>
    </font>
    <font>
      <b/>
      <sz val="10"/>
      <color indexed="50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7"/>
      <name val="Arial"/>
      <family val="2"/>
    </font>
    <font>
      <b/>
      <sz val="8"/>
      <color indexed="9"/>
      <name val="Arial"/>
      <family val="2"/>
    </font>
    <font>
      <b/>
      <u/>
      <sz val="10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9"/>
      <color indexed="20"/>
      <name val="Arial"/>
      <family val="2"/>
    </font>
    <font>
      <b/>
      <sz val="10"/>
      <color indexed="20"/>
      <name val="Arial"/>
      <family val="2"/>
    </font>
    <font>
      <b/>
      <sz val="10"/>
      <color indexed="61"/>
      <name val="Arial"/>
      <family val="2"/>
    </font>
    <font>
      <b/>
      <sz val="12"/>
      <color rgb="FFFF33CC"/>
      <name val="Arial"/>
      <family val="2"/>
    </font>
    <font>
      <b/>
      <sz val="16"/>
      <color rgb="FFFF33CC"/>
      <name val="Arial"/>
      <family val="2"/>
    </font>
    <font>
      <sz val="28"/>
      <name val="Arial"/>
      <family val="2"/>
    </font>
    <font>
      <b/>
      <sz val="26"/>
      <name val="Arial"/>
      <family val="2"/>
    </font>
    <font>
      <b/>
      <u/>
      <sz val="11"/>
      <color theme="10"/>
      <name val="ＭＳ Ｐゴシック"/>
      <family val="2"/>
      <scheme val="minor"/>
    </font>
    <font>
      <b/>
      <sz val="12"/>
      <name val="Arial Narrow"/>
      <family val="2"/>
    </font>
    <font>
      <b/>
      <sz val="12"/>
      <color rgb="FFFF0000"/>
      <name val="Arial Narrow"/>
      <family val="2"/>
    </font>
    <font>
      <b/>
      <sz val="12"/>
      <color rgb="FF000000"/>
      <name val="Arial Narrow"/>
      <family val="2"/>
    </font>
    <font>
      <b/>
      <sz val="18"/>
      <color rgb="FFFF0000"/>
      <name val="Arial Narrow"/>
      <family val="2"/>
    </font>
    <font>
      <sz val="14"/>
      <name val="Times New Roman"/>
      <family val="1"/>
    </font>
    <font>
      <u/>
      <sz val="16"/>
      <color indexed="12"/>
      <name val="Arial"/>
      <family val="2"/>
    </font>
    <font>
      <sz val="16"/>
      <name val="Symbol"/>
      <family val="1"/>
      <charset val="2"/>
    </font>
    <font>
      <b/>
      <sz val="16"/>
      <color rgb="FF000000"/>
      <name val="Arial"/>
      <family val="2"/>
    </font>
    <font>
      <b/>
      <sz val="9"/>
      <color theme="0"/>
      <name val="Arial"/>
      <family val="2"/>
    </font>
    <font>
      <b/>
      <sz val="14"/>
      <color theme="1"/>
      <name val="Arial Narrow"/>
      <family val="2"/>
    </font>
    <font>
      <b/>
      <sz val="16"/>
      <name val="ＭＳ ゴシック"/>
      <family val="3"/>
      <charset val="128"/>
    </font>
    <font>
      <sz val="11"/>
      <color theme="1"/>
      <name val="ＭＳ Ｐゴシック"/>
      <family val="2"/>
      <scheme val="minor"/>
    </font>
    <font>
      <u/>
      <sz val="11"/>
      <color theme="10"/>
      <name val="ＭＳ Ｐゴシック"/>
      <family val="2"/>
      <scheme val="minor"/>
    </font>
    <font>
      <sz val="18"/>
      <name val="Arial"/>
      <family val="2"/>
    </font>
    <font>
      <b/>
      <sz val="10"/>
      <color indexed="9"/>
      <name val="Arial"/>
      <family val="2"/>
    </font>
    <font>
      <b/>
      <sz val="9"/>
      <color theme="1"/>
      <name val="Arial"/>
      <family val="2"/>
    </font>
    <font>
      <b/>
      <sz val="20"/>
      <name val="Arial"/>
      <family val="2"/>
    </font>
    <font>
      <b/>
      <sz val="20"/>
      <color rgb="FFFF0000"/>
      <name val="Arial"/>
      <family val="2"/>
    </font>
    <font>
      <b/>
      <sz val="20"/>
      <color rgb="FFFF0000"/>
      <name val="游ゴシック"/>
      <family val="2"/>
      <charset val="128"/>
    </font>
    <font>
      <b/>
      <sz val="18"/>
      <color theme="1"/>
      <name val="Helvetica"/>
    </font>
    <font>
      <b/>
      <sz val="14"/>
      <name val="游ゴシック"/>
      <family val="2"/>
      <charset val="128"/>
    </font>
    <font>
      <b/>
      <sz val="16"/>
      <color rgb="FFFF0000"/>
      <name val="Arial"/>
      <family val="2"/>
    </font>
    <font>
      <b/>
      <sz val="10"/>
      <color theme="0"/>
      <name val="Times New Roman"/>
      <family val="1"/>
    </font>
    <font>
      <sz val="10"/>
      <color theme="0"/>
      <name val="Arial"/>
      <family val="2"/>
    </font>
    <font>
      <b/>
      <sz val="6"/>
      <name val="Arial"/>
      <family val="2"/>
    </font>
    <font>
      <strike/>
      <sz val="10"/>
      <name val="Arial"/>
      <family val="2"/>
    </font>
    <font>
      <b/>
      <u/>
      <sz val="9"/>
      <color theme="0"/>
      <name val="Arial"/>
      <family val="2"/>
    </font>
    <font>
      <u/>
      <sz val="18"/>
      <color theme="10"/>
      <name val="Arial"/>
      <family val="2"/>
    </font>
    <font>
      <b/>
      <sz val="18"/>
      <color rgb="FF000000"/>
      <name val="Calibri"/>
      <family val="2"/>
    </font>
    <font>
      <sz val="18"/>
      <color rgb="FF000000"/>
      <name val="Calibri"/>
      <family val="2"/>
    </font>
    <font>
      <sz val="18"/>
      <color rgb="FF0000FF"/>
      <name val="Calibri"/>
      <family val="2"/>
    </font>
    <font>
      <b/>
      <sz val="24"/>
      <color rgb="FFFF33CC"/>
      <name val="Arial"/>
      <family val="2"/>
    </font>
    <font>
      <b/>
      <sz val="18"/>
      <color rgb="FFFF0000"/>
      <name val="Arial"/>
      <family val="2"/>
    </font>
    <font>
      <b/>
      <sz val="11"/>
      <color rgb="FFFF0000"/>
      <name val="Arial"/>
      <family val="2"/>
    </font>
    <font>
      <b/>
      <sz val="36"/>
      <color theme="0"/>
      <name val="Arial"/>
      <family val="2"/>
    </font>
    <font>
      <b/>
      <sz val="18"/>
      <color theme="0"/>
      <name val="Arial"/>
      <family val="2"/>
    </font>
    <font>
      <b/>
      <sz val="10"/>
      <color theme="0"/>
      <name val="Arial"/>
      <family val="2"/>
    </font>
    <font>
      <b/>
      <sz val="10"/>
      <color rgb="FF0000FF"/>
      <name val="Arial"/>
      <family val="2"/>
    </font>
    <font>
      <u/>
      <sz val="16"/>
      <color theme="10"/>
      <name val="Arial"/>
      <family val="2"/>
    </font>
    <font>
      <u/>
      <sz val="26"/>
      <color theme="10"/>
      <name val="Arial"/>
      <family val="2"/>
    </font>
    <font>
      <b/>
      <sz val="28"/>
      <color indexed="8"/>
      <name val="Times New Roman"/>
      <family val="1"/>
    </font>
    <font>
      <sz val="28"/>
      <color indexed="8"/>
      <name val="Times New Roman"/>
      <family val="1"/>
    </font>
    <font>
      <b/>
      <sz val="28"/>
      <color rgb="FF000000"/>
      <name val="Arial"/>
      <family val="2"/>
    </font>
    <font>
      <b/>
      <sz val="28"/>
      <name val="Arial"/>
      <family val="2"/>
    </font>
    <font>
      <u/>
      <sz val="28"/>
      <color theme="10"/>
      <name val="Arial"/>
      <family val="2"/>
    </font>
    <font>
      <sz val="11"/>
      <color rgb="FF000000"/>
      <name val="Calibri"/>
      <family val="2"/>
    </font>
    <font>
      <sz val="11"/>
      <color rgb="FF0000FF"/>
      <name val="Calibri"/>
      <family val="2"/>
    </font>
    <font>
      <b/>
      <sz val="11"/>
      <color rgb="FF000000"/>
      <name val="Calibri"/>
      <family val="2"/>
    </font>
    <font>
      <sz val="16"/>
      <color rgb="FF000000"/>
      <name val="Calibri"/>
      <family val="2"/>
    </font>
    <font>
      <sz val="16"/>
      <color rgb="FF0000FF"/>
      <name val="Calibri"/>
      <family val="2"/>
    </font>
    <font>
      <sz val="16"/>
      <name val="Calibri"/>
      <family val="2"/>
    </font>
    <font>
      <b/>
      <sz val="12"/>
      <name val="游ゴシック"/>
      <family val="2"/>
      <charset val="128"/>
    </font>
    <font>
      <b/>
      <sz val="12"/>
      <color rgb="FFFF0000"/>
      <name val="游ゴシック"/>
      <family val="2"/>
      <charset val="128"/>
    </font>
    <font>
      <b/>
      <u/>
      <sz val="7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6368B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37FB8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theme="2" tint="-0.499984740745262"/>
        <bgColor indexed="64"/>
      </patternFill>
    </fill>
  </fills>
  <borders count="4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21">
    <xf numFmtId="0" fontId="0" fillId="0" borderId="0"/>
    <xf numFmtId="176" fontId="5" fillId="0" borderId="0" applyFon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5" fillId="0" borderId="0"/>
    <xf numFmtId="0" fontId="31" fillId="0" borderId="0"/>
    <xf numFmtId="0" fontId="29" fillId="0" borderId="0"/>
    <xf numFmtId="180" fontId="50" fillId="0" borderId="0"/>
    <xf numFmtId="183" fontId="3" fillId="0" borderId="0" applyFont="0" applyFill="0" applyBorder="0" applyAlignment="0" applyProtection="0"/>
    <xf numFmtId="180" fontId="49" fillId="0" borderId="0" applyNumberFormat="0" applyFill="0" applyBorder="0" applyAlignment="0" applyProtection="0"/>
    <xf numFmtId="43" fontId="48" fillId="0" borderId="0" applyFont="0" applyFill="0" applyBorder="0" applyAlignment="0" applyProtection="0"/>
    <xf numFmtId="0" fontId="92" fillId="0" borderId="0"/>
    <xf numFmtId="0" fontId="93" fillId="0" borderId="0" applyNumberFormat="0" applyFill="0" applyBorder="0" applyAlignment="0" applyProtection="0"/>
    <xf numFmtId="180" fontId="28" fillId="0" borderId="0"/>
    <xf numFmtId="0" fontId="92" fillId="0" borderId="0"/>
    <xf numFmtId="0" fontId="93" fillId="0" borderId="0" applyNumberFormat="0" applyFill="0" applyBorder="0" applyAlignment="0" applyProtection="0"/>
    <xf numFmtId="0" fontId="92" fillId="0" borderId="0"/>
    <xf numFmtId="0" fontId="92" fillId="0" borderId="0"/>
  </cellStyleXfs>
  <cellXfs count="576">
    <xf numFmtId="0" fontId="0" fillId="0" borderId="0" xfId="0"/>
    <xf numFmtId="0" fontId="33" fillId="0" borderId="0" xfId="7" applyFont="1" applyAlignment="1">
      <alignment horizontal="left" readingOrder="1"/>
    </xf>
    <xf numFmtId="0" fontId="5" fillId="0" borderId="0" xfId="7"/>
    <xf numFmtId="0" fontId="34" fillId="0" borderId="0" xfId="7" applyFont="1" applyAlignment="1">
      <alignment horizontal="left" readingOrder="1"/>
    </xf>
    <xf numFmtId="0" fontId="7" fillId="0" borderId="0" xfId="7" applyFont="1" applyAlignment="1">
      <alignment horizontal="left" readingOrder="1"/>
    </xf>
    <xf numFmtId="178" fontId="35" fillId="0" borderId="0" xfId="7" applyNumberFormat="1" applyFont="1" applyAlignment="1">
      <alignment horizontal="left" readingOrder="1"/>
    </xf>
    <xf numFmtId="179" fontId="35" fillId="0" borderId="0" xfId="7" applyNumberFormat="1" applyFont="1" applyAlignment="1">
      <alignment horizontal="left" readingOrder="1"/>
    </xf>
    <xf numFmtId="0" fontId="35" fillId="0" borderId="0" xfId="7" applyFont="1" applyAlignment="1">
      <alignment horizontal="left" readingOrder="1"/>
    </xf>
    <xf numFmtId="0" fontId="9" fillId="0" borderId="0" xfId="7" applyFont="1" applyAlignment="1">
      <alignment horizontal="left" readingOrder="1"/>
    </xf>
    <xf numFmtId="0" fontId="36" fillId="0" borderId="0" xfId="7" applyFont="1" applyAlignment="1">
      <alignment horizontal="left" readingOrder="1"/>
    </xf>
    <xf numFmtId="0" fontId="35" fillId="0" borderId="0" xfId="7" applyFont="1"/>
    <xf numFmtId="0" fontId="11" fillId="0" borderId="0" xfId="7" applyFont="1" applyAlignment="1">
      <alignment horizontal="left"/>
    </xf>
    <xf numFmtId="0" fontId="1" fillId="0" borderId="0" xfId="7" applyFont="1" applyAlignment="1">
      <alignment horizontal="left"/>
    </xf>
    <xf numFmtId="180" fontId="12" fillId="2" borderId="0" xfId="7" applyNumberFormat="1" applyFont="1" applyFill="1" applyAlignment="1">
      <alignment horizontal="center"/>
    </xf>
    <xf numFmtId="0" fontId="13" fillId="0" borderId="0" xfId="7" applyFont="1" applyAlignment="1">
      <alignment horizontal="center" vertical="top" wrapText="1"/>
    </xf>
    <xf numFmtId="0" fontId="1" fillId="0" borderId="0" xfId="7" applyFont="1"/>
    <xf numFmtId="0" fontId="1" fillId="0" borderId="0" xfId="7" applyFont="1" applyAlignment="1">
      <alignment horizontal="center"/>
    </xf>
    <xf numFmtId="0" fontId="5" fillId="0" borderId="0" xfId="7" applyAlignment="1">
      <alignment horizontal="center"/>
    </xf>
    <xf numFmtId="181" fontId="14" fillId="2" borderId="0" xfId="7" applyNumberFormat="1" applyFont="1" applyFill="1" applyAlignment="1">
      <alignment horizontal="center"/>
    </xf>
    <xf numFmtId="0" fontId="13" fillId="0" borderId="0" xfId="7" applyFont="1"/>
    <xf numFmtId="0" fontId="13" fillId="0" borderId="0" xfId="7" applyFont="1" applyAlignment="1">
      <alignment horizontal="center"/>
    </xf>
    <xf numFmtId="0" fontId="13" fillId="0" borderId="0" xfId="7" applyFont="1" applyAlignment="1">
      <alignment horizontal="left"/>
    </xf>
    <xf numFmtId="0" fontId="5" fillId="0" borderId="0" xfId="7" applyAlignment="1">
      <alignment vertical="top"/>
    </xf>
    <xf numFmtId="0" fontId="5" fillId="0" borderId="0" xfId="7" applyAlignment="1">
      <alignment horizontal="center" vertical="top"/>
    </xf>
    <xf numFmtId="0" fontId="15" fillId="0" borderId="0" xfId="7" applyFont="1" applyAlignment="1">
      <alignment horizontal="center"/>
    </xf>
    <xf numFmtId="0" fontId="37" fillId="0" borderId="0" xfId="7" applyFont="1" applyAlignment="1">
      <alignment horizontal="left" indent="1" readingOrder="1"/>
    </xf>
    <xf numFmtId="0" fontId="17" fillId="0" borderId="0" xfId="7" applyFont="1"/>
    <xf numFmtId="0" fontId="3" fillId="0" borderId="0" xfId="7" applyFont="1" applyAlignment="1">
      <alignment horizontal="left" indent="1"/>
    </xf>
    <xf numFmtId="0" fontId="39" fillId="0" borderId="0" xfId="0" applyFont="1"/>
    <xf numFmtId="0" fontId="40" fillId="0" borderId="0" xfId="0" applyFont="1" applyAlignment="1">
      <alignment horizontal="left" vertical="top" wrapText="1" indent="4"/>
    </xf>
    <xf numFmtId="0" fontId="19" fillId="0" borderId="0" xfId="7" applyFont="1"/>
    <xf numFmtId="0" fontId="18" fillId="0" borderId="0" xfId="7" applyFont="1" applyAlignment="1">
      <alignment horizontal="center" vertical="top" wrapText="1"/>
    </xf>
    <xf numFmtId="0" fontId="20" fillId="0" borderId="0" xfId="7" applyFont="1"/>
    <xf numFmtId="0" fontId="19" fillId="0" borderId="0" xfId="7" applyFont="1" applyAlignment="1">
      <alignment horizontal="center"/>
    </xf>
    <xf numFmtId="0" fontId="18" fillId="0" borderId="0" xfId="7" applyFont="1"/>
    <xf numFmtId="0" fontId="18" fillId="0" borderId="0" xfId="7" applyFont="1" applyAlignment="1">
      <alignment horizontal="center"/>
    </xf>
    <xf numFmtId="177" fontId="18" fillId="0" borderId="0" xfId="7" quotePrefix="1" applyNumberFormat="1" applyFont="1"/>
    <xf numFmtId="0" fontId="18" fillId="0" borderId="0" xfId="7" applyFont="1" applyAlignment="1">
      <alignment horizontal="left"/>
    </xf>
    <xf numFmtId="0" fontId="21" fillId="0" borderId="0" xfId="7" applyFont="1" applyAlignment="1">
      <alignment vertical="top" wrapText="1"/>
    </xf>
    <xf numFmtId="182" fontId="18" fillId="0" borderId="0" xfId="7" applyNumberFormat="1" applyFont="1" applyAlignment="1">
      <alignment horizontal="center"/>
    </xf>
    <xf numFmtId="0" fontId="18" fillId="0" borderId="0" xfId="7" applyFont="1" applyAlignment="1">
      <alignment horizontal="center" vertical="center"/>
    </xf>
    <xf numFmtId="182" fontId="18" fillId="0" borderId="0" xfId="7" applyNumberFormat="1" applyFont="1" applyAlignment="1">
      <alignment horizontal="center" vertical="top"/>
    </xf>
    <xf numFmtId="0" fontId="19" fillId="0" borderId="0" xfId="0" applyFont="1"/>
    <xf numFmtId="0" fontId="19" fillId="0" borderId="0" xfId="7" applyFont="1" applyAlignment="1">
      <alignment vertical="top"/>
    </xf>
    <xf numFmtId="0" fontId="19" fillId="0" borderId="0" xfId="7" applyFont="1" applyAlignment="1">
      <alignment horizontal="center" vertical="top"/>
    </xf>
    <xf numFmtId="0" fontId="19" fillId="0" borderId="0" xfId="7" applyFont="1" applyAlignment="1">
      <alignment horizontal="left" indent="1"/>
    </xf>
    <xf numFmtId="0" fontId="19" fillId="0" borderId="0" xfId="7" applyFont="1" applyAlignment="1">
      <alignment horizontal="left"/>
    </xf>
    <xf numFmtId="0" fontId="22" fillId="0" borderId="0" xfId="0" applyFont="1" applyAlignment="1">
      <alignment horizontal="right"/>
    </xf>
    <xf numFmtId="0" fontId="22" fillId="0" borderId="0" xfId="0" applyFont="1"/>
    <xf numFmtId="0" fontId="18" fillId="0" borderId="0" xfId="0" applyFont="1" applyAlignment="1">
      <alignment horizontal="center" vertical="top" wrapText="1"/>
    </xf>
    <xf numFmtId="0" fontId="18" fillId="0" borderId="0" xfId="0" applyFont="1" applyAlignment="1">
      <alignment horizontal="center"/>
    </xf>
    <xf numFmtId="0" fontId="18" fillId="0" borderId="0" xfId="7" applyFont="1" applyAlignment="1">
      <alignment horizontal="center" wrapText="1"/>
    </xf>
    <xf numFmtId="0" fontId="38" fillId="0" borderId="0" xfId="7" applyFont="1" applyAlignment="1">
      <alignment vertical="top" wrapText="1"/>
    </xf>
    <xf numFmtId="0" fontId="13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vertical="center"/>
    </xf>
    <xf numFmtId="0" fontId="21" fillId="0" borderId="0" xfId="7" applyFont="1" applyAlignment="1">
      <alignment horizontal="center" vertical="center" wrapText="1"/>
    </xf>
    <xf numFmtId="0" fontId="18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horizontal="right" vertical="center"/>
    </xf>
    <xf numFmtId="181" fontId="14" fillId="3" borderId="0" xfId="7" applyNumberFormat="1" applyFont="1" applyFill="1" applyAlignment="1">
      <alignment horizontal="center"/>
    </xf>
    <xf numFmtId="182" fontId="18" fillId="0" borderId="0" xfId="7" applyNumberFormat="1" applyFont="1" applyAlignment="1">
      <alignment horizontal="center" vertical="center"/>
    </xf>
    <xf numFmtId="177" fontId="18" fillId="0" borderId="0" xfId="7" applyNumberFormat="1" applyFont="1" applyAlignment="1">
      <alignment vertical="center"/>
    </xf>
    <xf numFmtId="0" fontId="13" fillId="0" borderId="0" xfId="7" applyFont="1" applyAlignment="1">
      <alignment wrapText="1"/>
    </xf>
    <xf numFmtId="182" fontId="25" fillId="0" borderId="0" xfId="7" applyNumberFormat="1" applyFont="1" applyAlignment="1">
      <alignment horizontal="center" vertical="center"/>
    </xf>
    <xf numFmtId="0" fontId="17" fillId="0" borderId="0" xfId="7" applyFont="1" applyAlignment="1">
      <alignment horizontal="center"/>
    </xf>
    <xf numFmtId="0" fontId="22" fillId="0" borderId="0" xfId="7" applyFont="1"/>
    <xf numFmtId="0" fontId="17" fillId="0" borderId="0" xfId="7" applyFont="1" applyAlignment="1">
      <alignment horizontal="left"/>
    </xf>
    <xf numFmtId="0" fontId="26" fillId="0" borderId="0" xfId="7" applyFont="1"/>
    <xf numFmtId="0" fontId="25" fillId="0" borderId="0" xfId="7" applyFont="1" applyAlignment="1">
      <alignment horizontal="center"/>
    </xf>
    <xf numFmtId="0" fontId="25" fillId="0" borderId="0" xfId="7" applyFont="1" applyAlignment="1">
      <alignment horizontal="center" vertical="top" wrapText="1"/>
    </xf>
    <xf numFmtId="0" fontId="24" fillId="0" borderId="0" xfId="7" applyFont="1"/>
    <xf numFmtId="0" fontId="25" fillId="0" borderId="0" xfId="7" applyFont="1" applyAlignment="1">
      <alignment horizontal="center" vertical="center" wrapText="1"/>
    </xf>
    <xf numFmtId="0" fontId="25" fillId="0" borderId="0" xfId="7" applyFont="1" applyAlignment="1">
      <alignment horizontal="center" vertical="center"/>
    </xf>
    <xf numFmtId="182" fontId="25" fillId="0" borderId="0" xfId="7" applyNumberFormat="1" applyFont="1" applyAlignment="1">
      <alignment horizontal="center"/>
    </xf>
    <xf numFmtId="21" fontId="18" fillId="0" borderId="0" xfId="7" applyNumberFormat="1" applyFont="1"/>
    <xf numFmtId="0" fontId="13" fillId="0" borderId="0" xfId="7" applyFont="1" applyAlignment="1">
      <alignment horizontal="center" vertical="center"/>
    </xf>
    <xf numFmtId="182" fontId="13" fillId="0" borderId="0" xfId="7" applyNumberFormat="1" applyFont="1" applyAlignment="1">
      <alignment horizontal="center"/>
    </xf>
    <xf numFmtId="0" fontId="27" fillId="0" borderId="0" xfId="7" applyFont="1" applyAlignment="1">
      <alignment horizontal="center"/>
    </xf>
    <xf numFmtId="177" fontId="18" fillId="0" borderId="0" xfId="0" applyNumberFormat="1" applyFont="1"/>
    <xf numFmtId="0" fontId="38" fillId="0" borderId="0" xfId="7" applyFont="1" applyAlignment="1">
      <alignment horizontal="center" vertical="center" wrapText="1"/>
    </xf>
    <xf numFmtId="0" fontId="21" fillId="0" borderId="0" xfId="7" applyFont="1" applyAlignment="1">
      <alignment vertical="center" wrapText="1"/>
    </xf>
    <xf numFmtId="14" fontId="2" fillId="0" borderId="0" xfId="7" applyNumberFormat="1" applyFont="1" applyAlignment="1">
      <alignment horizontal="center"/>
    </xf>
    <xf numFmtId="180" fontId="11" fillId="0" borderId="0" xfId="7" applyNumberFormat="1" applyFont="1" applyAlignment="1">
      <alignment horizontal="left" wrapText="1"/>
    </xf>
    <xf numFmtId="0" fontId="17" fillId="0" borderId="0" xfId="0" applyFont="1"/>
    <xf numFmtId="0" fontId="25" fillId="0" borderId="0" xfId="7" applyFont="1" applyAlignment="1">
      <alignment horizontal="center" wrapText="1"/>
    </xf>
    <xf numFmtId="182" fontId="13" fillId="0" borderId="0" xfId="7" applyNumberFormat="1" applyFont="1" applyAlignment="1">
      <alignment horizontal="center" vertical="center"/>
    </xf>
    <xf numFmtId="0" fontId="44" fillId="0" borderId="0" xfId="7" applyFont="1" applyAlignment="1">
      <alignment horizontal="center" vertical="center" wrapText="1"/>
    </xf>
    <xf numFmtId="0" fontId="47" fillId="0" borderId="0" xfId="7" applyFont="1" applyAlignment="1">
      <alignment horizontal="center" vertical="center" wrapText="1"/>
    </xf>
    <xf numFmtId="0" fontId="45" fillId="0" borderId="0" xfId="7" applyFont="1" applyAlignment="1">
      <alignment horizontal="center" vertical="center" wrapText="1"/>
    </xf>
    <xf numFmtId="0" fontId="46" fillId="0" borderId="0" xfId="7" applyFont="1"/>
    <xf numFmtId="0" fontId="47" fillId="0" borderId="0" xfId="0" applyFont="1" applyAlignment="1">
      <alignment horizontal="left" vertical="center" readingOrder="1"/>
    </xf>
    <xf numFmtId="0" fontId="43" fillId="0" borderId="0" xfId="0" applyFont="1" applyAlignment="1">
      <alignment vertical="center" wrapText="1"/>
    </xf>
    <xf numFmtId="0" fontId="16" fillId="0" borderId="0" xfId="7" applyFont="1" applyAlignment="1">
      <alignment horizontal="center" wrapText="1"/>
    </xf>
    <xf numFmtId="0" fontId="52" fillId="0" borderId="0" xfId="0" applyFont="1" applyAlignment="1">
      <alignment horizontal="center" vertical="center" wrapText="1"/>
    </xf>
    <xf numFmtId="0" fontId="53" fillId="0" borderId="0" xfId="0" applyFont="1"/>
    <xf numFmtId="0" fontId="16" fillId="0" borderId="0" xfId="7" applyFont="1" applyAlignment="1">
      <alignment horizontal="center" vertical="center"/>
    </xf>
    <xf numFmtId="177" fontId="25" fillId="0" borderId="0" xfId="7" quotePrefix="1" applyNumberFormat="1" applyFont="1"/>
    <xf numFmtId="0" fontId="54" fillId="0" borderId="0" xfId="7" applyFont="1" applyAlignment="1">
      <alignment horizontal="center" vertical="center" wrapText="1"/>
    </xf>
    <xf numFmtId="0" fontId="24" fillId="0" borderId="0" xfId="7" applyFont="1" applyAlignment="1">
      <alignment horizontal="center"/>
    </xf>
    <xf numFmtId="0" fontId="46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vertical="top" wrapText="1"/>
    </xf>
    <xf numFmtId="0" fontId="27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wrapText="1"/>
    </xf>
    <xf numFmtId="0" fontId="55" fillId="0" borderId="0" xfId="7" applyFont="1" applyAlignment="1">
      <alignment horizontal="center" wrapText="1"/>
    </xf>
    <xf numFmtId="0" fontId="13" fillId="0" borderId="0" xfId="0" applyFont="1"/>
    <xf numFmtId="0" fontId="53" fillId="0" borderId="0" xfId="7" applyFont="1"/>
    <xf numFmtId="0" fontId="9" fillId="0" borderId="0" xfId="7" applyFont="1"/>
    <xf numFmtId="0" fontId="16" fillId="0" borderId="0" xfId="7" applyFont="1" applyAlignment="1">
      <alignment horizontal="left"/>
    </xf>
    <xf numFmtId="0" fontId="53" fillId="0" borderId="0" xfId="7" applyFont="1" applyAlignment="1">
      <alignment horizontal="center"/>
    </xf>
    <xf numFmtId="0" fontId="53" fillId="0" borderId="0" xfId="7" applyFont="1" applyAlignment="1">
      <alignment horizontal="left"/>
    </xf>
    <xf numFmtId="0" fontId="16" fillId="0" borderId="0" xfId="0" applyFont="1" applyAlignment="1">
      <alignment horizontal="left"/>
    </xf>
    <xf numFmtId="177" fontId="16" fillId="0" borderId="0" xfId="7" applyNumberFormat="1" applyFont="1" applyAlignment="1">
      <alignment vertical="center"/>
    </xf>
    <xf numFmtId="177" fontId="16" fillId="0" borderId="0" xfId="7" quotePrefix="1" applyNumberFormat="1" applyFont="1" applyAlignment="1">
      <alignment horizontal="right"/>
    </xf>
    <xf numFmtId="0" fontId="18" fillId="0" borderId="0" xfId="0" applyFont="1"/>
    <xf numFmtId="0" fontId="16" fillId="0" borderId="0" xfId="0" applyFont="1"/>
    <xf numFmtId="0" fontId="0" fillId="0" borderId="0" xfId="7" applyFont="1"/>
    <xf numFmtId="0" fontId="27" fillId="0" borderId="0" xfId="0" applyFont="1"/>
    <xf numFmtId="0" fontId="3" fillId="0" borderId="0" xfId="0" applyFont="1"/>
    <xf numFmtId="0" fontId="19" fillId="0" borderId="0" xfId="7" applyFont="1" applyAlignment="1">
      <alignment vertical="center"/>
    </xf>
    <xf numFmtId="0" fontId="18" fillId="0" borderId="0" xfId="7" applyFont="1" applyAlignment="1">
      <alignment horizontal="left" vertical="center"/>
    </xf>
    <xf numFmtId="0" fontId="19" fillId="0" borderId="0" xfId="7" applyFont="1" applyAlignment="1">
      <alignment horizontal="center" vertical="center"/>
    </xf>
    <xf numFmtId="0" fontId="5" fillId="0" borderId="0" xfId="7" applyAlignment="1">
      <alignment vertical="center"/>
    </xf>
    <xf numFmtId="0" fontId="77" fillId="0" borderId="0" xfId="0" applyFont="1"/>
    <xf numFmtId="0" fontId="57" fillId="0" borderId="0" xfId="7" applyFont="1" applyAlignment="1">
      <alignment vertical="top" wrapText="1"/>
    </xf>
    <xf numFmtId="0" fontId="78" fillId="0" borderId="0" xfId="0" applyFont="1"/>
    <xf numFmtId="0" fontId="79" fillId="0" borderId="0" xfId="0" applyFont="1"/>
    <xf numFmtId="0" fontId="58" fillId="0" borderId="0" xfId="0" applyFont="1"/>
    <xf numFmtId="0" fontId="13" fillId="0" borderId="0" xfId="0" applyFont="1" applyAlignment="1">
      <alignment horizontal="center" vertical="top" wrapText="1"/>
    </xf>
    <xf numFmtId="0" fontId="45" fillId="0" borderId="0" xfId="7" applyFont="1" applyAlignment="1">
      <alignment horizontal="center" vertical="center"/>
    </xf>
    <xf numFmtId="0" fontId="17" fillId="0" borderId="0" xfId="7" applyFont="1" applyAlignment="1">
      <alignment vertical="top"/>
    </xf>
    <xf numFmtId="180" fontId="14" fillId="2" borderId="0" xfId="7" applyNumberFormat="1" applyFont="1" applyFill="1" applyAlignment="1">
      <alignment horizontal="center"/>
    </xf>
    <xf numFmtId="0" fontId="81" fillId="0" borderId="0" xfId="7" applyFont="1" applyAlignment="1">
      <alignment horizontal="center" vertical="center" wrapText="1"/>
    </xf>
    <xf numFmtId="0" fontId="82" fillId="0" borderId="0" xfId="7" applyFont="1" applyAlignment="1">
      <alignment horizontal="center" vertical="center" wrapText="1"/>
    </xf>
    <xf numFmtId="0" fontId="81" fillId="0" borderId="0" xfId="0" applyFont="1" applyAlignment="1">
      <alignment vertical="top" wrapText="1"/>
    </xf>
    <xf numFmtId="0" fontId="83" fillId="0" borderId="0" xfId="0" applyFont="1" applyAlignment="1">
      <alignment horizontal="left" vertical="center" wrapText="1"/>
    </xf>
    <xf numFmtId="0" fontId="17" fillId="0" borderId="0" xfId="7" applyFont="1" applyAlignment="1">
      <alignment horizontal="left" wrapText="1"/>
    </xf>
    <xf numFmtId="0" fontId="27" fillId="0" borderId="0" xfId="0" applyFont="1" applyAlignment="1">
      <alignment horizontal="center"/>
    </xf>
    <xf numFmtId="0" fontId="27" fillId="0" borderId="0" xfId="7" applyFont="1" applyAlignment="1">
      <alignment horizontal="center" vertical="center"/>
    </xf>
    <xf numFmtId="182" fontId="27" fillId="0" borderId="0" xfId="7" applyNumberFormat="1" applyFont="1" applyAlignment="1">
      <alignment horizontal="center" vertical="center"/>
    </xf>
    <xf numFmtId="0" fontId="3" fillId="0" borderId="0" xfId="7" applyFont="1" applyAlignment="1">
      <alignment horizontal="center"/>
    </xf>
    <xf numFmtId="0" fontId="3" fillId="0" borderId="0" xfId="7" applyFont="1"/>
    <xf numFmtId="0" fontId="27" fillId="0" borderId="0" xfId="0" applyFont="1" applyAlignment="1">
      <alignment horizontal="center" vertical="top" wrapText="1"/>
    </xf>
    <xf numFmtId="0" fontId="84" fillId="0" borderId="0" xfId="7" applyFont="1" applyAlignment="1">
      <alignment vertical="top" wrapText="1"/>
    </xf>
    <xf numFmtId="0" fontId="13" fillId="0" borderId="0" xfId="7" applyFont="1" applyAlignment="1">
      <alignment vertical="center" wrapText="1"/>
    </xf>
    <xf numFmtId="0" fontId="81" fillId="0" borderId="0" xfId="7" applyFont="1" applyAlignment="1">
      <alignment horizontal="center" vertical="top" wrapText="1"/>
    </xf>
    <xf numFmtId="0" fontId="51" fillId="0" borderId="0" xfId="7" applyFont="1" applyAlignment="1">
      <alignment vertical="center" wrapText="1"/>
    </xf>
    <xf numFmtId="0" fontId="85" fillId="0" borderId="0" xfId="7" applyFont="1" applyAlignment="1">
      <alignment horizontal="center"/>
    </xf>
    <xf numFmtId="0" fontId="18" fillId="0" borderId="0" xfId="7" applyFont="1" applyAlignment="1">
      <alignment horizontal="left" vertical="top" wrapText="1"/>
    </xf>
    <xf numFmtId="0" fontId="16" fillId="0" borderId="0" xfId="7" applyFont="1"/>
    <xf numFmtId="0" fontId="7" fillId="0" borderId="0" xfId="7" applyFont="1"/>
    <xf numFmtId="0" fontId="53" fillId="0" borderId="0" xfId="7" applyFont="1" applyAlignment="1">
      <alignment horizontal="right"/>
    </xf>
    <xf numFmtId="0" fontId="86" fillId="0" borderId="0" xfId="5" applyFont="1" applyAlignment="1" applyProtection="1"/>
    <xf numFmtId="0" fontId="87" fillId="0" borderId="0" xfId="7" applyFont="1" applyAlignment="1">
      <alignment horizontal="left" indent="4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 vertical="top" wrapText="1"/>
    </xf>
    <xf numFmtId="182" fontId="16" fillId="0" borderId="0" xfId="7" applyNumberFormat="1" applyFont="1" applyAlignment="1">
      <alignment horizontal="center" vertical="center"/>
    </xf>
    <xf numFmtId="0" fontId="51" fillId="0" borderId="0" xfId="0" applyFont="1" applyAlignment="1">
      <alignment vertical="top" wrapText="1"/>
    </xf>
    <xf numFmtId="0" fontId="90" fillId="0" borderId="0" xfId="0" applyFont="1" applyAlignment="1">
      <alignment horizontal="left" vertical="center" wrapText="1"/>
    </xf>
    <xf numFmtId="182" fontId="13" fillId="14" borderId="0" xfId="7" applyNumberFormat="1" applyFont="1" applyFill="1" applyAlignment="1">
      <alignment horizontal="center" vertical="center"/>
    </xf>
    <xf numFmtId="182" fontId="13" fillId="14" borderId="0" xfId="7" applyNumberFormat="1" applyFont="1" applyFill="1" applyAlignment="1">
      <alignment horizontal="center"/>
    </xf>
    <xf numFmtId="182" fontId="25" fillId="14" borderId="0" xfId="7" applyNumberFormat="1" applyFont="1" applyFill="1" applyAlignment="1">
      <alignment horizontal="center" vertical="center"/>
    </xf>
    <xf numFmtId="182" fontId="25" fillId="14" borderId="0" xfId="7" applyNumberFormat="1" applyFont="1" applyFill="1" applyAlignment="1">
      <alignment horizontal="center"/>
    </xf>
    <xf numFmtId="0" fontId="32" fillId="0" borderId="0" xfId="2" applyAlignment="1" applyProtection="1"/>
    <xf numFmtId="0" fontId="16" fillId="0" borderId="0" xfId="7" applyFont="1" applyAlignment="1">
      <alignment horizontal="center" vertical="center" wrapText="1"/>
    </xf>
    <xf numFmtId="177" fontId="16" fillId="0" borderId="0" xfId="0" applyNumberFormat="1" applyFont="1"/>
    <xf numFmtId="177" fontId="16" fillId="0" borderId="0" xfId="7" quotePrefix="1" applyNumberFormat="1" applyFont="1"/>
    <xf numFmtId="0" fontId="88" fillId="0" borderId="0" xfId="7" applyFont="1" applyAlignment="1">
      <alignment vertical="center" wrapText="1"/>
    </xf>
    <xf numFmtId="0" fontId="13" fillId="0" borderId="0" xfId="0" applyFont="1" applyAlignment="1">
      <alignment horizontal="center"/>
    </xf>
    <xf numFmtId="0" fontId="62" fillId="0" borderId="0" xfId="0" applyFont="1" applyAlignment="1">
      <alignment vertical="center"/>
    </xf>
    <xf numFmtId="0" fontId="54" fillId="0" borderId="0" xfId="7" applyFont="1" applyAlignment="1">
      <alignment vertical="top" wrapText="1"/>
    </xf>
    <xf numFmtId="0" fontId="27" fillId="0" borderId="0" xfId="14" applyFont="1"/>
    <xf numFmtId="0" fontId="80" fillId="0" borderId="23" xfId="15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5" fillId="0" borderId="0" xfId="7" applyAlignment="1">
      <alignment wrapText="1"/>
    </xf>
    <xf numFmtId="0" fontId="13" fillId="0" borderId="0" xfId="0" applyFont="1" applyAlignment="1">
      <alignment wrapText="1"/>
    </xf>
    <xf numFmtId="0" fontId="53" fillId="0" borderId="0" xfId="7" applyFont="1" applyAlignment="1">
      <alignment wrapText="1"/>
    </xf>
    <xf numFmtId="0" fontId="94" fillId="0" borderId="0" xfId="7" applyFont="1"/>
    <xf numFmtId="0" fontId="13" fillId="0" borderId="0" xfId="7" applyFont="1" applyAlignment="1">
      <alignment vertical="top"/>
    </xf>
    <xf numFmtId="0" fontId="53" fillId="0" borderId="0" xfId="7" applyFont="1" applyAlignment="1">
      <alignment horizontal="center" vertical="center"/>
    </xf>
    <xf numFmtId="0" fontId="9" fillId="0" borderId="0" xfId="7" applyFont="1" applyAlignment="1">
      <alignment horizontal="center" vertical="center"/>
    </xf>
    <xf numFmtId="0" fontId="27" fillId="0" borderId="0" xfId="8" applyFont="1"/>
    <xf numFmtId="0" fontId="53" fillId="14" borderId="0" xfId="7" applyFont="1" applyFill="1" applyAlignment="1">
      <alignment horizontal="center"/>
    </xf>
    <xf numFmtId="177" fontId="18" fillId="14" borderId="0" xfId="7" applyNumberFormat="1" applyFont="1" applyFill="1" applyAlignment="1">
      <alignment vertical="center"/>
    </xf>
    <xf numFmtId="0" fontId="83" fillId="14" borderId="0" xfId="0" applyFont="1" applyFill="1" applyAlignment="1">
      <alignment horizontal="left" vertical="center" wrapText="1"/>
    </xf>
    <xf numFmtId="0" fontId="13" fillId="14" borderId="0" xfId="7" applyFont="1" applyFill="1" applyAlignment="1">
      <alignment horizontal="center" vertical="center" wrapText="1"/>
    </xf>
    <xf numFmtId="0" fontId="46" fillId="14" borderId="0" xfId="7" applyFont="1" applyFill="1" applyAlignment="1">
      <alignment horizontal="center" vertical="center" wrapText="1"/>
    </xf>
    <xf numFmtId="0" fontId="13" fillId="14" borderId="0" xfId="0" applyFont="1" applyFill="1" applyAlignment="1">
      <alignment horizontal="center" vertical="center" wrapText="1"/>
    </xf>
    <xf numFmtId="0" fontId="47" fillId="14" borderId="0" xfId="0" applyFont="1" applyFill="1" applyAlignment="1">
      <alignment horizontal="left" vertical="center" wrapText="1"/>
    </xf>
    <xf numFmtId="177" fontId="16" fillId="14" borderId="0" xfId="7" applyNumberFormat="1" applyFont="1" applyFill="1" applyAlignment="1">
      <alignment vertical="center"/>
    </xf>
    <xf numFmtId="0" fontId="44" fillId="14" borderId="0" xfId="7" applyFont="1" applyFill="1" applyAlignment="1">
      <alignment horizontal="center" vertical="center" wrapText="1"/>
    </xf>
    <xf numFmtId="0" fontId="98" fillId="0" borderId="0" xfId="0" applyFont="1" applyAlignment="1">
      <alignment horizontal="left" vertical="center" indent="3" readingOrder="1"/>
    </xf>
    <xf numFmtId="0" fontId="97" fillId="0" borderId="0" xfId="0" applyFont="1" applyAlignment="1">
      <alignment horizontal="left" vertical="center" indent="3" readingOrder="1"/>
    </xf>
    <xf numFmtId="0" fontId="100" fillId="0" borderId="0" xfId="0" applyFont="1"/>
    <xf numFmtId="0" fontId="18" fillId="14" borderId="0" xfId="7" applyFont="1" applyFill="1" applyAlignment="1">
      <alignment horizontal="center" vertical="center" wrapText="1"/>
    </xf>
    <xf numFmtId="0" fontId="47" fillId="0" borderId="0" xfId="7" applyFont="1" applyAlignment="1">
      <alignment horizontal="center" vertical="center"/>
    </xf>
    <xf numFmtId="0" fontId="1" fillId="0" borderId="0" xfId="0" applyFont="1"/>
    <xf numFmtId="0" fontId="81" fillId="0" borderId="0" xfId="0" applyFont="1" applyAlignment="1">
      <alignment horizontal="center" vertical="center" wrapText="1"/>
    </xf>
    <xf numFmtId="0" fontId="45" fillId="14" borderId="0" xfId="0" applyFont="1" applyFill="1" applyAlignment="1">
      <alignment horizontal="left" vertical="center" wrapText="1"/>
    </xf>
    <xf numFmtId="0" fontId="13" fillId="14" borderId="0" xfId="7" applyFont="1" applyFill="1" applyAlignment="1">
      <alignment horizontal="center" vertical="center"/>
    </xf>
    <xf numFmtId="0" fontId="83" fillId="0" borderId="0" xfId="7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177" fontId="13" fillId="0" borderId="0" xfId="7" applyNumberFormat="1" applyFont="1" applyAlignment="1">
      <alignment vertical="center"/>
    </xf>
    <xf numFmtId="0" fontId="16" fillId="0" borderId="0" xfId="0" applyFont="1" applyAlignment="1">
      <alignment horizontal="center" vertical="center"/>
    </xf>
    <xf numFmtId="0" fontId="53" fillId="14" borderId="0" xfId="7" applyFont="1" applyFill="1"/>
    <xf numFmtId="0" fontId="42" fillId="14" borderId="0" xfId="7" applyFont="1" applyFill="1" applyAlignment="1">
      <alignment horizontal="center" wrapText="1"/>
    </xf>
    <xf numFmtId="182" fontId="13" fillId="3" borderId="0" xfId="7" applyNumberFormat="1" applyFont="1" applyFill="1" applyAlignment="1">
      <alignment horizontal="center" vertical="center"/>
    </xf>
    <xf numFmtId="0" fontId="43" fillId="0" borderId="0" xfId="0" applyFont="1" applyAlignment="1">
      <alignment horizontal="center" vertical="center" wrapText="1"/>
    </xf>
    <xf numFmtId="0" fontId="43" fillId="0" borderId="0" xfId="0" applyFont="1" applyAlignment="1">
      <alignment horizontal="left" vertical="center" wrapText="1"/>
    </xf>
    <xf numFmtId="0" fontId="45" fillId="0" borderId="0" xfId="0" applyFont="1" applyAlignment="1">
      <alignment vertical="center" wrapText="1"/>
    </xf>
    <xf numFmtId="0" fontId="42" fillId="14" borderId="30" xfId="7" applyFont="1" applyFill="1" applyBorder="1" applyAlignment="1">
      <alignment horizontal="center" wrapText="1"/>
    </xf>
    <xf numFmtId="182" fontId="41" fillId="0" borderId="0" xfId="7" applyNumberFormat="1" applyFont="1" applyAlignment="1">
      <alignment horizontal="center" vertical="center"/>
    </xf>
    <xf numFmtId="182" fontId="102" fillId="0" borderId="0" xfId="7" applyNumberFormat="1" applyFont="1" applyAlignment="1">
      <alignment horizontal="center" vertical="center"/>
    </xf>
    <xf numFmtId="0" fontId="103" fillId="0" borderId="0" xfId="7" applyFont="1" applyAlignment="1">
      <alignment horizontal="center"/>
    </xf>
    <xf numFmtId="0" fontId="104" fillId="0" borderId="0" xfId="7" applyFont="1"/>
    <xf numFmtId="0" fontId="104" fillId="0" borderId="0" xfId="7" applyFont="1" applyAlignment="1">
      <alignment horizontal="center"/>
    </xf>
    <xf numFmtId="0" fontId="5" fillId="14" borderId="0" xfId="7" applyFill="1"/>
    <xf numFmtId="0" fontId="3" fillId="14" borderId="0" xfId="7" applyFont="1" applyFill="1"/>
    <xf numFmtId="0" fontId="104" fillId="14" borderId="0" xfId="7" applyFont="1" applyFill="1"/>
    <xf numFmtId="0" fontId="3" fillId="14" borderId="0" xfId="0" applyFont="1" applyFill="1"/>
    <xf numFmtId="0" fontId="27" fillId="3" borderId="0" xfId="14" applyFont="1" applyFill="1"/>
    <xf numFmtId="0" fontId="13" fillId="3" borderId="0" xfId="7" applyFont="1" applyFill="1" applyAlignment="1">
      <alignment horizontal="center" vertical="center" wrapText="1"/>
    </xf>
    <xf numFmtId="0" fontId="47" fillId="0" borderId="0" xfId="0" applyFont="1" applyAlignment="1">
      <alignment vertical="center"/>
    </xf>
    <xf numFmtId="0" fontId="80" fillId="0" borderId="0" xfId="15" applyFont="1" applyBorder="1" applyAlignment="1">
      <alignment horizontal="center" vertical="center" wrapText="1"/>
    </xf>
    <xf numFmtId="0" fontId="106" fillId="0" borderId="0" xfId="7" applyFont="1" applyAlignment="1">
      <alignment horizontal="center"/>
    </xf>
    <xf numFmtId="0" fontId="45" fillId="0" borderId="0" xfId="0" applyFont="1" applyAlignment="1">
      <alignment horizontal="center" vertical="center" wrapText="1"/>
    </xf>
    <xf numFmtId="0" fontId="45" fillId="14" borderId="0" xfId="7" applyFont="1" applyFill="1" applyAlignment="1">
      <alignment horizontal="center" vertical="center"/>
    </xf>
    <xf numFmtId="0" fontId="13" fillId="3" borderId="0" xfId="0" applyFont="1" applyFill="1" applyAlignment="1">
      <alignment horizontal="center" vertical="center" wrapText="1"/>
    </xf>
    <xf numFmtId="0" fontId="109" fillId="0" borderId="0" xfId="0" applyFont="1" applyAlignment="1">
      <alignment vertical="center"/>
    </xf>
    <xf numFmtId="0" fontId="59" fillId="0" borderId="0" xfId="0" applyFont="1"/>
    <xf numFmtId="0" fontId="110" fillId="0" borderId="0" xfId="0" applyFont="1" applyAlignment="1">
      <alignment vertical="center"/>
    </xf>
    <xf numFmtId="0" fontId="108" fillId="0" borderId="0" xfId="2" applyFont="1" applyAlignment="1" applyProtection="1">
      <alignment vertical="center"/>
    </xf>
    <xf numFmtId="0" fontId="94" fillId="0" borderId="0" xfId="7" applyFont="1" applyAlignment="1">
      <alignment horizontal="center"/>
    </xf>
    <xf numFmtId="0" fontId="110" fillId="0" borderId="0" xfId="0" applyFont="1"/>
    <xf numFmtId="0" fontId="59" fillId="0" borderId="0" xfId="7" applyFont="1" applyAlignment="1">
      <alignment horizontal="center" vertical="top" wrapText="1"/>
    </xf>
    <xf numFmtId="0" fontId="27" fillId="0" borderId="0" xfId="7" applyFont="1"/>
    <xf numFmtId="0" fontId="27" fillId="5" borderId="2" xfId="0" applyFont="1" applyFill="1" applyBorder="1" applyAlignment="1">
      <alignment vertical="center"/>
    </xf>
    <xf numFmtId="0" fontId="27" fillId="5" borderId="2" xfId="0" applyFont="1" applyFill="1" applyBorder="1" applyAlignment="1">
      <alignment horizontal="center" vertical="center"/>
    </xf>
    <xf numFmtId="0" fontId="27" fillId="5" borderId="3" xfId="0" applyFont="1" applyFill="1" applyBorder="1" applyAlignment="1">
      <alignment horizontal="center" vertical="center"/>
    </xf>
    <xf numFmtId="0" fontId="3" fillId="5" borderId="0" xfId="0" applyFont="1" applyFill="1"/>
    <xf numFmtId="0" fontId="3" fillId="5" borderId="8" xfId="0" applyFont="1" applyFill="1" applyBorder="1"/>
    <xf numFmtId="0" fontId="27" fillId="5" borderId="5" xfId="0" applyFont="1" applyFill="1" applyBorder="1" applyAlignment="1">
      <alignment vertical="center"/>
    </xf>
    <xf numFmtId="0" fontId="27" fillId="5" borderId="6" xfId="0" applyFont="1" applyFill="1" applyBorder="1" applyAlignment="1">
      <alignment horizontal="center" vertical="center"/>
    </xf>
    <xf numFmtId="0" fontId="60" fillId="7" borderId="12" xfId="0" applyFont="1" applyFill="1" applyBorder="1" applyAlignment="1">
      <alignment horizontal="center" vertical="center" wrapText="1"/>
    </xf>
    <xf numFmtId="0" fontId="60" fillId="7" borderId="0" xfId="0" applyFont="1" applyFill="1" applyAlignment="1">
      <alignment horizontal="center" vertical="center" wrapText="1"/>
    </xf>
    <xf numFmtId="0" fontId="60" fillId="7" borderId="8" xfId="0" applyFont="1" applyFill="1" applyBorder="1" applyAlignment="1">
      <alignment horizontal="center" vertical="center" wrapText="1"/>
    </xf>
    <xf numFmtId="0" fontId="27" fillId="4" borderId="25" xfId="0" applyFont="1" applyFill="1" applyBorder="1" applyAlignment="1">
      <alignment horizontal="center" vertical="center"/>
    </xf>
    <xf numFmtId="0" fontId="61" fillId="6" borderId="14" xfId="0" applyFont="1" applyFill="1" applyBorder="1" applyAlignment="1">
      <alignment horizontal="center" vertical="center" wrapText="1"/>
    </xf>
    <xf numFmtId="184" fontId="13" fillId="3" borderId="29" xfId="0" applyNumberFormat="1" applyFont="1" applyFill="1" applyBorder="1" applyAlignment="1">
      <alignment horizontal="center"/>
    </xf>
    <xf numFmtId="184" fontId="13" fillId="0" borderId="29" xfId="0" applyNumberFormat="1" applyFont="1" applyBorder="1" applyAlignment="1">
      <alignment horizontal="center"/>
    </xf>
    <xf numFmtId="184" fontId="13" fillId="0" borderId="26" xfId="0" applyNumberFormat="1" applyFont="1" applyBorder="1" applyAlignment="1">
      <alignment horizontal="center"/>
    </xf>
    <xf numFmtId="0" fontId="61" fillId="6" borderId="17" xfId="0" applyFont="1" applyFill="1" applyBorder="1" applyAlignment="1">
      <alignment horizontal="center" vertical="center" wrapText="1"/>
    </xf>
    <xf numFmtId="184" fontId="13" fillId="0" borderId="15" xfId="0" applyNumberFormat="1" applyFont="1" applyBorder="1" applyAlignment="1">
      <alignment horizontal="center"/>
    </xf>
    <xf numFmtId="184" fontId="13" fillId="3" borderId="16" xfId="0" applyNumberFormat="1" applyFont="1" applyFill="1" applyBorder="1" applyAlignment="1">
      <alignment horizontal="center"/>
    </xf>
    <xf numFmtId="184" fontId="13" fillId="0" borderId="16" xfId="0" applyNumberFormat="1" applyFont="1" applyBorder="1" applyAlignment="1">
      <alignment horizontal="center"/>
    </xf>
    <xf numFmtId="184" fontId="13" fillId="0" borderId="27" xfId="0" applyNumberFormat="1" applyFont="1" applyBorder="1" applyAlignment="1">
      <alignment horizontal="center"/>
    </xf>
    <xf numFmtId="0" fontId="95" fillId="9" borderId="17" xfId="0" quotePrefix="1" applyFont="1" applyFill="1" applyBorder="1" applyAlignment="1">
      <alignment horizontal="center" vertical="center" wrapText="1"/>
    </xf>
    <xf numFmtId="0" fontId="27" fillId="15" borderId="17" xfId="0" applyFont="1" applyFill="1" applyBorder="1" applyAlignment="1">
      <alignment horizontal="center" vertical="center" wrapText="1"/>
    </xf>
    <xf numFmtId="0" fontId="95" fillId="9" borderId="17" xfId="0" applyFont="1" applyFill="1" applyBorder="1" applyAlignment="1">
      <alignment horizontal="center" vertical="center" wrapText="1"/>
    </xf>
    <xf numFmtId="0" fontId="61" fillId="24" borderId="17" xfId="0" applyFont="1" applyFill="1" applyBorder="1" applyAlignment="1">
      <alignment horizontal="center" vertical="center" wrapText="1"/>
    </xf>
    <xf numFmtId="0" fontId="95" fillId="9" borderId="20" xfId="0" applyFont="1" applyFill="1" applyBorder="1" applyAlignment="1">
      <alignment horizontal="center" vertical="center" wrapText="1"/>
    </xf>
    <xf numFmtId="0" fontId="95" fillId="25" borderId="20" xfId="0" applyFont="1" applyFill="1" applyBorder="1" applyAlignment="1">
      <alignment horizontal="center" vertical="center" wrapText="1"/>
    </xf>
    <xf numFmtId="0" fontId="95" fillId="25" borderId="18" xfId="0" applyFont="1" applyFill="1" applyBorder="1" applyAlignment="1">
      <alignment horizontal="center" vertical="center" wrapText="1"/>
    </xf>
    <xf numFmtId="0" fontId="60" fillId="7" borderId="4" xfId="0" applyFont="1" applyFill="1" applyBorder="1" applyAlignment="1">
      <alignment horizontal="center" vertical="center" wrapText="1"/>
    </xf>
    <xf numFmtId="0" fontId="60" fillId="7" borderId="5" xfId="0" applyFont="1" applyFill="1" applyBorder="1" applyAlignment="1">
      <alignment horizontal="center" vertical="center" wrapText="1"/>
    </xf>
    <xf numFmtId="0" fontId="60" fillId="7" borderId="6" xfId="0" applyFont="1" applyFill="1" applyBorder="1" applyAlignment="1">
      <alignment horizontal="center" vertical="center" wrapText="1"/>
    </xf>
    <xf numFmtId="184" fontId="13" fillId="0" borderId="21" xfId="0" applyNumberFormat="1" applyFont="1" applyBorder="1" applyAlignment="1">
      <alignment horizontal="center"/>
    </xf>
    <xf numFmtId="0" fontId="27" fillId="4" borderId="12" xfId="0" applyFont="1" applyFill="1" applyBorder="1" applyAlignment="1">
      <alignment horizontal="right" vertical="center"/>
    </xf>
    <xf numFmtId="0" fontId="27" fillId="4" borderId="0" xfId="0" applyFont="1" applyFill="1" applyAlignment="1">
      <alignment horizontal="right" vertical="center"/>
    </xf>
    <xf numFmtId="0" fontId="27" fillId="21" borderId="12" xfId="0" applyFont="1" applyFill="1" applyBorder="1" applyAlignment="1">
      <alignment vertical="center"/>
    </xf>
    <xf numFmtId="0" fontId="27" fillId="21" borderId="0" xfId="0" applyFont="1" applyFill="1" applyAlignment="1">
      <alignment vertical="center"/>
    </xf>
    <xf numFmtId="0" fontId="69" fillId="21" borderId="0" xfId="0" applyFont="1" applyFill="1" applyAlignment="1">
      <alignment vertical="center"/>
    </xf>
    <xf numFmtId="0" fontId="70" fillId="21" borderId="0" xfId="0" applyFont="1" applyFill="1" applyAlignment="1">
      <alignment horizontal="left" vertical="center" indent="1"/>
    </xf>
    <xf numFmtId="0" fontId="67" fillId="21" borderId="0" xfId="0" applyFont="1" applyFill="1" applyAlignment="1">
      <alignment vertical="center"/>
    </xf>
    <xf numFmtId="0" fontId="68" fillId="21" borderId="0" xfId="0" applyFont="1" applyFill="1" applyAlignment="1">
      <alignment vertical="center"/>
    </xf>
    <xf numFmtId="0" fontId="68" fillId="21" borderId="8" xfId="0" applyFont="1" applyFill="1" applyBorder="1" applyAlignment="1">
      <alignment vertical="center"/>
    </xf>
    <xf numFmtId="0" fontId="70" fillId="21" borderId="0" xfId="0" applyFont="1" applyFill="1" applyAlignment="1">
      <alignment vertical="center"/>
    </xf>
    <xf numFmtId="0" fontId="70" fillId="21" borderId="8" xfId="0" applyFont="1" applyFill="1" applyBorder="1" applyAlignment="1">
      <alignment horizontal="left" vertical="center" indent="1"/>
    </xf>
    <xf numFmtId="0" fontId="71" fillId="21" borderId="0" xfId="0" applyFont="1" applyFill="1" applyAlignment="1">
      <alignment vertical="center"/>
    </xf>
    <xf numFmtId="0" fontId="27" fillId="4" borderId="0" xfId="0" applyFont="1" applyFill="1" applyAlignment="1">
      <alignment horizontal="center" vertical="center"/>
    </xf>
    <xf numFmtId="0" fontId="71" fillId="21" borderId="0" xfId="0" applyFont="1" applyFill="1" applyAlignment="1">
      <alignment horizontal="left" vertical="center" indent="1"/>
    </xf>
    <xf numFmtId="0" fontId="27" fillId="4" borderId="0" xfId="0" applyFont="1" applyFill="1" applyAlignment="1">
      <alignment vertical="center"/>
    </xf>
    <xf numFmtId="0" fontId="27" fillId="4" borderId="8" xfId="0" applyFont="1" applyFill="1" applyBorder="1" applyAlignment="1">
      <alignment horizontal="center" vertical="center"/>
    </xf>
    <xf numFmtId="0" fontId="74" fillId="21" borderId="4" xfId="0" applyFont="1" applyFill="1" applyBorder="1" applyAlignment="1">
      <alignment horizontal="left" vertical="center"/>
    </xf>
    <xf numFmtId="0" fontId="67" fillId="21" borderId="5" xfId="0" applyFont="1" applyFill="1" applyBorder="1" applyAlignment="1">
      <alignment vertical="center"/>
    </xf>
    <xf numFmtId="0" fontId="70" fillId="21" borderId="5" xfId="0" applyFont="1" applyFill="1" applyBorder="1" applyAlignment="1">
      <alignment vertical="center"/>
    </xf>
    <xf numFmtId="0" fontId="70" fillId="21" borderId="6" xfId="0" applyFont="1" applyFill="1" applyBorder="1" applyAlignment="1">
      <alignment vertical="center"/>
    </xf>
    <xf numFmtId="0" fontId="72" fillId="21" borderId="4" xfId="0" applyFont="1" applyFill="1" applyBorder="1" applyAlignment="1">
      <alignment vertical="center"/>
    </xf>
    <xf numFmtId="0" fontId="69" fillId="21" borderId="5" xfId="0" applyFont="1" applyFill="1" applyBorder="1" applyAlignment="1">
      <alignment vertical="center"/>
    </xf>
    <xf numFmtId="0" fontId="70" fillId="21" borderId="5" xfId="0" applyFont="1" applyFill="1" applyBorder="1" applyAlignment="1">
      <alignment horizontal="left" vertical="center" indent="1"/>
    </xf>
    <xf numFmtId="0" fontId="70" fillId="21" borderId="6" xfId="0" applyFont="1" applyFill="1" applyBorder="1" applyAlignment="1">
      <alignment horizontal="left" vertical="center" indent="1"/>
    </xf>
    <xf numFmtId="184" fontId="13" fillId="28" borderId="27" xfId="0" applyNumberFormat="1" applyFont="1" applyFill="1" applyBorder="1" applyAlignment="1">
      <alignment horizontal="center"/>
    </xf>
    <xf numFmtId="184" fontId="13" fillId="29" borderId="27" xfId="0" applyNumberFormat="1" applyFont="1" applyFill="1" applyBorder="1" applyAlignment="1">
      <alignment horizontal="center"/>
    </xf>
    <xf numFmtId="182" fontId="114" fillId="14" borderId="0" xfId="7" applyNumberFormat="1" applyFont="1" applyFill="1" applyAlignment="1">
      <alignment horizontal="center" vertical="center"/>
    </xf>
    <xf numFmtId="0" fontId="58" fillId="5" borderId="0" xfId="0" applyFont="1" applyFill="1"/>
    <xf numFmtId="0" fontId="52" fillId="14" borderId="0" xfId="0" applyFont="1" applyFill="1" applyAlignment="1">
      <alignment horizontal="left" vertical="center" wrapText="1"/>
    </xf>
    <xf numFmtId="177" fontId="18" fillId="0" borderId="0" xfId="7" applyNumberFormat="1" applyFont="1" applyAlignment="1">
      <alignment horizontal="right" vertical="center"/>
    </xf>
    <xf numFmtId="0" fontId="116" fillId="30" borderId="2" xfId="0" applyFont="1" applyFill="1" applyBorder="1" applyAlignment="1">
      <alignment horizontal="left" vertical="center" indent="2"/>
    </xf>
    <xf numFmtId="0" fontId="117" fillId="30" borderId="2" xfId="0" applyFont="1" applyFill="1" applyBorder="1" applyAlignment="1">
      <alignment vertical="center"/>
    </xf>
    <xf numFmtId="0" fontId="117" fillId="30" borderId="2" xfId="0" applyFont="1" applyFill="1" applyBorder="1" applyAlignment="1">
      <alignment horizontal="center" vertical="center"/>
    </xf>
    <xf numFmtId="0" fontId="117" fillId="30" borderId="3" xfId="0" applyFont="1" applyFill="1" applyBorder="1" applyAlignment="1">
      <alignment vertical="center"/>
    </xf>
    <xf numFmtId="0" fontId="116" fillId="30" borderId="0" xfId="0" applyFont="1" applyFill="1" applyAlignment="1">
      <alignment horizontal="left" indent="2"/>
    </xf>
    <xf numFmtId="0" fontId="104" fillId="30" borderId="0" xfId="0" applyFont="1" applyFill="1"/>
    <xf numFmtId="0" fontId="104" fillId="30" borderId="8" xfId="0" applyFont="1" applyFill="1" applyBorder="1"/>
    <xf numFmtId="0" fontId="117" fillId="30" borderId="5" xfId="0" applyFont="1" applyFill="1" applyBorder="1" applyAlignment="1">
      <alignment horizontal="left" vertical="center" indent="2"/>
    </xf>
    <xf numFmtId="0" fontId="117" fillId="30" borderId="5" xfId="0" applyFont="1" applyFill="1" applyBorder="1" applyAlignment="1">
      <alignment vertical="center"/>
    </xf>
    <xf numFmtId="0" fontId="117" fillId="30" borderId="5" xfId="0" applyFont="1" applyFill="1" applyBorder="1" applyAlignment="1">
      <alignment horizontal="center" vertical="center"/>
    </xf>
    <xf numFmtId="0" fontId="117" fillId="30" borderId="6" xfId="0" applyFont="1" applyFill="1" applyBorder="1" applyAlignment="1">
      <alignment vertical="center"/>
    </xf>
    <xf numFmtId="0" fontId="66" fillId="4" borderId="1" xfId="0" applyFont="1" applyFill="1" applyBorder="1" applyAlignment="1">
      <alignment horizontal="center" vertical="center"/>
    </xf>
    <xf numFmtId="0" fontId="27" fillId="4" borderId="2" xfId="0" applyFont="1" applyFill="1" applyBorder="1" applyAlignment="1">
      <alignment vertical="center"/>
    </xf>
    <xf numFmtId="0" fontId="27" fillId="4" borderId="3" xfId="0" applyFont="1" applyFill="1" applyBorder="1" applyAlignment="1">
      <alignment vertical="center"/>
    </xf>
    <xf numFmtId="0" fontId="73" fillId="4" borderId="12" xfId="0" applyFont="1" applyFill="1" applyBorder="1" applyAlignment="1">
      <alignment horizontal="right" vertical="center"/>
    </xf>
    <xf numFmtId="0" fontId="72" fillId="4" borderId="0" xfId="0" applyFont="1" applyFill="1" applyAlignment="1">
      <alignment horizontal="right" vertical="center"/>
    </xf>
    <xf numFmtId="0" fontId="75" fillId="4" borderId="4" xfId="0" applyFont="1" applyFill="1" applyBorder="1" applyAlignment="1">
      <alignment horizontal="center" vertical="center"/>
    </xf>
    <xf numFmtId="0" fontId="75" fillId="4" borderId="5" xfId="0" applyFont="1" applyFill="1" applyBorder="1" applyAlignment="1">
      <alignment horizontal="center" vertical="center"/>
    </xf>
    <xf numFmtId="0" fontId="61" fillId="4" borderId="5" xfId="0" applyFont="1" applyFill="1" applyBorder="1" applyAlignment="1">
      <alignment horizontal="center" vertical="center"/>
    </xf>
    <xf numFmtId="0" fontId="27" fillId="4" borderId="5" xfId="0" applyFont="1" applyFill="1" applyBorder="1" applyAlignment="1">
      <alignment vertical="center"/>
    </xf>
    <xf numFmtId="0" fontId="61" fillId="4" borderId="6" xfId="0" applyFont="1" applyFill="1" applyBorder="1" applyAlignment="1">
      <alignment horizontal="center" vertical="center"/>
    </xf>
    <xf numFmtId="0" fontId="122" fillId="0" borderId="0" xfId="0" applyFont="1"/>
    <xf numFmtId="0" fontId="121" fillId="0" borderId="0" xfId="0" quotePrefix="1" applyFont="1" applyAlignment="1">
      <alignment horizontal="left" vertical="top"/>
    </xf>
    <xf numFmtId="0" fontId="121" fillId="0" borderId="0" xfId="0" applyFont="1" applyAlignment="1">
      <alignment vertical="top"/>
    </xf>
    <xf numFmtId="0" fontId="124" fillId="0" borderId="0" xfId="0" applyFont="1"/>
    <xf numFmtId="0" fontId="27" fillId="4" borderId="24" xfId="0" applyFont="1" applyFill="1" applyBorder="1" applyAlignment="1">
      <alignment horizontal="center" vertical="center" wrapText="1"/>
    </xf>
    <xf numFmtId="0" fontId="27" fillId="4" borderId="25" xfId="0" applyFont="1" applyFill="1" applyBorder="1" applyAlignment="1">
      <alignment horizontal="center" vertical="center" wrapText="1"/>
    </xf>
    <xf numFmtId="0" fontId="27" fillId="4" borderId="7" xfId="0" applyFont="1" applyFill="1" applyBorder="1" applyAlignment="1">
      <alignment horizontal="center" vertical="center" wrapText="1"/>
    </xf>
    <xf numFmtId="184" fontId="13" fillId="29" borderId="28" xfId="0" applyNumberFormat="1" applyFont="1" applyFill="1" applyBorder="1" applyAlignment="1">
      <alignment horizontal="center"/>
    </xf>
    <xf numFmtId="184" fontId="13" fillId="29" borderId="13" xfId="0" applyNumberFormat="1" applyFont="1" applyFill="1" applyBorder="1" applyAlignment="1">
      <alignment horizontal="center"/>
    </xf>
    <xf numFmtId="184" fontId="13" fillId="29" borderId="15" xfId="0" applyNumberFormat="1" applyFont="1" applyFill="1" applyBorder="1" applyAlignment="1">
      <alignment horizontal="center"/>
    </xf>
    <xf numFmtId="184" fontId="13" fillId="0" borderId="22" xfId="0" applyNumberFormat="1" applyFont="1" applyBorder="1" applyAlignment="1">
      <alignment horizontal="center"/>
    </xf>
    <xf numFmtId="0" fontId="120" fillId="0" borderId="0" xfId="2" applyFont="1" applyAlignment="1" applyProtection="1"/>
    <xf numFmtId="0" fontId="125" fillId="0" borderId="0" xfId="2" applyFont="1" applyAlignment="1" applyProtection="1"/>
    <xf numFmtId="0" fontId="126" fillId="0" borderId="0" xfId="0" applyFont="1" applyAlignment="1">
      <alignment vertical="center"/>
    </xf>
    <xf numFmtId="0" fontId="32" fillId="0" borderId="0" xfId="2" applyAlignment="1" applyProtection="1">
      <alignment vertical="center"/>
    </xf>
    <xf numFmtId="0" fontId="128" fillId="0" borderId="0" xfId="0" applyFont="1" applyAlignment="1">
      <alignment vertical="center"/>
    </xf>
    <xf numFmtId="0" fontId="129" fillId="0" borderId="0" xfId="0" applyFont="1" applyAlignment="1">
      <alignment vertical="center"/>
    </xf>
    <xf numFmtId="0" fontId="119" fillId="0" borderId="0" xfId="2" applyFont="1" applyAlignment="1" applyProtection="1">
      <alignment vertical="center"/>
    </xf>
    <xf numFmtId="0" fontId="16" fillId="0" borderId="0" xfId="7" applyFont="1" applyAlignment="1">
      <alignment horizontal="center" vertical="top" wrapText="1"/>
    </xf>
    <xf numFmtId="0" fontId="131" fillId="0" borderId="0" xfId="0" applyFont="1" applyAlignment="1">
      <alignment vertical="center"/>
    </xf>
    <xf numFmtId="177" fontId="16" fillId="0" borderId="0" xfId="7" quotePrefix="1" applyNumberFormat="1" applyFont="1" applyAlignment="1">
      <alignment vertical="center"/>
    </xf>
    <xf numFmtId="0" fontId="53" fillId="0" borderId="0" xfId="0" applyFont="1" applyAlignment="1">
      <alignment vertical="center"/>
    </xf>
    <xf numFmtId="0" fontId="52" fillId="0" borderId="0" xfId="0" applyFont="1" applyAlignment="1">
      <alignment vertical="center"/>
    </xf>
    <xf numFmtId="0" fontId="18" fillId="0" borderId="0" xfId="0" applyFont="1" applyAlignment="1">
      <alignment horizontal="center" vertical="center" wrapText="1"/>
    </xf>
    <xf numFmtId="0" fontId="13" fillId="14" borderId="0" xfId="7" applyFont="1" applyFill="1" applyAlignment="1">
      <alignment horizontal="left"/>
    </xf>
    <xf numFmtId="0" fontId="43" fillId="14" borderId="0" xfId="7" applyFont="1" applyFill="1" applyAlignment="1">
      <alignment horizontal="center" vertical="center" wrapText="1"/>
    </xf>
    <xf numFmtId="0" fontId="27" fillId="14" borderId="0" xfId="7" applyFont="1" applyFill="1" applyAlignment="1">
      <alignment horizontal="center" vertical="center" wrapText="1"/>
    </xf>
    <xf numFmtId="0" fontId="25" fillId="14" borderId="0" xfId="7" applyFont="1" applyFill="1" applyAlignment="1">
      <alignment horizontal="center" vertical="center"/>
    </xf>
    <xf numFmtId="0" fontId="43" fillId="14" borderId="0" xfId="7" applyFont="1" applyFill="1" applyAlignment="1">
      <alignment horizontal="left" vertical="center" wrapText="1"/>
    </xf>
    <xf numFmtId="0" fontId="55" fillId="14" borderId="0" xfId="7" applyFont="1" applyFill="1" applyAlignment="1">
      <alignment horizontal="center" vertical="center" wrapText="1"/>
    </xf>
    <xf numFmtId="182" fontId="105" fillId="14" borderId="0" xfId="7" applyNumberFormat="1" applyFont="1" applyFill="1" applyAlignment="1">
      <alignment horizontal="center" vertical="center"/>
    </xf>
    <xf numFmtId="0" fontId="97" fillId="4" borderId="1" xfId="0" applyFont="1" applyFill="1" applyBorder="1" applyAlignment="1">
      <alignment horizontal="center" vertical="center"/>
    </xf>
    <xf numFmtId="0" fontId="97" fillId="4" borderId="2" xfId="0" applyFont="1" applyFill="1" applyBorder="1" applyAlignment="1">
      <alignment horizontal="center" vertical="center"/>
    </xf>
    <xf numFmtId="0" fontId="97" fillId="4" borderId="3" xfId="0" applyFont="1" applyFill="1" applyBorder="1" applyAlignment="1">
      <alignment horizontal="center" vertical="center"/>
    </xf>
    <xf numFmtId="0" fontId="97" fillId="4" borderId="4" xfId="0" applyFont="1" applyFill="1" applyBorder="1" applyAlignment="1">
      <alignment horizontal="center" vertical="center"/>
    </xf>
    <xf numFmtId="0" fontId="97" fillId="4" borderId="5" xfId="0" applyFont="1" applyFill="1" applyBorder="1" applyAlignment="1">
      <alignment horizontal="center" vertical="center"/>
    </xf>
    <xf numFmtId="0" fontId="97" fillId="4" borderId="6" xfId="0" applyFont="1" applyFill="1" applyBorder="1" applyAlignment="1">
      <alignment horizontal="center" vertical="center"/>
    </xf>
    <xf numFmtId="0" fontId="27" fillId="14" borderId="12" xfId="0" applyFont="1" applyFill="1" applyBorder="1" applyAlignment="1">
      <alignment horizontal="left" vertical="center"/>
    </xf>
    <xf numFmtId="0" fontId="27" fillId="14" borderId="0" xfId="0" applyFont="1" applyFill="1" applyAlignment="1">
      <alignment horizontal="left" vertical="center"/>
    </xf>
    <xf numFmtId="0" fontId="27" fillId="14" borderId="8" xfId="0" applyFont="1" applyFill="1" applyBorder="1" applyAlignment="1">
      <alignment horizontal="left" vertical="center"/>
    </xf>
    <xf numFmtId="0" fontId="117" fillId="33" borderId="12" xfId="0" applyFont="1" applyFill="1" applyBorder="1" applyAlignment="1">
      <alignment horizontal="left" vertical="center"/>
    </xf>
    <xf numFmtId="0" fontId="117" fillId="33" borderId="0" xfId="0" applyFont="1" applyFill="1" applyAlignment="1">
      <alignment horizontal="left" vertical="center"/>
    </xf>
    <xf numFmtId="0" fontId="117" fillId="33" borderId="8" xfId="0" applyFont="1" applyFill="1" applyBorder="1" applyAlignment="1">
      <alignment horizontal="left" vertical="center"/>
    </xf>
    <xf numFmtId="0" fontId="117" fillId="13" borderId="12" xfId="0" applyFont="1" applyFill="1" applyBorder="1" applyAlignment="1">
      <alignment horizontal="left" vertical="center"/>
    </xf>
    <xf numFmtId="0" fontId="117" fillId="13" borderId="0" xfId="0" applyFont="1" applyFill="1" applyAlignment="1">
      <alignment horizontal="left" vertical="center"/>
    </xf>
    <xf numFmtId="0" fontId="117" fillId="13" borderId="8" xfId="0" applyFont="1" applyFill="1" applyBorder="1" applyAlignment="1">
      <alignment horizontal="left" vertical="center"/>
    </xf>
    <xf numFmtId="0" fontId="27" fillId="18" borderId="12" xfId="0" applyFont="1" applyFill="1" applyBorder="1" applyAlignment="1">
      <alignment horizontal="left" vertical="center"/>
    </xf>
    <xf numFmtId="0" fontId="27" fillId="18" borderId="0" xfId="0" applyFont="1" applyFill="1" applyAlignment="1">
      <alignment horizontal="left" vertical="center"/>
    </xf>
    <xf numFmtId="0" fontId="27" fillId="18" borderId="8" xfId="0" applyFont="1" applyFill="1" applyBorder="1" applyAlignment="1">
      <alignment horizontal="left" vertical="center"/>
    </xf>
    <xf numFmtId="0" fontId="27" fillId="19" borderId="12" xfId="0" applyFont="1" applyFill="1" applyBorder="1" applyAlignment="1">
      <alignment horizontal="left" vertical="center"/>
    </xf>
    <xf numFmtId="0" fontId="27" fillId="19" borderId="0" xfId="0" applyFont="1" applyFill="1" applyAlignment="1">
      <alignment horizontal="left" vertical="center"/>
    </xf>
    <xf numFmtId="0" fontId="27" fillId="19" borderId="8" xfId="0" applyFont="1" applyFill="1" applyBorder="1" applyAlignment="1">
      <alignment horizontal="left" vertical="center"/>
    </xf>
    <xf numFmtId="0" fontId="117" fillId="26" borderId="12" xfId="0" applyFont="1" applyFill="1" applyBorder="1" applyAlignment="1">
      <alignment horizontal="left" vertical="center"/>
    </xf>
    <xf numFmtId="0" fontId="117" fillId="26" borderId="0" xfId="0" applyFont="1" applyFill="1" applyAlignment="1">
      <alignment horizontal="left" vertical="center"/>
    </xf>
    <xf numFmtId="0" fontId="117" fillId="26" borderId="8" xfId="0" applyFont="1" applyFill="1" applyBorder="1" applyAlignment="1">
      <alignment horizontal="left" vertical="center"/>
    </xf>
    <xf numFmtId="0" fontId="96" fillId="6" borderId="1" xfId="0" applyFont="1" applyFill="1" applyBorder="1" applyAlignment="1">
      <alignment horizontal="center" vertical="center" wrapText="1"/>
    </xf>
    <xf numFmtId="0" fontId="96" fillId="6" borderId="2" xfId="0" applyFont="1" applyFill="1" applyBorder="1" applyAlignment="1">
      <alignment horizontal="center" vertical="center" wrapText="1"/>
    </xf>
    <xf numFmtId="0" fontId="96" fillId="6" borderId="3" xfId="0" applyFont="1" applyFill="1" applyBorder="1" applyAlignment="1">
      <alignment horizontal="center" vertical="center" wrapText="1"/>
    </xf>
    <xf numFmtId="0" fontId="96" fillId="6" borderId="12" xfId="0" applyFont="1" applyFill="1" applyBorder="1" applyAlignment="1">
      <alignment horizontal="center" vertical="center" wrapText="1"/>
    </xf>
    <xf numFmtId="0" fontId="96" fillId="6" borderId="0" xfId="0" applyFont="1" applyFill="1" applyAlignment="1">
      <alignment horizontal="center" vertical="center" wrapText="1"/>
    </xf>
    <xf numFmtId="0" fontId="96" fillId="6" borderId="8" xfId="0" applyFont="1" applyFill="1" applyBorder="1" applyAlignment="1">
      <alignment horizontal="center" vertical="center" wrapText="1"/>
    </xf>
    <xf numFmtId="0" fontId="96" fillId="6" borderId="4" xfId="0" applyFont="1" applyFill="1" applyBorder="1" applyAlignment="1">
      <alignment horizontal="center" vertical="center" wrapText="1"/>
    </xf>
    <xf numFmtId="0" fontId="96" fillId="6" borderId="5" xfId="0" applyFont="1" applyFill="1" applyBorder="1" applyAlignment="1">
      <alignment horizontal="center" vertical="center" wrapText="1"/>
    </xf>
    <xf numFmtId="0" fontId="96" fillId="6" borderId="6" xfId="0" applyFont="1" applyFill="1" applyBorder="1" applyAlignment="1">
      <alignment horizontal="center" vertical="center" wrapText="1"/>
    </xf>
    <xf numFmtId="0" fontId="27" fillId="5" borderId="12" xfId="0" applyFont="1" applyFill="1" applyBorder="1" applyAlignment="1">
      <alignment horizontal="center" vertical="center" wrapText="1"/>
    </xf>
    <xf numFmtId="0" fontId="27" fillId="5" borderId="0" xfId="0" applyFont="1" applyFill="1" applyAlignment="1">
      <alignment horizontal="center" vertical="center" wrapText="1"/>
    </xf>
    <xf numFmtId="0" fontId="27" fillId="5" borderId="8" xfId="0" applyFont="1" applyFill="1" applyBorder="1" applyAlignment="1">
      <alignment horizontal="center" vertical="center" wrapText="1"/>
    </xf>
    <xf numFmtId="0" fontId="27" fillId="5" borderId="4" xfId="0" applyFont="1" applyFill="1" applyBorder="1" applyAlignment="1">
      <alignment horizontal="center" vertical="center" wrapText="1"/>
    </xf>
    <xf numFmtId="0" fontId="27" fillId="5" borderId="5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27" fillId="32" borderId="1" xfId="0" applyFont="1" applyFill="1" applyBorder="1" applyAlignment="1">
      <alignment horizontal="left" vertical="center"/>
    </xf>
    <xf numFmtId="0" fontId="27" fillId="32" borderId="2" xfId="0" applyFont="1" applyFill="1" applyBorder="1" applyAlignment="1">
      <alignment horizontal="left" vertical="center"/>
    </xf>
    <xf numFmtId="0" fontId="27" fillId="32" borderId="3" xfId="0" applyFont="1" applyFill="1" applyBorder="1" applyAlignment="1">
      <alignment horizontal="left" vertical="center"/>
    </xf>
    <xf numFmtId="0" fontId="117" fillId="8" borderId="1" xfId="0" applyFont="1" applyFill="1" applyBorder="1" applyAlignment="1">
      <alignment horizontal="left" vertical="center"/>
    </xf>
    <xf numFmtId="0" fontId="117" fillId="8" borderId="2" xfId="0" applyFont="1" applyFill="1" applyBorder="1" applyAlignment="1">
      <alignment horizontal="left" vertical="center"/>
    </xf>
    <xf numFmtId="0" fontId="117" fillId="8" borderId="3" xfId="0" applyFont="1" applyFill="1" applyBorder="1" applyAlignment="1">
      <alignment horizontal="left" vertical="center"/>
    </xf>
    <xf numFmtId="0" fontId="27" fillId="17" borderId="12" xfId="0" applyFont="1" applyFill="1" applyBorder="1" applyAlignment="1">
      <alignment horizontal="left" vertical="center"/>
    </xf>
    <xf numFmtId="0" fontId="27" fillId="17" borderId="0" xfId="0" applyFont="1" applyFill="1" applyAlignment="1">
      <alignment horizontal="left" vertical="center"/>
    </xf>
    <xf numFmtId="0" fontId="27" fillId="17" borderId="8" xfId="0" applyFont="1" applyFill="1" applyBorder="1" applyAlignment="1">
      <alignment horizontal="left" vertical="center"/>
    </xf>
    <xf numFmtId="0" fontId="117" fillId="23" borderId="12" xfId="0" applyFont="1" applyFill="1" applyBorder="1" applyAlignment="1">
      <alignment horizontal="left" vertical="center"/>
    </xf>
    <xf numFmtId="0" fontId="117" fillId="23" borderId="0" xfId="0" applyFont="1" applyFill="1" applyAlignment="1">
      <alignment horizontal="left" vertical="center"/>
    </xf>
    <xf numFmtId="0" fontId="117" fillId="23" borderId="8" xfId="0" applyFont="1" applyFill="1" applyBorder="1" applyAlignment="1">
      <alignment horizontal="left" vertical="center"/>
    </xf>
    <xf numFmtId="0" fontId="27" fillId="16" borderId="12" xfId="0" applyFont="1" applyFill="1" applyBorder="1" applyAlignment="1">
      <alignment horizontal="left" vertical="center"/>
    </xf>
    <xf numFmtId="0" fontId="27" fillId="16" borderId="0" xfId="0" applyFont="1" applyFill="1" applyAlignment="1">
      <alignment horizontal="left" vertical="center"/>
    </xf>
    <xf numFmtId="0" fontId="27" fillId="16" borderId="8" xfId="0" applyFont="1" applyFill="1" applyBorder="1" applyAlignment="1">
      <alignment horizontal="left" vertical="center"/>
    </xf>
    <xf numFmtId="0" fontId="65" fillId="8" borderId="2" xfId="0" applyFont="1" applyFill="1" applyBorder="1" applyAlignment="1">
      <alignment horizontal="center" vertical="center" wrapText="1"/>
    </xf>
    <xf numFmtId="0" fontId="65" fillId="8" borderId="3" xfId="0" applyFont="1" applyFill="1" applyBorder="1" applyAlignment="1">
      <alignment horizontal="center" vertical="center" wrapText="1"/>
    </xf>
    <xf numFmtId="0" fontId="65" fillId="8" borderId="5" xfId="0" applyFont="1" applyFill="1" applyBorder="1" applyAlignment="1">
      <alignment horizontal="center" vertical="center" wrapText="1"/>
    </xf>
    <xf numFmtId="0" fontId="65" fillId="8" borderId="6" xfId="0" applyFont="1" applyFill="1" applyBorder="1" applyAlignment="1">
      <alignment horizontal="center" vertical="center" wrapText="1"/>
    </xf>
    <xf numFmtId="0" fontId="62" fillId="15" borderId="19" xfId="0" applyFont="1" applyFill="1" applyBorder="1" applyAlignment="1">
      <alignment horizontal="center" vertical="center" wrapText="1"/>
    </xf>
    <xf numFmtId="0" fontId="62" fillId="15" borderId="10" xfId="0" applyFont="1" applyFill="1" applyBorder="1" applyAlignment="1">
      <alignment horizontal="center" vertical="center" wrapText="1"/>
    </xf>
    <xf numFmtId="0" fontId="62" fillId="15" borderId="11" xfId="0" applyFont="1" applyFill="1" applyBorder="1" applyAlignment="1">
      <alignment horizontal="center" vertical="center" wrapText="1"/>
    </xf>
    <xf numFmtId="0" fontId="63" fillId="12" borderId="7" xfId="0" applyFont="1" applyFill="1" applyBorder="1" applyAlignment="1">
      <alignment horizontal="center" vertical="center" wrapText="1"/>
    </xf>
    <xf numFmtId="0" fontId="63" fillId="12" borderId="9" xfId="0" applyFont="1" applyFill="1" applyBorder="1" applyAlignment="1">
      <alignment horizontal="center" vertical="center" wrapText="1"/>
    </xf>
    <xf numFmtId="0" fontId="63" fillId="12" borderId="18" xfId="0" applyFont="1" applyFill="1" applyBorder="1" applyAlignment="1">
      <alignment horizontal="center" vertical="center" wrapText="1"/>
    </xf>
    <xf numFmtId="0" fontId="62" fillId="17" borderId="7" xfId="0" applyFont="1" applyFill="1" applyBorder="1" applyAlignment="1">
      <alignment horizontal="center" vertical="center" wrapText="1"/>
    </xf>
    <xf numFmtId="0" fontId="62" fillId="17" borderId="9" xfId="0" applyFont="1" applyFill="1" applyBorder="1" applyAlignment="1">
      <alignment horizontal="center" vertical="center" wrapText="1"/>
    </xf>
    <xf numFmtId="0" fontId="62" fillId="17" borderId="18" xfId="0" applyFont="1" applyFill="1" applyBorder="1" applyAlignment="1">
      <alignment horizontal="center" vertical="center" wrapText="1"/>
    </xf>
    <xf numFmtId="0" fontId="62" fillId="22" borderId="7" xfId="0" applyFont="1" applyFill="1" applyBorder="1" applyAlignment="1">
      <alignment horizontal="center" vertical="center" wrapText="1"/>
    </xf>
    <xf numFmtId="0" fontId="62" fillId="22" borderId="9" xfId="0" applyFont="1" applyFill="1" applyBorder="1" applyAlignment="1">
      <alignment horizontal="center" vertical="center" wrapText="1"/>
    </xf>
    <xf numFmtId="0" fontId="62" fillId="22" borderId="18" xfId="0" applyFont="1" applyFill="1" applyBorder="1" applyAlignment="1">
      <alignment horizontal="center" vertical="center" wrapText="1"/>
    </xf>
    <xf numFmtId="0" fontId="89" fillId="8" borderId="1" xfId="0" applyFont="1" applyFill="1" applyBorder="1" applyAlignment="1">
      <alignment horizontal="center" vertical="center" wrapText="1"/>
    </xf>
    <xf numFmtId="0" fontId="89" fillId="8" borderId="2" xfId="0" applyFont="1" applyFill="1" applyBorder="1" applyAlignment="1">
      <alignment horizontal="center" vertical="center" wrapText="1"/>
    </xf>
    <xf numFmtId="0" fontId="89" fillId="8" borderId="3" xfId="0" applyFont="1" applyFill="1" applyBorder="1" applyAlignment="1">
      <alignment horizontal="center" vertical="center" wrapText="1"/>
    </xf>
    <xf numFmtId="0" fontId="89" fillId="8" borderId="12" xfId="0" applyFont="1" applyFill="1" applyBorder="1" applyAlignment="1">
      <alignment horizontal="center" vertical="center" wrapText="1"/>
    </xf>
    <xf numFmtId="0" fontId="89" fillId="8" borderId="0" xfId="0" applyFont="1" applyFill="1" applyAlignment="1">
      <alignment horizontal="center" vertical="center" wrapText="1"/>
    </xf>
    <xf numFmtId="0" fontId="89" fillId="8" borderId="8" xfId="0" applyFont="1" applyFill="1" applyBorder="1" applyAlignment="1">
      <alignment horizontal="center" vertical="center" wrapText="1"/>
    </xf>
    <xf numFmtId="0" fontId="89" fillId="8" borderId="4" xfId="0" applyFont="1" applyFill="1" applyBorder="1" applyAlignment="1">
      <alignment horizontal="center" vertical="center" wrapText="1"/>
    </xf>
    <xf numFmtId="0" fontId="89" fillId="8" borderId="5" xfId="0" applyFont="1" applyFill="1" applyBorder="1" applyAlignment="1">
      <alignment horizontal="center" vertical="center" wrapText="1"/>
    </xf>
    <xf numFmtId="0" fontId="89" fillId="8" borderId="6" xfId="0" applyFont="1" applyFill="1" applyBorder="1" applyAlignment="1">
      <alignment horizontal="center" vertical="center" wrapText="1"/>
    </xf>
    <xf numFmtId="0" fontId="107" fillId="8" borderId="1" xfId="18" applyFont="1" applyFill="1" applyBorder="1" applyAlignment="1">
      <alignment horizontal="center" vertical="center" wrapText="1"/>
    </xf>
    <xf numFmtId="0" fontId="107" fillId="8" borderId="2" xfId="18" applyFont="1" applyFill="1" applyBorder="1" applyAlignment="1">
      <alignment horizontal="center" vertical="center" wrapText="1"/>
    </xf>
    <xf numFmtId="0" fontId="107" fillId="8" borderId="3" xfId="18" applyFont="1" applyFill="1" applyBorder="1" applyAlignment="1">
      <alignment horizontal="center" vertical="center" wrapText="1"/>
    </xf>
    <xf numFmtId="0" fontId="107" fillId="8" borderId="12" xfId="18" applyFont="1" applyFill="1" applyBorder="1" applyAlignment="1">
      <alignment horizontal="center" vertical="center" wrapText="1"/>
    </xf>
    <xf numFmtId="0" fontId="107" fillId="8" borderId="0" xfId="18" applyFont="1" applyFill="1" applyBorder="1" applyAlignment="1">
      <alignment horizontal="center" vertical="center" wrapText="1"/>
    </xf>
    <xf numFmtId="0" fontId="107" fillId="8" borderId="8" xfId="18" applyFont="1" applyFill="1" applyBorder="1" applyAlignment="1">
      <alignment horizontal="center" vertical="center" wrapText="1"/>
    </xf>
    <xf numFmtId="0" fontId="27" fillId="5" borderId="2" xfId="0" applyFont="1" applyFill="1" applyBorder="1" applyAlignment="1">
      <alignment horizontal="center" vertical="center" wrapText="1"/>
    </xf>
    <xf numFmtId="0" fontId="27" fillId="5" borderId="3" xfId="0" applyFont="1" applyFill="1" applyBorder="1" applyAlignment="1">
      <alignment horizontal="center" vertical="center" wrapText="1"/>
    </xf>
    <xf numFmtId="0" fontId="62" fillId="14" borderId="7" xfId="0" applyFont="1" applyFill="1" applyBorder="1" applyAlignment="1">
      <alignment horizontal="center" vertical="center" wrapText="1"/>
    </xf>
    <xf numFmtId="0" fontId="62" fillId="14" borderId="9" xfId="0" applyFont="1" applyFill="1" applyBorder="1" applyAlignment="1">
      <alignment horizontal="center" vertical="center" wrapText="1"/>
    </xf>
    <xf numFmtId="0" fontId="62" fillId="14" borderId="18" xfId="0" applyFont="1" applyFill="1" applyBorder="1" applyAlignment="1">
      <alignment horizontal="center" vertical="center" wrapText="1"/>
    </xf>
    <xf numFmtId="0" fontId="63" fillId="33" borderId="7" xfId="19" applyFont="1" applyFill="1" applyBorder="1" applyAlignment="1">
      <alignment horizontal="center" vertical="center" wrapText="1"/>
    </xf>
    <xf numFmtId="0" fontId="63" fillId="33" borderId="9" xfId="19" applyFont="1" applyFill="1" applyBorder="1" applyAlignment="1">
      <alignment horizontal="center" vertical="center" wrapText="1"/>
    </xf>
    <xf numFmtId="0" fontId="63" fillId="33" borderId="18" xfId="19" applyFont="1" applyFill="1" applyBorder="1" applyAlignment="1">
      <alignment horizontal="center" vertical="center" wrapText="1"/>
    </xf>
    <xf numFmtId="0" fontId="63" fillId="23" borderId="7" xfId="0" applyFont="1" applyFill="1" applyBorder="1" applyAlignment="1">
      <alignment horizontal="center" vertical="center" wrapText="1"/>
    </xf>
    <xf numFmtId="0" fontId="63" fillId="23" borderId="9" xfId="0" applyFont="1" applyFill="1" applyBorder="1" applyAlignment="1">
      <alignment horizontal="center" vertical="center" wrapText="1"/>
    </xf>
    <xf numFmtId="0" fontId="63" fillId="23" borderId="18" xfId="0" applyFont="1" applyFill="1" applyBorder="1" applyAlignment="1">
      <alignment horizontal="center" vertical="center" wrapText="1"/>
    </xf>
    <xf numFmtId="0" fontId="63" fillId="27" borderId="7" xfId="0" applyFont="1" applyFill="1" applyBorder="1" applyAlignment="1">
      <alignment horizontal="center" vertical="center" wrapText="1"/>
    </xf>
    <xf numFmtId="0" fontId="63" fillId="27" borderId="9" xfId="0" applyFont="1" applyFill="1" applyBorder="1" applyAlignment="1">
      <alignment horizontal="center" vertical="center" wrapText="1"/>
    </xf>
    <xf numFmtId="0" fontId="63" fillId="27" borderId="18" xfId="0" applyFont="1" applyFill="1" applyBorder="1" applyAlignment="1">
      <alignment horizontal="center" vertical="center" wrapText="1"/>
    </xf>
    <xf numFmtId="0" fontId="62" fillId="11" borderId="7" xfId="0" applyFont="1" applyFill="1" applyBorder="1" applyAlignment="1">
      <alignment horizontal="center" vertical="center" wrapText="1"/>
    </xf>
    <xf numFmtId="0" fontId="62" fillId="11" borderId="9" xfId="0" applyFont="1" applyFill="1" applyBorder="1" applyAlignment="1">
      <alignment horizontal="center" vertical="center" wrapText="1"/>
    </xf>
    <xf numFmtId="0" fontId="62" fillId="11" borderId="18" xfId="0" applyFont="1" applyFill="1" applyBorder="1" applyAlignment="1">
      <alignment horizontal="center" vertical="center" wrapText="1"/>
    </xf>
    <xf numFmtId="0" fontId="62" fillId="32" borderId="7" xfId="0" applyFont="1" applyFill="1" applyBorder="1" applyAlignment="1">
      <alignment horizontal="center" vertical="center" wrapText="1"/>
    </xf>
    <xf numFmtId="0" fontId="62" fillId="32" borderId="9" xfId="0" applyFont="1" applyFill="1" applyBorder="1" applyAlignment="1">
      <alignment horizontal="center" vertical="center" wrapText="1"/>
    </xf>
    <xf numFmtId="0" fontId="62" fillId="32" borderId="18" xfId="0" applyFont="1" applyFill="1" applyBorder="1" applyAlignment="1">
      <alignment horizontal="center" vertical="center" wrapText="1"/>
    </xf>
    <xf numFmtId="0" fontId="63" fillId="13" borderId="7" xfId="0" applyFont="1" applyFill="1" applyBorder="1" applyAlignment="1">
      <alignment horizontal="center" vertical="center" wrapText="1"/>
    </xf>
    <xf numFmtId="0" fontId="63" fillId="13" borderId="9" xfId="0" applyFont="1" applyFill="1" applyBorder="1" applyAlignment="1">
      <alignment horizontal="center" vertical="center" wrapText="1"/>
    </xf>
    <xf numFmtId="0" fontId="63" fillId="13" borderId="18" xfId="0" applyFont="1" applyFill="1" applyBorder="1" applyAlignment="1">
      <alignment horizontal="center" vertical="center" wrapText="1"/>
    </xf>
    <xf numFmtId="0" fontId="62" fillId="16" borderId="7" xfId="0" applyFont="1" applyFill="1" applyBorder="1" applyAlignment="1">
      <alignment horizontal="center" vertical="center" wrapText="1"/>
    </xf>
    <xf numFmtId="0" fontId="62" fillId="16" borderId="9" xfId="0" applyFont="1" applyFill="1" applyBorder="1" applyAlignment="1">
      <alignment horizontal="center" vertical="center" wrapText="1"/>
    </xf>
    <xf numFmtId="0" fontId="62" fillId="16" borderId="18" xfId="0" applyFont="1" applyFill="1" applyBorder="1" applyAlignment="1">
      <alignment horizontal="center" vertical="center" wrapText="1"/>
    </xf>
    <xf numFmtId="0" fontId="62" fillId="19" borderId="7" xfId="0" applyFont="1" applyFill="1" applyBorder="1" applyAlignment="1">
      <alignment horizontal="center" vertical="center" wrapText="1"/>
    </xf>
    <xf numFmtId="0" fontId="62" fillId="19" borderId="9" xfId="0" applyFont="1" applyFill="1" applyBorder="1" applyAlignment="1">
      <alignment horizontal="center" vertical="center" wrapText="1"/>
    </xf>
    <xf numFmtId="0" fontId="62" fillId="19" borderId="18" xfId="0" applyFont="1" applyFill="1" applyBorder="1" applyAlignment="1">
      <alignment horizontal="center" vertical="center" wrapText="1"/>
    </xf>
    <xf numFmtId="0" fontId="63" fillId="26" borderId="7" xfId="0" applyFont="1" applyFill="1" applyBorder="1" applyAlignment="1">
      <alignment horizontal="center" vertical="center" wrapText="1"/>
    </xf>
    <xf numFmtId="0" fontId="63" fillId="26" borderId="9" xfId="0" applyFont="1" applyFill="1" applyBorder="1" applyAlignment="1">
      <alignment horizontal="center" vertical="center" wrapText="1"/>
    </xf>
    <xf numFmtId="0" fontId="63" fillId="26" borderId="18" xfId="0" applyFont="1" applyFill="1" applyBorder="1" applyAlignment="1">
      <alignment horizontal="center" vertical="center" wrapText="1"/>
    </xf>
    <xf numFmtId="0" fontId="27" fillId="5" borderId="1" xfId="0" applyFont="1" applyFill="1" applyBorder="1" applyAlignment="1">
      <alignment horizontal="center" vertical="center" wrapText="1"/>
    </xf>
    <xf numFmtId="0" fontId="61" fillId="10" borderId="1" xfId="0" applyFont="1" applyFill="1" applyBorder="1" applyAlignment="1">
      <alignment horizontal="center" vertical="center" wrapText="1"/>
    </xf>
    <xf numFmtId="0" fontId="61" fillId="10" borderId="2" xfId="0" applyFont="1" applyFill="1" applyBorder="1" applyAlignment="1">
      <alignment horizontal="center" vertical="center" wrapText="1"/>
    </xf>
    <xf numFmtId="0" fontId="61" fillId="10" borderId="3" xfId="0" applyFont="1" applyFill="1" applyBorder="1" applyAlignment="1">
      <alignment horizontal="center" vertical="center" wrapText="1"/>
    </xf>
    <xf numFmtId="0" fontId="61" fillId="10" borderId="4" xfId="0" applyFont="1" applyFill="1" applyBorder="1" applyAlignment="1">
      <alignment horizontal="center" vertical="center" wrapText="1"/>
    </xf>
    <xf numFmtId="0" fontId="61" fillId="10" borderId="5" xfId="0" applyFont="1" applyFill="1" applyBorder="1" applyAlignment="1">
      <alignment horizontal="center" vertical="center" wrapText="1"/>
    </xf>
    <xf numFmtId="0" fontId="61" fillId="10" borderId="6" xfId="0" applyFont="1" applyFill="1" applyBorder="1" applyAlignment="1">
      <alignment horizontal="center" vertical="center" wrapText="1"/>
    </xf>
    <xf numFmtId="0" fontId="62" fillId="18" borderId="7" xfId="0" applyFont="1" applyFill="1" applyBorder="1" applyAlignment="1">
      <alignment horizontal="center" vertical="center" wrapText="1"/>
    </xf>
    <xf numFmtId="0" fontId="62" fillId="18" borderId="9" xfId="0" applyFont="1" applyFill="1" applyBorder="1" applyAlignment="1">
      <alignment horizontal="center" vertical="center" wrapText="1"/>
    </xf>
    <xf numFmtId="0" fontId="62" fillId="18" borderId="18" xfId="0" applyFont="1" applyFill="1" applyBorder="1" applyAlignment="1">
      <alignment horizontal="center" vertical="center" wrapText="1"/>
    </xf>
    <xf numFmtId="0" fontId="117" fillId="8" borderId="1" xfId="0" applyFont="1" applyFill="1" applyBorder="1" applyAlignment="1">
      <alignment horizontal="center" vertical="center" wrapText="1"/>
    </xf>
    <xf numFmtId="0" fontId="117" fillId="8" borderId="2" xfId="0" applyFont="1" applyFill="1" applyBorder="1" applyAlignment="1">
      <alignment horizontal="center" vertical="center" wrapText="1"/>
    </xf>
    <xf numFmtId="0" fontId="117" fillId="8" borderId="3" xfId="0" applyFont="1" applyFill="1" applyBorder="1" applyAlignment="1">
      <alignment horizontal="center" vertical="center" wrapText="1"/>
    </xf>
    <xf numFmtId="0" fontId="117" fillId="8" borderId="4" xfId="0" applyFont="1" applyFill="1" applyBorder="1" applyAlignment="1">
      <alignment horizontal="center" vertical="center" wrapText="1"/>
    </xf>
    <xf numFmtId="0" fontId="117" fillId="8" borderId="5" xfId="0" applyFont="1" applyFill="1" applyBorder="1" applyAlignment="1">
      <alignment horizontal="center" vertical="center" wrapText="1"/>
    </xf>
    <xf numFmtId="0" fontId="117" fillId="8" borderId="6" xfId="0" applyFont="1" applyFill="1" applyBorder="1" applyAlignment="1">
      <alignment horizontal="center" vertical="center" wrapText="1"/>
    </xf>
    <xf numFmtId="0" fontId="115" fillId="30" borderId="7" xfId="0" applyFont="1" applyFill="1" applyBorder="1" applyAlignment="1">
      <alignment horizontal="center" vertical="center" wrapText="1"/>
    </xf>
    <xf numFmtId="0" fontId="115" fillId="30" borderId="9" xfId="0" applyFont="1" applyFill="1" applyBorder="1" applyAlignment="1">
      <alignment horizontal="center" vertical="center" wrapText="1"/>
    </xf>
    <xf numFmtId="0" fontId="27" fillId="31" borderId="2" xfId="0" applyFont="1" applyFill="1" applyBorder="1" applyAlignment="1">
      <alignment horizontal="center" vertical="center"/>
    </xf>
    <xf numFmtId="0" fontId="27" fillId="31" borderId="3" xfId="0" applyFont="1" applyFill="1" applyBorder="1" applyAlignment="1">
      <alignment horizontal="center" vertical="center"/>
    </xf>
    <xf numFmtId="0" fontId="27" fillId="31" borderId="1" xfId="0" applyFont="1" applyFill="1" applyBorder="1" applyAlignment="1">
      <alignment horizontal="center" vertical="center" wrapText="1"/>
    </xf>
    <xf numFmtId="0" fontId="27" fillId="31" borderId="2" xfId="0" applyFont="1" applyFill="1" applyBorder="1" applyAlignment="1">
      <alignment horizontal="center" vertical="center" wrapText="1"/>
    </xf>
    <xf numFmtId="0" fontId="27" fillId="31" borderId="3" xfId="0" applyFont="1" applyFill="1" applyBorder="1" applyAlignment="1">
      <alignment horizontal="center" vertical="center" wrapText="1"/>
    </xf>
    <xf numFmtId="185" fontId="27" fillId="31" borderId="0" xfId="0" applyNumberFormat="1" applyFont="1" applyFill="1" applyAlignment="1">
      <alignment horizontal="center" vertical="center"/>
    </xf>
    <xf numFmtId="185" fontId="27" fillId="31" borderId="8" xfId="0" applyNumberFormat="1" applyFont="1" applyFill="1" applyBorder="1" applyAlignment="1">
      <alignment horizontal="center" vertical="center"/>
    </xf>
    <xf numFmtId="185" fontId="27" fillId="31" borderId="0" xfId="0" applyNumberFormat="1" applyFont="1" applyFill="1" applyAlignment="1">
      <alignment horizontal="center" vertical="center" wrapText="1"/>
    </xf>
    <xf numFmtId="185" fontId="27" fillId="31" borderId="8" xfId="0" applyNumberFormat="1" applyFont="1" applyFill="1" applyBorder="1" applyAlignment="1">
      <alignment horizontal="center" vertical="center" wrapText="1"/>
    </xf>
    <xf numFmtId="185" fontId="27" fillId="31" borderId="12" xfId="0" applyNumberFormat="1" applyFont="1" applyFill="1" applyBorder="1" applyAlignment="1">
      <alignment horizontal="center" vertical="center" wrapText="1"/>
    </xf>
    <xf numFmtId="185" fontId="27" fillId="31" borderId="4" xfId="0" applyNumberFormat="1" applyFont="1" applyFill="1" applyBorder="1" applyAlignment="1">
      <alignment horizontal="center" vertical="center" wrapText="1"/>
    </xf>
    <xf numFmtId="185" fontId="27" fillId="31" borderId="5" xfId="0" applyNumberFormat="1" applyFont="1" applyFill="1" applyBorder="1" applyAlignment="1">
      <alignment horizontal="center" vertical="center" wrapText="1"/>
    </xf>
    <xf numFmtId="185" fontId="27" fillId="31" borderId="6" xfId="0" applyNumberFormat="1" applyFont="1" applyFill="1" applyBorder="1" applyAlignment="1">
      <alignment horizontal="center" vertical="center" wrapText="1"/>
    </xf>
    <xf numFmtId="0" fontId="97" fillId="31" borderId="9" xfId="0" applyFont="1" applyFill="1" applyBorder="1" applyAlignment="1">
      <alignment horizontal="center" vertical="center" wrapText="1"/>
    </xf>
    <xf numFmtId="0" fontId="97" fillId="31" borderId="18" xfId="0" applyFont="1" applyFill="1" applyBorder="1" applyAlignment="1">
      <alignment horizontal="center" vertical="center" wrapText="1"/>
    </xf>
    <xf numFmtId="185" fontId="118" fillId="31" borderId="39" xfId="0" applyNumberFormat="1" applyFont="1" applyFill="1" applyBorder="1" applyAlignment="1">
      <alignment horizontal="center" vertical="center"/>
    </xf>
    <xf numFmtId="185" fontId="118" fillId="31" borderId="40" xfId="0" applyNumberFormat="1" applyFont="1" applyFill="1" applyBorder="1" applyAlignment="1">
      <alignment horizontal="center" vertical="center"/>
    </xf>
    <xf numFmtId="185" fontId="118" fillId="31" borderId="41" xfId="0" applyNumberFormat="1" applyFont="1" applyFill="1" applyBorder="1" applyAlignment="1">
      <alignment horizontal="center" vertical="center"/>
    </xf>
    <xf numFmtId="0" fontId="121" fillId="0" borderId="1" xfId="0" applyFont="1" applyBorder="1" applyAlignment="1">
      <alignment horizontal="center" wrapText="1"/>
    </xf>
    <xf numFmtId="0" fontId="121" fillId="0" borderId="2" xfId="0" applyFont="1" applyBorder="1" applyAlignment="1">
      <alignment horizontal="center" wrapText="1"/>
    </xf>
    <xf numFmtId="0" fontId="121" fillId="0" borderId="3" xfId="0" applyFont="1" applyBorder="1" applyAlignment="1">
      <alignment horizontal="center" wrapText="1"/>
    </xf>
    <xf numFmtId="0" fontId="121" fillId="0" borderId="4" xfId="0" applyFont="1" applyBorder="1" applyAlignment="1">
      <alignment horizontal="center" wrapText="1"/>
    </xf>
    <xf numFmtId="0" fontId="121" fillId="0" borderId="5" xfId="0" applyFont="1" applyBorder="1" applyAlignment="1">
      <alignment horizontal="center" wrapText="1"/>
    </xf>
    <xf numFmtId="0" fontId="121" fillId="0" borderId="6" xfId="0" applyFont="1" applyBorder="1" applyAlignment="1">
      <alignment horizontal="center" wrapText="1"/>
    </xf>
    <xf numFmtId="0" fontId="123" fillId="0" borderId="31" xfId="0" applyFont="1" applyBorder="1" applyAlignment="1">
      <alignment horizontal="left" vertical="top" wrapText="1" readingOrder="1"/>
    </xf>
    <xf numFmtId="0" fontId="123" fillId="0" borderId="32" xfId="0" applyFont="1" applyBorder="1" applyAlignment="1">
      <alignment horizontal="left" vertical="top" readingOrder="1"/>
    </xf>
    <xf numFmtId="0" fontId="123" fillId="0" borderId="33" xfId="0" applyFont="1" applyBorder="1" applyAlignment="1">
      <alignment horizontal="left" vertical="top" readingOrder="1"/>
    </xf>
    <xf numFmtId="0" fontId="123" fillId="0" borderId="34" xfId="0" applyFont="1" applyBorder="1" applyAlignment="1">
      <alignment horizontal="left" vertical="top" readingOrder="1"/>
    </xf>
    <xf numFmtId="0" fontId="123" fillId="0" borderId="0" xfId="0" applyFont="1" applyAlignment="1">
      <alignment horizontal="left" vertical="top" readingOrder="1"/>
    </xf>
    <xf numFmtId="0" fontId="123" fillId="0" borderId="35" xfId="0" applyFont="1" applyBorder="1" applyAlignment="1">
      <alignment horizontal="left" vertical="top" readingOrder="1"/>
    </xf>
    <xf numFmtId="0" fontId="123" fillId="0" borderId="36" xfId="0" applyFont="1" applyBorder="1" applyAlignment="1">
      <alignment horizontal="left" vertical="top" readingOrder="1"/>
    </xf>
    <xf numFmtId="0" fontId="123" fillId="0" borderId="37" xfId="0" applyFont="1" applyBorder="1" applyAlignment="1">
      <alignment horizontal="left" vertical="top" readingOrder="1"/>
    </xf>
    <xf numFmtId="0" fontId="123" fillId="0" borderId="38" xfId="0" applyFont="1" applyBorder="1" applyAlignment="1">
      <alignment horizontal="left" vertical="top" readingOrder="1"/>
    </xf>
    <xf numFmtId="0" fontId="53" fillId="0" borderId="0" xfId="7" applyFont="1" applyFill="1" applyAlignment="1">
      <alignment horizontal="center"/>
    </xf>
    <xf numFmtId="177" fontId="18" fillId="0" borderId="0" xfId="7" applyNumberFormat="1" applyFont="1" applyFill="1" applyAlignment="1">
      <alignment vertical="center"/>
    </xf>
    <xf numFmtId="0" fontId="21" fillId="0" borderId="0" xfId="0" applyFont="1" applyFill="1" applyAlignment="1">
      <alignment horizontal="left" vertical="center" wrapText="1"/>
    </xf>
    <xf numFmtId="0" fontId="13" fillId="0" borderId="0" xfId="7" applyFont="1" applyFill="1" applyAlignment="1">
      <alignment horizontal="center" vertical="center" wrapText="1"/>
    </xf>
    <xf numFmtId="0" fontId="25" fillId="0" borderId="0" xfId="7" applyFont="1" applyFill="1" applyAlignment="1">
      <alignment horizontal="center" vertical="center" wrapText="1"/>
    </xf>
    <xf numFmtId="0" fontId="25" fillId="0" borderId="0" xfId="7" applyFont="1" applyFill="1" applyAlignment="1">
      <alignment horizontal="center" vertical="center"/>
    </xf>
    <xf numFmtId="182" fontId="13" fillId="0" borderId="0" xfId="7" applyNumberFormat="1" applyFont="1" applyFill="1" applyAlignment="1">
      <alignment horizontal="center" vertical="center"/>
    </xf>
    <xf numFmtId="0" fontId="5" fillId="0" borderId="0" xfId="7" applyFill="1" applyAlignment="1">
      <alignment horizontal="center"/>
    </xf>
    <xf numFmtId="0" fontId="21" fillId="0" borderId="0" xfId="7" applyFont="1" applyFill="1" applyAlignment="1">
      <alignment vertical="center" wrapText="1"/>
    </xf>
    <xf numFmtId="0" fontId="45" fillId="0" borderId="0" xfId="7" applyFont="1" applyFill="1" applyAlignment="1">
      <alignment horizontal="center" vertical="center" wrapText="1"/>
    </xf>
    <xf numFmtId="0" fontId="44" fillId="0" borderId="0" xfId="7" applyFont="1" applyFill="1" applyAlignment="1">
      <alignment horizontal="center" vertical="center" wrapText="1"/>
    </xf>
    <xf numFmtId="0" fontId="13" fillId="0" borderId="0" xfId="7" applyFont="1" applyFill="1" applyAlignment="1">
      <alignment horizontal="center" vertical="center"/>
    </xf>
    <xf numFmtId="0" fontId="19" fillId="0" borderId="0" xfId="7" applyFont="1" applyFill="1"/>
    <xf numFmtId="0" fontId="13" fillId="0" borderId="0" xfId="7" applyFont="1" applyFill="1" applyAlignment="1">
      <alignment horizontal="left"/>
    </xf>
    <xf numFmtId="0" fontId="45" fillId="0" borderId="0" xfId="7" applyFont="1" applyFill="1" applyAlignment="1">
      <alignment horizontal="left" vertical="center" wrapText="1"/>
    </xf>
    <xf numFmtId="0" fontId="45" fillId="0" borderId="0" xfId="7" applyFont="1" applyFill="1" applyAlignment="1">
      <alignment horizontal="center" vertical="center"/>
    </xf>
    <xf numFmtId="0" fontId="19" fillId="0" borderId="0" xfId="7" applyFont="1" applyFill="1" applyAlignment="1">
      <alignment horizontal="center"/>
    </xf>
    <xf numFmtId="0" fontId="5" fillId="0" borderId="0" xfId="7" applyFill="1"/>
    <xf numFmtId="0" fontId="13" fillId="0" borderId="0" xfId="0" applyFont="1" applyFill="1" applyAlignment="1">
      <alignment horizontal="center" vertical="center" wrapText="1"/>
    </xf>
    <xf numFmtId="0" fontId="97" fillId="31" borderId="7" xfId="0" applyFont="1" applyFill="1" applyBorder="1" applyAlignment="1">
      <alignment horizontal="center" vertical="center" wrapText="1"/>
    </xf>
    <xf numFmtId="0" fontId="80" fillId="31" borderId="42" xfId="12" applyNumberFormat="1" applyFont="1" applyFill="1" applyBorder="1" applyAlignment="1">
      <alignment horizontal="center" vertical="center" wrapText="1"/>
    </xf>
    <xf numFmtId="0" fontId="80" fillId="31" borderId="43" xfId="12" applyNumberFormat="1" applyFont="1" applyFill="1" applyBorder="1" applyAlignment="1">
      <alignment horizontal="center" vertical="center" wrapText="1"/>
    </xf>
    <xf numFmtId="0" fontId="80" fillId="31" borderId="42" xfId="12" applyNumberFormat="1" applyFont="1" applyFill="1" applyBorder="1" applyAlignment="1">
      <alignment horizontal="center" vertical="center" wrapText="1"/>
    </xf>
    <xf numFmtId="0" fontId="80" fillId="31" borderId="44" xfId="12" applyNumberFormat="1" applyFont="1" applyFill="1" applyBorder="1" applyAlignment="1">
      <alignment horizontal="center" vertical="center" wrapText="1"/>
    </xf>
    <xf numFmtId="0" fontId="80" fillId="31" borderId="43" xfId="12" applyNumberFormat="1" applyFont="1" applyFill="1" applyBorder="1" applyAlignment="1">
      <alignment horizontal="center" vertical="center" wrapText="1"/>
    </xf>
    <xf numFmtId="0" fontId="55" fillId="20" borderId="1" xfId="0" applyFont="1" applyFill="1" applyBorder="1" applyAlignment="1">
      <alignment horizontal="center" vertical="center" wrapText="1"/>
    </xf>
    <xf numFmtId="0" fontId="55" fillId="20" borderId="2" xfId="0" applyFont="1" applyFill="1" applyBorder="1" applyAlignment="1">
      <alignment horizontal="center" vertical="center" wrapText="1"/>
    </xf>
    <xf numFmtId="0" fontId="55" fillId="20" borderId="3" xfId="0" applyFont="1" applyFill="1" applyBorder="1" applyAlignment="1">
      <alignment horizontal="center" vertical="center" wrapText="1"/>
    </xf>
    <xf numFmtId="0" fontId="55" fillId="20" borderId="4" xfId="0" applyFont="1" applyFill="1" applyBorder="1" applyAlignment="1">
      <alignment horizontal="center" vertical="center" wrapText="1"/>
    </xf>
    <xf numFmtId="0" fontId="55" fillId="20" borderId="5" xfId="0" applyFont="1" applyFill="1" applyBorder="1" applyAlignment="1">
      <alignment horizontal="center" vertical="center" wrapText="1"/>
    </xf>
    <xf numFmtId="0" fontId="55" fillId="20" borderId="6" xfId="0" applyFont="1" applyFill="1" applyBorder="1" applyAlignment="1">
      <alignment horizontal="center" vertical="center" wrapText="1"/>
    </xf>
    <xf numFmtId="0" fontId="63" fillId="34" borderId="7" xfId="0" applyFont="1" applyFill="1" applyBorder="1" applyAlignment="1">
      <alignment horizontal="center" vertical="center" wrapText="1"/>
    </xf>
    <xf numFmtId="0" fontId="63" fillId="34" borderId="9" xfId="0" applyFont="1" applyFill="1" applyBorder="1" applyAlignment="1">
      <alignment horizontal="center" vertical="center" wrapText="1"/>
    </xf>
    <xf numFmtId="0" fontId="63" fillId="34" borderId="18" xfId="0" applyFont="1" applyFill="1" applyBorder="1" applyAlignment="1">
      <alignment horizontal="center" vertical="center" wrapText="1"/>
    </xf>
    <xf numFmtId="0" fontId="134" fillId="10" borderId="2" xfId="18" applyFont="1" applyFill="1" applyBorder="1" applyAlignment="1">
      <alignment horizontal="center" vertical="center" wrapText="1"/>
    </xf>
    <xf numFmtId="0" fontId="134" fillId="10" borderId="3" xfId="18" applyFont="1" applyFill="1" applyBorder="1" applyAlignment="1">
      <alignment horizontal="center" vertical="center" wrapText="1"/>
    </xf>
    <xf numFmtId="0" fontId="134" fillId="10" borderId="0" xfId="18" applyFont="1" applyFill="1" applyAlignment="1">
      <alignment horizontal="center" vertical="center" wrapText="1"/>
    </xf>
    <xf numFmtId="0" fontId="134" fillId="10" borderId="8" xfId="18" applyFont="1" applyFill="1" applyBorder="1" applyAlignment="1">
      <alignment horizontal="center" vertical="center" wrapText="1"/>
    </xf>
    <xf numFmtId="0" fontId="134" fillId="10" borderId="5" xfId="18" applyFont="1" applyFill="1" applyBorder="1" applyAlignment="1">
      <alignment horizontal="center" vertical="center" wrapText="1"/>
    </xf>
    <xf numFmtId="0" fontId="134" fillId="10" borderId="6" xfId="18" applyFont="1" applyFill="1" applyBorder="1" applyAlignment="1">
      <alignment horizontal="center" vertical="center" wrapText="1"/>
    </xf>
    <xf numFmtId="0" fontId="18" fillId="10" borderId="1" xfId="0" applyFont="1" applyFill="1" applyBorder="1" applyAlignment="1">
      <alignment horizontal="center" vertical="center" wrapText="1"/>
    </xf>
    <xf numFmtId="0" fontId="18" fillId="10" borderId="2" xfId="0" applyFont="1" applyFill="1" applyBorder="1" applyAlignment="1">
      <alignment horizontal="center" vertical="center" wrapText="1"/>
    </xf>
    <xf numFmtId="0" fontId="18" fillId="10" borderId="3" xfId="0" applyFont="1" applyFill="1" applyBorder="1" applyAlignment="1">
      <alignment horizontal="center" vertical="center" wrapText="1"/>
    </xf>
    <xf numFmtId="0" fontId="18" fillId="10" borderId="12" xfId="0" applyFont="1" applyFill="1" applyBorder="1" applyAlignment="1">
      <alignment horizontal="center" vertical="center" wrapText="1"/>
    </xf>
    <xf numFmtId="0" fontId="18" fillId="10" borderId="0" xfId="0" applyFont="1" applyFill="1" applyAlignment="1">
      <alignment horizontal="center" vertical="center" wrapText="1"/>
    </xf>
    <xf numFmtId="0" fontId="18" fillId="10" borderId="8" xfId="0" applyFont="1" applyFill="1" applyBorder="1" applyAlignment="1">
      <alignment horizontal="center" vertical="center" wrapText="1"/>
    </xf>
    <xf numFmtId="0" fontId="18" fillId="10" borderId="4" xfId="0" applyFont="1" applyFill="1" applyBorder="1" applyAlignment="1">
      <alignment horizontal="center" vertical="center" wrapText="1"/>
    </xf>
    <xf numFmtId="0" fontId="18" fillId="10" borderId="5" xfId="0" applyFont="1" applyFill="1" applyBorder="1" applyAlignment="1">
      <alignment horizontal="center" vertical="center" wrapText="1"/>
    </xf>
    <xf numFmtId="0" fontId="18" fillId="10" borderId="6" xfId="0" applyFont="1" applyFill="1" applyBorder="1" applyAlignment="1">
      <alignment horizontal="center" vertical="center" wrapText="1"/>
    </xf>
    <xf numFmtId="0" fontId="27" fillId="0" borderId="12" xfId="0" applyFont="1" applyBorder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27" fillId="0" borderId="8" xfId="0" applyFont="1" applyBorder="1" applyAlignment="1">
      <alignment horizontal="left" vertical="center"/>
    </xf>
    <xf numFmtId="0" fontId="27" fillId="20" borderId="12" xfId="0" applyFont="1" applyFill="1" applyBorder="1" applyAlignment="1">
      <alignment horizontal="left" vertical="center"/>
    </xf>
    <xf numFmtId="0" fontId="27" fillId="20" borderId="0" xfId="0" applyFont="1" applyFill="1" applyAlignment="1">
      <alignment horizontal="left" vertical="center"/>
    </xf>
    <xf numFmtId="0" fontId="27" fillId="20" borderId="8" xfId="0" applyFont="1" applyFill="1" applyBorder="1" applyAlignment="1">
      <alignment horizontal="left" vertical="center"/>
    </xf>
    <xf numFmtId="0" fontId="27" fillId="10" borderId="12" xfId="0" applyFont="1" applyFill="1" applyBorder="1" applyAlignment="1">
      <alignment horizontal="left" vertical="center"/>
    </xf>
    <xf numFmtId="0" fontId="27" fillId="10" borderId="0" xfId="0" applyFont="1" applyFill="1" applyAlignment="1">
      <alignment horizontal="left" vertical="center"/>
    </xf>
    <xf numFmtId="0" fontId="27" fillId="10" borderId="8" xfId="0" applyFont="1" applyFill="1" applyBorder="1" applyAlignment="1">
      <alignment horizontal="left" vertical="center"/>
    </xf>
    <xf numFmtId="0" fontId="117" fillId="34" borderId="12" xfId="0" applyFont="1" applyFill="1" applyBorder="1" applyAlignment="1">
      <alignment horizontal="left" vertical="center"/>
    </xf>
    <xf numFmtId="0" fontId="117" fillId="34" borderId="0" xfId="0" applyFont="1" applyFill="1" applyAlignment="1">
      <alignment horizontal="left" vertical="center"/>
    </xf>
    <xf numFmtId="0" fontId="117" fillId="34" borderId="8" xfId="0" applyFont="1" applyFill="1" applyBorder="1" applyAlignment="1">
      <alignment horizontal="left" vertical="center"/>
    </xf>
  </cellXfs>
  <cellStyles count="21">
    <cellStyle name="Comma 2" xfId="1" xr:uid="{00000000-0005-0000-0000-000001000000}"/>
    <cellStyle name="Euro" xfId="11" xr:uid="{71DA4B75-8F29-4808-8AD7-F52D61D48FBE}"/>
    <cellStyle name="Hyperlink 2" xfId="3" xr:uid="{00000000-0005-0000-0000-000003000000}"/>
    <cellStyle name="Hyperlink 2 2" xfId="18" xr:uid="{B4C382D9-632F-46DF-8C4E-795220B60242}"/>
    <cellStyle name="Hyperlink 3" xfId="4" xr:uid="{00000000-0005-0000-0000-000004000000}"/>
    <cellStyle name="Hyperlink 4" xfId="5" xr:uid="{00000000-0005-0000-0000-000005000000}"/>
    <cellStyle name="Normal 2" xfId="6" xr:uid="{00000000-0005-0000-0000-000007000000}"/>
    <cellStyle name="Normal 2 2" xfId="17" xr:uid="{172B00E4-B066-4D54-B90E-310964E974E0}"/>
    <cellStyle name="Normal 3" xfId="7" xr:uid="{00000000-0005-0000-0000-000008000000}"/>
    <cellStyle name="Normal 3 2" xfId="19" xr:uid="{F3C0371A-2287-4124-8E13-196985AB43CB}"/>
    <cellStyle name="Normal 4" xfId="8" xr:uid="{00000000-0005-0000-0000-000009000000}"/>
    <cellStyle name="Normal 4 2" xfId="20" xr:uid="{BD875C42-7453-487A-BA40-099976ECF787}"/>
    <cellStyle name="Normal 5" xfId="9" xr:uid="{00000000-0005-0000-0000-00000A000000}"/>
    <cellStyle name="Normal_00250r0P802-15_WG-Sep00 Meeting Objectives and Agenda" xfId="16" xr:uid="{C4591873-2AE8-4250-BDFB-D33A3D3BCCBD}"/>
    <cellStyle name="ハイパーリンク" xfId="2" builtinId="8"/>
    <cellStyle name="ハイパーリンク 2" xfId="12" xr:uid="{78C1428B-B71A-4BD1-B821-47552885BE35}"/>
    <cellStyle name="ハイパーリンク 3" xfId="15" xr:uid="{37A991D4-343F-4619-BA8A-CE25777375F0}"/>
    <cellStyle name="桁区切り [0.00] 2" xfId="13" xr:uid="{687EC24C-CA1D-4E58-9A1F-A66F748EFA4B}"/>
    <cellStyle name="標準" xfId="0" builtinId="0"/>
    <cellStyle name="標準 2" xfId="10" xr:uid="{4400ADD8-D979-450F-8C0D-F610CC8F04AA}"/>
    <cellStyle name="標準 3" xfId="14" xr:uid="{B675A86D-29E4-4EB9-95E3-853564485D65}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C8C8C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ustomXml" Target="../ink/ink6.xml"/><Relationship Id="rId18" Type="http://schemas.openxmlformats.org/officeDocument/2006/relationships/image" Target="../media/image83.png"/><Relationship Id="rId26" Type="http://schemas.openxmlformats.org/officeDocument/2006/relationships/image" Target="../media/image801.png"/><Relationship Id="rId39" Type="http://schemas.openxmlformats.org/officeDocument/2006/relationships/customXml" Target="../ink/ink19.xml"/><Relationship Id="rId21" Type="http://schemas.openxmlformats.org/officeDocument/2006/relationships/customXml" Target="../ink/ink10.xml"/><Relationship Id="rId34" Type="http://schemas.openxmlformats.org/officeDocument/2006/relationships/image" Target="../media/image802.png"/><Relationship Id="rId42" Type="http://schemas.openxmlformats.org/officeDocument/2006/relationships/image" Target="../media/image8100.png"/><Relationship Id="rId7" Type="http://schemas.openxmlformats.org/officeDocument/2006/relationships/customXml" Target="../ink/ink3.xml"/><Relationship Id="rId2" Type="http://schemas.openxmlformats.org/officeDocument/2006/relationships/image" Target="../media/image86.png"/><Relationship Id="rId16" Type="http://schemas.openxmlformats.org/officeDocument/2006/relationships/image" Target="../media/image82.png"/><Relationship Id="rId20" Type="http://schemas.openxmlformats.org/officeDocument/2006/relationships/image" Target="../media/image800.png"/><Relationship Id="rId29" Type="http://schemas.openxmlformats.org/officeDocument/2006/relationships/customXml" Target="../ink/ink14.xml"/><Relationship Id="rId41" Type="http://schemas.openxmlformats.org/officeDocument/2006/relationships/customXml" Target="../ink/ink20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1" Type="http://schemas.openxmlformats.org/officeDocument/2006/relationships/customXml" Target="../ink/ink5.xml"/><Relationship Id="rId24" Type="http://schemas.openxmlformats.org/officeDocument/2006/relationships/image" Target="../media/image84.png"/><Relationship Id="rId32" Type="http://schemas.openxmlformats.org/officeDocument/2006/relationships/image" Target="../media/image820.png"/><Relationship Id="rId37" Type="http://schemas.openxmlformats.org/officeDocument/2006/relationships/customXml" Target="../ink/ink18.xml"/><Relationship Id="rId40" Type="http://schemas.openxmlformats.org/officeDocument/2006/relationships/image" Target="../media/image8000.png"/><Relationship Id="rId15" Type="http://schemas.openxmlformats.org/officeDocument/2006/relationships/customXml" Target="../ink/ink7.xml"/><Relationship Id="rId23" Type="http://schemas.openxmlformats.org/officeDocument/2006/relationships/customXml" Target="../ink/ink11.xml"/><Relationship Id="rId28" Type="http://schemas.openxmlformats.org/officeDocument/2006/relationships/image" Target="../media/image811.png"/><Relationship Id="rId36" Type="http://schemas.openxmlformats.org/officeDocument/2006/relationships/image" Target="../media/image812.png"/><Relationship Id="rId10" Type="http://schemas.openxmlformats.org/officeDocument/2006/relationships/customXml" Target="../ink/ink4.xml"/><Relationship Id="rId19" Type="http://schemas.openxmlformats.org/officeDocument/2006/relationships/customXml" Target="../ink/ink9.xml"/><Relationship Id="rId31" Type="http://schemas.openxmlformats.org/officeDocument/2006/relationships/customXml" Target="../ink/ink15.xml"/><Relationship Id="rId4" Type="http://schemas.openxmlformats.org/officeDocument/2006/relationships/customXml" Target="../ink/ink2.xml"/><Relationship Id="rId9" Type="http://schemas.openxmlformats.org/officeDocument/2006/relationships/image" Target="../media/image1.png"/><Relationship Id="rId14" Type="http://schemas.openxmlformats.org/officeDocument/2006/relationships/image" Target="../media/image803.png"/><Relationship Id="rId22" Type="http://schemas.openxmlformats.org/officeDocument/2006/relationships/image" Target="../media/image810.png"/><Relationship Id="rId27" Type="http://schemas.openxmlformats.org/officeDocument/2006/relationships/customXml" Target="../ink/ink13.xml"/><Relationship Id="rId30" Type="http://schemas.openxmlformats.org/officeDocument/2006/relationships/image" Target="../media/image85.png"/><Relationship Id="rId35" Type="http://schemas.openxmlformats.org/officeDocument/2006/relationships/customXml" Target="../ink/ink17.xml"/><Relationship Id="rId8" Type="http://schemas.openxmlformats.org/officeDocument/2006/relationships/image" Target="../media/image81.png"/><Relationship Id="rId3" Type="http://schemas.openxmlformats.org/officeDocument/2006/relationships/image" Target="../media/image8.png"/><Relationship Id="rId12" Type="http://schemas.openxmlformats.org/officeDocument/2006/relationships/image" Target="../media/image813.png"/><Relationship Id="rId17" Type="http://schemas.openxmlformats.org/officeDocument/2006/relationships/customXml" Target="../ink/ink8.xml"/><Relationship Id="rId25" Type="http://schemas.openxmlformats.org/officeDocument/2006/relationships/customXml" Target="../ink/ink12.xml"/><Relationship Id="rId33" Type="http://schemas.openxmlformats.org/officeDocument/2006/relationships/customXml" Target="../ink/ink16.xml"/><Relationship Id="rId38" Type="http://schemas.openxmlformats.org/officeDocument/2006/relationships/image" Target="../media/image830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4.png"/><Relationship Id="rId7" Type="http://schemas.openxmlformats.org/officeDocument/2006/relationships/image" Target="../media/image9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10" Type="http://schemas.openxmlformats.org/officeDocument/2006/relationships/image" Target="../media/image12.png"/><Relationship Id="rId4" Type="http://schemas.openxmlformats.org/officeDocument/2006/relationships/image" Target="../media/image5.png"/><Relationship Id="rId9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tmp"/><Relationship Id="rId3" Type="http://schemas.openxmlformats.org/officeDocument/2006/relationships/image" Target="../media/image15.jpeg"/><Relationship Id="rId7" Type="http://schemas.openxmlformats.org/officeDocument/2006/relationships/image" Target="../media/image19.emf"/><Relationship Id="rId2" Type="http://schemas.openxmlformats.org/officeDocument/2006/relationships/image" Target="../media/image14.jpeg"/><Relationship Id="rId1" Type="http://schemas.openxmlformats.org/officeDocument/2006/relationships/image" Target="../media/image13.emf"/><Relationship Id="rId6" Type="http://schemas.openxmlformats.org/officeDocument/2006/relationships/image" Target="../media/image18.emf"/><Relationship Id="rId5" Type="http://schemas.openxmlformats.org/officeDocument/2006/relationships/image" Target="../media/image17.jpeg"/><Relationship Id="rId10" Type="http://schemas.openxmlformats.org/officeDocument/2006/relationships/image" Target="../media/image22.tmp"/><Relationship Id="rId4" Type="http://schemas.openxmlformats.org/officeDocument/2006/relationships/image" Target="../media/image16.jpeg"/><Relationship Id="rId9" Type="http://schemas.openxmlformats.org/officeDocument/2006/relationships/image" Target="../media/image21.tmp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14" name="Ink 1">
              <a:extLst>
                <a:ext uri="{FF2B5EF4-FFF2-40B4-BE49-F238E27FC236}">
                  <a16:creationId xmlns:a16="http://schemas.microsoft.com/office/drawing/2014/main" id="{AB8CE8D7-0593-4E7B-9BD7-A635C8C1C4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15" name="Ink 2">
              <a:extLst>
                <a:ext uri="{FF2B5EF4-FFF2-40B4-BE49-F238E27FC236}">
                  <a16:creationId xmlns:a16="http://schemas.microsoft.com/office/drawing/2014/main" id="{54209CAB-B75D-4C5B-9FC6-AB2ED2E6641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16" name="Ink 3">
              <a:extLst>
                <a:ext uri="{FF2B5EF4-FFF2-40B4-BE49-F238E27FC236}">
                  <a16:creationId xmlns:a16="http://schemas.microsoft.com/office/drawing/2014/main" id="{74141DE2-D30C-4294-923C-F5743590571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twoCellAnchor editAs="oneCell">
    <xdr:from>
      <xdr:col>10</xdr:col>
      <xdr:colOff>692150</xdr:colOff>
      <xdr:row>14</xdr:row>
      <xdr:rowOff>149902</xdr:rowOff>
    </xdr:from>
    <xdr:to>
      <xdr:col>15</xdr:col>
      <xdr:colOff>53561</xdr:colOff>
      <xdr:row>17</xdr:row>
      <xdr:rowOff>6241</xdr:rowOff>
    </xdr:to>
    <xdr:pic>
      <xdr:nvPicPr>
        <xdr:cNvPr id="20" name="図 19" descr="図形, 四角形&#10;&#10;自動的に生成された説明">
          <a:extLst>
            <a:ext uri="{FF2B5EF4-FFF2-40B4-BE49-F238E27FC236}">
              <a16:creationId xmlns:a16="http://schemas.microsoft.com/office/drawing/2014/main" id="{774896F2-1C6F-4C0B-B0B2-5B37CA5B2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934450" y="3274102"/>
          <a:ext cx="3133311" cy="427839"/>
        </a:xfrm>
        <a:prstGeom prst="rect">
          <a:avLst/>
        </a:prstGeom>
      </xdr:spPr>
    </xdr:pic>
    <xdr:clientData/>
  </xdr:twoCellAnchor>
  <xdr:twoCellAnchor editAs="oneCell">
    <xdr:from>
      <xdr:col>10</xdr:col>
      <xdr:colOff>714308</xdr:colOff>
      <xdr:row>16</xdr:row>
      <xdr:rowOff>155702</xdr:rowOff>
    </xdr:from>
    <xdr:to>
      <xdr:col>15</xdr:col>
      <xdr:colOff>46935</xdr:colOff>
      <xdr:row>18</xdr:row>
      <xdr:rowOff>177162</xdr:rowOff>
    </xdr:to>
    <xdr:pic>
      <xdr:nvPicPr>
        <xdr:cNvPr id="23" name="図 22" descr="図形, 四角形&#10;&#10;自動的に生成された説明">
          <a:extLst>
            <a:ext uri="{FF2B5EF4-FFF2-40B4-BE49-F238E27FC236}">
              <a16:creationId xmlns:a16="http://schemas.microsoft.com/office/drawing/2014/main" id="{0A1FBC5D-DBD8-4129-8C9B-5B5F3DCB9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956608" y="3660902"/>
          <a:ext cx="3104527" cy="402460"/>
        </a:xfrm>
        <a:prstGeom prst="rect">
          <a:avLst/>
        </a:prstGeom>
      </xdr:spPr>
    </xdr:pic>
    <xdr:clientData/>
  </xdr:twoCellAnchor>
  <xdr:twoCellAnchor editAs="oneCell">
    <xdr:from>
      <xdr:col>2</xdr:col>
      <xdr:colOff>994979</xdr:colOff>
      <xdr:row>11</xdr:row>
      <xdr:rowOff>165100</xdr:rowOff>
    </xdr:from>
    <xdr:to>
      <xdr:col>7</xdr:col>
      <xdr:colOff>17759</xdr:colOff>
      <xdr:row>13</xdr:row>
      <xdr:rowOff>146050</xdr:rowOff>
    </xdr:to>
    <xdr:pic>
      <xdr:nvPicPr>
        <xdr:cNvPr id="25" name="図 24" descr="図形, 四角形&#10;&#10;自動的に生成された説明">
          <a:extLst>
            <a:ext uri="{FF2B5EF4-FFF2-40B4-BE49-F238E27FC236}">
              <a16:creationId xmlns:a16="http://schemas.microsoft.com/office/drawing/2014/main" id="{F1B07958-DF65-48A2-8FE9-F2A4120A0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836479" y="2717800"/>
          <a:ext cx="3162980" cy="361950"/>
        </a:xfrm>
        <a:prstGeom prst="rect">
          <a:avLst/>
        </a:prstGeom>
      </xdr:spPr>
    </xdr:pic>
    <xdr:clientData/>
  </xdr:twoCellAnchor>
  <xdr:twoCellAnchor editAs="oneCell">
    <xdr:from>
      <xdr:col>14</xdr:col>
      <xdr:colOff>654653</xdr:colOff>
      <xdr:row>25</xdr:row>
      <xdr:rowOff>183174</xdr:rowOff>
    </xdr:from>
    <xdr:to>
      <xdr:col>25</xdr:col>
      <xdr:colOff>35893</xdr:colOff>
      <xdr:row>30</xdr:row>
      <xdr:rowOff>13144</xdr:rowOff>
    </xdr:to>
    <xdr:pic>
      <xdr:nvPicPr>
        <xdr:cNvPr id="28" name="図 27" descr="図形, 四角形&#10;&#10;自動的に生成された説明">
          <a:extLst>
            <a:ext uri="{FF2B5EF4-FFF2-40B4-BE49-F238E27FC236}">
              <a16:creationId xmlns:a16="http://schemas.microsoft.com/office/drawing/2014/main" id="{04D9C7AE-0EF9-4F36-B74E-CF21F6389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894153" y="5402874"/>
          <a:ext cx="3178540" cy="78247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A9571A7-044A-4CF5-B042-64C1F75DA14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12C2A12E-AE08-4573-94D5-C1F6C1F1379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2B4FBA73-EB92-4CF4-99C9-B16C3100409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0F1A717E-19F0-4272-B9AB-A6EAB8A36FE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E20BA378-6A4B-48B0-833E-22BF0DA5C9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BC4A3FEA-9982-4135-BA04-D5B71B79677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969E8111-1033-4BFD-A9EF-51357E10B95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9876DFAE-B3AD-4414-9532-A381E623128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97DF8EE5-FA9D-4901-8597-4B9C092941A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08BF404D-9A09-4DBD-B0AC-393BDDE97FB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4C0DC295-9DFE-4AA2-B5C9-F3F066B8E5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F8AC6184-6BDC-4407-95BF-47191C26CA3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7" name="Ink 13">
              <a:extLst>
                <a:ext uri="{FF2B5EF4-FFF2-40B4-BE49-F238E27FC236}">
                  <a16:creationId xmlns:a16="http://schemas.microsoft.com/office/drawing/2014/main" id="{E695D2B6-356A-4C51-AFD3-5C59901A03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22" name="Ink 14">
              <a:extLst>
                <a:ext uri="{FF2B5EF4-FFF2-40B4-BE49-F238E27FC236}">
                  <a16:creationId xmlns:a16="http://schemas.microsoft.com/office/drawing/2014/main" id="{1D203F9A-DF3A-4513-BD02-5AF11556201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4" name="Ink 15">
              <a:extLst>
                <a:ext uri="{FF2B5EF4-FFF2-40B4-BE49-F238E27FC236}">
                  <a16:creationId xmlns:a16="http://schemas.microsoft.com/office/drawing/2014/main" id="{DFE44EE2-6332-4423-A85C-7B2CF3C8B0E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6" name="Ink 16">
              <a:extLst>
                <a:ext uri="{FF2B5EF4-FFF2-40B4-BE49-F238E27FC236}">
                  <a16:creationId xmlns:a16="http://schemas.microsoft.com/office/drawing/2014/main" id="{199235A7-0815-49AD-9359-E0B97B06806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7" name="Ink 17">
              <a:extLst>
                <a:ext uri="{FF2B5EF4-FFF2-40B4-BE49-F238E27FC236}">
                  <a16:creationId xmlns:a16="http://schemas.microsoft.com/office/drawing/2014/main" id="{6F8CD24A-B1C3-4FC1-8D5F-59E03E03EE1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3</xdr:col>
      <xdr:colOff>698501</xdr:colOff>
      <xdr:row>14</xdr:row>
      <xdr:rowOff>177801</xdr:rowOff>
    </xdr:from>
    <xdr:to>
      <xdr:col>5</xdr:col>
      <xdr:colOff>38100</xdr:colOff>
      <xdr:row>19</xdr:row>
      <xdr:rowOff>50228</xdr:rowOff>
    </xdr:to>
    <xdr:pic>
      <xdr:nvPicPr>
        <xdr:cNvPr id="29" name="図 28" descr="図形, 四角形&#10;&#10;自動的に生成された説明">
          <a:extLst>
            <a:ext uri="{FF2B5EF4-FFF2-40B4-BE49-F238E27FC236}">
              <a16:creationId xmlns:a16="http://schemas.microsoft.com/office/drawing/2014/main" id="{024A9612-763C-41F2-B9C2-A32DED13F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V="1">
          <a:off x="3556001" y="3302001"/>
          <a:ext cx="1041399" cy="824927"/>
        </a:xfrm>
        <a:prstGeom prst="rect">
          <a:avLst/>
        </a:prstGeom>
      </xdr:spPr>
    </xdr:pic>
    <xdr:clientData/>
  </xdr:twoCellAnchor>
  <xdr:twoCellAnchor editAs="oneCell">
    <xdr:from>
      <xdr:col>7</xdr:col>
      <xdr:colOff>749300</xdr:colOff>
      <xdr:row>9</xdr:row>
      <xdr:rowOff>171996</xdr:rowOff>
    </xdr:from>
    <xdr:to>
      <xdr:col>9</xdr:col>
      <xdr:colOff>38100</xdr:colOff>
      <xdr:row>14</xdr:row>
      <xdr:rowOff>5823</xdr:rowOff>
    </xdr:to>
    <xdr:pic>
      <xdr:nvPicPr>
        <xdr:cNvPr id="30" name="図 29" descr="図形, 四角形&#10;&#10;自動的に生成された説明">
          <a:extLst>
            <a:ext uri="{FF2B5EF4-FFF2-40B4-BE49-F238E27FC236}">
              <a16:creationId xmlns:a16="http://schemas.microsoft.com/office/drawing/2014/main" id="{15A5C582-6D50-433A-A70A-856E1A57F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731000" y="2343696"/>
          <a:ext cx="812800" cy="786327"/>
        </a:xfrm>
        <a:prstGeom prst="rect">
          <a:avLst/>
        </a:prstGeom>
      </xdr:spPr>
    </xdr:pic>
    <xdr:clientData/>
  </xdr:twoCellAnchor>
  <xdr:twoCellAnchor editAs="oneCell">
    <xdr:from>
      <xdr:col>12</xdr:col>
      <xdr:colOff>2712</xdr:colOff>
      <xdr:row>11</xdr:row>
      <xdr:rowOff>181389</xdr:rowOff>
    </xdr:from>
    <xdr:to>
      <xdr:col>13</xdr:col>
      <xdr:colOff>50800</xdr:colOff>
      <xdr:row>14</xdr:row>
      <xdr:rowOff>38048</xdr:rowOff>
    </xdr:to>
    <xdr:pic>
      <xdr:nvPicPr>
        <xdr:cNvPr id="32" name="図 31" descr="図形, 四角形&#10;&#10;自動的に生成された説明">
          <a:extLst>
            <a:ext uri="{FF2B5EF4-FFF2-40B4-BE49-F238E27FC236}">
              <a16:creationId xmlns:a16="http://schemas.microsoft.com/office/drawing/2014/main" id="{72BDB99C-D248-4C38-B72C-E7CEA8ABF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718212" y="2734089"/>
          <a:ext cx="835488" cy="428159"/>
        </a:xfrm>
        <a:prstGeom prst="rect">
          <a:avLst/>
        </a:prstGeom>
      </xdr:spPr>
    </xdr:pic>
    <xdr:clientData/>
  </xdr:twoCellAnchor>
  <xdr:twoCellAnchor editAs="oneCell">
    <xdr:from>
      <xdr:col>15</xdr:col>
      <xdr:colOff>615950</xdr:colOff>
      <xdr:row>9</xdr:row>
      <xdr:rowOff>177800</xdr:rowOff>
    </xdr:from>
    <xdr:to>
      <xdr:col>17</xdr:col>
      <xdr:colOff>63500</xdr:colOff>
      <xdr:row>14</xdr:row>
      <xdr:rowOff>4169</xdr:rowOff>
    </xdr:to>
    <xdr:pic>
      <xdr:nvPicPr>
        <xdr:cNvPr id="18" name="図 17" descr="図形, 四角形&#10;&#10;自動的に生成された説明">
          <a:extLst>
            <a:ext uri="{FF2B5EF4-FFF2-40B4-BE49-F238E27FC236}">
              <a16:creationId xmlns:a16="http://schemas.microsoft.com/office/drawing/2014/main" id="{0504AA96-BB6B-470B-B033-54CB2EAEA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630150" y="2349500"/>
          <a:ext cx="768350" cy="778869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7</xdr:row>
      <xdr:rowOff>457200</xdr:rowOff>
    </xdr:from>
    <xdr:to>
      <xdr:col>28</xdr:col>
      <xdr:colOff>787400</xdr:colOff>
      <xdr:row>8</xdr:row>
      <xdr:rowOff>0</xdr:rowOff>
    </xdr:to>
    <xdr:cxnSp macro="">
      <xdr:nvCxnSpPr>
        <xdr:cNvPr id="21" name="直線コネクタ 20">
          <a:extLst>
            <a:ext uri="{FF2B5EF4-FFF2-40B4-BE49-F238E27FC236}">
              <a16:creationId xmlns:a16="http://schemas.microsoft.com/office/drawing/2014/main" id="{5E8DE27F-0954-5C45-15A0-D543AD8FDCE1}"/>
            </a:ext>
          </a:extLst>
        </xdr:cNvPr>
        <xdr:cNvCxnSpPr/>
      </xdr:nvCxnSpPr>
      <xdr:spPr bwMode="auto">
        <a:xfrm flipV="1">
          <a:off x="25400" y="1955800"/>
          <a:ext cx="18199100" cy="254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0</xdr:colOff>
      <xdr:row>13</xdr:row>
      <xdr:rowOff>184150</xdr:rowOff>
    </xdr:from>
    <xdr:to>
      <xdr:col>28</xdr:col>
      <xdr:colOff>787400</xdr:colOff>
      <xdr:row>14</xdr:row>
      <xdr:rowOff>0</xdr:rowOff>
    </xdr:to>
    <xdr:cxnSp macro="">
      <xdr:nvCxnSpPr>
        <xdr:cNvPr id="31" name="直線コネクタ 30">
          <a:extLst>
            <a:ext uri="{FF2B5EF4-FFF2-40B4-BE49-F238E27FC236}">
              <a16:creationId xmlns:a16="http://schemas.microsoft.com/office/drawing/2014/main" id="{C1B72638-ED71-4353-B41B-D85EDAAAC132}"/>
            </a:ext>
          </a:extLst>
        </xdr:cNvPr>
        <xdr:cNvCxnSpPr/>
      </xdr:nvCxnSpPr>
      <xdr:spPr bwMode="auto">
        <a:xfrm>
          <a:off x="0" y="3117850"/>
          <a:ext cx="18224500" cy="635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0</xdr:colOff>
      <xdr:row>14</xdr:row>
      <xdr:rowOff>177800</xdr:rowOff>
    </xdr:from>
    <xdr:to>
      <xdr:col>28</xdr:col>
      <xdr:colOff>762000</xdr:colOff>
      <xdr:row>15</xdr:row>
      <xdr:rowOff>25400</xdr:rowOff>
    </xdr:to>
    <xdr:cxnSp macro="">
      <xdr:nvCxnSpPr>
        <xdr:cNvPr id="33" name="直線コネクタ 32">
          <a:extLst>
            <a:ext uri="{FF2B5EF4-FFF2-40B4-BE49-F238E27FC236}">
              <a16:creationId xmlns:a16="http://schemas.microsoft.com/office/drawing/2014/main" id="{EC3F36B9-BC43-4DE6-ACD2-758EB3CD92DF}"/>
            </a:ext>
          </a:extLst>
        </xdr:cNvPr>
        <xdr:cNvCxnSpPr/>
      </xdr:nvCxnSpPr>
      <xdr:spPr bwMode="auto">
        <a:xfrm flipV="1">
          <a:off x="0" y="3302000"/>
          <a:ext cx="18199100" cy="381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76200</xdr:colOff>
      <xdr:row>25</xdr:row>
      <xdr:rowOff>158750</xdr:rowOff>
    </xdr:from>
    <xdr:to>
      <xdr:col>29</xdr:col>
      <xdr:colOff>31750</xdr:colOff>
      <xdr:row>25</xdr:row>
      <xdr:rowOff>184150</xdr:rowOff>
    </xdr:to>
    <xdr:cxnSp macro="">
      <xdr:nvCxnSpPr>
        <xdr:cNvPr id="34" name="直線コネクタ 33">
          <a:extLst>
            <a:ext uri="{FF2B5EF4-FFF2-40B4-BE49-F238E27FC236}">
              <a16:creationId xmlns:a16="http://schemas.microsoft.com/office/drawing/2014/main" id="{EF415DA2-B370-4675-9077-8E8EC91C2277}"/>
            </a:ext>
          </a:extLst>
        </xdr:cNvPr>
        <xdr:cNvCxnSpPr/>
      </xdr:nvCxnSpPr>
      <xdr:spPr bwMode="auto">
        <a:xfrm flipV="1">
          <a:off x="76200" y="5378450"/>
          <a:ext cx="18192750" cy="254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27</xdr:col>
      <xdr:colOff>12700</xdr:colOff>
      <xdr:row>6</xdr:row>
      <xdr:rowOff>127000</xdr:rowOff>
    </xdr:from>
    <xdr:to>
      <xdr:col>28</xdr:col>
      <xdr:colOff>787400</xdr:colOff>
      <xdr:row>40</xdr:row>
      <xdr:rowOff>6350</xdr:rowOff>
    </xdr:to>
    <xdr:sp macro="" textlink="">
      <xdr:nvSpPr>
        <xdr:cNvPr id="41" name="正方形/長方形 40">
          <a:extLst>
            <a:ext uri="{FF2B5EF4-FFF2-40B4-BE49-F238E27FC236}">
              <a16:creationId xmlns:a16="http://schemas.microsoft.com/office/drawing/2014/main" id="{9606BA7A-4A74-4750-82CC-32A76EB4958E}"/>
            </a:ext>
          </a:extLst>
        </xdr:cNvPr>
        <xdr:cNvSpPr/>
      </xdr:nvSpPr>
      <xdr:spPr bwMode="auto">
        <a:xfrm>
          <a:off x="16649700" y="1460500"/>
          <a:ext cx="1574800" cy="6623050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29</xdr:row>
      <xdr:rowOff>152400</xdr:rowOff>
    </xdr:from>
    <xdr:to>
      <xdr:col>28</xdr:col>
      <xdr:colOff>755650</xdr:colOff>
      <xdr:row>29</xdr:row>
      <xdr:rowOff>177800</xdr:rowOff>
    </xdr:to>
    <xdr:cxnSp macro="">
      <xdr:nvCxnSpPr>
        <xdr:cNvPr id="47" name="直線コネクタ 46">
          <a:extLst>
            <a:ext uri="{FF2B5EF4-FFF2-40B4-BE49-F238E27FC236}">
              <a16:creationId xmlns:a16="http://schemas.microsoft.com/office/drawing/2014/main" id="{297A41A5-8023-49E2-BD04-1FC64E6FE50C}"/>
            </a:ext>
          </a:extLst>
        </xdr:cNvPr>
        <xdr:cNvCxnSpPr/>
      </xdr:nvCxnSpPr>
      <xdr:spPr bwMode="auto">
        <a:xfrm flipV="1">
          <a:off x="0" y="6134100"/>
          <a:ext cx="18192750" cy="254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63500</xdr:colOff>
      <xdr:row>9</xdr:row>
      <xdr:rowOff>177800</xdr:rowOff>
    </xdr:from>
    <xdr:to>
      <xdr:col>29</xdr:col>
      <xdr:colOff>19050</xdr:colOff>
      <xdr:row>10</xdr:row>
      <xdr:rowOff>12700</xdr:rowOff>
    </xdr:to>
    <xdr:cxnSp macro="">
      <xdr:nvCxnSpPr>
        <xdr:cNvPr id="49" name="直線コネクタ 48">
          <a:extLst>
            <a:ext uri="{FF2B5EF4-FFF2-40B4-BE49-F238E27FC236}">
              <a16:creationId xmlns:a16="http://schemas.microsoft.com/office/drawing/2014/main" id="{C3CEDF94-0D3E-4560-AFBB-431328C0C67A}"/>
            </a:ext>
          </a:extLst>
        </xdr:cNvPr>
        <xdr:cNvCxnSpPr/>
      </xdr:nvCxnSpPr>
      <xdr:spPr bwMode="auto">
        <a:xfrm flipV="1">
          <a:off x="63500" y="2349500"/>
          <a:ext cx="18192750" cy="254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25400</xdr:colOff>
      <xdr:row>11</xdr:row>
      <xdr:rowOff>177800</xdr:rowOff>
    </xdr:from>
    <xdr:to>
      <xdr:col>28</xdr:col>
      <xdr:colOff>781050</xdr:colOff>
      <xdr:row>12</xdr:row>
      <xdr:rowOff>12700</xdr:rowOff>
    </xdr:to>
    <xdr:cxnSp macro="">
      <xdr:nvCxnSpPr>
        <xdr:cNvPr id="51" name="直線コネクタ 50">
          <a:extLst>
            <a:ext uri="{FF2B5EF4-FFF2-40B4-BE49-F238E27FC236}">
              <a16:creationId xmlns:a16="http://schemas.microsoft.com/office/drawing/2014/main" id="{DA8F3ABB-3682-4720-A8C6-7B5A580E496C}"/>
            </a:ext>
          </a:extLst>
        </xdr:cNvPr>
        <xdr:cNvCxnSpPr/>
      </xdr:nvCxnSpPr>
      <xdr:spPr bwMode="auto">
        <a:xfrm flipV="1">
          <a:off x="25400" y="2730500"/>
          <a:ext cx="18192750" cy="254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12700</xdr:colOff>
      <xdr:row>18</xdr:row>
      <xdr:rowOff>177800</xdr:rowOff>
    </xdr:from>
    <xdr:to>
      <xdr:col>28</xdr:col>
      <xdr:colOff>768350</xdr:colOff>
      <xdr:row>19</xdr:row>
      <xdr:rowOff>12700</xdr:rowOff>
    </xdr:to>
    <xdr:cxnSp macro="">
      <xdr:nvCxnSpPr>
        <xdr:cNvPr id="52" name="直線コネクタ 51">
          <a:extLst>
            <a:ext uri="{FF2B5EF4-FFF2-40B4-BE49-F238E27FC236}">
              <a16:creationId xmlns:a16="http://schemas.microsoft.com/office/drawing/2014/main" id="{4BF6B718-6672-4B07-9DC7-F76912C0852E}"/>
            </a:ext>
          </a:extLst>
        </xdr:cNvPr>
        <xdr:cNvCxnSpPr/>
      </xdr:nvCxnSpPr>
      <xdr:spPr bwMode="auto">
        <a:xfrm flipV="1">
          <a:off x="12700" y="4064000"/>
          <a:ext cx="18192750" cy="254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12397620</xdr:colOff>
      <xdr:row>9</xdr:row>
      <xdr:rowOff>145746</xdr:rowOff>
    </xdr:from>
    <xdr:to>
      <xdr:col>21</xdr:col>
      <xdr:colOff>544288</xdr:colOff>
      <xdr:row>11</xdr:row>
      <xdr:rowOff>75595</xdr:rowOff>
    </xdr:to>
    <xdr:sp macro="" textlink="">
      <xdr:nvSpPr>
        <xdr:cNvPr id="5" name="object 6">
          <a:extLst>
            <a:ext uri="{FF2B5EF4-FFF2-40B4-BE49-F238E27FC236}">
              <a16:creationId xmlns:a16="http://schemas.microsoft.com/office/drawing/2014/main" id="{28F6A963-50D1-D14F-8427-93B77C8B64F6}"/>
            </a:ext>
          </a:extLst>
        </xdr:cNvPr>
        <xdr:cNvSpPr txBox="1"/>
      </xdr:nvSpPr>
      <xdr:spPr>
        <a:xfrm>
          <a:off x="16570477" y="5860746"/>
          <a:ext cx="9252859" cy="504373"/>
        </a:xfrm>
        <a:prstGeom prst="rect">
          <a:avLst/>
        </a:prstGeom>
        <a:solidFill>
          <a:srgbClr val="FFFF00"/>
        </a:solidFill>
      </xdr:spPr>
      <xdr:txBody>
        <a:bodyPr vert="horz" wrap="square" lIns="0" tIns="0" rIns="0" bIns="0" rtlCol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>
            <a:lnSpc>
              <a:spcPts val="1074"/>
            </a:lnSpc>
          </a:pP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Session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 spc="-7">
              <a:solidFill>
                <a:srgbClr val="353744"/>
              </a:solidFill>
              <a:latin typeface="Times New Roman"/>
              <a:cs typeface="Times New Roman"/>
            </a:rPr>
            <a:t>Website</a:t>
          </a:r>
          <a:endParaRPr sz="2800">
            <a:latin typeface="Times New Roman"/>
            <a:cs typeface="Times New Roman"/>
          </a:endParaRPr>
        </a:p>
      </xdr:txBody>
    </xdr:sp>
    <xdr:clientData/>
  </xdr:twoCellAnchor>
  <xdr:twoCellAnchor>
    <xdr:from>
      <xdr:col>14</xdr:col>
      <xdr:colOff>75587</xdr:colOff>
      <xdr:row>9</xdr:row>
      <xdr:rowOff>135606</xdr:rowOff>
    </xdr:from>
    <xdr:to>
      <xdr:col>27</xdr:col>
      <xdr:colOff>30240</xdr:colOff>
      <xdr:row>9</xdr:row>
      <xdr:rowOff>343160</xdr:rowOff>
    </xdr:to>
    <xdr:sp macro="" textlink="">
      <xdr:nvSpPr>
        <xdr:cNvPr id="6" name="object 7">
          <a:extLst>
            <a:ext uri="{FF2B5EF4-FFF2-40B4-BE49-F238E27FC236}">
              <a16:creationId xmlns:a16="http://schemas.microsoft.com/office/drawing/2014/main" id="{D1A6DD88-14F8-0048-5056-2E168002617D}"/>
            </a:ext>
          </a:extLst>
        </xdr:cNvPr>
        <xdr:cNvSpPr txBox="1"/>
      </xdr:nvSpPr>
      <xdr:spPr>
        <a:xfrm>
          <a:off x="21015468" y="5850606"/>
          <a:ext cx="8013105" cy="207554"/>
        </a:xfrm>
        <a:prstGeom prst="rect">
          <a:avLst/>
        </a:prstGeom>
      </xdr:spPr>
      <xdr:txBody>
        <a:bodyPr vert="horz" wrap="square" lIns="0" tIns="8659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spcBef>
              <a:spcPts val="68"/>
            </a:spcBef>
          </a:pPr>
          <a:r>
            <a:rPr sz="3200" u="sng" spc="-7">
              <a:solidFill>
                <a:srgbClr val="0000FF"/>
              </a:solidFill>
              <a:uFill>
                <a:solidFill>
                  <a:srgbClr val="0000FF"/>
                </a:solidFill>
              </a:uFill>
              <a:latin typeface="Times New Roman"/>
              <a:cs typeface="Times New Roman"/>
            </a:rPr>
            <a:t>https://cvent.me/AwPbAx</a:t>
          </a:r>
          <a:endParaRPr sz="3200"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0</xdr:colOff>
      <xdr:row>13</xdr:row>
      <xdr:rowOff>30238</xdr:rowOff>
    </xdr:from>
    <xdr:to>
      <xdr:col>6</xdr:col>
      <xdr:colOff>9222619</xdr:colOff>
      <xdr:row>24</xdr:row>
      <xdr:rowOff>234071</xdr:rowOff>
    </xdr:to>
    <xdr:pic>
      <xdr:nvPicPr>
        <xdr:cNvPr id="3" name="図 2" descr="グラフィカル ユーザー インターフェイス, テキスト&#10;&#10;自動的に生成された説明">
          <a:extLst>
            <a:ext uri="{FF2B5EF4-FFF2-40B4-BE49-F238E27FC236}">
              <a16:creationId xmlns:a16="http://schemas.microsoft.com/office/drawing/2014/main" id="{4C10CB1D-C95D-A346-6ACD-BE182F4B9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924524"/>
          <a:ext cx="13395476" cy="9275262"/>
        </a:xfrm>
        <a:prstGeom prst="rect">
          <a:avLst/>
        </a:prstGeom>
      </xdr:spPr>
    </xdr:pic>
    <xdr:clientData/>
  </xdr:twoCellAnchor>
  <xdr:twoCellAnchor editAs="oneCell">
    <xdr:from>
      <xdr:col>6</xdr:col>
      <xdr:colOff>9313335</xdr:colOff>
      <xdr:row>13</xdr:row>
      <xdr:rowOff>272143</xdr:rowOff>
    </xdr:from>
    <xdr:to>
      <xdr:col>24</xdr:col>
      <xdr:colOff>408214</xdr:colOff>
      <xdr:row>24</xdr:row>
      <xdr:rowOff>9434</xdr:rowOff>
    </xdr:to>
    <xdr:pic>
      <xdr:nvPicPr>
        <xdr:cNvPr id="7" name="図 6" descr="グラフィカル ユーザー インターフェイス, テキスト, アプリケーション&#10;&#10;自動的に生成された説明">
          <a:extLst>
            <a:ext uri="{FF2B5EF4-FFF2-40B4-BE49-F238E27FC236}">
              <a16:creationId xmlns:a16="http://schemas.microsoft.com/office/drawing/2014/main" id="{BE30198C-0650-C033-4381-EE9F8855BA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32621" y="7166429"/>
          <a:ext cx="14060712" cy="8808720"/>
        </a:xfrm>
        <a:prstGeom prst="rect">
          <a:avLst/>
        </a:prstGeom>
      </xdr:spPr>
    </xdr:pic>
    <xdr:clientData/>
  </xdr:twoCellAnchor>
  <xdr:twoCellAnchor editAs="oneCell">
    <xdr:from>
      <xdr:col>0</xdr:col>
      <xdr:colOff>60477</xdr:colOff>
      <xdr:row>24</xdr:row>
      <xdr:rowOff>771071</xdr:rowOff>
    </xdr:from>
    <xdr:to>
      <xdr:col>6</xdr:col>
      <xdr:colOff>8134048</xdr:colOff>
      <xdr:row>72</xdr:row>
      <xdr:rowOff>1473149</xdr:rowOff>
    </xdr:to>
    <xdr:pic>
      <xdr:nvPicPr>
        <xdr:cNvPr id="8" name="図 7" descr="テーブル&#10;&#10;自動的に生成された説明">
          <a:extLst>
            <a:ext uri="{FF2B5EF4-FFF2-40B4-BE49-F238E27FC236}">
              <a16:creationId xmlns:a16="http://schemas.microsoft.com/office/drawing/2014/main" id="{39E7D623-DA13-B360-117F-443FB76A9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477" y="16736785"/>
          <a:ext cx="12246428" cy="8911721"/>
        </a:xfrm>
        <a:prstGeom prst="rect">
          <a:avLst/>
        </a:prstGeom>
      </xdr:spPr>
    </xdr:pic>
    <xdr:clientData/>
  </xdr:twoCellAnchor>
  <xdr:twoCellAnchor editAs="oneCell">
    <xdr:from>
      <xdr:col>6</xdr:col>
      <xdr:colOff>8784166</xdr:colOff>
      <xdr:row>24</xdr:row>
      <xdr:rowOff>1103691</xdr:rowOff>
    </xdr:from>
    <xdr:to>
      <xdr:col>23</xdr:col>
      <xdr:colOff>561003</xdr:colOff>
      <xdr:row>72</xdr:row>
      <xdr:rowOff>1814286</xdr:rowOff>
    </xdr:to>
    <xdr:pic>
      <xdr:nvPicPr>
        <xdr:cNvPr id="9" name="図 8" descr="グラフィカル ユーザー インターフェイス, テキスト, アプリケーション&#10;&#10;自動的に生成された説明">
          <a:extLst>
            <a:ext uri="{FF2B5EF4-FFF2-40B4-BE49-F238E27FC236}">
              <a16:creationId xmlns:a16="http://schemas.microsoft.com/office/drawing/2014/main" id="{01DE1EB4-AC5F-800A-BCF6-A754568E2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503452" y="17069405"/>
          <a:ext cx="14122790" cy="89202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6</xdr:col>
      <xdr:colOff>8427357</xdr:colOff>
      <xdr:row>105</xdr:row>
      <xdr:rowOff>136072</xdr:rowOff>
    </xdr:to>
    <xdr:pic>
      <xdr:nvPicPr>
        <xdr:cNvPr id="10" name="図 9" descr="グラフィカル ユーザー インターフェイス, テキスト, アプリケーション&#10;&#10;自動的に生成された説明">
          <a:extLst>
            <a:ext uri="{FF2B5EF4-FFF2-40B4-BE49-F238E27FC236}">
              <a16:creationId xmlns:a16="http://schemas.microsoft.com/office/drawing/2014/main" id="{ECBC252B-547F-411F-6540-AA90753AD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6367619"/>
          <a:ext cx="12600214" cy="7000119"/>
        </a:xfrm>
        <a:prstGeom prst="rect">
          <a:avLst/>
        </a:prstGeom>
      </xdr:spPr>
    </xdr:pic>
    <xdr:clientData/>
  </xdr:twoCellAnchor>
  <xdr:twoCellAnchor editAs="oneCell">
    <xdr:from>
      <xdr:col>6</xdr:col>
      <xdr:colOff>8693451</xdr:colOff>
      <xdr:row>73</xdr:row>
      <xdr:rowOff>75595</xdr:rowOff>
    </xdr:from>
    <xdr:to>
      <xdr:col>24</xdr:col>
      <xdr:colOff>514047</xdr:colOff>
      <xdr:row>124</xdr:row>
      <xdr:rowOff>75800</xdr:rowOff>
    </xdr:to>
    <xdr:pic>
      <xdr:nvPicPr>
        <xdr:cNvPr id="12" name="図 11" descr="グラフィカル ユーザー インターフェイス, テキスト&#10;&#10;自動的に生成された説明">
          <a:extLst>
            <a:ext uri="{FF2B5EF4-FFF2-40B4-BE49-F238E27FC236}">
              <a16:creationId xmlns:a16="http://schemas.microsoft.com/office/drawing/2014/main" id="{BF7C06E2-706B-D74E-D58D-F4D27D789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412737" y="26443214"/>
          <a:ext cx="14786429" cy="100241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</xdr:row>
      <xdr:rowOff>30238</xdr:rowOff>
    </xdr:from>
    <xdr:to>
      <xdr:col>6</xdr:col>
      <xdr:colOff>9358691</xdr:colOff>
      <xdr:row>179</xdr:row>
      <xdr:rowOff>67394</xdr:rowOff>
    </xdr:to>
    <xdr:pic>
      <xdr:nvPicPr>
        <xdr:cNvPr id="15" name="図 14" descr="スクリーンショットの画面&#10;&#10;自動的に生成された説明">
          <a:extLst>
            <a:ext uri="{FF2B5EF4-FFF2-40B4-BE49-F238E27FC236}">
              <a16:creationId xmlns:a16="http://schemas.microsoft.com/office/drawing/2014/main" id="{14F13896-B3B5-69F0-1838-106D445C9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34259762"/>
          <a:ext cx="13531548" cy="11346204"/>
        </a:xfrm>
        <a:prstGeom prst="rect">
          <a:avLst/>
        </a:prstGeom>
      </xdr:spPr>
    </xdr:pic>
    <xdr:clientData/>
  </xdr:twoCellAnchor>
  <xdr:twoCellAnchor editAs="oneCell">
    <xdr:from>
      <xdr:col>6</xdr:col>
      <xdr:colOff>9706429</xdr:colOff>
      <xdr:row>126</xdr:row>
      <xdr:rowOff>136070</xdr:rowOff>
    </xdr:from>
    <xdr:to>
      <xdr:col>26</xdr:col>
      <xdr:colOff>252300</xdr:colOff>
      <xdr:row>168</xdr:row>
      <xdr:rowOff>151189</xdr:rowOff>
    </xdr:to>
    <xdr:pic>
      <xdr:nvPicPr>
        <xdr:cNvPr id="16" name="図 15" descr="グラフィカル ユーザー インターフェイス, テキスト, アプリケーション&#10;&#10;自動的に生成された説明">
          <a:extLst>
            <a:ext uri="{FF2B5EF4-FFF2-40B4-BE49-F238E27FC236}">
              <a16:creationId xmlns:a16="http://schemas.microsoft.com/office/drawing/2014/main" id="{57A8BEBA-AA23-9CDC-73DC-36ECC50E0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425715" y="36860237"/>
          <a:ext cx="14751466" cy="7000119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272143</xdr:colOff>
      <xdr:row>186</xdr:row>
      <xdr:rowOff>45356</xdr:rowOff>
    </xdr:from>
    <xdr:to>
      <xdr:col>11</xdr:col>
      <xdr:colOff>211667</xdr:colOff>
      <xdr:row>229</xdr:row>
      <xdr:rowOff>54430</xdr:rowOff>
    </xdr:to>
    <xdr:pic>
      <xdr:nvPicPr>
        <xdr:cNvPr id="21" name="図 20" descr="テキスト, タイムライン&#10;&#10;中程度の精度で自動的に生成された説明">
          <a:extLst>
            <a:ext uri="{FF2B5EF4-FFF2-40B4-BE49-F238E27FC236}">
              <a16:creationId xmlns:a16="http://schemas.microsoft.com/office/drawing/2014/main" id="{E17DB7C4-EBE2-459C-91BC-EE1FCF09C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2143" y="47458689"/>
          <a:ext cx="19019762" cy="7160384"/>
        </a:xfrm>
        <a:prstGeom prst="rect">
          <a:avLst/>
        </a:prstGeom>
      </xdr:spPr>
    </xdr:pic>
    <xdr:clientData/>
  </xdr:twoCellAnchor>
  <xdr:twoCellAnchor>
    <xdr:from>
      <xdr:col>14</xdr:col>
      <xdr:colOff>75587</xdr:colOff>
      <xdr:row>182</xdr:row>
      <xdr:rowOff>135606</xdr:rowOff>
    </xdr:from>
    <xdr:to>
      <xdr:col>27</xdr:col>
      <xdr:colOff>30240</xdr:colOff>
      <xdr:row>182</xdr:row>
      <xdr:rowOff>343160</xdr:rowOff>
    </xdr:to>
    <xdr:sp macro="" textlink="">
      <xdr:nvSpPr>
        <xdr:cNvPr id="25" name="object 7">
          <a:extLst>
            <a:ext uri="{FF2B5EF4-FFF2-40B4-BE49-F238E27FC236}">
              <a16:creationId xmlns:a16="http://schemas.microsoft.com/office/drawing/2014/main" id="{CB13354B-06E5-4F9B-9353-9D1E7AA7CFD2}"/>
            </a:ext>
          </a:extLst>
        </xdr:cNvPr>
        <xdr:cNvSpPr txBox="1"/>
      </xdr:nvSpPr>
      <xdr:spPr>
        <a:xfrm>
          <a:off x="21015468" y="5850606"/>
          <a:ext cx="8013105" cy="207554"/>
        </a:xfrm>
        <a:prstGeom prst="rect">
          <a:avLst/>
        </a:prstGeom>
      </xdr:spPr>
      <xdr:txBody>
        <a:bodyPr vert="horz" wrap="square" lIns="0" tIns="8659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spcBef>
              <a:spcPts val="68"/>
            </a:spcBef>
          </a:pPr>
          <a:r>
            <a:rPr sz="3200" u="sng" spc="-7">
              <a:solidFill>
                <a:srgbClr val="0000FF"/>
              </a:solidFill>
              <a:uFill>
                <a:solidFill>
                  <a:srgbClr val="0000FF"/>
                </a:solidFill>
              </a:uFill>
              <a:latin typeface="Times New Roman"/>
              <a:cs typeface="Times New Roman"/>
            </a:rPr>
            <a:t>https://cvent.me/AwPbAx</a:t>
          </a:r>
          <a:endParaRPr sz="3200"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0</xdr:colOff>
      <xdr:row>229</xdr:row>
      <xdr:rowOff>151191</xdr:rowOff>
    </xdr:from>
    <xdr:to>
      <xdr:col>10</xdr:col>
      <xdr:colOff>553564</xdr:colOff>
      <xdr:row>261</xdr:row>
      <xdr:rowOff>0</xdr:rowOff>
    </xdr:to>
    <xdr:pic>
      <xdr:nvPicPr>
        <xdr:cNvPr id="29" name="図 28" descr="テーブル&#10;&#10;低い精度で自動的に生成された説明">
          <a:extLst>
            <a:ext uri="{FF2B5EF4-FFF2-40B4-BE49-F238E27FC236}">
              <a16:creationId xmlns:a16="http://schemas.microsoft.com/office/drawing/2014/main" id="{C434ABBF-70F4-9509-C2E1-7FF487FE0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54715834"/>
          <a:ext cx="19013921" cy="5170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7</xdr:col>
      <xdr:colOff>170181</xdr:colOff>
      <xdr:row>18</xdr:row>
      <xdr:rowOff>15240</xdr:rowOff>
    </xdr:to>
    <xdr:pic>
      <xdr:nvPicPr>
        <xdr:cNvPr id="12" name="Picture 7">
          <a:extLst>
            <a:ext uri="{FF2B5EF4-FFF2-40B4-BE49-F238E27FC236}">
              <a16:creationId xmlns:a16="http://schemas.microsoft.com/office/drawing/2014/main" id="{155EFCC8-F0F5-4FF0-BFF5-D98CE8BF8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178300" cy="28079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296332</xdr:colOff>
      <xdr:row>18</xdr:row>
      <xdr:rowOff>93133</xdr:rowOff>
    </xdr:from>
    <xdr:to>
      <xdr:col>7</xdr:col>
      <xdr:colOff>287019</xdr:colOff>
      <xdr:row>24</xdr:row>
      <xdr:rowOff>722418</xdr:rowOff>
    </xdr:to>
    <xdr:pic>
      <xdr:nvPicPr>
        <xdr:cNvPr id="13" name="Picture 4">
          <a:extLst>
            <a:ext uri="{FF2B5EF4-FFF2-40B4-BE49-F238E27FC236}">
              <a16:creationId xmlns:a16="http://schemas.microsoft.com/office/drawing/2014/main" id="{F692B793-4ADA-4DEF-9585-F4F8EEFDF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332" y="2950633"/>
          <a:ext cx="4257887" cy="2867660"/>
        </a:xfrm>
        <a:prstGeom prst="rect">
          <a:avLst/>
        </a:prstGeom>
      </xdr:spPr>
    </xdr:pic>
    <xdr:clientData/>
  </xdr:twoCellAnchor>
  <xdr:twoCellAnchor editAs="oneCell">
    <xdr:from>
      <xdr:col>6</xdr:col>
      <xdr:colOff>590973</xdr:colOff>
      <xdr:row>17</xdr:row>
      <xdr:rowOff>179494</xdr:rowOff>
    </xdr:from>
    <xdr:to>
      <xdr:col>13</xdr:col>
      <xdr:colOff>538903</xdr:colOff>
      <xdr:row>24</xdr:row>
      <xdr:rowOff>685166</xdr:rowOff>
    </xdr:to>
    <xdr:pic>
      <xdr:nvPicPr>
        <xdr:cNvPr id="14" name="Picture 6">
          <a:extLst>
            <a:ext uri="{FF2B5EF4-FFF2-40B4-BE49-F238E27FC236}">
              <a16:creationId xmlns:a16="http://schemas.microsoft.com/office/drawing/2014/main" id="{63695B54-287A-4DB5-A938-E61018A93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473" y="2859194"/>
          <a:ext cx="4215130" cy="2921847"/>
        </a:xfrm>
        <a:prstGeom prst="rect">
          <a:avLst/>
        </a:prstGeom>
      </xdr:spPr>
    </xdr:pic>
    <xdr:clientData/>
  </xdr:twoCellAnchor>
  <xdr:twoCellAnchor editAs="oneCell">
    <xdr:from>
      <xdr:col>0</xdr:col>
      <xdr:colOff>237068</xdr:colOff>
      <xdr:row>36</xdr:row>
      <xdr:rowOff>182880</xdr:rowOff>
    </xdr:from>
    <xdr:to>
      <xdr:col>7</xdr:col>
      <xdr:colOff>317500</xdr:colOff>
      <xdr:row>55</xdr:row>
      <xdr:rowOff>41486</xdr:rowOff>
    </xdr:to>
    <xdr:pic>
      <xdr:nvPicPr>
        <xdr:cNvPr id="15" name="Picture 9">
          <a:extLst>
            <a:ext uri="{FF2B5EF4-FFF2-40B4-BE49-F238E27FC236}">
              <a16:creationId xmlns:a16="http://schemas.microsoft.com/office/drawing/2014/main" id="{C37D35F2-C5A3-46C1-91C7-7E66337A4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068" y="5872480"/>
          <a:ext cx="4347632" cy="2900256"/>
        </a:xfrm>
        <a:prstGeom prst="rect">
          <a:avLst/>
        </a:prstGeom>
      </xdr:spPr>
    </xdr:pic>
    <xdr:clientData/>
  </xdr:twoCellAnchor>
  <xdr:twoCellAnchor editAs="oneCell">
    <xdr:from>
      <xdr:col>6</xdr:col>
      <xdr:colOff>683057</xdr:colOff>
      <xdr:row>36</xdr:row>
      <xdr:rowOff>133679</xdr:rowOff>
    </xdr:from>
    <xdr:to>
      <xdr:col>14</xdr:col>
      <xdr:colOff>7782</xdr:colOff>
      <xdr:row>55</xdr:row>
      <xdr:rowOff>6640</xdr:rowOff>
    </xdr:to>
    <xdr:pic>
      <xdr:nvPicPr>
        <xdr:cNvPr id="16" name="Picture 11">
          <a:extLst>
            <a:ext uri="{FF2B5EF4-FFF2-40B4-BE49-F238E27FC236}">
              <a16:creationId xmlns:a16="http://schemas.microsoft.com/office/drawing/2014/main" id="{0349613B-C339-4F87-B2C1-89680777E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4507" y="5848679"/>
          <a:ext cx="4277725" cy="2889211"/>
        </a:xfrm>
        <a:prstGeom prst="rect">
          <a:avLst/>
        </a:prstGeom>
      </xdr:spPr>
    </xdr:pic>
    <xdr:clientData/>
  </xdr:twoCellAnchor>
  <xdr:twoCellAnchor editAs="oneCell">
    <xdr:from>
      <xdr:col>0</xdr:col>
      <xdr:colOff>190728</xdr:colOff>
      <xdr:row>56</xdr:row>
      <xdr:rowOff>16</xdr:rowOff>
    </xdr:from>
    <xdr:to>
      <xdr:col>7</xdr:col>
      <xdr:colOff>198967</xdr:colOff>
      <xdr:row>74</xdr:row>
      <xdr:rowOff>59267</xdr:rowOff>
    </xdr:to>
    <xdr:pic>
      <xdr:nvPicPr>
        <xdr:cNvPr id="17" name="Picture 1">
          <a:extLst>
            <a:ext uri="{FF2B5EF4-FFF2-40B4-BE49-F238E27FC236}">
              <a16:creationId xmlns:a16="http://schemas.microsoft.com/office/drawing/2014/main" id="{D7A15BA5-6FEE-464F-98C8-BD1BD2145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728" y="8890016"/>
          <a:ext cx="4275439" cy="2916751"/>
        </a:xfrm>
        <a:prstGeom prst="rect">
          <a:avLst/>
        </a:prstGeom>
      </xdr:spPr>
    </xdr:pic>
    <xdr:clientData/>
  </xdr:twoCellAnchor>
  <xdr:twoCellAnchor editAs="oneCell">
    <xdr:from>
      <xdr:col>6</xdr:col>
      <xdr:colOff>796955</xdr:colOff>
      <xdr:row>55</xdr:row>
      <xdr:rowOff>186268</xdr:rowOff>
    </xdr:from>
    <xdr:to>
      <xdr:col>14</xdr:col>
      <xdr:colOff>105834</xdr:colOff>
      <xdr:row>74</xdr:row>
      <xdr:rowOff>127000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5B4ED99E-018D-43E7-B64F-1FFD75FDA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664105" y="8892118"/>
          <a:ext cx="4376179" cy="2982382"/>
        </a:xfrm>
        <a:prstGeom prst="rect">
          <a:avLst/>
        </a:prstGeom>
      </xdr:spPr>
    </xdr:pic>
    <xdr:clientData/>
  </xdr:twoCellAnchor>
  <xdr:twoCellAnchor editAs="oneCell">
    <xdr:from>
      <xdr:col>0</xdr:col>
      <xdr:colOff>261759</xdr:colOff>
      <xdr:row>75</xdr:row>
      <xdr:rowOff>53554</xdr:rowOff>
    </xdr:from>
    <xdr:to>
      <xdr:col>7</xdr:col>
      <xdr:colOff>181823</xdr:colOff>
      <xdr:row>95</xdr:row>
      <xdr:rowOff>25213</xdr:rowOff>
    </xdr:to>
    <xdr:pic>
      <xdr:nvPicPr>
        <xdr:cNvPr id="19" name="Picture 5">
          <a:extLst>
            <a:ext uri="{FF2B5EF4-FFF2-40B4-BE49-F238E27FC236}">
              <a16:creationId xmlns:a16="http://schemas.microsoft.com/office/drawing/2014/main" id="{16D8A2BE-4E5C-450A-9FCC-C470CABD27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261759" y="11959804"/>
          <a:ext cx="4187264" cy="3146659"/>
        </a:xfrm>
        <a:prstGeom prst="rect">
          <a:avLst/>
        </a:prstGeom>
      </xdr:spPr>
    </xdr:pic>
    <xdr:clientData/>
  </xdr:twoCellAnchor>
  <xdr:twoCellAnchor editAs="oneCell">
    <xdr:from>
      <xdr:col>6</xdr:col>
      <xdr:colOff>667419</xdr:colOff>
      <xdr:row>75</xdr:row>
      <xdr:rowOff>53731</xdr:rowOff>
    </xdr:from>
    <xdr:to>
      <xdr:col>13</xdr:col>
      <xdr:colOff>533401</xdr:colOff>
      <xdr:row>95</xdr:row>
      <xdr:rowOff>56451</xdr:rowOff>
    </xdr:to>
    <xdr:pic>
      <xdr:nvPicPr>
        <xdr:cNvPr id="20" name="Picture 10">
          <a:extLst>
            <a:ext uri="{FF2B5EF4-FFF2-40B4-BE49-F238E27FC236}">
              <a16:creationId xmlns:a16="http://schemas.microsoft.com/office/drawing/2014/main" id="{6D1E03E7-DF6C-4DC9-98FF-B673920775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95" t="21991" r="21685" b="1735"/>
        <a:stretch/>
      </xdr:blipFill>
      <xdr:spPr>
        <a:xfrm>
          <a:off x="4667919" y="11959981"/>
          <a:ext cx="4190332" cy="317772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95</xdr:row>
      <xdr:rowOff>147984</xdr:rowOff>
    </xdr:from>
    <xdr:to>
      <xdr:col>7</xdr:col>
      <xdr:colOff>177013</xdr:colOff>
      <xdr:row>115</xdr:row>
      <xdr:rowOff>138043</xdr:rowOff>
    </xdr:to>
    <xdr:pic>
      <xdr:nvPicPr>
        <xdr:cNvPr id="21" name="Picture 15">
          <a:extLst>
            <a:ext uri="{FF2B5EF4-FFF2-40B4-BE49-F238E27FC236}">
              <a16:creationId xmlns:a16="http://schemas.microsoft.com/office/drawing/2014/main" id="{2CEF2F7C-5C10-4E30-89BA-0C91EC88B9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254000" y="15229234"/>
          <a:ext cx="4190213" cy="3165059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3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a:spPr>
      <a:bodyPr vert="horz" wrap="square" lIns="91440" tIns="45720" rIns="91440" bIns="45720" numCol="1" rtlCol="0" anchor="t" anchorCtr="0" compatLnSpc="1">
        <a:prstTxWarp prst="textNoShape">
          <a:avLst/>
        </a:prstTxWarp>
      </a:bodyPr>
      <a:lstStyle>
        <a:defPPr marL="0" marR="0" indent="0" algn="l" defTabSz="914400" rtl="0" eaLnBrk="0" fontAlgn="base" latinLnBrk="0" hangingPunct="0">
          <a:lnSpc>
            <a:spcPct val="100000"/>
          </a:lnSpc>
          <a:spcBef>
            <a:spcPct val="0"/>
          </a:spcBef>
          <a:spcAft>
            <a:spcPct val="0"/>
          </a:spcAft>
          <a:buClrTx/>
          <a:buSzTx/>
          <a:buFontTx/>
          <a:buNone/>
          <a:tabLst/>
          <a:defRPr kumimoji="0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defRPr>
        </a:defPPr>
      </a:lstStyle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standards.ieee.org/board/pat/pat-slideset.ppt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ieee802.org/802tele_calendar.html" TargetMode="External"/><Relationship Id="rId13" Type="http://schemas.openxmlformats.org/officeDocument/2006/relationships/hyperlink" Target="https://ieeesa.webex.com/ieeesa/j.php?MTID=m704fd5fb4348be2c398421946ca1ed1f" TargetMode="External"/><Relationship Id="rId18" Type="http://schemas.openxmlformats.org/officeDocument/2006/relationships/hyperlink" Target="https://ieeesa.webex.com/ieeesa/j.php?MTID=mf6b3dcaaa3f8fd4aef59dabcdf40525c" TargetMode="External"/><Relationship Id="rId3" Type="http://schemas.openxmlformats.org/officeDocument/2006/relationships/hyperlink" Target="https://ieeesa.webex.com/ieeesa/j.php?MTID=mf6b3dcaaa3f8fd4aef59dabcdf40525c" TargetMode="External"/><Relationship Id="rId21" Type="http://schemas.openxmlformats.org/officeDocument/2006/relationships/printerSettings" Target="../printerSettings/printerSettings3.bin"/><Relationship Id="rId7" Type="http://schemas.openxmlformats.org/officeDocument/2006/relationships/hyperlink" Target="https://www.ieee802.org/802tele_calendar.html" TargetMode="External"/><Relationship Id="rId12" Type="http://schemas.openxmlformats.org/officeDocument/2006/relationships/hyperlink" Target="https://ieeesa.webex.com/ieeesa/j.php?MTID=m446d741d2011fbf01d251323596506f4" TargetMode="External"/><Relationship Id="rId17" Type="http://schemas.openxmlformats.org/officeDocument/2006/relationships/hyperlink" Target="https://ieeesa.webex.com/ieeesa/j.php?MTID=m704fd5fb4348be2c398421946ca1ed1f" TargetMode="External"/><Relationship Id="rId2" Type="http://schemas.openxmlformats.org/officeDocument/2006/relationships/hyperlink" Target="https://ieeesa.webex.com/ieeesa/j.php?MTID=m704fd5fb4348be2c398421946ca1ed1f" TargetMode="External"/><Relationship Id="rId16" Type="http://schemas.openxmlformats.org/officeDocument/2006/relationships/hyperlink" Target="https://ieeesa.webex.com/ieeesa/j.php?MTID=m446d741d2011fbf01d251323596506f4" TargetMode="External"/><Relationship Id="rId20" Type="http://schemas.openxmlformats.org/officeDocument/2006/relationships/hyperlink" Target="https://ieeesa.webex.com/ieeesa/j.php?MTID=m446d741d2011fbf01d251323596506f4" TargetMode="External"/><Relationship Id="rId1" Type="http://schemas.openxmlformats.org/officeDocument/2006/relationships/hyperlink" Target="https://ieeesa.webex.com/ieeesa/j.php?MTID=m08ad5fa764194afbed9cfb42220d6cfa" TargetMode="External"/><Relationship Id="rId6" Type="http://schemas.openxmlformats.org/officeDocument/2006/relationships/hyperlink" Target="https://www.ieee802.org/802tele_calendar.html" TargetMode="External"/><Relationship Id="rId11" Type="http://schemas.openxmlformats.org/officeDocument/2006/relationships/hyperlink" Target="https://ieeesa.webex.com/ieeesa/j.php?MTID=m08ad5fa764194afbed9cfb42220d6cfa" TargetMode="External"/><Relationship Id="rId5" Type="http://schemas.openxmlformats.org/officeDocument/2006/relationships/hyperlink" Target="https://ieeesa.webex.com/ieeesa/j.php?MTID=m446d741d2011fbf01d251323596506f4" TargetMode="External"/><Relationship Id="rId15" Type="http://schemas.openxmlformats.org/officeDocument/2006/relationships/hyperlink" Target="https://ieeesa.webex.com/ieeesa/j.php?MTID=m08ad5fa764194afbed9cfb42220d6cfa" TargetMode="External"/><Relationship Id="rId10" Type="http://schemas.openxmlformats.org/officeDocument/2006/relationships/hyperlink" Target="https://ieeesa.webex.com/ieeesa/j.php?MTID=mf6b3dcaaa3f8fd4aef59dabcdf40525c" TargetMode="External"/><Relationship Id="rId19" Type="http://schemas.openxmlformats.org/officeDocument/2006/relationships/hyperlink" Target="https://ieeesa.webex.com/ieeesa/j.php?MTID=m08ad5fa764194afbed9cfb42220d6cfa" TargetMode="External"/><Relationship Id="rId4" Type="http://schemas.openxmlformats.org/officeDocument/2006/relationships/hyperlink" Target="https://ieeesa.webex.com/ieeesa/j.php?MTID=m08ad5fa764194afbed9cfb42220d6cfa" TargetMode="External"/><Relationship Id="rId9" Type="http://schemas.openxmlformats.org/officeDocument/2006/relationships/hyperlink" Target="https://ieeesa.webex.com/ieeesa/j.php?MTID=m704fd5fb4348be2c398421946ca1ed1f" TargetMode="External"/><Relationship Id="rId14" Type="http://schemas.openxmlformats.org/officeDocument/2006/relationships/hyperlink" Target="https://ieeesa.webex.com/ieeesa/j.php?MTID=mf6b3dcaaa3f8fd4aef59dabcdf40525c" TargetMode="External"/><Relationship Id="rId22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hyperlink" Target="https://grouper.ieee.org/groups/802/15/pub/Meeting_Plan.html" TargetMode="External"/><Relationship Id="rId1" Type="http://schemas.openxmlformats.org/officeDocument/2006/relationships/hyperlink" Target="https://grouper.ieee.org/groups/802/15/pub/Meeting_Plan.html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ieeesa/j.php?MTID=m08ad5fa764194afbed9cfb42220d6cfa" TargetMode="External"/><Relationship Id="rId7" Type="http://schemas.openxmlformats.org/officeDocument/2006/relationships/printerSettings" Target="../printerSettings/printerSettings4.bin"/><Relationship Id="rId2" Type="http://schemas.openxmlformats.org/officeDocument/2006/relationships/hyperlink" Target="https://ieeesa.webex.com/webappng/sites/ieeesa/meeting/info/403f79309b8b49c3bb3ee06ef41ea915" TargetMode="External"/><Relationship Id="rId1" Type="http://schemas.openxmlformats.org/officeDocument/2006/relationships/hyperlink" Target="mailto:23301778987@ieeesa.webex.com" TargetMode="External"/><Relationship Id="rId6" Type="http://schemas.openxmlformats.org/officeDocument/2006/relationships/hyperlink" Target="https://ieeesa.webex.com/webappng/sites/ieeesa/meeting/info/15599f57dc864cca83d44cb6ec459a35" TargetMode="External"/><Relationship Id="rId5" Type="http://schemas.openxmlformats.org/officeDocument/2006/relationships/hyperlink" Target="mailto:23431195730@ieeesa.webex.com" TargetMode="External"/><Relationship Id="rId4" Type="http://schemas.openxmlformats.org/officeDocument/2006/relationships/hyperlink" Target="https://ieeesa.webex.com/ieeesa/j.php?MTID=mf6b3dcaaa3f8fd4aef59dabcdf40525c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webappng/sites/ieeesa/meeting/info/15599f57dc864cca83d44cb6ec459a35" TargetMode="External"/><Relationship Id="rId2" Type="http://schemas.openxmlformats.org/officeDocument/2006/relationships/hyperlink" Target="mailto:23431195730@ieeesa.webex.com" TargetMode="External"/><Relationship Id="rId1" Type="http://schemas.openxmlformats.org/officeDocument/2006/relationships/hyperlink" Target="https://ieeesa.webex.com/ieeesa/j.php?MTID=mf6b3dcaaa3f8fd4aef59dabcdf40525c" TargetMode="External"/><Relationship Id="rId4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webappng/sites/ieeesa/meeting/info/403f79309b8b49c3bb3ee06ef41ea915" TargetMode="External"/><Relationship Id="rId2" Type="http://schemas.openxmlformats.org/officeDocument/2006/relationships/hyperlink" Target="mailto:23301778987@ieeesa.webex.com" TargetMode="External"/><Relationship Id="rId1" Type="http://schemas.openxmlformats.org/officeDocument/2006/relationships/hyperlink" Target="https://ieeesa.webex.com/ieeesa/j.php?MTID=mf6b3dcaaa3f8fd4aef59dabcdf40525c" TargetMode="External"/><Relationship Id="rId5" Type="http://schemas.openxmlformats.org/officeDocument/2006/relationships/printerSettings" Target="../printerSettings/printerSettings6.bin"/><Relationship Id="rId4" Type="http://schemas.openxmlformats.org/officeDocument/2006/relationships/hyperlink" Target="https://ieeesa.webex.com/ieeesa/j.php?MTID=m08ad5fa764194afbed9cfb42220d6cfa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webappng/sites/ieeesa/meeting/info/403f79309b8b49c3bb3ee06ef41ea915" TargetMode="External"/><Relationship Id="rId2" Type="http://schemas.openxmlformats.org/officeDocument/2006/relationships/hyperlink" Target="mailto:23301778987@ieeesa.webex.com" TargetMode="External"/><Relationship Id="rId1" Type="http://schemas.openxmlformats.org/officeDocument/2006/relationships/hyperlink" Target="https://ieeesa.webex.com/ieeesa/j.php?MTID=mc238fb737c46bfb49348c408dbce1cc5" TargetMode="External"/><Relationship Id="rId5" Type="http://schemas.openxmlformats.org/officeDocument/2006/relationships/printerSettings" Target="../printerSettings/printerSettings7.bin"/><Relationship Id="rId4" Type="http://schemas.openxmlformats.org/officeDocument/2006/relationships/hyperlink" Target="https://ieeesa.webex.com/ieeesa/j.php?MTID=m08ad5fa764194afbed9cfb42220d6cf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F26"/>
  <sheetViews>
    <sheetView zoomScale="80" zoomScaleNormal="80" workbookViewId="0">
      <selection activeCell="D10" sqref="D10"/>
    </sheetView>
  </sheetViews>
  <sheetFormatPr defaultColWidth="9.453125" defaultRowHeight="13" x14ac:dyDescent="0.6"/>
  <cols>
    <col min="1" max="1" width="3.453125" style="2" customWidth="1"/>
    <col min="2" max="2" width="23.453125" style="2" customWidth="1"/>
    <col min="3" max="3" width="27" style="2" bestFit="1" customWidth="1"/>
    <col min="4" max="4" width="40.1796875" style="2" customWidth="1"/>
    <col min="5" max="5" width="23.453125" style="2" customWidth="1"/>
    <col min="6" max="6" width="15.6796875" style="2" customWidth="1"/>
    <col min="7" max="16384" width="9.453125" style="2"/>
  </cols>
  <sheetData>
    <row r="2" spans="2:5" ht="22.75" x14ac:dyDescent="0.95">
      <c r="B2" s="1" t="s">
        <v>0</v>
      </c>
    </row>
    <row r="3" spans="2:5" ht="20.5" x14ac:dyDescent="0.9">
      <c r="B3" s="3" t="s">
        <v>1</v>
      </c>
      <c r="C3" s="4" t="s">
        <v>227</v>
      </c>
      <c r="E3" s="5"/>
    </row>
    <row r="4" spans="2:5" ht="20.5" x14ac:dyDescent="0.9">
      <c r="B4" s="3" t="s">
        <v>2</v>
      </c>
      <c r="C4" s="6">
        <v>45425</v>
      </c>
    </row>
    <row r="5" spans="2:5" ht="20.5" x14ac:dyDescent="0.9">
      <c r="B5" s="3" t="s">
        <v>228</v>
      </c>
    </row>
    <row r="6" spans="2:5" ht="20.5" x14ac:dyDescent="0.9">
      <c r="B6" s="7" t="s">
        <v>229</v>
      </c>
    </row>
    <row r="7" spans="2:5" ht="20.5" x14ac:dyDescent="0.9">
      <c r="B7" s="7" t="s">
        <v>3</v>
      </c>
    </row>
    <row r="8" spans="2:5" ht="20.5" x14ac:dyDescent="0.9">
      <c r="B8" s="8" t="s">
        <v>4</v>
      </c>
    </row>
    <row r="9" spans="2:5" ht="15.75" x14ac:dyDescent="0.75">
      <c r="B9" s="9"/>
    </row>
    <row r="10" spans="2:5" ht="20.5" x14ac:dyDescent="0.9">
      <c r="B10" s="3" t="s">
        <v>5</v>
      </c>
      <c r="C10" s="4" t="s">
        <v>226</v>
      </c>
    </row>
    <row r="12" spans="2:5" ht="20.5" x14ac:dyDescent="0.9">
      <c r="B12" s="3" t="s">
        <v>6</v>
      </c>
      <c r="C12" s="4" t="s">
        <v>164</v>
      </c>
    </row>
    <row r="14" spans="2:5" ht="20.5" x14ac:dyDescent="0.9">
      <c r="B14" s="3" t="s">
        <v>7</v>
      </c>
      <c r="C14" s="7" t="s">
        <v>8</v>
      </c>
    </row>
    <row r="15" spans="2:5" ht="20.5" x14ac:dyDescent="0.9">
      <c r="C15" s="10" t="s">
        <v>9</v>
      </c>
    </row>
    <row r="16" spans="2:5" ht="20.5" x14ac:dyDescent="0.9">
      <c r="C16" s="10" t="s">
        <v>10</v>
      </c>
    </row>
    <row r="17" spans="2:6" ht="20.5" x14ac:dyDescent="0.9">
      <c r="C17" s="10" t="s">
        <v>11</v>
      </c>
      <c r="E17" s="2" t="s">
        <v>135</v>
      </c>
    </row>
    <row r="19" spans="2:6" ht="20.5" x14ac:dyDescent="0.9">
      <c r="B19" s="3" t="s">
        <v>12</v>
      </c>
      <c r="C19" s="7" t="s">
        <v>13</v>
      </c>
    </row>
    <row r="20" spans="2:6" ht="20.5" x14ac:dyDescent="0.9">
      <c r="C20" s="10" t="s">
        <v>14</v>
      </c>
    </row>
    <row r="22" spans="2:6" ht="95.5" customHeight="1" x14ac:dyDescent="0.6">
      <c r="D22" s="114" t="s">
        <v>153</v>
      </c>
      <c r="E22" s="114" t="s">
        <v>197</v>
      </c>
      <c r="F22" s="114" t="s">
        <v>121</v>
      </c>
    </row>
    <row r="23" spans="2:6" ht="120.7" customHeight="1" x14ac:dyDescent="0.6">
      <c r="D23" s="2" t="s">
        <v>148</v>
      </c>
      <c r="E23" s="114" t="s">
        <v>151</v>
      </c>
      <c r="F23" s="172" t="s">
        <v>150</v>
      </c>
    </row>
    <row r="25" spans="2:6" ht="79.5" customHeight="1" x14ac:dyDescent="0.6">
      <c r="D25" s="2" t="s">
        <v>142</v>
      </c>
      <c r="E25" s="114" t="s">
        <v>198</v>
      </c>
      <c r="F25" s="172" t="s">
        <v>144</v>
      </c>
    </row>
    <row r="26" spans="2:6" ht="98.5" customHeight="1" x14ac:dyDescent="0.6">
      <c r="D26" s="2" t="s">
        <v>145</v>
      </c>
      <c r="E26" s="2" t="s">
        <v>146</v>
      </c>
      <c r="F26" s="172" t="s">
        <v>147</v>
      </c>
    </row>
  </sheetData>
  <phoneticPr fontId="23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54E75-C909-4449-943C-1AEAE2E67F57}">
  <dimension ref="D23:F26"/>
  <sheetViews>
    <sheetView topLeftCell="A26" workbookViewId="0">
      <selection activeCell="A37" sqref="A37"/>
    </sheetView>
  </sheetViews>
  <sheetFormatPr defaultColWidth="8.81640625" defaultRowHeight="13" x14ac:dyDescent="0.6"/>
  <sheetData>
    <row r="23" spans="4:6" ht="120.7" customHeight="1" x14ac:dyDescent="0.6">
      <c r="D23" t="s">
        <v>148</v>
      </c>
      <c r="E23" t="s">
        <v>149</v>
      </c>
      <c r="F23" s="171" t="s">
        <v>150</v>
      </c>
    </row>
    <row r="25" spans="4:6" ht="79.5" customHeight="1" x14ac:dyDescent="0.6">
      <c r="D25" t="s">
        <v>142</v>
      </c>
      <c r="E25" t="s">
        <v>143</v>
      </c>
      <c r="F25" s="171" t="s">
        <v>144</v>
      </c>
    </row>
    <row r="26" spans="4:6" ht="98.5" customHeight="1" x14ac:dyDescent="0.6">
      <c r="D26" t="s">
        <v>145</v>
      </c>
      <c r="E26" t="s">
        <v>146</v>
      </c>
      <c r="F26" s="171" t="s">
        <v>147</v>
      </c>
    </row>
  </sheetData>
  <phoneticPr fontId="23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54"/>
  <sheetViews>
    <sheetView zoomScale="68" zoomScaleNormal="68" workbookViewId="0">
      <selection activeCell="C3" sqref="C3"/>
    </sheetView>
  </sheetViews>
  <sheetFormatPr defaultColWidth="9.453125" defaultRowHeight="13" x14ac:dyDescent="0.6"/>
  <cols>
    <col min="1" max="1" width="9.453125" style="17" customWidth="1"/>
    <col min="2" max="2" width="93.81640625" style="2" customWidth="1"/>
    <col min="3" max="3" width="15.453125" style="2" bestFit="1" customWidth="1"/>
    <col min="4" max="4" width="70.26953125" style="2" customWidth="1"/>
    <col min="5" max="5" width="21.453125" style="2" customWidth="1"/>
    <col min="6" max="6" width="36.1796875" style="2" customWidth="1"/>
    <col min="7" max="16384" width="9.453125" style="2"/>
  </cols>
  <sheetData>
    <row r="1" spans="1:3" ht="15.5" x14ac:dyDescent="0.7">
      <c r="B1" s="47" t="s">
        <v>15</v>
      </c>
      <c r="C1" s="48" t="s">
        <v>230</v>
      </c>
    </row>
    <row r="2" spans="1:3" ht="15.5" x14ac:dyDescent="0.7">
      <c r="B2" s="47" t="s">
        <v>16</v>
      </c>
      <c r="C2" s="48" t="s">
        <v>351</v>
      </c>
    </row>
    <row r="3" spans="1:3" ht="15.5" x14ac:dyDescent="0.7">
      <c r="B3" s="47" t="s">
        <v>17</v>
      </c>
      <c r="C3" s="48" t="s">
        <v>335</v>
      </c>
    </row>
    <row r="4" spans="1:3" ht="41" x14ac:dyDescent="0.9">
      <c r="A4" s="24"/>
      <c r="B4" s="91" t="s">
        <v>199</v>
      </c>
    </row>
    <row r="5" spans="1:3" ht="15.75" x14ac:dyDescent="0.75">
      <c r="A5" s="24"/>
      <c r="B5" s="80"/>
    </row>
    <row r="6" spans="1:3" ht="15.75" x14ac:dyDescent="0.75">
      <c r="A6" s="24"/>
      <c r="B6" s="81"/>
    </row>
    <row r="7" spans="1:3" s="30" customFormat="1" ht="31" customHeight="1" x14ac:dyDescent="0.85">
      <c r="A7" s="145"/>
      <c r="B7" s="34" t="s">
        <v>174</v>
      </c>
    </row>
    <row r="8" spans="1:3" s="30" customFormat="1" ht="76" customHeight="1" x14ac:dyDescent="0.85">
      <c r="A8" s="145"/>
      <c r="B8" s="146" t="s">
        <v>18</v>
      </c>
    </row>
    <row r="9" spans="1:3" s="26" customFormat="1" ht="15.75" x14ac:dyDescent="0.75">
      <c r="A9" s="24"/>
      <c r="B9" s="19"/>
    </row>
    <row r="10" spans="1:3" s="104" customFormat="1" ht="20.5" x14ac:dyDescent="0.9">
      <c r="A10" s="147">
        <v>1</v>
      </c>
      <c r="B10" s="147" t="s">
        <v>19</v>
      </c>
    </row>
    <row r="11" spans="1:3" s="104" customFormat="1" ht="25.25" x14ac:dyDescent="0.85">
      <c r="A11" s="107"/>
      <c r="B11" s="189" t="s">
        <v>333</v>
      </c>
    </row>
    <row r="12" spans="1:3" s="104" customFormat="1" ht="32.25" x14ac:dyDescent="0.85">
      <c r="A12" s="107"/>
      <c r="B12" s="189" t="s">
        <v>334</v>
      </c>
    </row>
    <row r="13" spans="1:3" s="104" customFormat="1" ht="32.25" x14ac:dyDescent="0.85">
      <c r="A13" s="107"/>
      <c r="B13" s="189" t="s">
        <v>159</v>
      </c>
    </row>
    <row r="14" spans="1:3" s="104" customFormat="1" ht="25.25" x14ac:dyDescent="0.85">
      <c r="A14" s="107"/>
      <c r="B14" s="189" t="s">
        <v>160</v>
      </c>
    </row>
    <row r="15" spans="1:3" s="104" customFormat="1" ht="25.25" x14ac:dyDescent="0.85">
      <c r="A15" s="107"/>
      <c r="B15" s="190" t="s">
        <v>161</v>
      </c>
    </row>
    <row r="16" spans="1:3" s="104" customFormat="1" ht="25.25" x14ac:dyDescent="0.85">
      <c r="A16" s="107"/>
      <c r="B16" s="190" t="s">
        <v>162</v>
      </c>
    </row>
    <row r="17" spans="1:6" s="104" customFormat="1" ht="20.5" x14ac:dyDescent="0.9">
      <c r="A17" s="147">
        <v>2</v>
      </c>
      <c r="B17" s="147" t="s">
        <v>20</v>
      </c>
    </row>
    <row r="18" spans="1:6" s="104" customFormat="1" ht="23" x14ac:dyDescent="1">
      <c r="A18" s="147"/>
      <c r="B18" s="191" t="s">
        <v>163</v>
      </c>
    </row>
    <row r="19" spans="1:6" ht="15.5" x14ac:dyDescent="0.7">
      <c r="A19" s="19"/>
    </row>
    <row r="20" spans="1:6" ht="15.25" x14ac:dyDescent="0.65">
      <c r="B20" s="25"/>
    </row>
    <row r="21" spans="1:6" ht="15.25" x14ac:dyDescent="0.65">
      <c r="B21" s="25"/>
    </row>
    <row r="22" spans="1:6" s="104" customFormat="1" ht="20.5" x14ac:dyDescent="0.9">
      <c r="A22" s="107"/>
      <c r="B22" s="148" t="s">
        <v>21</v>
      </c>
      <c r="C22" s="149"/>
    </row>
    <row r="23" spans="1:6" s="175" customFormat="1" ht="95.5" customHeight="1" x14ac:dyDescent="0.95">
      <c r="B23" s="175" t="s">
        <v>154</v>
      </c>
      <c r="D23" s="175" t="s">
        <v>157</v>
      </c>
      <c r="E23" s="175" t="s">
        <v>158</v>
      </c>
      <c r="F23" s="175" t="s">
        <v>121</v>
      </c>
    </row>
    <row r="24" spans="1:6" s="104" customFormat="1" ht="120.7" customHeight="1" x14ac:dyDescent="0.85">
      <c r="A24" s="107"/>
      <c r="D24" s="104" t="s">
        <v>200</v>
      </c>
      <c r="E24" s="104" t="s">
        <v>201</v>
      </c>
      <c r="F24" s="174" t="s">
        <v>150</v>
      </c>
    </row>
    <row r="25" spans="1:6" s="104" customFormat="1" ht="20.25" x14ac:dyDescent="0.85">
      <c r="A25" s="107"/>
      <c r="B25" s="150" t="s">
        <v>22</v>
      </c>
    </row>
    <row r="26" spans="1:6" s="104" customFormat="1" ht="79.5" customHeight="1" x14ac:dyDescent="0.85">
      <c r="A26" s="107"/>
      <c r="B26" s="150" t="s">
        <v>23</v>
      </c>
      <c r="D26" s="104" t="s">
        <v>142</v>
      </c>
      <c r="E26" s="104" t="s">
        <v>195</v>
      </c>
      <c r="F26" s="174" t="s">
        <v>144</v>
      </c>
    </row>
    <row r="27" spans="1:6" s="104" customFormat="1" ht="98.5" customHeight="1" x14ac:dyDescent="0.85">
      <c r="A27" s="107"/>
      <c r="B27" s="150" t="s">
        <v>24</v>
      </c>
      <c r="D27" s="104" t="s">
        <v>145</v>
      </c>
      <c r="E27" s="104" t="s">
        <v>146</v>
      </c>
      <c r="F27" s="174" t="s">
        <v>147</v>
      </c>
    </row>
    <row r="28" spans="1:6" s="104" customFormat="1" ht="20.25" x14ac:dyDescent="0.85">
      <c r="A28" s="107"/>
      <c r="B28" s="150" t="s">
        <v>25</v>
      </c>
    </row>
    <row r="29" spans="1:6" s="104" customFormat="1" ht="20.25" x14ac:dyDescent="0.85">
      <c r="A29" s="107"/>
      <c r="B29" s="150" t="s">
        <v>26</v>
      </c>
    </row>
    <row r="30" spans="1:6" s="104" customFormat="1" ht="20.25" x14ac:dyDescent="0.85">
      <c r="A30" s="107"/>
      <c r="B30" s="151"/>
    </row>
    <row r="31" spans="1:6" s="104" customFormat="1" ht="20.5" x14ac:dyDescent="0.9">
      <c r="A31" s="107"/>
      <c r="B31" s="147" t="s">
        <v>27</v>
      </c>
    </row>
    <row r="32" spans="1:6" s="104" customFormat="1" ht="20.25" x14ac:dyDescent="0.85">
      <c r="A32" s="107"/>
    </row>
    <row r="34" spans="2:2" x14ac:dyDescent="0.6">
      <c r="B34" s="28"/>
    </row>
    <row r="35" spans="2:2" x14ac:dyDescent="0.6">
      <c r="B35" s="28"/>
    </row>
    <row r="36" spans="2:2" ht="16" x14ac:dyDescent="0.6">
      <c r="B36" s="29"/>
    </row>
    <row r="37" spans="2:2" ht="16" x14ac:dyDescent="0.6">
      <c r="B37" s="29"/>
    </row>
    <row r="38" spans="2:2" ht="16" x14ac:dyDescent="0.6">
      <c r="B38" s="29"/>
    </row>
    <row r="39" spans="2:2" ht="16" x14ac:dyDescent="0.6">
      <c r="B39" s="29"/>
    </row>
    <row r="40" spans="2:2" ht="16" x14ac:dyDescent="0.6">
      <c r="B40" s="29"/>
    </row>
    <row r="41" spans="2:2" ht="16" x14ac:dyDescent="0.6">
      <c r="B41" s="29"/>
    </row>
    <row r="42" spans="2:2" ht="15.25" x14ac:dyDescent="0.65">
      <c r="B42" s="26"/>
    </row>
    <row r="43" spans="2:2" ht="15.25" x14ac:dyDescent="0.65">
      <c r="B43" s="26"/>
    </row>
    <row r="44" spans="2:2" ht="15.25" x14ac:dyDescent="0.65">
      <c r="B44" s="26"/>
    </row>
    <row r="45" spans="2:2" ht="15.25" x14ac:dyDescent="0.65">
      <c r="B45" s="26"/>
    </row>
    <row r="46" spans="2:2" ht="15.25" x14ac:dyDescent="0.65">
      <c r="B46" s="26"/>
    </row>
    <row r="47" spans="2:2" ht="15.25" x14ac:dyDescent="0.65">
      <c r="B47" s="26"/>
    </row>
    <row r="51" spans="2:2" x14ac:dyDescent="0.6">
      <c r="B51" s="27"/>
    </row>
    <row r="52" spans="2:2" x14ac:dyDescent="0.6">
      <c r="B52" s="27"/>
    </row>
    <row r="53" spans="2:2" x14ac:dyDescent="0.6">
      <c r="B53" s="27"/>
    </row>
    <row r="54" spans="2:2" x14ac:dyDescent="0.6">
      <c r="B54" s="27"/>
    </row>
  </sheetData>
  <phoneticPr fontId="23"/>
  <hyperlinks>
    <hyperlink ref="B25" r:id="rId1" tooltip="http://standards.ieee.org/board/pat/pat-slideset.ppt" display="http://standards.ieee.org/board/pat/pat-slideset.ppt" xr:uid="{00000000-0004-0000-0100-000000000000}"/>
  </hyperlinks>
  <pageMargins left="0.75" right="0.75" top="1" bottom="1" header="0.5" footer="0.5"/>
  <pageSetup orientation="portrait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H55"/>
  <sheetViews>
    <sheetView zoomScale="50" zoomScaleNormal="50" workbookViewId="0">
      <selection activeCell="A2" sqref="A2:Y54"/>
    </sheetView>
  </sheetViews>
  <sheetFormatPr defaultColWidth="11.453125" defaultRowHeight="15.25" x14ac:dyDescent="0.65"/>
  <cols>
    <col min="1" max="1" width="15.6796875" style="82" customWidth="1"/>
    <col min="2" max="2" width="10.453125" style="82" customWidth="1"/>
    <col min="3" max="3" width="14.453125" style="82" customWidth="1"/>
    <col min="4" max="4" width="10.81640625" style="82" customWidth="1"/>
    <col min="5" max="5" width="13.453125" style="82" customWidth="1"/>
    <col min="6" max="6" width="10.453125" style="82" customWidth="1"/>
    <col min="7" max="7" width="9.81640625" style="82" customWidth="1"/>
    <col min="8" max="9" width="10.81640625" style="82" customWidth="1"/>
    <col min="10" max="12" width="10.453125" style="82" customWidth="1"/>
    <col min="13" max="13" width="11.1796875" style="82" customWidth="1"/>
    <col min="14" max="14" width="10.453125" style="82" customWidth="1"/>
    <col min="15" max="15" width="11" style="82" customWidth="1"/>
    <col min="16" max="17" width="9.453125" style="82" customWidth="1"/>
    <col min="18" max="18" width="10.453125" style="82" customWidth="1"/>
    <col min="19" max="19" width="10.81640625" style="82" customWidth="1"/>
    <col min="20" max="20" width="2.81640625" style="82" customWidth="1"/>
    <col min="21" max="22" width="11.453125" style="82" hidden="1" customWidth="1"/>
    <col min="23" max="23" width="1.6796875" style="82" hidden="1" customWidth="1"/>
    <col min="24" max="25" width="11.453125" style="82" hidden="1" customWidth="1"/>
    <col min="26" max="16384" width="11.453125" style="82"/>
  </cols>
  <sheetData>
    <row r="1" spans="1:34" s="179" customFormat="1" ht="19.5" customHeight="1" thickBot="1" x14ac:dyDescent="0.75">
      <c r="A1" s="218"/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169"/>
      <c r="AB1" s="169"/>
      <c r="AC1" s="169"/>
      <c r="AD1" s="169"/>
      <c r="AE1" s="169"/>
      <c r="AF1" s="169"/>
      <c r="AG1" s="169"/>
      <c r="AH1" s="169"/>
    </row>
    <row r="2" spans="1:34" s="115" customFormat="1" ht="19.649999999999999" customHeight="1" thickBot="1" x14ac:dyDescent="0.75">
      <c r="A2" s="480" t="s">
        <v>216</v>
      </c>
      <c r="B2" s="295" t="s">
        <v>217</v>
      </c>
      <c r="C2" s="295"/>
      <c r="D2" s="296"/>
      <c r="E2" s="296"/>
      <c r="F2" s="296"/>
      <c r="G2" s="296"/>
      <c r="H2" s="296"/>
      <c r="I2" s="296"/>
      <c r="J2" s="296"/>
      <c r="K2" s="296"/>
      <c r="L2" s="296"/>
      <c r="M2" s="296"/>
      <c r="N2" s="296"/>
      <c r="O2" s="296"/>
      <c r="P2" s="296"/>
      <c r="Q2" s="296"/>
      <c r="R2" s="296"/>
      <c r="S2" s="296"/>
      <c r="T2" s="296"/>
      <c r="U2" s="297"/>
      <c r="V2" s="297"/>
      <c r="W2" s="296"/>
      <c r="X2" s="297"/>
      <c r="Y2" s="298"/>
    </row>
    <row r="3" spans="1:34" s="115" customFormat="1" ht="19.25" customHeight="1" x14ac:dyDescent="1">
      <c r="A3" s="481"/>
      <c r="B3" s="299" t="s">
        <v>218</v>
      </c>
      <c r="C3" s="299"/>
      <c r="D3" s="300"/>
      <c r="E3" s="300"/>
      <c r="F3" s="300"/>
      <c r="G3" s="300"/>
      <c r="H3" s="300"/>
      <c r="I3" s="300"/>
      <c r="J3" s="300"/>
      <c r="K3" s="300"/>
      <c r="L3" s="300"/>
      <c r="M3" s="300"/>
      <c r="N3" s="300"/>
      <c r="O3" s="300"/>
      <c r="P3" s="300"/>
      <c r="Q3" s="300"/>
      <c r="R3" s="300"/>
      <c r="S3" s="300"/>
      <c r="T3" s="300"/>
      <c r="U3" s="300"/>
      <c r="V3" s="300"/>
      <c r="W3" s="300"/>
      <c r="X3" s="300"/>
      <c r="Y3" s="301"/>
      <c r="Z3" s="235"/>
      <c r="AA3" s="234"/>
      <c r="AB3" s="235"/>
      <c r="AC3" s="236"/>
    </row>
    <row r="4" spans="1:34" s="115" customFormat="1" ht="19.649999999999999" customHeight="1" thickBot="1" x14ac:dyDescent="0.85">
      <c r="A4" s="481"/>
      <c r="B4" s="302" t="s">
        <v>172</v>
      </c>
      <c r="C4" s="303"/>
      <c r="D4" s="303"/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3"/>
      <c r="P4" s="303"/>
      <c r="Q4" s="303"/>
      <c r="R4" s="303"/>
      <c r="S4" s="303"/>
      <c r="T4" s="303"/>
      <c r="U4" s="303"/>
      <c r="V4" s="304"/>
      <c r="W4" s="303"/>
      <c r="X4" s="303"/>
      <c r="Y4" s="305"/>
      <c r="Z4" s="237"/>
      <c r="AA4" s="237"/>
      <c r="AB4" s="292"/>
      <c r="AC4" s="238"/>
      <c r="AD4" s="116"/>
    </row>
    <row r="5" spans="1:34" s="194" customFormat="1" ht="12.9" customHeight="1" thickBot="1" x14ac:dyDescent="0.85">
      <c r="A5" s="534" t="s">
        <v>336</v>
      </c>
      <c r="B5" s="482" t="s">
        <v>30</v>
      </c>
      <c r="C5" s="483"/>
      <c r="D5" s="484" t="s">
        <v>31</v>
      </c>
      <c r="E5" s="485"/>
      <c r="F5" s="485"/>
      <c r="G5" s="486"/>
      <c r="H5" s="484" t="s">
        <v>32</v>
      </c>
      <c r="I5" s="485"/>
      <c r="J5" s="485"/>
      <c r="K5" s="486"/>
      <c r="L5" s="484" t="s">
        <v>33</v>
      </c>
      <c r="M5" s="485"/>
      <c r="N5" s="485"/>
      <c r="O5" s="486"/>
      <c r="P5" s="484" t="s">
        <v>34</v>
      </c>
      <c r="Q5" s="485"/>
      <c r="R5" s="485"/>
      <c r="S5" s="486"/>
      <c r="T5" s="484" t="s">
        <v>35</v>
      </c>
      <c r="U5" s="485"/>
      <c r="V5" s="486"/>
      <c r="W5" s="484" t="s">
        <v>36</v>
      </c>
      <c r="X5" s="485"/>
      <c r="Y5" s="486"/>
      <c r="Z5" s="239"/>
      <c r="AA5" s="239" t="s">
        <v>29</v>
      </c>
      <c r="AB5" s="292"/>
      <c r="AC5" s="240"/>
      <c r="AD5" s="115"/>
    </row>
    <row r="6" spans="1:34" s="194" customFormat="1" ht="12.65" customHeight="1" thickBot="1" x14ac:dyDescent="0.75">
      <c r="A6" s="495"/>
      <c r="B6" s="487">
        <f>DATE(2024,5,12)</f>
        <v>45424</v>
      </c>
      <c r="C6" s="488"/>
      <c r="D6" s="489">
        <f>B6+1</f>
        <v>45425</v>
      </c>
      <c r="E6" s="489"/>
      <c r="F6" s="489"/>
      <c r="G6" s="490"/>
      <c r="H6" s="491">
        <f>D6+1</f>
        <v>45426</v>
      </c>
      <c r="I6" s="489"/>
      <c r="J6" s="489"/>
      <c r="K6" s="490"/>
      <c r="L6" s="491">
        <f>H6+1</f>
        <v>45427</v>
      </c>
      <c r="M6" s="489"/>
      <c r="N6" s="489"/>
      <c r="O6" s="490"/>
      <c r="P6" s="491">
        <f>L6+1</f>
        <v>45428</v>
      </c>
      <c r="Q6" s="489"/>
      <c r="R6" s="489"/>
      <c r="S6" s="490"/>
      <c r="T6" s="492">
        <f>P6+1</f>
        <v>45429</v>
      </c>
      <c r="U6" s="493"/>
      <c r="V6" s="494"/>
      <c r="W6" s="492">
        <f>T6+1</f>
        <v>45430</v>
      </c>
      <c r="X6" s="493"/>
      <c r="Y6" s="494"/>
      <c r="Z6" s="347" t="s">
        <v>141</v>
      </c>
      <c r="AA6" s="348"/>
      <c r="AB6" s="348"/>
      <c r="AC6" s="349"/>
    </row>
    <row r="7" spans="1:34" s="194" customFormat="1" ht="12.65" customHeight="1" thickBot="1" x14ac:dyDescent="0.75">
      <c r="A7" s="495"/>
      <c r="B7" s="497" t="s">
        <v>219</v>
      </c>
      <c r="C7" s="498"/>
      <c r="D7" s="498"/>
      <c r="E7" s="498"/>
      <c r="F7" s="498"/>
      <c r="G7" s="498"/>
      <c r="H7" s="498"/>
      <c r="I7" s="498"/>
      <c r="J7" s="498"/>
      <c r="K7" s="498"/>
      <c r="L7" s="498"/>
      <c r="M7" s="498"/>
      <c r="N7" s="498"/>
      <c r="O7" s="498"/>
      <c r="P7" s="498"/>
      <c r="Q7" s="498"/>
      <c r="R7" s="498"/>
      <c r="S7" s="499"/>
      <c r="T7" s="241"/>
      <c r="U7" s="242"/>
      <c r="V7" s="243"/>
      <c r="W7" s="241"/>
      <c r="X7" s="242"/>
      <c r="Y7" s="243"/>
      <c r="Z7" s="350"/>
      <c r="AA7" s="351"/>
      <c r="AB7" s="351"/>
      <c r="AC7" s="352"/>
    </row>
    <row r="8" spans="1:34" s="115" customFormat="1" ht="38.25" customHeight="1" thickBot="1" x14ac:dyDescent="0.75">
      <c r="A8" s="496"/>
      <c r="B8" s="535" t="s">
        <v>37</v>
      </c>
      <c r="C8" s="536"/>
      <c r="D8" s="537" t="s">
        <v>37</v>
      </c>
      <c r="E8" s="538" t="s">
        <v>38</v>
      </c>
      <c r="F8" s="538" t="s">
        <v>39</v>
      </c>
      <c r="G8" s="539" t="s">
        <v>40</v>
      </c>
      <c r="H8" s="537" t="s">
        <v>37</v>
      </c>
      <c r="I8" s="538" t="s">
        <v>38</v>
      </c>
      <c r="J8" s="538" t="s">
        <v>39</v>
      </c>
      <c r="K8" s="539" t="s">
        <v>40</v>
      </c>
      <c r="L8" s="537" t="s">
        <v>37</v>
      </c>
      <c r="M8" s="538" t="s">
        <v>38</v>
      </c>
      <c r="N8" s="538" t="s">
        <v>39</v>
      </c>
      <c r="O8" s="539" t="s">
        <v>40</v>
      </c>
      <c r="P8" s="537" t="s">
        <v>37</v>
      </c>
      <c r="Q8" s="538" t="s">
        <v>38</v>
      </c>
      <c r="R8" s="538" t="s">
        <v>39</v>
      </c>
      <c r="S8" s="539" t="s">
        <v>40</v>
      </c>
      <c r="T8" s="241"/>
      <c r="U8" s="242"/>
      <c r="V8" s="243"/>
      <c r="W8" s="241"/>
      <c r="X8" s="242"/>
      <c r="Y8" s="243"/>
      <c r="Z8" s="320" t="s">
        <v>235</v>
      </c>
      <c r="AA8" s="321" t="s">
        <v>236</v>
      </c>
      <c r="AB8" s="244" t="s">
        <v>28</v>
      </c>
      <c r="AC8" s="322" t="s">
        <v>237</v>
      </c>
    </row>
    <row r="9" spans="1:34" s="194" customFormat="1" ht="15" customHeight="1" x14ac:dyDescent="0.7">
      <c r="A9" s="245" t="s">
        <v>41</v>
      </c>
      <c r="B9" s="242"/>
      <c r="C9" s="243"/>
      <c r="D9" s="432" t="s">
        <v>42</v>
      </c>
      <c r="E9" s="432"/>
      <c r="F9" s="432"/>
      <c r="G9" s="433"/>
      <c r="H9" s="464" t="s">
        <v>42</v>
      </c>
      <c r="I9" s="432"/>
      <c r="J9" s="432"/>
      <c r="K9" s="433"/>
      <c r="L9" s="464" t="s">
        <v>42</v>
      </c>
      <c r="M9" s="432"/>
      <c r="N9" s="432"/>
      <c r="O9" s="433"/>
      <c r="P9" s="464" t="s">
        <v>42</v>
      </c>
      <c r="Q9" s="432"/>
      <c r="R9" s="432"/>
      <c r="S9" s="433"/>
      <c r="T9" s="241"/>
      <c r="U9" s="242"/>
      <c r="V9" s="243"/>
      <c r="W9" s="241"/>
      <c r="X9" s="242"/>
      <c r="Y9" s="243"/>
      <c r="Z9" s="324">
        <v>0.91666666666666663</v>
      </c>
      <c r="AA9" s="246">
        <f>Z9+3/24</f>
        <v>1.0416666666666665</v>
      </c>
      <c r="AB9" s="247">
        <f t="shared" ref="AB9:AB40" si="0">Z9+7/24</f>
        <v>1.2083333333333333</v>
      </c>
      <c r="AC9" s="248">
        <f t="shared" ref="AC9:AC36" si="1">Z9+16/24</f>
        <v>1.5833333333333333</v>
      </c>
    </row>
    <row r="10" spans="1:34" s="194" customFormat="1" ht="15" customHeight="1" thickBot="1" x14ac:dyDescent="0.85">
      <c r="A10" s="249" t="s">
        <v>43</v>
      </c>
      <c r="B10" s="242"/>
      <c r="C10" s="243"/>
      <c r="D10" s="384"/>
      <c r="E10" s="384"/>
      <c r="F10" s="384"/>
      <c r="G10" s="385"/>
      <c r="H10" s="383"/>
      <c r="I10" s="384"/>
      <c r="J10" s="384"/>
      <c r="K10" s="385"/>
      <c r="L10" s="383"/>
      <c r="M10" s="384"/>
      <c r="N10" s="384"/>
      <c r="O10" s="385"/>
      <c r="P10" s="383"/>
      <c r="Q10" s="384"/>
      <c r="R10" s="384"/>
      <c r="S10" s="385"/>
      <c r="T10" s="241"/>
      <c r="U10" s="242"/>
      <c r="V10" s="243"/>
      <c r="W10" s="241"/>
      <c r="X10" s="242"/>
      <c r="Y10" s="243"/>
      <c r="Z10" s="325">
        <f>Z9+0.5/24</f>
        <v>0.9375</v>
      </c>
      <c r="AA10" s="251">
        <f>Z10+3/24</f>
        <v>1.0625</v>
      </c>
      <c r="AB10" s="252">
        <f t="shared" si="0"/>
        <v>1.2291666666666667</v>
      </c>
      <c r="AC10" s="253">
        <f t="shared" si="1"/>
        <v>1.6041666666666665</v>
      </c>
    </row>
    <row r="11" spans="1:34" s="194" customFormat="1" ht="15" customHeight="1" x14ac:dyDescent="0.7">
      <c r="A11" s="254" t="s">
        <v>44</v>
      </c>
      <c r="B11" s="242"/>
      <c r="C11" s="243"/>
      <c r="D11" s="465" t="s">
        <v>220</v>
      </c>
      <c r="E11" s="466"/>
      <c r="F11" s="466"/>
      <c r="G11" s="467"/>
      <c r="H11" s="446" t="s">
        <v>46</v>
      </c>
      <c r="I11" s="452" t="s">
        <v>50</v>
      </c>
      <c r="J11" s="471" t="s">
        <v>47</v>
      </c>
      <c r="K11" s="408"/>
      <c r="L11" s="420" t="s">
        <v>49</v>
      </c>
      <c r="M11" s="421"/>
      <c r="N11" s="421"/>
      <c r="O11" s="422"/>
      <c r="P11" s="434" t="s">
        <v>171</v>
      </c>
      <c r="Q11" s="452" t="s">
        <v>50</v>
      </c>
      <c r="R11" s="471" t="s">
        <v>47</v>
      </c>
      <c r="S11" s="408"/>
      <c r="T11" s="241"/>
      <c r="U11" s="242"/>
      <c r="V11" s="243"/>
      <c r="W11" s="241"/>
      <c r="X11" s="242"/>
      <c r="Y11" s="243"/>
      <c r="Z11" s="325">
        <f t="shared" ref="Z11:Z40" si="2">Z10+0.5/24</f>
        <v>0.95833333333333337</v>
      </c>
      <c r="AA11" s="251">
        <f t="shared" ref="AA11:AA40" si="3">Z11+3/24</f>
        <v>1.0833333333333335</v>
      </c>
      <c r="AB11" s="252">
        <f t="shared" si="0"/>
        <v>1.25</v>
      </c>
      <c r="AC11" s="289">
        <f t="shared" si="1"/>
        <v>1.625</v>
      </c>
    </row>
    <row r="12" spans="1:34" s="194" customFormat="1" ht="15" customHeight="1" thickBot="1" x14ac:dyDescent="0.85">
      <c r="A12" s="254" t="s">
        <v>51</v>
      </c>
      <c r="B12" s="242"/>
      <c r="C12" s="243"/>
      <c r="D12" s="468"/>
      <c r="E12" s="469"/>
      <c r="F12" s="469"/>
      <c r="G12" s="470"/>
      <c r="H12" s="447"/>
      <c r="I12" s="453"/>
      <c r="J12" s="472"/>
      <c r="K12" s="409"/>
      <c r="L12" s="423"/>
      <c r="M12" s="424"/>
      <c r="N12" s="424"/>
      <c r="O12" s="425"/>
      <c r="P12" s="435"/>
      <c r="Q12" s="453"/>
      <c r="R12" s="472"/>
      <c r="S12" s="409"/>
      <c r="T12" s="241"/>
      <c r="U12" s="242"/>
      <c r="V12" s="243"/>
      <c r="W12" s="241"/>
      <c r="X12" s="242"/>
      <c r="Y12" s="243"/>
      <c r="Z12" s="325">
        <f t="shared" si="2"/>
        <v>0.97916666666666674</v>
      </c>
      <c r="AA12" s="251">
        <f t="shared" si="3"/>
        <v>1.1041666666666667</v>
      </c>
      <c r="AB12" s="252">
        <f t="shared" si="0"/>
        <v>1.2708333333333335</v>
      </c>
      <c r="AC12" s="289">
        <f t="shared" si="1"/>
        <v>1.6458333333333335</v>
      </c>
    </row>
    <row r="13" spans="1:34" s="194" customFormat="1" ht="15" customHeight="1" x14ac:dyDescent="0.7">
      <c r="A13" s="254" t="s">
        <v>52</v>
      </c>
      <c r="B13" s="242"/>
      <c r="C13" s="243"/>
      <c r="D13" s="474" t="s">
        <v>57</v>
      </c>
      <c r="E13" s="475"/>
      <c r="F13" s="475"/>
      <c r="G13" s="476"/>
      <c r="H13" s="447"/>
      <c r="I13" s="453"/>
      <c r="J13" s="472"/>
      <c r="K13" s="409"/>
      <c r="L13" s="446" t="s">
        <v>46</v>
      </c>
      <c r="M13" s="452" t="s">
        <v>50</v>
      </c>
      <c r="N13" s="471" t="s">
        <v>47</v>
      </c>
      <c r="O13" s="408"/>
      <c r="P13" s="435"/>
      <c r="Q13" s="453"/>
      <c r="R13" s="472"/>
      <c r="S13" s="409"/>
      <c r="T13" s="241"/>
      <c r="U13" s="242"/>
      <c r="V13" s="243"/>
      <c r="W13" s="241"/>
      <c r="X13" s="242"/>
      <c r="Y13" s="243"/>
      <c r="Z13" s="250">
        <f>Z12+0.5/24</f>
        <v>1</v>
      </c>
      <c r="AA13" s="251">
        <f t="shared" si="3"/>
        <v>1.125</v>
      </c>
      <c r="AB13" s="252">
        <f t="shared" si="0"/>
        <v>1.2916666666666667</v>
      </c>
      <c r="AC13" s="253">
        <f t="shared" si="1"/>
        <v>1.6666666666666665</v>
      </c>
    </row>
    <row r="14" spans="1:34" s="194" customFormat="1" ht="15" customHeight="1" thickBot="1" x14ac:dyDescent="0.85">
      <c r="A14" s="254" t="s">
        <v>53</v>
      </c>
      <c r="B14" s="242"/>
      <c r="C14" s="243"/>
      <c r="D14" s="477"/>
      <c r="E14" s="478"/>
      <c r="F14" s="478"/>
      <c r="G14" s="479"/>
      <c r="H14" s="448"/>
      <c r="I14" s="454"/>
      <c r="J14" s="473"/>
      <c r="K14" s="410"/>
      <c r="L14" s="448"/>
      <c r="M14" s="454"/>
      <c r="N14" s="473"/>
      <c r="O14" s="410"/>
      <c r="P14" s="436"/>
      <c r="Q14" s="454"/>
      <c r="R14" s="473"/>
      <c r="S14" s="410"/>
      <c r="T14" s="241"/>
      <c r="U14" s="242"/>
      <c r="V14" s="243"/>
      <c r="W14" s="241"/>
      <c r="X14" s="242"/>
      <c r="Y14" s="243"/>
      <c r="Z14" s="250">
        <f>Z13+0.5/24</f>
        <v>1.0208333333333333</v>
      </c>
      <c r="AA14" s="251">
        <f t="shared" si="3"/>
        <v>1.1458333333333333</v>
      </c>
      <c r="AB14" s="252">
        <f t="shared" si="0"/>
        <v>1.3125</v>
      </c>
      <c r="AC14" s="253">
        <f t="shared" si="1"/>
        <v>1.6875</v>
      </c>
    </row>
    <row r="15" spans="1:34" s="194" customFormat="1" ht="15" customHeight="1" thickBot="1" x14ac:dyDescent="0.85">
      <c r="A15" s="255" t="s">
        <v>54</v>
      </c>
      <c r="B15" s="242"/>
      <c r="C15" s="243"/>
      <c r="D15" s="406" t="s">
        <v>55</v>
      </c>
      <c r="E15" s="406"/>
      <c r="F15" s="406"/>
      <c r="G15" s="407"/>
      <c r="H15" s="405" t="s">
        <v>55</v>
      </c>
      <c r="I15" s="406"/>
      <c r="J15" s="406"/>
      <c r="K15" s="407"/>
      <c r="L15" s="405" t="s">
        <v>55</v>
      </c>
      <c r="M15" s="406"/>
      <c r="N15" s="406"/>
      <c r="O15" s="407"/>
      <c r="P15" s="405" t="s">
        <v>55</v>
      </c>
      <c r="Q15" s="406"/>
      <c r="R15" s="406"/>
      <c r="S15" s="407"/>
      <c r="T15" s="241"/>
      <c r="U15" s="242"/>
      <c r="V15" s="243"/>
      <c r="W15" s="241"/>
      <c r="X15" s="242"/>
      <c r="Y15" s="243"/>
      <c r="Z15" s="250">
        <f t="shared" si="2"/>
        <v>1.0416666666666665</v>
      </c>
      <c r="AA15" s="251">
        <f t="shared" si="3"/>
        <v>1.1666666666666665</v>
      </c>
      <c r="AB15" s="252">
        <f t="shared" si="0"/>
        <v>1.3333333333333333</v>
      </c>
      <c r="AC15" s="253">
        <f t="shared" si="1"/>
        <v>1.708333333333333</v>
      </c>
    </row>
    <row r="16" spans="1:34" s="194" customFormat="1" ht="15" customHeight="1" x14ac:dyDescent="0.7">
      <c r="A16" s="256" t="s">
        <v>56</v>
      </c>
      <c r="B16" s="242"/>
      <c r="C16" s="243"/>
      <c r="D16" s="446" t="s">
        <v>46</v>
      </c>
      <c r="E16" s="452" t="s">
        <v>50</v>
      </c>
      <c r="F16" s="455" t="s">
        <v>59</v>
      </c>
      <c r="G16" s="458" t="s">
        <v>61</v>
      </c>
      <c r="H16" s="434" t="s">
        <v>171</v>
      </c>
      <c r="I16" s="461" t="s">
        <v>175</v>
      </c>
      <c r="J16" s="408"/>
      <c r="K16" s="458" t="s">
        <v>61</v>
      </c>
      <c r="L16" s="417" t="s">
        <v>60</v>
      </c>
      <c r="M16" s="418"/>
      <c r="N16" s="418"/>
      <c r="O16" s="419"/>
      <c r="P16" s="446" t="s">
        <v>46</v>
      </c>
      <c r="Q16" s="461" t="s">
        <v>175</v>
      </c>
      <c r="R16" s="455" t="s">
        <v>59</v>
      </c>
      <c r="S16" s="458" t="s">
        <v>61</v>
      </c>
      <c r="T16" s="241"/>
      <c r="U16" s="242"/>
      <c r="V16" s="243"/>
      <c r="W16" s="241"/>
      <c r="X16" s="242"/>
      <c r="Y16" s="243"/>
      <c r="Z16" s="250">
        <f t="shared" si="2"/>
        <v>1.0624999999999998</v>
      </c>
      <c r="AA16" s="251">
        <f t="shared" si="3"/>
        <v>1.1874999999999998</v>
      </c>
      <c r="AB16" s="252">
        <f t="shared" si="0"/>
        <v>1.3541666666666665</v>
      </c>
      <c r="AC16" s="253">
        <f t="shared" si="1"/>
        <v>1.7291666666666665</v>
      </c>
    </row>
    <row r="17" spans="1:29" s="194" customFormat="1" ht="15" customHeight="1" thickBot="1" x14ac:dyDescent="0.85">
      <c r="A17" s="256" t="s">
        <v>62</v>
      </c>
      <c r="B17" s="242"/>
      <c r="C17" s="243"/>
      <c r="D17" s="447"/>
      <c r="E17" s="453"/>
      <c r="F17" s="456"/>
      <c r="G17" s="459"/>
      <c r="H17" s="435"/>
      <c r="I17" s="462"/>
      <c r="J17" s="409"/>
      <c r="K17" s="459"/>
      <c r="L17" s="423"/>
      <c r="M17" s="424"/>
      <c r="N17" s="424"/>
      <c r="O17" s="425"/>
      <c r="P17" s="447"/>
      <c r="Q17" s="462"/>
      <c r="R17" s="456"/>
      <c r="S17" s="459"/>
      <c r="T17" s="241"/>
      <c r="U17" s="242"/>
      <c r="V17" s="243"/>
      <c r="W17" s="241"/>
      <c r="X17" s="242"/>
      <c r="Y17" s="243"/>
      <c r="Z17" s="250">
        <f t="shared" si="2"/>
        <v>1.083333333333333</v>
      </c>
      <c r="AA17" s="251">
        <f t="shared" si="3"/>
        <v>1.208333333333333</v>
      </c>
      <c r="AB17" s="252">
        <f t="shared" si="0"/>
        <v>1.3749999999999998</v>
      </c>
      <c r="AC17" s="253">
        <f t="shared" si="1"/>
        <v>1.7499999999999996</v>
      </c>
    </row>
    <row r="18" spans="1:29" s="194" customFormat="1" ht="15" customHeight="1" x14ac:dyDescent="0.7">
      <c r="A18" s="256" t="s">
        <v>63</v>
      </c>
      <c r="B18" s="242"/>
      <c r="C18" s="243"/>
      <c r="D18" s="447"/>
      <c r="E18" s="453"/>
      <c r="F18" s="456"/>
      <c r="G18" s="459"/>
      <c r="H18" s="435"/>
      <c r="I18" s="462"/>
      <c r="J18" s="409"/>
      <c r="K18" s="459"/>
      <c r="L18" s="540" t="s">
        <v>337</v>
      </c>
      <c r="M18" s="541"/>
      <c r="N18" s="541"/>
      <c r="O18" s="542"/>
      <c r="P18" s="447"/>
      <c r="Q18" s="462"/>
      <c r="R18" s="456"/>
      <c r="S18" s="459"/>
      <c r="T18" s="241"/>
      <c r="U18" s="242"/>
      <c r="V18" s="243"/>
      <c r="W18" s="241"/>
      <c r="X18" s="242"/>
      <c r="Y18" s="243"/>
      <c r="Z18" s="250">
        <f t="shared" si="2"/>
        <v>1.1041666666666663</v>
      </c>
      <c r="AA18" s="251">
        <f t="shared" si="3"/>
        <v>1.2291666666666663</v>
      </c>
      <c r="AB18" s="252">
        <f t="shared" si="0"/>
        <v>1.395833333333333</v>
      </c>
      <c r="AC18" s="253">
        <f t="shared" si="1"/>
        <v>1.770833333333333</v>
      </c>
    </row>
    <row r="19" spans="1:29" s="194" customFormat="1" ht="15" customHeight="1" thickBot="1" x14ac:dyDescent="0.85">
      <c r="A19" s="256" t="s">
        <v>64</v>
      </c>
      <c r="B19" s="242"/>
      <c r="C19" s="243"/>
      <c r="D19" s="448"/>
      <c r="E19" s="454"/>
      <c r="F19" s="457"/>
      <c r="G19" s="460"/>
      <c r="H19" s="436"/>
      <c r="I19" s="463"/>
      <c r="J19" s="410"/>
      <c r="K19" s="460"/>
      <c r="L19" s="543"/>
      <c r="M19" s="544"/>
      <c r="N19" s="544"/>
      <c r="O19" s="545"/>
      <c r="P19" s="448"/>
      <c r="Q19" s="463"/>
      <c r="R19" s="457"/>
      <c r="S19" s="460"/>
      <c r="T19" s="241"/>
      <c r="U19" s="242"/>
      <c r="V19" s="243"/>
      <c r="W19" s="241"/>
      <c r="X19" s="242"/>
      <c r="Y19" s="243"/>
      <c r="Z19" s="250">
        <f t="shared" si="2"/>
        <v>1.1249999999999996</v>
      </c>
      <c r="AA19" s="251">
        <f t="shared" si="3"/>
        <v>1.2499999999999996</v>
      </c>
      <c r="AB19" s="252">
        <f t="shared" si="0"/>
        <v>1.4166666666666663</v>
      </c>
      <c r="AC19" s="253">
        <f t="shared" si="1"/>
        <v>1.7916666666666661</v>
      </c>
    </row>
    <row r="20" spans="1:29" s="194" customFormat="1" ht="15" customHeight="1" x14ac:dyDescent="0.7">
      <c r="A20" s="249" t="s">
        <v>65</v>
      </c>
      <c r="B20" s="242"/>
      <c r="C20" s="243"/>
      <c r="D20" s="432" t="s">
        <v>66</v>
      </c>
      <c r="E20" s="432"/>
      <c r="F20" s="432"/>
      <c r="G20" s="433"/>
      <c r="H20" s="432" t="s">
        <v>66</v>
      </c>
      <c r="I20" s="432"/>
      <c r="J20" s="432"/>
      <c r="K20" s="433"/>
      <c r="L20" s="432" t="s">
        <v>66</v>
      </c>
      <c r="M20" s="432"/>
      <c r="N20" s="432"/>
      <c r="O20" s="433"/>
      <c r="P20" s="432" t="s">
        <v>66</v>
      </c>
      <c r="Q20" s="432"/>
      <c r="R20" s="432"/>
      <c r="S20" s="433"/>
      <c r="T20" s="241"/>
      <c r="U20" s="242"/>
      <c r="V20" s="243"/>
      <c r="W20" s="241"/>
      <c r="X20" s="242"/>
      <c r="Y20" s="243"/>
      <c r="Z20" s="250">
        <f t="shared" si="2"/>
        <v>1.1458333333333328</v>
      </c>
      <c r="AA20" s="251">
        <f t="shared" si="3"/>
        <v>1.2708333333333328</v>
      </c>
      <c r="AB20" s="252">
        <f t="shared" si="0"/>
        <v>1.4374999999999996</v>
      </c>
      <c r="AC20" s="253">
        <f t="shared" si="1"/>
        <v>1.8124999999999996</v>
      </c>
    </row>
    <row r="21" spans="1:29" s="194" customFormat="1" ht="15" customHeight="1" thickBot="1" x14ac:dyDescent="0.85">
      <c r="A21" s="249" t="s">
        <v>67</v>
      </c>
      <c r="B21" s="242"/>
      <c r="C21" s="243"/>
      <c r="D21" s="384"/>
      <c r="E21" s="384"/>
      <c r="F21" s="384"/>
      <c r="G21" s="385"/>
      <c r="H21" s="384"/>
      <c r="I21" s="384"/>
      <c r="J21" s="384"/>
      <c r="K21" s="385"/>
      <c r="L21" s="384"/>
      <c r="M21" s="384"/>
      <c r="N21" s="384"/>
      <c r="O21" s="385"/>
      <c r="P21" s="384"/>
      <c r="Q21" s="384"/>
      <c r="R21" s="384"/>
      <c r="S21" s="385"/>
      <c r="T21" s="241"/>
      <c r="U21" s="242"/>
      <c r="V21" s="243"/>
      <c r="W21" s="241"/>
      <c r="X21" s="242"/>
      <c r="Y21" s="243"/>
      <c r="Z21" s="250">
        <f t="shared" si="2"/>
        <v>1.1666666666666661</v>
      </c>
      <c r="AA21" s="251">
        <f t="shared" si="3"/>
        <v>1.2916666666666661</v>
      </c>
      <c r="AB21" s="252">
        <f t="shared" si="0"/>
        <v>1.4583333333333328</v>
      </c>
      <c r="AC21" s="253">
        <f t="shared" si="1"/>
        <v>1.8333333333333326</v>
      </c>
    </row>
    <row r="22" spans="1:29" s="194" customFormat="1" ht="15" customHeight="1" thickBot="1" x14ac:dyDescent="0.85">
      <c r="A22" s="256" t="s">
        <v>68</v>
      </c>
      <c r="B22" s="242"/>
      <c r="C22" s="243"/>
      <c r="D22" s="446" t="s">
        <v>46</v>
      </c>
      <c r="E22" s="440" t="s">
        <v>221</v>
      </c>
      <c r="F22" s="546" t="s">
        <v>338</v>
      </c>
      <c r="G22" s="408"/>
      <c r="H22" s="449" t="s">
        <v>46</v>
      </c>
      <c r="I22" s="437" t="s">
        <v>222</v>
      </c>
      <c r="J22" s="546" t="s">
        <v>338</v>
      </c>
      <c r="K22" s="414" t="s">
        <v>45</v>
      </c>
      <c r="L22" s="446" t="s">
        <v>46</v>
      </c>
      <c r="M22" s="440" t="s">
        <v>221</v>
      </c>
      <c r="N22" s="546" t="s">
        <v>338</v>
      </c>
      <c r="O22" s="414" t="s">
        <v>48</v>
      </c>
      <c r="P22" s="446" t="s">
        <v>46</v>
      </c>
      <c r="Q22" s="440" t="s">
        <v>221</v>
      </c>
      <c r="R22" s="411" t="s">
        <v>58</v>
      </c>
      <c r="S22" s="408"/>
      <c r="T22" s="241"/>
      <c r="U22" s="242"/>
      <c r="V22" s="243"/>
      <c r="W22" s="241"/>
      <c r="X22" s="242"/>
      <c r="Y22" s="243"/>
      <c r="Z22" s="250">
        <f t="shared" si="2"/>
        <v>1.1874999999999993</v>
      </c>
      <c r="AA22" s="251">
        <f t="shared" si="3"/>
        <v>1.3124999999999993</v>
      </c>
      <c r="AB22" s="252">
        <f t="shared" si="0"/>
        <v>1.4791666666666661</v>
      </c>
      <c r="AC22" s="253">
        <f t="shared" si="1"/>
        <v>1.8541666666666661</v>
      </c>
    </row>
    <row r="23" spans="1:29" s="194" customFormat="1" ht="15" customHeight="1" x14ac:dyDescent="0.7">
      <c r="A23" s="256" t="s">
        <v>70</v>
      </c>
      <c r="B23" s="401" t="s">
        <v>223</v>
      </c>
      <c r="C23" s="402"/>
      <c r="D23" s="447"/>
      <c r="E23" s="441"/>
      <c r="F23" s="547"/>
      <c r="G23" s="409"/>
      <c r="H23" s="450"/>
      <c r="I23" s="438"/>
      <c r="J23" s="547"/>
      <c r="K23" s="415"/>
      <c r="L23" s="447"/>
      <c r="M23" s="441"/>
      <c r="N23" s="547"/>
      <c r="O23" s="415"/>
      <c r="P23" s="447"/>
      <c r="Q23" s="441"/>
      <c r="R23" s="412"/>
      <c r="S23" s="409"/>
      <c r="T23" s="241"/>
      <c r="U23" s="242"/>
      <c r="V23" s="243"/>
      <c r="W23" s="241"/>
      <c r="X23" s="242"/>
      <c r="Y23" s="243"/>
      <c r="Z23" s="250">
        <f t="shared" si="2"/>
        <v>1.2083333333333326</v>
      </c>
      <c r="AA23" s="251">
        <f t="shared" si="3"/>
        <v>1.3333333333333326</v>
      </c>
      <c r="AB23" s="252">
        <f t="shared" si="0"/>
        <v>1.4999999999999993</v>
      </c>
      <c r="AC23" s="253">
        <f t="shared" si="1"/>
        <v>1.8749999999999991</v>
      </c>
    </row>
    <row r="24" spans="1:29" s="194" customFormat="1" ht="15" customHeight="1" thickBot="1" x14ac:dyDescent="0.85">
      <c r="A24" s="256" t="s">
        <v>71</v>
      </c>
      <c r="B24" s="403"/>
      <c r="C24" s="404"/>
      <c r="D24" s="447"/>
      <c r="E24" s="441"/>
      <c r="F24" s="547"/>
      <c r="G24" s="409"/>
      <c r="H24" s="450"/>
      <c r="I24" s="438"/>
      <c r="J24" s="547"/>
      <c r="K24" s="415"/>
      <c r="L24" s="447"/>
      <c r="M24" s="441"/>
      <c r="N24" s="547"/>
      <c r="O24" s="415"/>
      <c r="P24" s="447"/>
      <c r="Q24" s="441"/>
      <c r="R24" s="412"/>
      <c r="S24" s="409"/>
      <c r="T24" s="241"/>
      <c r="U24" s="242"/>
      <c r="V24" s="243"/>
      <c r="W24" s="241"/>
      <c r="X24" s="242"/>
      <c r="Y24" s="243"/>
      <c r="Z24" s="250">
        <f t="shared" si="2"/>
        <v>1.2291666666666659</v>
      </c>
      <c r="AA24" s="251">
        <f t="shared" si="3"/>
        <v>1.3541666666666659</v>
      </c>
      <c r="AB24" s="252">
        <f t="shared" si="0"/>
        <v>1.5208333333333326</v>
      </c>
      <c r="AC24" s="253">
        <f t="shared" si="1"/>
        <v>1.8958333333333326</v>
      </c>
    </row>
    <row r="25" spans="1:29" s="194" customFormat="1" ht="15" customHeight="1" thickBot="1" x14ac:dyDescent="0.85">
      <c r="A25" s="256" t="s">
        <v>72</v>
      </c>
      <c r="B25" s="242"/>
      <c r="C25" s="243"/>
      <c r="D25" s="448"/>
      <c r="E25" s="442"/>
      <c r="F25" s="548"/>
      <c r="G25" s="410"/>
      <c r="H25" s="451"/>
      <c r="I25" s="439"/>
      <c r="J25" s="548"/>
      <c r="K25" s="416"/>
      <c r="L25" s="448"/>
      <c r="M25" s="442"/>
      <c r="N25" s="548"/>
      <c r="O25" s="416"/>
      <c r="P25" s="448"/>
      <c r="Q25" s="442"/>
      <c r="R25" s="413"/>
      <c r="S25" s="410"/>
      <c r="T25" s="241"/>
      <c r="U25" s="242"/>
      <c r="V25" s="243"/>
      <c r="W25" s="241"/>
      <c r="X25" s="242"/>
      <c r="Y25" s="243"/>
      <c r="Z25" s="250">
        <f t="shared" si="2"/>
        <v>1.2499999999999991</v>
      </c>
      <c r="AA25" s="251">
        <f t="shared" si="3"/>
        <v>1.3749999999999991</v>
      </c>
      <c r="AB25" s="252">
        <f t="shared" si="0"/>
        <v>1.5416666666666659</v>
      </c>
      <c r="AC25" s="253">
        <f t="shared" si="1"/>
        <v>1.9166666666666656</v>
      </c>
    </row>
    <row r="26" spans="1:29" s="194" customFormat="1" ht="15" customHeight="1" thickBot="1" x14ac:dyDescent="0.85">
      <c r="A26" s="255" t="s">
        <v>73</v>
      </c>
      <c r="B26" s="242"/>
      <c r="C26" s="243"/>
      <c r="D26" s="405" t="s">
        <v>55</v>
      </c>
      <c r="E26" s="406"/>
      <c r="F26" s="406"/>
      <c r="G26" s="407"/>
      <c r="H26" s="405" t="s">
        <v>55</v>
      </c>
      <c r="I26" s="406"/>
      <c r="J26" s="406"/>
      <c r="K26" s="407"/>
      <c r="L26" s="405" t="s">
        <v>55</v>
      </c>
      <c r="M26" s="406"/>
      <c r="N26" s="406"/>
      <c r="O26" s="407"/>
      <c r="P26" s="405" t="s">
        <v>55</v>
      </c>
      <c r="Q26" s="406"/>
      <c r="R26" s="406"/>
      <c r="S26" s="407"/>
      <c r="T26" s="241"/>
      <c r="U26" s="242"/>
      <c r="V26" s="243"/>
      <c r="W26" s="241"/>
      <c r="X26" s="242"/>
      <c r="Y26" s="243"/>
      <c r="Z26" s="250">
        <f t="shared" si="2"/>
        <v>1.2708333333333324</v>
      </c>
      <c r="AA26" s="251">
        <f t="shared" si="3"/>
        <v>1.3958333333333324</v>
      </c>
      <c r="AB26" s="252">
        <f t="shared" si="0"/>
        <v>1.5624999999999991</v>
      </c>
      <c r="AC26" s="253">
        <f t="shared" si="1"/>
        <v>1.9374999999999991</v>
      </c>
    </row>
    <row r="27" spans="1:29" s="194" customFormat="1" ht="15" customHeight="1" x14ac:dyDescent="0.7">
      <c r="A27" s="254" t="s">
        <v>74</v>
      </c>
      <c r="B27" s="549" t="s">
        <v>339</v>
      </c>
      <c r="C27" s="550"/>
      <c r="D27" s="434" t="s">
        <v>171</v>
      </c>
      <c r="E27" s="437" t="s">
        <v>222</v>
      </c>
      <c r="F27" s="408"/>
      <c r="G27" s="414" t="s">
        <v>45</v>
      </c>
      <c r="H27" s="408"/>
      <c r="I27" s="440" t="s">
        <v>221</v>
      </c>
      <c r="J27" s="443" t="s">
        <v>176</v>
      </c>
      <c r="K27" s="414" t="s">
        <v>45</v>
      </c>
      <c r="L27" s="434" t="s">
        <v>171</v>
      </c>
      <c r="M27" s="408"/>
      <c r="N27" s="411" t="s">
        <v>58</v>
      </c>
      <c r="O27" s="414" t="s">
        <v>48</v>
      </c>
      <c r="P27" s="417" t="s">
        <v>82</v>
      </c>
      <c r="Q27" s="418"/>
      <c r="R27" s="418"/>
      <c r="S27" s="419"/>
      <c r="T27" s="241"/>
      <c r="U27" s="242"/>
      <c r="V27" s="243"/>
      <c r="W27" s="241"/>
      <c r="X27" s="242"/>
      <c r="Y27" s="243"/>
      <c r="Z27" s="250">
        <f t="shared" si="2"/>
        <v>1.2916666666666656</v>
      </c>
      <c r="AA27" s="251">
        <f t="shared" si="3"/>
        <v>1.4166666666666656</v>
      </c>
      <c r="AB27" s="252">
        <f t="shared" si="0"/>
        <v>1.5833333333333324</v>
      </c>
      <c r="AC27" s="253">
        <f t="shared" si="1"/>
        <v>1.9583333333333321</v>
      </c>
    </row>
    <row r="28" spans="1:29" s="194" customFormat="1" ht="15" customHeight="1" x14ac:dyDescent="0.7">
      <c r="A28" s="256" t="s">
        <v>75</v>
      </c>
      <c r="B28" s="551"/>
      <c r="C28" s="552"/>
      <c r="D28" s="435"/>
      <c r="E28" s="438"/>
      <c r="F28" s="409"/>
      <c r="G28" s="415"/>
      <c r="H28" s="409"/>
      <c r="I28" s="441"/>
      <c r="J28" s="444"/>
      <c r="K28" s="415"/>
      <c r="L28" s="435"/>
      <c r="M28" s="409"/>
      <c r="N28" s="412"/>
      <c r="O28" s="415"/>
      <c r="P28" s="420"/>
      <c r="Q28" s="421"/>
      <c r="R28" s="421"/>
      <c r="S28" s="422"/>
      <c r="T28" s="241"/>
      <c r="U28" s="242"/>
      <c r="V28" s="243"/>
      <c r="W28" s="241"/>
      <c r="X28" s="242"/>
      <c r="Y28" s="243"/>
      <c r="Z28" s="250">
        <f t="shared" si="2"/>
        <v>1.3124999999999989</v>
      </c>
      <c r="AA28" s="251">
        <f t="shared" si="3"/>
        <v>1.4374999999999989</v>
      </c>
      <c r="AB28" s="252">
        <f t="shared" si="0"/>
        <v>1.6041666666666656</v>
      </c>
      <c r="AC28" s="253">
        <f t="shared" si="1"/>
        <v>1.9791666666666656</v>
      </c>
    </row>
    <row r="29" spans="1:29" s="194" customFormat="1" ht="15" customHeight="1" thickBot="1" x14ac:dyDescent="0.85">
      <c r="A29" s="256" t="s">
        <v>76</v>
      </c>
      <c r="B29" s="553"/>
      <c r="C29" s="554"/>
      <c r="D29" s="435"/>
      <c r="E29" s="438"/>
      <c r="F29" s="409"/>
      <c r="G29" s="415"/>
      <c r="H29" s="409"/>
      <c r="I29" s="441"/>
      <c r="J29" s="444"/>
      <c r="K29" s="415"/>
      <c r="L29" s="435"/>
      <c r="M29" s="409"/>
      <c r="N29" s="412"/>
      <c r="O29" s="415"/>
      <c r="P29" s="420"/>
      <c r="Q29" s="421"/>
      <c r="R29" s="421"/>
      <c r="S29" s="422"/>
      <c r="T29" s="241"/>
      <c r="U29" s="242"/>
      <c r="V29" s="243"/>
      <c r="W29" s="241"/>
      <c r="X29" s="242"/>
      <c r="Y29" s="243"/>
      <c r="Z29" s="250">
        <f t="shared" si="2"/>
        <v>1.3333333333333321</v>
      </c>
      <c r="AA29" s="251">
        <f t="shared" si="3"/>
        <v>1.4583333333333321</v>
      </c>
      <c r="AB29" s="251">
        <f t="shared" si="0"/>
        <v>1.6249999999999989</v>
      </c>
      <c r="AC29" s="290">
        <f t="shared" si="1"/>
        <v>1.9999999999999987</v>
      </c>
    </row>
    <row r="30" spans="1:29" s="194" customFormat="1" ht="15" customHeight="1" thickBot="1" x14ac:dyDescent="0.85">
      <c r="A30" s="256" t="s">
        <v>77</v>
      </c>
      <c r="B30" s="401" t="s">
        <v>78</v>
      </c>
      <c r="C30" s="402"/>
      <c r="D30" s="436"/>
      <c r="E30" s="439"/>
      <c r="F30" s="410"/>
      <c r="G30" s="416"/>
      <c r="H30" s="410"/>
      <c r="I30" s="442"/>
      <c r="J30" s="445"/>
      <c r="K30" s="416"/>
      <c r="L30" s="436"/>
      <c r="M30" s="410"/>
      <c r="N30" s="413"/>
      <c r="O30" s="416"/>
      <c r="P30" s="423"/>
      <c r="Q30" s="424"/>
      <c r="R30" s="424"/>
      <c r="S30" s="425"/>
      <c r="T30" s="241"/>
      <c r="U30" s="242"/>
      <c r="V30" s="243"/>
      <c r="W30" s="241"/>
      <c r="X30" s="242"/>
      <c r="Y30" s="243"/>
      <c r="Z30" s="250">
        <f t="shared" si="2"/>
        <v>1.3541666666666654</v>
      </c>
      <c r="AA30" s="251">
        <f t="shared" si="3"/>
        <v>1.4791666666666654</v>
      </c>
      <c r="AB30" s="251">
        <f t="shared" si="0"/>
        <v>1.6458333333333321</v>
      </c>
      <c r="AC30" s="290">
        <f t="shared" si="1"/>
        <v>2.0208333333333321</v>
      </c>
    </row>
    <row r="31" spans="1:29" s="194" customFormat="1" ht="15" customHeight="1" thickBot="1" x14ac:dyDescent="0.85">
      <c r="A31" s="257" t="s">
        <v>79</v>
      </c>
      <c r="B31" s="403"/>
      <c r="C31" s="404"/>
      <c r="D31" s="405" t="s">
        <v>55</v>
      </c>
      <c r="E31" s="406"/>
      <c r="F31" s="406"/>
      <c r="G31" s="407"/>
      <c r="H31" s="426" t="s">
        <v>202</v>
      </c>
      <c r="I31" s="427"/>
      <c r="J31" s="427"/>
      <c r="K31" s="428"/>
      <c r="L31" s="405" t="s">
        <v>55</v>
      </c>
      <c r="M31" s="406"/>
      <c r="N31" s="406"/>
      <c r="O31" s="407"/>
      <c r="P31" s="405" t="s">
        <v>55</v>
      </c>
      <c r="Q31" s="406"/>
      <c r="R31" s="406"/>
      <c r="S31" s="407"/>
      <c r="T31" s="241"/>
      <c r="U31" s="242"/>
      <c r="V31" s="243"/>
      <c r="W31" s="241"/>
      <c r="X31" s="242"/>
      <c r="Y31" s="243"/>
      <c r="Z31" s="250">
        <f t="shared" si="2"/>
        <v>1.3749999999999987</v>
      </c>
      <c r="AA31" s="251">
        <f t="shared" si="3"/>
        <v>1.4999999999999987</v>
      </c>
      <c r="AB31" s="252">
        <f t="shared" si="0"/>
        <v>1.6666666666666654</v>
      </c>
      <c r="AC31" s="290">
        <f t="shared" si="1"/>
        <v>2.0416666666666652</v>
      </c>
    </row>
    <row r="32" spans="1:29" s="194" customFormat="1" ht="15" customHeight="1" thickBot="1" x14ac:dyDescent="0.85">
      <c r="A32" s="249" t="s">
        <v>80</v>
      </c>
      <c r="B32" s="432" t="s">
        <v>81</v>
      </c>
      <c r="C32" s="433"/>
      <c r="D32" s="371" t="s">
        <v>81</v>
      </c>
      <c r="E32" s="372"/>
      <c r="F32" s="372"/>
      <c r="G32" s="373"/>
      <c r="H32" s="429"/>
      <c r="I32" s="430"/>
      <c r="J32" s="430"/>
      <c r="K32" s="431"/>
      <c r="L32" s="555" t="s">
        <v>165</v>
      </c>
      <c r="M32" s="556"/>
      <c r="N32" s="556"/>
      <c r="O32" s="557"/>
      <c r="P32" s="371" t="s">
        <v>81</v>
      </c>
      <c r="Q32" s="372"/>
      <c r="R32" s="372"/>
      <c r="S32" s="373"/>
      <c r="T32" s="241"/>
      <c r="U32" s="242"/>
      <c r="V32" s="243"/>
      <c r="W32" s="241"/>
      <c r="X32" s="242"/>
      <c r="Y32" s="243"/>
      <c r="Z32" s="250">
        <f t="shared" si="2"/>
        <v>1.3958333333333319</v>
      </c>
      <c r="AA32" s="251">
        <f t="shared" si="3"/>
        <v>1.5208333333333319</v>
      </c>
      <c r="AB32" s="252">
        <f t="shared" si="0"/>
        <v>1.6874999999999987</v>
      </c>
      <c r="AC32" s="290">
        <f t="shared" si="1"/>
        <v>2.0624999999999987</v>
      </c>
    </row>
    <row r="33" spans="1:29" s="194" customFormat="1" ht="15" customHeight="1" x14ac:dyDescent="0.7">
      <c r="A33" s="249" t="s">
        <v>83</v>
      </c>
      <c r="B33" s="381"/>
      <c r="C33" s="382"/>
      <c r="D33" s="374"/>
      <c r="E33" s="375"/>
      <c r="F33" s="375"/>
      <c r="G33" s="376"/>
      <c r="H33" s="426" t="s">
        <v>340</v>
      </c>
      <c r="I33" s="427"/>
      <c r="J33" s="427"/>
      <c r="K33" s="428"/>
      <c r="L33" s="558"/>
      <c r="M33" s="559"/>
      <c r="N33" s="559"/>
      <c r="O33" s="560"/>
      <c r="P33" s="374"/>
      <c r="Q33" s="375"/>
      <c r="R33" s="375"/>
      <c r="S33" s="376"/>
      <c r="T33" s="241"/>
      <c r="U33" s="242"/>
      <c r="V33" s="243"/>
      <c r="W33" s="241"/>
      <c r="X33" s="242"/>
      <c r="Y33" s="243"/>
      <c r="Z33" s="250">
        <f t="shared" si="2"/>
        <v>1.4166666666666652</v>
      </c>
      <c r="AA33" s="252">
        <f t="shared" si="3"/>
        <v>1.5416666666666652</v>
      </c>
      <c r="AB33" s="252">
        <f t="shared" si="0"/>
        <v>1.7083333333333319</v>
      </c>
      <c r="AC33" s="290">
        <f t="shared" si="1"/>
        <v>2.0833333333333317</v>
      </c>
    </row>
    <row r="34" spans="1:29" s="194" customFormat="1" ht="15" customHeight="1" x14ac:dyDescent="0.7">
      <c r="A34" s="249" t="s">
        <v>84</v>
      </c>
      <c r="B34" s="381"/>
      <c r="C34" s="382"/>
      <c r="D34" s="374"/>
      <c r="E34" s="375"/>
      <c r="F34" s="375"/>
      <c r="G34" s="376"/>
      <c r="H34" s="429"/>
      <c r="I34" s="430"/>
      <c r="J34" s="430"/>
      <c r="K34" s="431"/>
      <c r="L34" s="558"/>
      <c r="M34" s="559"/>
      <c r="N34" s="559"/>
      <c r="O34" s="560"/>
      <c r="P34" s="374"/>
      <c r="Q34" s="375"/>
      <c r="R34" s="375"/>
      <c r="S34" s="376"/>
      <c r="T34" s="241"/>
      <c r="U34" s="242"/>
      <c r="V34" s="243"/>
      <c r="W34" s="241"/>
      <c r="X34" s="242"/>
      <c r="Y34" s="243"/>
      <c r="Z34" s="250">
        <f t="shared" si="2"/>
        <v>1.4374999999999984</v>
      </c>
      <c r="AA34" s="252">
        <f t="shared" si="3"/>
        <v>1.5624999999999984</v>
      </c>
      <c r="AB34" s="252">
        <f t="shared" si="0"/>
        <v>1.7291666666666652</v>
      </c>
      <c r="AC34" s="290">
        <f t="shared" si="1"/>
        <v>2.1041666666666652</v>
      </c>
    </row>
    <row r="35" spans="1:29" s="194" customFormat="1" ht="15" customHeight="1" thickBot="1" x14ac:dyDescent="0.85">
      <c r="A35" s="249" t="s">
        <v>85</v>
      </c>
      <c r="B35" s="381"/>
      <c r="C35" s="382"/>
      <c r="D35" s="374"/>
      <c r="E35" s="375"/>
      <c r="F35" s="375"/>
      <c r="G35" s="376"/>
      <c r="H35" s="429"/>
      <c r="I35" s="430"/>
      <c r="J35" s="430"/>
      <c r="K35" s="431"/>
      <c r="L35" s="561"/>
      <c r="M35" s="562"/>
      <c r="N35" s="562"/>
      <c r="O35" s="563"/>
      <c r="P35" s="374"/>
      <c r="Q35" s="375"/>
      <c r="R35" s="375"/>
      <c r="S35" s="376"/>
      <c r="T35" s="241"/>
      <c r="U35" s="242"/>
      <c r="V35" s="243"/>
      <c r="W35" s="241"/>
      <c r="X35" s="242"/>
      <c r="Y35" s="243"/>
      <c r="Z35" s="250">
        <f t="shared" si="2"/>
        <v>1.4583333333333317</v>
      </c>
      <c r="AA35" s="252">
        <f t="shared" si="3"/>
        <v>1.5833333333333317</v>
      </c>
      <c r="AB35" s="252">
        <f t="shared" si="0"/>
        <v>1.7499999999999984</v>
      </c>
      <c r="AC35" s="290">
        <f t="shared" si="1"/>
        <v>2.1249999999999982</v>
      </c>
    </row>
    <row r="36" spans="1:29" s="194" customFormat="1" ht="15" customHeight="1" x14ac:dyDescent="0.7">
      <c r="A36" s="258" t="s">
        <v>86</v>
      </c>
      <c r="B36" s="381"/>
      <c r="C36" s="382"/>
      <c r="D36" s="374"/>
      <c r="E36" s="375"/>
      <c r="F36" s="375"/>
      <c r="G36" s="376"/>
      <c r="H36" s="429"/>
      <c r="I36" s="430"/>
      <c r="J36" s="430"/>
      <c r="K36" s="431"/>
      <c r="L36" s="380" t="s">
        <v>81</v>
      </c>
      <c r="M36" s="381"/>
      <c r="N36" s="381"/>
      <c r="O36" s="382"/>
      <c r="P36" s="374"/>
      <c r="Q36" s="375"/>
      <c r="R36" s="375"/>
      <c r="S36" s="376"/>
      <c r="T36" s="241"/>
      <c r="U36" s="242"/>
      <c r="V36" s="243"/>
      <c r="W36" s="241"/>
      <c r="X36" s="242"/>
      <c r="Y36" s="243"/>
      <c r="Z36" s="250">
        <f t="shared" si="2"/>
        <v>1.479166666666665</v>
      </c>
      <c r="AA36" s="252">
        <f t="shared" si="3"/>
        <v>1.604166666666665</v>
      </c>
      <c r="AB36" s="252">
        <f t="shared" si="0"/>
        <v>1.7708333333333317</v>
      </c>
      <c r="AC36" s="290">
        <f t="shared" si="1"/>
        <v>2.1458333333333317</v>
      </c>
    </row>
    <row r="37" spans="1:29" s="194" customFormat="1" ht="15" customHeight="1" x14ac:dyDescent="0.7">
      <c r="A37" s="258" t="s">
        <v>87</v>
      </c>
      <c r="B37" s="381"/>
      <c r="C37" s="382"/>
      <c r="D37" s="374"/>
      <c r="E37" s="375"/>
      <c r="F37" s="375"/>
      <c r="G37" s="376"/>
      <c r="H37" s="374" t="s">
        <v>81</v>
      </c>
      <c r="I37" s="375"/>
      <c r="J37" s="375"/>
      <c r="K37" s="376"/>
      <c r="L37" s="380"/>
      <c r="M37" s="381"/>
      <c r="N37" s="381"/>
      <c r="O37" s="382"/>
      <c r="P37" s="374"/>
      <c r="Q37" s="375"/>
      <c r="R37" s="375"/>
      <c r="S37" s="376"/>
      <c r="T37" s="241"/>
      <c r="U37" s="242"/>
      <c r="V37" s="243"/>
      <c r="W37" s="241"/>
      <c r="X37" s="242"/>
      <c r="Y37" s="243"/>
      <c r="Z37" s="250">
        <f t="shared" si="2"/>
        <v>1.4999999999999982</v>
      </c>
      <c r="AA37" s="252">
        <f t="shared" si="3"/>
        <v>1.6249999999999982</v>
      </c>
      <c r="AB37" s="252">
        <f t="shared" si="0"/>
        <v>1.791666666666665</v>
      </c>
      <c r="AC37" s="290">
        <f>Z37+16/24</f>
        <v>2.1666666666666647</v>
      </c>
    </row>
    <row r="38" spans="1:29" s="194" customFormat="1" ht="15" customHeight="1" x14ac:dyDescent="0.7">
      <c r="A38" s="259" t="s">
        <v>88</v>
      </c>
      <c r="B38" s="381"/>
      <c r="C38" s="382"/>
      <c r="D38" s="374"/>
      <c r="E38" s="375"/>
      <c r="F38" s="375"/>
      <c r="G38" s="376"/>
      <c r="H38" s="374"/>
      <c r="I38" s="375"/>
      <c r="J38" s="375"/>
      <c r="K38" s="376"/>
      <c r="L38" s="380"/>
      <c r="M38" s="381"/>
      <c r="N38" s="381"/>
      <c r="O38" s="382"/>
      <c r="P38" s="374"/>
      <c r="Q38" s="375"/>
      <c r="R38" s="375"/>
      <c r="S38" s="376"/>
      <c r="T38" s="241"/>
      <c r="U38" s="242"/>
      <c r="V38" s="243"/>
      <c r="W38" s="241"/>
      <c r="X38" s="242"/>
      <c r="Y38" s="243"/>
      <c r="Z38" s="250">
        <f t="shared" si="2"/>
        <v>1.5208333333333315</v>
      </c>
      <c r="AA38" s="252">
        <f t="shared" si="3"/>
        <v>1.6458333333333315</v>
      </c>
      <c r="AB38" s="252">
        <f t="shared" si="0"/>
        <v>1.8124999999999982</v>
      </c>
      <c r="AC38" s="290">
        <f>Z38+16/24</f>
        <v>2.1874999999999982</v>
      </c>
    </row>
    <row r="39" spans="1:29" s="194" customFormat="1" ht="15" customHeight="1" x14ac:dyDescent="0.7">
      <c r="A39" s="259" t="s">
        <v>89</v>
      </c>
      <c r="B39" s="381"/>
      <c r="C39" s="382"/>
      <c r="D39" s="374"/>
      <c r="E39" s="375"/>
      <c r="F39" s="375"/>
      <c r="G39" s="376"/>
      <c r="H39" s="374"/>
      <c r="I39" s="375"/>
      <c r="J39" s="375"/>
      <c r="K39" s="376"/>
      <c r="L39" s="380"/>
      <c r="M39" s="381"/>
      <c r="N39" s="381"/>
      <c r="O39" s="382"/>
      <c r="P39" s="374"/>
      <c r="Q39" s="375"/>
      <c r="R39" s="375"/>
      <c r="S39" s="376"/>
      <c r="T39" s="241"/>
      <c r="U39" s="242"/>
      <c r="V39" s="243"/>
      <c r="W39" s="241"/>
      <c r="X39" s="242"/>
      <c r="Y39" s="243"/>
      <c r="Z39" s="250">
        <f t="shared" si="2"/>
        <v>1.5416666666666647</v>
      </c>
      <c r="AA39" s="252">
        <f t="shared" si="3"/>
        <v>1.6666666666666647</v>
      </c>
      <c r="AB39" s="252">
        <f t="shared" si="0"/>
        <v>1.8333333333333315</v>
      </c>
      <c r="AC39" s="290">
        <f>Z39+16/24</f>
        <v>2.2083333333333313</v>
      </c>
    </row>
    <row r="40" spans="1:29" s="194" customFormat="1" ht="15" customHeight="1" thickBot="1" x14ac:dyDescent="0.85">
      <c r="A40" s="260" t="s">
        <v>90</v>
      </c>
      <c r="B40" s="384"/>
      <c r="C40" s="385"/>
      <c r="D40" s="377"/>
      <c r="E40" s="378"/>
      <c r="F40" s="378"/>
      <c r="G40" s="379"/>
      <c r="H40" s="377"/>
      <c r="I40" s="378"/>
      <c r="J40" s="378"/>
      <c r="K40" s="379"/>
      <c r="L40" s="383"/>
      <c r="M40" s="384"/>
      <c r="N40" s="384"/>
      <c r="O40" s="385"/>
      <c r="P40" s="377"/>
      <c r="Q40" s="378"/>
      <c r="R40" s="378"/>
      <c r="S40" s="379"/>
      <c r="T40" s="261"/>
      <c r="U40" s="262"/>
      <c r="V40" s="263"/>
      <c r="W40" s="261"/>
      <c r="X40" s="262"/>
      <c r="Y40" s="263"/>
      <c r="Z40" s="264">
        <f t="shared" si="2"/>
        <v>1.562499999999998</v>
      </c>
      <c r="AA40" s="326">
        <f t="shared" si="3"/>
        <v>1.687499999999998</v>
      </c>
      <c r="AB40" s="326">
        <f t="shared" si="0"/>
        <v>1.8541666666666647</v>
      </c>
      <c r="AC40" s="323">
        <f>Z40+16/24</f>
        <v>2.2291666666666647</v>
      </c>
    </row>
    <row r="41" spans="1:29" s="115" customFormat="1" ht="15" customHeight="1" thickBot="1" x14ac:dyDescent="0.75">
      <c r="A41" s="306" t="s">
        <v>91</v>
      </c>
      <c r="B41" s="307"/>
      <c r="C41" s="307"/>
      <c r="D41" s="307"/>
      <c r="E41" s="307"/>
      <c r="F41" s="307"/>
      <c r="G41" s="307"/>
      <c r="H41" s="307"/>
      <c r="I41" s="307"/>
      <c r="J41" s="307"/>
      <c r="K41" s="307"/>
      <c r="L41" s="307"/>
      <c r="M41" s="307"/>
      <c r="N41" s="307"/>
      <c r="O41" s="307"/>
      <c r="P41" s="307"/>
      <c r="Q41" s="307"/>
      <c r="R41" s="307"/>
      <c r="S41" s="307"/>
      <c r="T41" s="307"/>
      <c r="U41" s="307"/>
      <c r="V41" s="307"/>
      <c r="W41" s="307"/>
      <c r="X41" s="307"/>
      <c r="Y41" s="308"/>
    </row>
    <row r="42" spans="1:29" s="115" customFormat="1" ht="15" customHeight="1" x14ac:dyDescent="0.6">
      <c r="A42" s="265" t="s">
        <v>92</v>
      </c>
      <c r="B42" s="386" t="s">
        <v>93</v>
      </c>
      <c r="C42" s="387"/>
      <c r="D42" s="387"/>
      <c r="E42" s="387"/>
      <c r="F42" s="387"/>
      <c r="G42" s="387"/>
      <c r="H42" s="387"/>
      <c r="I42" s="388"/>
      <c r="J42" s="277"/>
      <c r="K42" s="277"/>
      <c r="L42" s="266" t="s">
        <v>341</v>
      </c>
      <c r="M42" s="389" t="s">
        <v>342</v>
      </c>
      <c r="N42" s="390"/>
      <c r="O42" s="390"/>
      <c r="P42" s="390"/>
      <c r="Q42" s="390"/>
      <c r="R42" s="390"/>
      <c r="S42" s="390"/>
      <c r="T42" s="391"/>
      <c r="U42" s="279"/>
      <c r="V42" s="277"/>
      <c r="W42" s="277"/>
      <c r="X42" s="279"/>
      <c r="Y42" s="280"/>
    </row>
    <row r="43" spans="1:29" s="115" customFormat="1" ht="13" x14ac:dyDescent="0.6">
      <c r="A43" s="265" t="s">
        <v>95</v>
      </c>
      <c r="B43" s="392" t="s">
        <v>96</v>
      </c>
      <c r="C43" s="393"/>
      <c r="D43" s="393"/>
      <c r="E43" s="393"/>
      <c r="F43" s="393"/>
      <c r="G43" s="393"/>
      <c r="H43" s="393"/>
      <c r="I43" s="394"/>
      <c r="J43" s="277"/>
      <c r="K43" s="277"/>
      <c r="L43" s="266" t="s">
        <v>94</v>
      </c>
      <c r="M43" s="564" t="s">
        <v>343</v>
      </c>
      <c r="N43" s="565"/>
      <c r="O43" s="565"/>
      <c r="P43" s="565"/>
      <c r="Q43" s="565"/>
      <c r="R43" s="565"/>
      <c r="S43" s="565"/>
      <c r="T43" s="566"/>
      <c r="U43" s="279"/>
      <c r="V43" s="277"/>
      <c r="W43" s="277"/>
      <c r="X43" s="279"/>
      <c r="Y43" s="280"/>
    </row>
    <row r="44" spans="1:29" s="115" customFormat="1" ht="13" x14ac:dyDescent="0.6">
      <c r="A44" s="265" t="s">
        <v>224</v>
      </c>
      <c r="B44" s="395" t="s">
        <v>225</v>
      </c>
      <c r="C44" s="396"/>
      <c r="D44" s="396"/>
      <c r="E44" s="396"/>
      <c r="F44" s="396"/>
      <c r="G44" s="396"/>
      <c r="H44" s="396"/>
      <c r="I44" s="397"/>
      <c r="J44" s="277"/>
      <c r="K44" s="277"/>
      <c r="L44" s="266" t="s">
        <v>97</v>
      </c>
      <c r="M44" s="398" t="s">
        <v>98</v>
      </c>
      <c r="N44" s="399"/>
      <c r="O44" s="399"/>
      <c r="P44" s="399"/>
      <c r="Q44" s="399"/>
      <c r="R44" s="399"/>
      <c r="S44" s="399"/>
      <c r="T44" s="400"/>
      <c r="U44" s="279"/>
      <c r="V44" s="277"/>
      <c r="W44" s="277"/>
      <c r="X44" s="279"/>
      <c r="Y44" s="280"/>
    </row>
    <row r="45" spans="1:29" s="115" customFormat="1" ht="13" x14ac:dyDescent="0.6">
      <c r="A45" s="265" t="s">
        <v>69</v>
      </c>
      <c r="B45" s="353" t="s">
        <v>99</v>
      </c>
      <c r="C45" s="354"/>
      <c r="D45" s="354"/>
      <c r="E45" s="354"/>
      <c r="F45" s="354"/>
      <c r="G45" s="354"/>
      <c r="H45" s="354"/>
      <c r="I45" s="355"/>
      <c r="J45" s="277"/>
      <c r="K45" s="277"/>
      <c r="L45" s="266" t="s">
        <v>100</v>
      </c>
      <c r="M45" s="356" t="s">
        <v>101</v>
      </c>
      <c r="N45" s="357"/>
      <c r="O45" s="357"/>
      <c r="P45" s="357"/>
      <c r="Q45" s="357"/>
      <c r="R45" s="357"/>
      <c r="S45" s="357"/>
      <c r="T45" s="358"/>
      <c r="U45" s="279"/>
      <c r="V45" s="277"/>
      <c r="W45" s="277"/>
      <c r="X45" s="279"/>
      <c r="Y45" s="280"/>
    </row>
    <row r="46" spans="1:29" s="115" customFormat="1" ht="13" x14ac:dyDescent="0.6">
      <c r="A46" s="265" t="s">
        <v>102</v>
      </c>
      <c r="B46" s="359" t="s">
        <v>103</v>
      </c>
      <c r="C46" s="360"/>
      <c r="D46" s="360"/>
      <c r="E46" s="360"/>
      <c r="F46" s="360"/>
      <c r="G46" s="360"/>
      <c r="H46" s="360"/>
      <c r="I46" s="361"/>
      <c r="J46" s="277"/>
      <c r="K46" s="277"/>
      <c r="L46" s="266" t="s">
        <v>344</v>
      </c>
      <c r="M46" s="567" t="s">
        <v>345</v>
      </c>
      <c r="N46" s="568"/>
      <c r="O46" s="568"/>
      <c r="P46" s="568"/>
      <c r="Q46" s="568"/>
      <c r="R46" s="568"/>
      <c r="S46" s="568"/>
      <c r="T46" s="569"/>
      <c r="U46" s="279"/>
      <c r="V46" s="277"/>
      <c r="W46" s="277"/>
      <c r="X46" s="279"/>
      <c r="Y46" s="280"/>
    </row>
    <row r="47" spans="1:29" s="115" customFormat="1" ht="13" x14ac:dyDescent="0.6">
      <c r="A47" s="265" t="s">
        <v>104</v>
      </c>
      <c r="B47" s="362" t="s">
        <v>177</v>
      </c>
      <c r="C47" s="363"/>
      <c r="D47" s="363"/>
      <c r="E47" s="363"/>
      <c r="F47" s="363"/>
      <c r="G47" s="363"/>
      <c r="H47" s="363"/>
      <c r="I47" s="364"/>
      <c r="J47" s="277"/>
      <c r="K47" s="277"/>
      <c r="L47" s="266">
        <v>802</v>
      </c>
      <c r="M47" s="570" t="s">
        <v>346</v>
      </c>
      <c r="N47" s="571"/>
      <c r="O47" s="571"/>
      <c r="P47" s="571"/>
      <c r="Q47" s="571"/>
      <c r="R47" s="571"/>
      <c r="S47" s="571"/>
      <c r="T47" s="572"/>
      <c r="U47" s="279"/>
      <c r="V47" s="277"/>
      <c r="W47" s="277"/>
      <c r="X47" s="279"/>
      <c r="Y47" s="280"/>
    </row>
    <row r="48" spans="1:29" s="115" customFormat="1" ht="13" x14ac:dyDescent="0.6">
      <c r="A48" s="265" t="s">
        <v>105</v>
      </c>
      <c r="B48" s="267" t="s">
        <v>106</v>
      </c>
      <c r="C48" s="271"/>
      <c r="D48" s="271"/>
      <c r="E48" s="274"/>
      <c r="F48" s="270"/>
      <c r="G48" s="270"/>
      <c r="H48" s="270"/>
      <c r="I48" s="275"/>
      <c r="J48" s="277"/>
      <c r="K48" s="277"/>
      <c r="L48" s="266"/>
      <c r="M48" s="267"/>
      <c r="N48" s="271"/>
      <c r="O48" s="271"/>
      <c r="P48" s="274"/>
      <c r="Q48" s="270"/>
      <c r="R48" s="270"/>
      <c r="S48" s="270"/>
      <c r="T48" s="275"/>
      <c r="U48" s="279"/>
      <c r="V48" s="277"/>
      <c r="W48" s="277"/>
      <c r="X48" s="279"/>
      <c r="Y48" s="280"/>
    </row>
    <row r="49" spans="1:29" s="115" customFormat="1" ht="13" x14ac:dyDescent="0.6">
      <c r="A49" s="265" t="s">
        <v>107</v>
      </c>
      <c r="B49" s="267" t="s">
        <v>108</v>
      </c>
      <c r="C49" s="268"/>
      <c r="D49" s="274"/>
      <c r="E49" s="272"/>
      <c r="F49" s="270"/>
      <c r="G49" s="274"/>
      <c r="H49" s="272"/>
      <c r="I49" s="273"/>
      <c r="J49" s="277"/>
      <c r="K49" s="277"/>
      <c r="L49" s="266"/>
      <c r="M49" s="267"/>
      <c r="N49" s="271"/>
      <c r="O49" s="271"/>
      <c r="P49" s="274"/>
      <c r="Q49" s="270"/>
      <c r="R49" s="270"/>
      <c r="S49" s="270"/>
      <c r="T49" s="275"/>
      <c r="U49" s="279"/>
      <c r="V49" s="277"/>
      <c r="W49" s="277"/>
      <c r="X49" s="279"/>
      <c r="Y49" s="280"/>
    </row>
    <row r="50" spans="1:29" s="115" customFormat="1" ht="13" x14ac:dyDescent="0.6">
      <c r="A50" s="265" t="s">
        <v>109</v>
      </c>
      <c r="B50" s="365" t="s">
        <v>110</v>
      </c>
      <c r="C50" s="366"/>
      <c r="D50" s="366"/>
      <c r="E50" s="366"/>
      <c r="F50" s="366"/>
      <c r="G50" s="366"/>
      <c r="H50" s="366"/>
      <c r="I50" s="367"/>
      <c r="J50" s="277"/>
      <c r="K50" s="277"/>
      <c r="L50" s="266"/>
      <c r="M50" s="267"/>
      <c r="N50" s="276"/>
      <c r="O50" s="276"/>
      <c r="P50" s="270"/>
      <c r="Q50" s="270"/>
      <c r="R50" s="270"/>
      <c r="S50" s="270"/>
      <c r="T50" s="275"/>
      <c r="U50" s="279"/>
      <c r="V50" s="277"/>
      <c r="W50" s="277"/>
      <c r="X50" s="279"/>
      <c r="Y50" s="280"/>
    </row>
    <row r="51" spans="1:29" s="115" customFormat="1" ht="13" x14ac:dyDescent="0.6">
      <c r="A51" s="265" t="s">
        <v>175</v>
      </c>
      <c r="B51" s="368" t="s">
        <v>178</v>
      </c>
      <c r="C51" s="369"/>
      <c r="D51" s="369"/>
      <c r="E51" s="369"/>
      <c r="F51" s="369"/>
      <c r="G51" s="369"/>
      <c r="H51" s="369"/>
      <c r="I51" s="370"/>
      <c r="J51" s="277"/>
      <c r="K51" s="277"/>
      <c r="L51" s="266"/>
      <c r="M51" s="267"/>
      <c r="N51" s="278"/>
      <c r="O51" s="278"/>
      <c r="P51" s="270"/>
      <c r="Q51" s="270"/>
      <c r="R51" s="270"/>
      <c r="S51" s="270"/>
      <c r="T51" s="275"/>
      <c r="U51" s="279"/>
      <c r="V51" s="277"/>
      <c r="W51" s="277"/>
      <c r="X51" s="279"/>
      <c r="Y51" s="280"/>
    </row>
    <row r="52" spans="1:29" s="115" customFormat="1" ht="13" x14ac:dyDescent="0.6">
      <c r="A52" s="265" t="s">
        <v>347</v>
      </c>
      <c r="B52" s="573" t="s">
        <v>348</v>
      </c>
      <c r="C52" s="574"/>
      <c r="D52" s="574"/>
      <c r="E52" s="574"/>
      <c r="F52" s="574"/>
      <c r="G52" s="574"/>
      <c r="H52" s="574"/>
      <c r="I52" s="575"/>
      <c r="J52" s="277"/>
      <c r="K52" s="277"/>
      <c r="L52" s="266"/>
      <c r="M52" s="267"/>
      <c r="N52" s="269"/>
      <c r="O52" s="269"/>
      <c r="P52" s="270"/>
      <c r="Q52" s="270"/>
      <c r="R52" s="270"/>
      <c r="S52" s="270"/>
      <c r="T52" s="275"/>
      <c r="U52" s="279"/>
      <c r="V52" s="277"/>
      <c r="W52" s="277"/>
      <c r="X52" s="279"/>
      <c r="Y52" s="280"/>
    </row>
    <row r="53" spans="1:29" s="115" customFormat="1" ht="13.75" thickBot="1" x14ac:dyDescent="0.75">
      <c r="A53" s="309"/>
      <c r="B53" s="281"/>
      <c r="C53" s="282"/>
      <c r="D53" s="283"/>
      <c r="E53" s="283"/>
      <c r="F53" s="283"/>
      <c r="G53" s="283"/>
      <c r="H53" s="283"/>
      <c r="I53" s="284"/>
      <c r="J53" s="277"/>
      <c r="K53" s="277"/>
      <c r="L53" s="310"/>
      <c r="M53" s="285"/>
      <c r="N53" s="286"/>
      <c r="O53" s="286"/>
      <c r="P53" s="287"/>
      <c r="Q53" s="287"/>
      <c r="R53" s="287"/>
      <c r="S53" s="287"/>
      <c r="T53" s="288"/>
      <c r="U53" s="279"/>
      <c r="V53" s="277"/>
      <c r="W53" s="277"/>
      <c r="X53" s="279"/>
      <c r="Y53" s="280"/>
    </row>
    <row r="54" spans="1:29" s="115" customFormat="1" ht="13.75" thickBot="1" x14ac:dyDescent="0.75">
      <c r="A54" s="311"/>
      <c r="B54" s="312"/>
      <c r="C54" s="312"/>
      <c r="D54" s="312"/>
      <c r="E54" s="312"/>
      <c r="F54" s="312"/>
      <c r="G54" s="312"/>
      <c r="H54" s="312"/>
      <c r="I54" s="312"/>
      <c r="J54" s="312"/>
      <c r="K54" s="312"/>
      <c r="L54" s="313"/>
      <c r="M54" s="313"/>
      <c r="N54" s="313"/>
      <c r="O54" s="313"/>
      <c r="P54" s="313"/>
      <c r="Q54" s="313"/>
      <c r="R54" s="313"/>
      <c r="S54" s="313"/>
      <c r="T54" s="314"/>
      <c r="U54" s="314"/>
      <c r="V54" s="313"/>
      <c r="W54" s="314"/>
      <c r="X54" s="314"/>
      <c r="Y54" s="315"/>
    </row>
    <row r="55" spans="1:29" s="115" customFormat="1" ht="13" x14ac:dyDescent="0.6"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</row>
  </sheetData>
  <mergeCells count="122">
    <mergeCell ref="M47:T47"/>
    <mergeCell ref="B52:I52"/>
    <mergeCell ref="A2:A4"/>
    <mergeCell ref="B5:C5"/>
    <mergeCell ref="D5:G5"/>
    <mergeCell ref="H5:K5"/>
    <mergeCell ref="B6:C6"/>
    <mergeCell ref="D6:G6"/>
    <mergeCell ref="H6:K6"/>
    <mergeCell ref="W5:Y5"/>
    <mergeCell ref="W6:Y6"/>
    <mergeCell ref="T5:V5"/>
    <mergeCell ref="L6:O6"/>
    <mergeCell ref="P6:S6"/>
    <mergeCell ref="T6:V6"/>
    <mergeCell ref="P5:S5"/>
    <mergeCell ref="L5:O5"/>
    <mergeCell ref="A5:A8"/>
    <mergeCell ref="B7:S7"/>
    <mergeCell ref="B8:C8"/>
    <mergeCell ref="D9:G10"/>
    <mergeCell ref="H9:K10"/>
    <mergeCell ref="L9:O10"/>
    <mergeCell ref="P9:S10"/>
    <mergeCell ref="D11:G12"/>
    <mergeCell ref="H11:H14"/>
    <mergeCell ref="I11:I14"/>
    <mergeCell ref="J11:J14"/>
    <mergeCell ref="K11:K14"/>
    <mergeCell ref="L11:O12"/>
    <mergeCell ref="P11:P14"/>
    <mergeCell ref="Q11:Q14"/>
    <mergeCell ref="R11:R14"/>
    <mergeCell ref="S11:S14"/>
    <mergeCell ref="D13:G14"/>
    <mergeCell ref="L13:L14"/>
    <mergeCell ref="M13:M14"/>
    <mergeCell ref="N13:N14"/>
    <mergeCell ref="O13:O14"/>
    <mergeCell ref="H15:K15"/>
    <mergeCell ref="L15:O15"/>
    <mergeCell ref="P15:S15"/>
    <mergeCell ref="D16:D19"/>
    <mergeCell ref="E16:E19"/>
    <mergeCell ref="F16:F19"/>
    <mergeCell ref="G16:G19"/>
    <mergeCell ref="H16:H19"/>
    <mergeCell ref="I16:I19"/>
    <mergeCell ref="J16:J19"/>
    <mergeCell ref="K16:K19"/>
    <mergeCell ref="L16:O17"/>
    <mergeCell ref="P16:P19"/>
    <mergeCell ref="Q16:Q19"/>
    <mergeCell ref="R16:R19"/>
    <mergeCell ref="S16:S19"/>
    <mergeCell ref="L18:O19"/>
    <mergeCell ref="D15:G15"/>
    <mergeCell ref="D20:G21"/>
    <mergeCell ref="H20:K21"/>
    <mergeCell ref="L20:O21"/>
    <mergeCell ref="P20:S21"/>
    <mergeCell ref="D22:D25"/>
    <mergeCell ref="E22:E25"/>
    <mergeCell ref="F22:F25"/>
    <mergeCell ref="G22:G25"/>
    <mergeCell ref="H22:H25"/>
    <mergeCell ref="I22:I25"/>
    <mergeCell ref="K22:K25"/>
    <mergeCell ref="L22:L25"/>
    <mergeCell ref="M22:M25"/>
    <mergeCell ref="N22:N25"/>
    <mergeCell ref="O22:O25"/>
    <mergeCell ref="P22:P25"/>
    <mergeCell ref="Q22:Q25"/>
    <mergeCell ref="R22:R25"/>
    <mergeCell ref="S22:S25"/>
    <mergeCell ref="J22:J25"/>
    <mergeCell ref="M27:M30"/>
    <mergeCell ref="N27:N30"/>
    <mergeCell ref="O27:O30"/>
    <mergeCell ref="P27:S30"/>
    <mergeCell ref="B30:C31"/>
    <mergeCell ref="D31:G31"/>
    <mergeCell ref="H31:K32"/>
    <mergeCell ref="L31:O31"/>
    <mergeCell ref="P31:S31"/>
    <mergeCell ref="B32:C40"/>
    <mergeCell ref="D32:G40"/>
    <mergeCell ref="D27:D30"/>
    <mergeCell ref="E27:E30"/>
    <mergeCell ref="F27:F30"/>
    <mergeCell ref="G27:G30"/>
    <mergeCell ref="H27:H30"/>
    <mergeCell ref="I27:I30"/>
    <mergeCell ref="J27:J30"/>
    <mergeCell ref="K27:K30"/>
    <mergeCell ref="L27:L30"/>
    <mergeCell ref="H33:K36"/>
    <mergeCell ref="H37:K40"/>
    <mergeCell ref="Z6:AC7"/>
    <mergeCell ref="B45:I45"/>
    <mergeCell ref="M45:T45"/>
    <mergeCell ref="B46:I46"/>
    <mergeCell ref="M46:T46"/>
    <mergeCell ref="B47:I47"/>
    <mergeCell ref="B50:I50"/>
    <mergeCell ref="B51:I51"/>
    <mergeCell ref="L32:O35"/>
    <mergeCell ref="P32:S40"/>
    <mergeCell ref="L36:O40"/>
    <mergeCell ref="B42:I42"/>
    <mergeCell ref="M42:T42"/>
    <mergeCell ref="B43:I43"/>
    <mergeCell ref="M43:T43"/>
    <mergeCell ref="B44:I44"/>
    <mergeCell ref="M44:T44"/>
    <mergeCell ref="B23:C24"/>
    <mergeCell ref="D26:G26"/>
    <mergeCell ref="H26:K26"/>
    <mergeCell ref="L26:O26"/>
    <mergeCell ref="P26:S26"/>
    <mergeCell ref="B27:C29"/>
  </mergeCells>
  <phoneticPr fontId="23"/>
  <hyperlinks>
    <hyperlink ref="B8:C8" r:id="rId1" display="Virtual Rm 1" xr:uid="{36411AF6-E036-4221-867B-C72DC90E0BCD}"/>
    <hyperlink ref="G8" r:id="rId2" xr:uid="{EA3E285E-1F5B-4C2F-BA6B-B6F3529CCC44}"/>
    <hyperlink ref="E8" r:id="rId3" xr:uid="{D7A85DDC-807C-44A6-A73A-7BD944B5D338}"/>
    <hyperlink ref="D8" r:id="rId4" xr:uid="{223B5BBA-5D06-44A9-AAC6-1718259C5D9B}"/>
    <hyperlink ref="F8" r:id="rId5" xr:uid="{DE33165E-47E7-4F88-978A-6BAC38116B17}"/>
    <hyperlink ref="B27:C29" r:id="rId6" display="WIRELESS CHAIRS MTG" xr:uid="{46C5ED71-98C7-453D-BB75-BD2C58CBEF56}"/>
    <hyperlink ref="H31" r:id="rId7" display="802.15/802.1 Joint Mtg." xr:uid="{9BC5048C-A712-4957-9B36-EE16A68A824B}"/>
    <hyperlink ref="H33" r:id="rId8" display="802.15/802.1 Joint Mtg." xr:uid="{E4525723-F69B-4B14-B8B1-300B87990AF5}"/>
    <hyperlink ref="K8" r:id="rId9" xr:uid="{D14551D1-CA90-45A3-956B-916BF6D395CD}"/>
    <hyperlink ref="I8" r:id="rId10" xr:uid="{F25D06DB-5231-49A9-ACED-32BB6266B178}"/>
    <hyperlink ref="H8" r:id="rId11" xr:uid="{DB3FBEC3-787C-403F-A633-9B8F18F2CE50}"/>
    <hyperlink ref="J8" r:id="rId12" xr:uid="{54678771-083A-4A07-912A-242D47BDBF3B}"/>
    <hyperlink ref="O8" r:id="rId13" xr:uid="{77937F89-A2E1-47FD-B7C4-368B5E289F16}"/>
    <hyperlink ref="M8" r:id="rId14" xr:uid="{E7B851C2-DA33-453F-96E5-A659F5D18C85}"/>
    <hyperlink ref="L8" r:id="rId15" xr:uid="{1E507558-0F60-4607-AD23-3099A29F10CD}"/>
    <hyperlink ref="N8" r:id="rId16" xr:uid="{E9654CF2-6D89-4EB4-B1ED-81250E72F002}"/>
    <hyperlink ref="S8" r:id="rId17" xr:uid="{9218D751-ADE5-433F-8D1E-EBCA827A6D04}"/>
    <hyperlink ref="Q8" r:id="rId18" xr:uid="{C65D5E43-865F-42DB-A3DB-8E32A6983C83}"/>
    <hyperlink ref="P8" r:id="rId19" xr:uid="{36849B2F-BEF4-48B4-A4F4-D994110F9997}"/>
    <hyperlink ref="R8" r:id="rId20" xr:uid="{EF0E59A2-A1C6-411D-BBE0-834051F12F5D}"/>
  </hyperlinks>
  <pageMargins left="0.7" right="0.7" top="0.75" bottom="0.75" header="0.3" footer="0.3"/>
  <pageSetup paperSize="9" orientation="portrait" horizontalDpi="1200" verticalDpi="1200" r:id="rId21"/>
  <drawing r:id="rId2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EBD5D-F219-4C95-8DA2-B5C504B56E0B}">
  <dimension ref="A1:S183"/>
  <sheetViews>
    <sheetView topLeftCell="A204" zoomScale="42" zoomScaleNormal="42" workbookViewId="0">
      <selection activeCell="A183" sqref="A183:G183"/>
    </sheetView>
  </sheetViews>
  <sheetFormatPr defaultColWidth="8.81640625" defaultRowHeight="13" x14ac:dyDescent="0.6"/>
  <cols>
    <col min="6" max="6" width="15.26953125" customWidth="1"/>
    <col min="7" max="7" width="177.81640625" customWidth="1"/>
  </cols>
  <sheetData>
    <row r="1" spans="1:9" s="316" customFormat="1" ht="50.5" customHeight="1" x14ac:dyDescent="1.5">
      <c r="A1" s="500" t="s">
        <v>231</v>
      </c>
      <c r="B1" s="501"/>
      <c r="C1" s="501"/>
      <c r="D1" s="501"/>
      <c r="E1" s="501"/>
      <c r="F1" s="501"/>
      <c r="G1" s="502"/>
      <c r="I1" s="317"/>
    </row>
    <row r="2" spans="1:9" s="316" customFormat="1" ht="50.5" customHeight="1" thickBot="1" x14ac:dyDescent="1.65">
      <c r="A2" s="503" t="s">
        <v>184</v>
      </c>
      <c r="B2" s="504"/>
      <c r="C2" s="504"/>
      <c r="D2" s="504"/>
      <c r="E2" s="504"/>
      <c r="F2" s="504"/>
      <c r="G2" s="505"/>
      <c r="I2" s="318"/>
    </row>
    <row r="3" spans="1:9" s="123" customFormat="1" ht="50.5" customHeight="1" x14ac:dyDescent="1.4"/>
    <row r="4" spans="1:9" s="123" customFormat="1" ht="50.5" customHeight="1" x14ac:dyDescent="1.4">
      <c r="A4" s="506" t="s">
        <v>185</v>
      </c>
      <c r="B4" s="507"/>
      <c r="C4" s="507"/>
      <c r="D4" s="507"/>
      <c r="E4" s="507"/>
      <c r="F4" s="507"/>
      <c r="G4" s="508"/>
    </row>
    <row r="5" spans="1:9" s="123" customFormat="1" ht="50.5" customHeight="1" x14ac:dyDescent="1.4">
      <c r="A5" s="509"/>
      <c r="B5" s="510"/>
      <c r="C5" s="510"/>
      <c r="D5" s="510"/>
      <c r="E5" s="510"/>
      <c r="F5" s="510"/>
      <c r="G5" s="511"/>
    </row>
    <row r="6" spans="1:9" s="123" customFormat="1" ht="50.5" customHeight="1" x14ac:dyDescent="1.4">
      <c r="A6" s="509"/>
      <c r="B6" s="510"/>
      <c r="C6" s="510"/>
      <c r="D6" s="510"/>
      <c r="E6" s="510"/>
      <c r="F6" s="510"/>
      <c r="G6" s="511"/>
    </row>
    <row r="7" spans="1:9" s="123" customFormat="1" ht="50.5" customHeight="1" x14ac:dyDescent="1.4">
      <c r="A7" s="509"/>
      <c r="B7" s="510"/>
      <c r="C7" s="510"/>
      <c r="D7" s="510"/>
      <c r="E7" s="510"/>
      <c r="F7" s="510"/>
      <c r="G7" s="511"/>
    </row>
    <row r="8" spans="1:9" s="123" customFormat="1" ht="50.5" customHeight="1" x14ac:dyDescent="1.4">
      <c r="A8" s="512"/>
      <c r="B8" s="513"/>
      <c r="C8" s="513"/>
      <c r="D8" s="513"/>
      <c r="E8" s="513"/>
      <c r="F8" s="513"/>
      <c r="G8" s="514"/>
    </row>
    <row r="9" spans="1:9" s="123" customFormat="1" ht="50.5" customHeight="1" x14ac:dyDescent="1.4"/>
    <row r="10" spans="1:9" s="113" customFormat="1" ht="32.75" x14ac:dyDescent="1.35">
      <c r="A10" s="124" t="s">
        <v>111</v>
      </c>
      <c r="G10" s="327" t="s">
        <v>112</v>
      </c>
    </row>
    <row r="12" spans="1:9" s="123" customFormat="1" ht="34" customHeight="1" x14ac:dyDescent="1.4">
      <c r="A12" s="161"/>
    </row>
    <row r="13" spans="1:9" ht="50.5" customHeight="1" x14ac:dyDescent="0.6"/>
    <row r="14" spans="1:9" ht="409.5" customHeight="1" x14ac:dyDescent="0.6"/>
    <row r="22" spans="6:6" ht="120.7" customHeight="1" x14ac:dyDescent="0.6">
      <c r="F22" s="171"/>
    </row>
    <row r="24" spans="6:6" ht="79.5" customHeight="1" x14ac:dyDescent="0.6">
      <c r="F24" s="171"/>
    </row>
    <row r="25" spans="6:6" ht="98.5" customHeight="1" x14ac:dyDescent="0.6">
      <c r="F25" s="171"/>
    </row>
    <row r="64" ht="10.5" customHeight="1" x14ac:dyDescent="0.6"/>
    <row r="65" spans="2:19" hidden="1" x14ac:dyDescent="0.6"/>
    <row r="66" spans="2:19" hidden="1" x14ac:dyDescent="0.6"/>
    <row r="67" spans="2:19" hidden="1" x14ac:dyDescent="0.6"/>
    <row r="68" spans="2:19" hidden="1" x14ac:dyDescent="0.6"/>
    <row r="69" spans="2:19" hidden="1" x14ac:dyDescent="0.6"/>
    <row r="73" spans="2:19" ht="172.5" customHeight="1" x14ac:dyDescent="0.85">
      <c r="B73" s="93"/>
      <c r="C73" s="93"/>
      <c r="D73" s="93"/>
      <c r="E73" s="93"/>
      <c r="F73" s="93"/>
      <c r="G73" s="93"/>
      <c r="H73" s="93"/>
      <c r="I73" s="93"/>
      <c r="J73" s="93"/>
      <c r="K73" s="93"/>
      <c r="L73" s="93"/>
      <c r="M73" s="93"/>
      <c r="N73" s="93"/>
      <c r="O73" s="93"/>
      <c r="P73" s="93"/>
      <c r="Q73" s="93"/>
      <c r="R73" s="93"/>
      <c r="S73" s="93"/>
    </row>
    <row r="74" spans="2:19" ht="20.25" x14ac:dyDescent="0.85">
      <c r="B74" s="93"/>
      <c r="C74" s="93"/>
      <c r="D74" s="93"/>
      <c r="E74" s="93"/>
      <c r="F74" s="93"/>
      <c r="G74" s="93"/>
      <c r="H74" s="93"/>
      <c r="I74" s="93"/>
      <c r="J74" s="93"/>
      <c r="K74" s="93"/>
      <c r="L74" s="93"/>
      <c r="M74" s="93"/>
      <c r="N74" s="93"/>
      <c r="O74" s="93"/>
      <c r="P74" s="93"/>
      <c r="Q74" s="93"/>
      <c r="R74" s="93"/>
      <c r="S74" s="93"/>
    </row>
    <row r="75" spans="2:19" ht="20.25" x14ac:dyDescent="0.85">
      <c r="B75" s="93"/>
      <c r="C75" s="93"/>
      <c r="D75" s="93"/>
      <c r="E75" s="93"/>
      <c r="F75" s="93"/>
      <c r="G75" s="93"/>
      <c r="H75" s="93"/>
      <c r="I75" s="93"/>
      <c r="J75" s="93"/>
      <c r="K75" s="93"/>
      <c r="L75" s="93"/>
      <c r="M75" s="93"/>
      <c r="N75" s="93"/>
      <c r="O75" s="93"/>
      <c r="P75" s="93"/>
      <c r="Q75" s="93"/>
      <c r="R75" s="93"/>
      <c r="S75" s="93"/>
    </row>
    <row r="76" spans="2:19" ht="20.25" x14ac:dyDescent="0.85">
      <c r="B76" s="93"/>
      <c r="C76" s="93"/>
      <c r="D76" s="93"/>
      <c r="E76" s="93"/>
      <c r="F76" s="93"/>
      <c r="G76" s="93"/>
      <c r="H76" s="93"/>
      <c r="I76" s="93"/>
      <c r="J76" s="93"/>
      <c r="K76" s="93"/>
      <c r="L76" s="93"/>
      <c r="M76" s="93"/>
      <c r="N76" s="93"/>
      <c r="O76" s="93"/>
      <c r="P76" s="93"/>
      <c r="Q76" s="93"/>
      <c r="R76" s="93"/>
      <c r="S76" s="93"/>
    </row>
    <row r="77" spans="2:19" ht="20.25" x14ac:dyDescent="0.85">
      <c r="B77" s="93"/>
      <c r="C77" s="93"/>
      <c r="D77" s="93"/>
      <c r="E77" s="93"/>
      <c r="F77" s="93"/>
      <c r="G77" s="93"/>
      <c r="H77" s="93"/>
      <c r="I77" s="93"/>
      <c r="J77" s="93"/>
      <c r="K77" s="93"/>
      <c r="L77" s="93"/>
      <c r="M77" s="93"/>
      <c r="N77" s="93"/>
      <c r="O77" s="93"/>
      <c r="P77" s="93"/>
      <c r="Q77" s="93"/>
      <c r="R77" s="93"/>
      <c r="S77" s="93"/>
    </row>
    <row r="78" spans="2:19" ht="20.25" x14ac:dyDescent="0.85">
      <c r="B78" s="93"/>
      <c r="C78" s="93"/>
      <c r="D78" s="93"/>
      <c r="E78" s="93"/>
      <c r="F78" s="93"/>
      <c r="G78" s="93"/>
      <c r="H78" s="93"/>
      <c r="I78" s="93"/>
      <c r="J78" s="93"/>
      <c r="K78" s="93"/>
      <c r="L78" s="93"/>
      <c r="M78" s="93"/>
      <c r="N78" s="93"/>
      <c r="O78" s="93"/>
      <c r="P78" s="93"/>
      <c r="Q78" s="93"/>
      <c r="R78" s="93"/>
      <c r="S78" s="93"/>
    </row>
    <row r="79" spans="2:19" ht="20.25" x14ac:dyDescent="0.85">
      <c r="B79" s="93"/>
      <c r="C79" s="93"/>
      <c r="D79" s="93"/>
      <c r="E79" s="93"/>
      <c r="F79" s="93"/>
      <c r="G79" s="93"/>
      <c r="H79" s="93"/>
      <c r="I79" s="93"/>
      <c r="J79" s="93"/>
      <c r="K79" s="93"/>
      <c r="L79" s="93"/>
      <c r="M79" s="93"/>
      <c r="N79" s="93"/>
      <c r="O79" s="93"/>
      <c r="P79" s="93"/>
      <c r="Q79" s="93"/>
      <c r="R79" s="93"/>
      <c r="S79" s="93"/>
    </row>
    <row r="80" spans="2:19" ht="20.25" x14ac:dyDescent="0.85">
      <c r="B80" s="93"/>
      <c r="C80" s="93"/>
      <c r="D80" s="93"/>
      <c r="E80" s="93"/>
      <c r="F80" s="93"/>
      <c r="G80" s="93"/>
      <c r="H80" s="93"/>
      <c r="I80" s="93"/>
      <c r="J80" s="93"/>
      <c r="K80" s="93"/>
      <c r="L80" s="93"/>
      <c r="M80" s="93"/>
      <c r="N80" s="93"/>
      <c r="O80" s="93"/>
      <c r="P80" s="93"/>
      <c r="Q80" s="93"/>
      <c r="R80" s="93"/>
      <c r="S80" s="93"/>
    </row>
    <row r="81" spans="2:19" ht="20.25" x14ac:dyDescent="0.85">
      <c r="B81" s="93"/>
      <c r="C81" s="93"/>
      <c r="D81" s="93"/>
      <c r="E81" s="93"/>
      <c r="F81" s="93"/>
      <c r="G81" s="93"/>
      <c r="H81" s="93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</row>
    <row r="82" spans="2:19" ht="20.25" x14ac:dyDescent="0.85">
      <c r="B82" s="93"/>
      <c r="C82" s="93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</row>
    <row r="83" spans="2:19" ht="20.25" x14ac:dyDescent="0.85">
      <c r="B83" s="93"/>
      <c r="C83" s="93"/>
      <c r="D83" s="93"/>
      <c r="E83" s="93"/>
      <c r="F83" s="93"/>
      <c r="G83" s="9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</row>
    <row r="84" spans="2:19" ht="20.25" x14ac:dyDescent="0.85">
      <c r="B84" s="93"/>
      <c r="C84" s="93"/>
      <c r="D84" s="93"/>
      <c r="E84" s="93"/>
      <c r="F84" s="93"/>
      <c r="G84" s="93"/>
      <c r="H84" s="93"/>
      <c r="I84" s="93"/>
      <c r="J84" s="93"/>
      <c r="K84" s="93"/>
      <c r="L84" s="93"/>
      <c r="M84" s="93"/>
      <c r="N84" s="93"/>
      <c r="O84" s="93"/>
      <c r="P84" s="93"/>
      <c r="Q84" s="93"/>
      <c r="R84" s="93"/>
      <c r="S84" s="93"/>
    </row>
    <row r="85" spans="2:19" ht="20.25" x14ac:dyDescent="0.85">
      <c r="B85" s="93"/>
      <c r="C85" s="93"/>
      <c r="D85" s="93"/>
      <c r="E85" s="93"/>
      <c r="F85" s="93"/>
      <c r="G85" s="93"/>
      <c r="H85" s="93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</row>
    <row r="86" spans="2:19" ht="20.25" x14ac:dyDescent="0.85">
      <c r="B86" s="93"/>
      <c r="C86" s="93"/>
      <c r="D86" s="93"/>
      <c r="E86" s="93"/>
      <c r="F86" s="93"/>
      <c r="G86" s="93"/>
      <c r="H86" s="93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</row>
    <row r="87" spans="2:19" ht="20.25" x14ac:dyDescent="0.85">
      <c r="B87" s="93"/>
      <c r="C87" s="93"/>
      <c r="D87" s="93"/>
      <c r="E87" s="93"/>
      <c r="F87" s="93"/>
      <c r="G87" s="93"/>
      <c r="H87" s="93"/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3"/>
    </row>
    <row r="88" spans="2:19" ht="20.25" x14ac:dyDescent="0.85">
      <c r="B88" s="93"/>
      <c r="C88" s="93"/>
      <c r="D88" s="93"/>
      <c r="E88" s="93"/>
      <c r="F88" s="93"/>
      <c r="G88" s="93"/>
      <c r="H88" s="93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</row>
    <row r="89" spans="2:19" ht="20.25" x14ac:dyDescent="0.85">
      <c r="B89" s="93"/>
      <c r="C89" s="93"/>
      <c r="D89" s="93"/>
      <c r="E89" s="93"/>
      <c r="F89" s="93"/>
      <c r="G89" s="93"/>
      <c r="H89" s="93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</row>
    <row r="90" spans="2:19" ht="20.25" x14ac:dyDescent="0.85">
      <c r="B90" s="93"/>
      <c r="C90" s="93"/>
      <c r="D90" s="93"/>
      <c r="E90" s="93"/>
      <c r="F90" s="93"/>
      <c r="G90" s="93"/>
      <c r="H90" s="93"/>
      <c r="I90" s="93"/>
      <c r="J90" s="93"/>
      <c r="K90" s="93"/>
      <c r="L90" s="93"/>
      <c r="M90" s="93"/>
      <c r="N90" s="93"/>
      <c r="O90" s="93"/>
      <c r="P90" s="93"/>
      <c r="Q90" s="93"/>
      <c r="R90" s="93"/>
      <c r="S90" s="93"/>
    </row>
    <row r="183" spans="1:7" s="319" customFormat="1" ht="35" x14ac:dyDescent="1.4">
      <c r="A183" s="319" t="s">
        <v>111</v>
      </c>
      <c r="G183" s="328" t="s">
        <v>112</v>
      </c>
    </row>
  </sheetData>
  <mergeCells count="3">
    <mergeCell ref="A1:G1"/>
    <mergeCell ref="A2:G2"/>
    <mergeCell ref="A4:G8"/>
  </mergeCells>
  <phoneticPr fontId="23"/>
  <hyperlinks>
    <hyperlink ref="G10" r:id="rId1" xr:uid="{3223FA08-FC84-4676-BF46-E8FC2C732ED3}"/>
    <hyperlink ref="G183" r:id="rId2" xr:uid="{542C602B-29F9-4D5D-8C33-69B8E4F4E578}"/>
  </hyperlinks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D17:F26"/>
  <sheetViews>
    <sheetView workbookViewId="0">
      <selection activeCell="S65" sqref="S65"/>
    </sheetView>
  </sheetViews>
  <sheetFormatPr defaultColWidth="8.81640625" defaultRowHeight="13" x14ac:dyDescent="0.6"/>
  <sheetData>
    <row r="17" spans="4:6" x14ac:dyDescent="0.6">
      <c r="E17" t="s">
        <v>135</v>
      </c>
    </row>
    <row r="23" spans="4:6" ht="120.7" customHeight="1" x14ac:dyDescent="0.6">
      <c r="D23" t="s">
        <v>148</v>
      </c>
      <c r="E23" t="s">
        <v>149</v>
      </c>
      <c r="F23" s="171" t="s">
        <v>150</v>
      </c>
    </row>
    <row r="25" spans="4:6" ht="79.5" customHeight="1" x14ac:dyDescent="0.6">
      <c r="D25" t="s">
        <v>142</v>
      </c>
      <c r="E25" t="s">
        <v>143</v>
      </c>
      <c r="F25" s="171" t="s">
        <v>144</v>
      </c>
    </row>
    <row r="26" spans="4:6" ht="98.5" customHeight="1" x14ac:dyDescent="0.6">
      <c r="D26" t="s">
        <v>145</v>
      </c>
      <c r="E26" t="s">
        <v>146</v>
      </c>
      <c r="F26" s="171" t="s">
        <v>147</v>
      </c>
    </row>
  </sheetData>
  <phoneticPr fontId="23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66"/>
  <sheetViews>
    <sheetView topLeftCell="A33" zoomScale="80" zoomScaleNormal="80" workbookViewId="0">
      <selection activeCell="D34" sqref="D34"/>
    </sheetView>
  </sheetViews>
  <sheetFormatPr defaultColWidth="9.453125" defaultRowHeight="15.5" x14ac:dyDescent="0.6"/>
  <cols>
    <col min="1" max="1" width="2.453125" style="2" customWidth="1"/>
    <col min="2" max="2" width="5.453125" style="2" customWidth="1"/>
    <col min="3" max="3" width="1.453125" style="2" customWidth="1"/>
    <col min="4" max="4" width="48.453125" style="2" customWidth="1"/>
    <col min="5" max="5" width="15.453125" style="14" customWidth="1"/>
    <col min="6" max="6" width="22.6796875" style="2" customWidth="1"/>
    <col min="7" max="7" width="11.453125" style="2" customWidth="1"/>
    <col min="8" max="8" width="14.453125" style="2" customWidth="1"/>
    <col min="9" max="9" width="14.453125" style="2" bestFit="1" customWidth="1"/>
    <col min="10" max="10" width="15.453125" style="2" customWidth="1"/>
    <col min="11" max="13" width="17.453125" style="17" customWidth="1"/>
    <col min="14" max="16384" width="9.453125" style="2"/>
  </cols>
  <sheetData>
    <row r="1" spans="1:16" ht="18" x14ac:dyDescent="0.8">
      <c r="B1" s="11"/>
      <c r="C1" s="12"/>
      <c r="D1" s="13" t="s">
        <v>113</v>
      </c>
      <c r="F1" s="15"/>
      <c r="G1" s="16"/>
      <c r="H1" s="211"/>
      <c r="I1" s="211"/>
      <c r="J1" s="212"/>
      <c r="K1" s="213"/>
      <c r="L1" s="213"/>
    </row>
    <row r="2" spans="1:16" ht="16.25" thickBot="1" x14ac:dyDescent="0.85">
      <c r="B2" s="15"/>
      <c r="C2" s="12"/>
      <c r="D2" s="18" t="s">
        <v>232</v>
      </c>
      <c r="F2" s="15"/>
      <c r="G2" s="16"/>
      <c r="H2" s="16"/>
      <c r="I2" s="16"/>
    </row>
    <row r="3" spans="1:16" s="30" customFormat="1" ht="27" x14ac:dyDescent="0.8">
      <c r="B3" s="46"/>
      <c r="C3" s="46"/>
      <c r="E3" s="63"/>
      <c r="F3" s="33"/>
      <c r="G3" s="101" t="s">
        <v>114</v>
      </c>
      <c r="H3" s="102" t="s">
        <v>238</v>
      </c>
      <c r="I3" s="76" t="s">
        <v>239</v>
      </c>
      <c r="J3" s="208" t="s">
        <v>240</v>
      </c>
      <c r="K3" s="88" t="s">
        <v>241</v>
      </c>
      <c r="L3" s="233" t="s">
        <v>242</v>
      </c>
    </row>
    <row r="4" spans="1:16" s="17" customFormat="1" ht="18.75" customHeight="1" x14ac:dyDescent="0.8">
      <c r="D4" s="52" t="s">
        <v>115</v>
      </c>
      <c r="E4" s="20"/>
      <c r="F4" s="35"/>
      <c r="G4" s="14">
        <v>60</v>
      </c>
      <c r="H4" s="75">
        <v>0.375</v>
      </c>
      <c r="I4" s="75">
        <f>H4-9/24</f>
        <v>0</v>
      </c>
      <c r="J4" s="158">
        <f>H4+7/24</f>
        <v>0.66666666666666674</v>
      </c>
      <c r="K4" s="75">
        <f>H4-2/24</f>
        <v>0.29166666666666669</v>
      </c>
      <c r="L4" s="75">
        <f>H4-6/24</f>
        <v>0.125</v>
      </c>
    </row>
    <row r="5" spans="1:16" ht="18" x14ac:dyDescent="0.8">
      <c r="A5" s="30"/>
      <c r="B5" s="30"/>
      <c r="C5" s="30"/>
      <c r="D5" s="30"/>
      <c r="F5" s="30"/>
      <c r="G5" s="30"/>
      <c r="H5" s="30"/>
      <c r="I5" s="30"/>
      <c r="J5" s="30"/>
      <c r="K5" s="33"/>
      <c r="L5" s="33"/>
      <c r="M5" s="33"/>
      <c r="N5" s="30"/>
      <c r="O5" s="30"/>
      <c r="P5" s="30"/>
    </row>
    <row r="6" spans="1:16" s="69" customFormat="1" ht="16.5" customHeight="1" thickBot="1" x14ac:dyDescent="0.85">
      <c r="B6" s="95"/>
      <c r="D6" s="96" t="s">
        <v>116</v>
      </c>
      <c r="E6" s="14"/>
      <c r="F6" s="67"/>
      <c r="G6" s="68"/>
      <c r="H6" s="68"/>
      <c r="I6" s="72"/>
      <c r="K6" s="97"/>
      <c r="L6" s="97"/>
      <c r="M6" s="97"/>
    </row>
    <row r="7" spans="1:16" ht="18.75" thickBot="1" x14ac:dyDescent="0.95">
      <c r="D7" s="331" t="s">
        <v>253</v>
      </c>
      <c r="E7" s="143"/>
      <c r="F7" s="329" t="s">
        <v>243</v>
      </c>
      <c r="G7" s="170"/>
      <c r="H7" s="40"/>
      <c r="I7" s="59"/>
      <c r="J7" s="30"/>
      <c r="K7" s="33"/>
      <c r="L7" s="33"/>
      <c r="M7" s="33"/>
      <c r="N7" s="30"/>
      <c r="O7" s="30"/>
      <c r="P7" s="30"/>
    </row>
    <row r="8" spans="1:16" ht="18" x14ac:dyDescent="0.8">
      <c r="D8" s="329" t="s">
        <v>254</v>
      </c>
      <c r="E8" s="143"/>
      <c r="F8" s="330" t="s">
        <v>244</v>
      </c>
      <c r="G8" s="221"/>
      <c r="H8" s="40"/>
      <c r="I8" s="59"/>
      <c r="J8" s="30"/>
      <c r="K8" s="33"/>
      <c r="L8" s="33"/>
      <c r="M8" s="33"/>
      <c r="N8" s="30"/>
      <c r="O8" s="30"/>
      <c r="P8" s="30"/>
    </row>
    <row r="9" spans="1:16" ht="18" x14ac:dyDescent="0.8">
      <c r="D9" s="329" t="s">
        <v>205</v>
      </c>
      <c r="E9" s="143"/>
      <c r="F9" s="329" t="s">
        <v>245</v>
      </c>
      <c r="G9" s="221"/>
      <c r="H9" s="40"/>
      <c r="I9" s="59"/>
      <c r="J9" s="30"/>
      <c r="K9" s="33"/>
      <c r="L9" s="33"/>
      <c r="M9" s="33"/>
      <c r="N9" s="30"/>
      <c r="O9" s="30"/>
      <c r="P9" s="30"/>
    </row>
    <row r="10" spans="1:16" ht="18" x14ac:dyDescent="0.8">
      <c r="D10" s="330" t="s">
        <v>349</v>
      </c>
      <c r="E10" s="143"/>
      <c r="F10" s="329" t="s">
        <v>246</v>
      </c>
      <c r="G10" s="221"/>
      <c r="H10" s="40"/>
      <c r="I10" s="59"/>
      <c r="J10" s="30"/>
      <c r="K10" s="33"/>
      <c r="L10" s="33"/>
      <c r="M10" s="33"/>
      <c r="N10" s="30"/>
      <c r="O10" s="30"/>
      <c r="P10" s="30"/>
    </row>
    <row r="11" spans="1:16" ht="18" x14ac:dyDescent="0.8">
      <c r="D11" s="329" t="s">
        <v>256</v>
      </c>
      <c r="E11" s="143"/>
      <c r="F11" s="329" t="s">
        <v>247</v>
      </c>
      <c r="G11" s="221"/>
      <c r="H11" s="40"/>
      <c r="I11" s="59"/>
      <c r="J11" s="30"/>
      <c r="K11" s="33"/>
      <c r="L11" s="33"/>
      <c r="M11" s="33"/>
      <c r="N11" s="30"/>
      <c r="O11" s="30"/>
      <c r="P11" s="30"/>
    </row>
    <row r="12" spans="1:16" ht="18" x14ac:dyDescent="0.8">
      <c r="D12" s="329" t="s">
        <v>257</v>
      </c>
      <c r="E12" s="143"/>
      <c r="F12" s="329" t="s">
        <v>248</v>
      </c>
      <c r="G12" s="221"/>
      <c r="H12" s="40"/>
      <c r="I12" s="59"/>
      <c r="J12" s="30"/>
      <c r="K12" s="33"/>
      <c r="L12" s="33"/>
      <c r="M12" s="33"/>
      <c r="N12" s="30"/>
      <c r="O12" s="30"/>
      <c r="P12" s="30"/>
    </row>
    <row r="13" spans="1:16" ht="18" x14ac:dyDescent="0.8">
      <c r="D13" s="168"/>
      <c r="E13" s="143"/>
      <c r="F13" s="329" t="s">
        <v>249</v>
      </c>
      <c r="G13" s="221"/>
      <c r="H13" s="40"/>
      <c r="I13" s="59"/>
      <c r="J13" s="30"/>
      <c r="K13" s="33"/>
      <c r="L13" s="33"/>
      <c r="M13" s="33"/>
      <c r="N13" s="30"/>
      <c r="O13" s="30"/>
      <c r="P13" s="30"/>
    </row>
    <row r="14" spans="1:16" ht="18" x14ac:dyDescent="0.8">
      <c r="D14" s="168"/>
      <c r="E14" s="143"/>
      <c r="F14" s="329" t="s">
        <v>250</v>
      </c>
      <c r="G14" s="221"/>
      <c r="H14" s="40"/>
      <c r="I14" s="59"/>
      <c r="J14" s="30"/>
      <c r="K14" s="33"/>
      <c r="L14" s="33"/>
      <c r="M14" s="33"/>
      <c r="N14" s="30"/>
      <c r="O14" s="30"/>
      <c r="P14" s="30"/>
    </row>
    <row r="15" spans="1:16" ht="18" x14ac:dyDescent="0.8">
      <c r="D15" s="168"/>
      <c r="E15" s="143"/>
      <c r="F15" s="329" t="s">
        <v>251</v>
      </c>
      <c r="G15" s="221"/>
      <c r="H15" s="40"/>
      <c r="I15" s="59"/>
      <c r="J15" s="30"/>
      <c r="K15" s="33"/>
      <c r="L15" s="33"/>
      <c r="M15" s="33"/>
      <c r="N15" s="30"/>
      <c r="O15" s="30"/>
      <c r="P15" s="30"/>
    </row>
    <row r="16" spans="1:16" ht="18" x14ac:dyDescent="0.8">
      <c r="D16" s="168"/>
      <c r="E16" s="143"/>
      <c r="F16" s="330" t="s">
        <v>252</v>
      </c>
      <c r="G16" s="221"/>
      <c r="H16" s="40"/>
      <c r="I16" s="59"/>
      <c r="J16" s="30"/>
      <c r="K16" s="33"/>
      <c r="L16" s="33"/>
      <c r="M16" s="33"/>
      <c r="N16" s="30"/>
      <c r="O16" s="30"/>
      <c r="P16" s="30"/>
    </row>
    <row r="17" spans="1:16" ht="18" x14ac:dyDescent="0.8">
      <c r="A17" s="30"/>
      <c r="B17" s="57"/>
      <c r="C17" s="21"/>
      <c r="D17" s="61"/>
      <c r="F17" s="329"/>
      <c r="G17" s="40"/>
      <c r="H17" s="40"/>
      <c r="I17" s="59"/>
      <c r="J17" s="30"/>
      <c r="K17" s="33"/>
      <c r="L17" s="33"/>
      <c r="M17" s="33"/>
      <c r="N17" s="30"/>
      <c r="O17" s="30"/>
      <c r="P17" s="30"/>
    </row>
    <row r="18" spans="1:16" s="22" customFormat="1" ht="27" customHeight="1" x14ac:dyDescent="0.8">
      <c r="A18" s="43"/>
      <c r="B18" s="54"/>
      <c r="C18" s="37"/>
      <c r="D18" s="61"/>
      <c r="E18" s="14"/>
      <c r="F18" s="53"/>
      <c r="G18" s="40"/>
      <c r="H18" s="40"/>
      <c r="I18" s="59"/>
      <c r="J18" s="43"/>
      <c r="K18" s="44"/>
      <c r="L18" s="44"/>
      <c r="M18" s="44"/>
      <c r="N18" s="43"/>
      <c r="O18" s="43"/>
      <c r="P18" s="43"/>
    </row>
    <row r="19" spans="1:16" ht="16.5" customHeight="1" x14ac:dyDescent="0.8">
      <c r="B19" s="11"/>
      <c r="C19" s="12"/>
      <c r="D19" s="13" t="s">
        <v>117</v>
      </c>
      <c r="F19" s="15"/>
      <c r="G19" s="16"/>
      <c r="H19" s="16"/>
      <c r="I19" s="16"/>
    </row>
    <row r="20" spans="1:16" x14ac:dyDescent="0.7">
      <c r="B20" s="15"/>
      <c r="C20" s="12"/>
      <c r="D20" s="18" t="s">
        <v>258</v>
      </c>
      <c r="F20" s="15"/>
      <c r="G20" s="16"/>
      <c r="H20" s="16"/>
      <c r="I20" s="16"/>
    </row>
    <row r="21" spans="1:16" ht="16.25" thickBot="1" x14ac:dyDescent="0.75"/>
    <row r="22" spans="1:16" ht="27" x14ac:dyDescent="0.8">
      <c r="A22" s="30"/>
      <c r="B22" s="32"/>
      <c r="C22" s="37"/>
      <c r="D22" s="55"/>
      <c r="E22" s="20" t="s">
        <v>118</v>
      </c>
      <c r="F22" s="67" t="s">
        <v>119</v>
      </c>
      <c r="G22" s="101" t="s">
        <v>114</v>
      </c>
      <c r="H22" s="102" t="s">
        <v>238</v>
      </c>
      <c r="I22" s="76" t="s">
        <v>239</v>
      </c>
      <c r="J22" s="208" t="s">
        <v>240</v>
      </c>
      <c r="K22" s="88" t="s">
        <v>241</v>
      </c>
      <c r="L22" s="233" t="s">
        <v>242</v>
      </c>
      <c r="M22" s="33"/>
      <c r="N22" s="30"/>
      <c r="O22" s="30"/>
      <c r="P22" s="30"/>
    </row>
    <row r="23" spans="1:16" ht="60" customHeight="1" x14ac:dyDescent="0.8">
      <c r="A23" s="30"/>
      <c r="B23" s="32"/>
      <c r="C23" s="37"/>
      <c r="D23" s="78" t="s">
        <v>179</v>
      </c>
      <c r="E23" s="20"/>
      <c r="F23" s="67"/>
      <c r="G23" s="53">
        <v>120</v>
      </c>
      <c r="H23" s="75">
        <v>0.4375</v>
      </c>
      <c r="I23" s="75">
        <f>H23-9/24</f>
        <v>6.25E-2</v>
      </c>
      <c r="J23" s="158">
        <f>H23+7/24</f>
        <v>0.72916666666666674</v>
      </c>
      <c r="K23" s="75">
        <f>H23-2/24</f>
        <v>0.35416666666666669</v>
      </c>
      <c r="L23" s="75">
        <f>H23-6/24</f>
        <v>0.1875</v>
      </c>
      <c r="M23" s="33"/>
      <c r="N23" s="30"/>
      <c r="O23" s="30"/>
      <c r="P23" s="30"/>
    </row>
    <row r="24" spans="1:16" ht="18" x14ac:dyDescent="0.8">
      <c r="A24" s="30"/>
      <c r="B24" s="32"/>
      <c r="C24" s="37"/>
      <c r="D24" s="55"/>
      <c r="E24" s="20"/>
      <c r="F24" s="67"/>
      <c r="G24" s="14"/>
      <c r="H24" s="84"/>
      <c r="I24" s="84"/>
      <c r="J24" s="157"/>
      <c r="K24" s="84"/>
      <c r="L24" s="84"/>
      <c r="M24" s="33"/>
      <c r="N24" s="30"/>
      <c r="O24" s="30"/>
      <c r="P24" s="30"/>
    </row>
    <row r="25" spans="1:16" ht="18" x14ac:dyDescent="0.8">
      <c r="A25" s="30"/>
      <c r="B25" s="36">
        <v>1.1000000000000001</v>
      </c>
      <c r="C25" s="37"/>
      <c r="D25" s="38" t="s">
        <v>120</v>
      </c>
      <c r="E25" s="74" t="s">
        <v>314</v>
      </c>
      <c r="F25" s="83" t="s">
        <v>121</v>
      </c>
      <c r="G25" s="14">
        <v>1</v>
      </c>
      <c r="H25" s="75">
        <v>0.4375</v>
      </c>
      <c r="I25" s="75">
        <f>H25-9/24</f>
        <v>6.25E-2</v>
      </c>
      <c r="J25" s="158">
        <f>H25+7/24</f>
        <v>0.72916666666666674</v>
      </c>
      <c r="K25" s="75">
        <f>H25-2/24</f>
        <v>0.35416666666666669</v>
      </c>
      <c r="L25" s="75">
        <f>H25-6/24</f>
        <v>0.1875</v>
      </c>
      <c r="M25" s="33"/>
      <c r="N25" s="30"/>
      <c r="O25" s="30"/>
      <c r="P25" s="30"/>
    </row>
    <row r="26" spans="1:16" ht="54" x14ac:dyDescent="0.8">
      <c r="A26" s="30"/>
      <c r="B26" s="36"/>
      <c r="C26" s="37"/>
      <c r="D26" s="38" t="s">
        <v>315</v>
      </c>
      <c r="E26" s="53" t="s">
        <v>279</v>
      </c>
      <c r="F26" s="70" t="s">
        <v>121</v>
      </c>
      <c r="G26" s="53">
        <v>1</v>
      </c>
      <c r="H26" s="84">
        <f>H25+TIME(0,G25,0)</f>
        <v>0.43819444444444444</v>
      </c>
      <c r="I26" s="84">
        <f>I25+TIME(0,G25,0)</f>
        <v>6.3194444444444442E-2</v>
      </c>
      <c r="J26" s="157">
        <f>J25+TIME(0,G25,0)</f>
        <v>0.72986111111111118</v>
      </c>
      <c r="K26" s="84">
        <f>K25+TIME(0,G25,0)</f>
        <v>0.35486111111111113</v>
      </c>
      <c r="L26" s="84">
        <f>L25+TIME(0,G25,0)</f>
        <v>0.18819444444444444</v>
      </c>
      <c r="M26" s="33"/>
      <c r="N26" s="30"/>
      <c r="O26" s="30"/>
      <c r="P26" s="30"/>
    </row>
    <row r="27" spans="1:16" ht="18" x14ac:dyDescent="0.8">
      <c r="A27" s="30"/>
      <c r="B27" s="36">
        <f>B25+0.1</f>
        <v>1.2000000000000002</v>
      </c>
      <c r="C27" s="30"/>
      <c r="D27" s="38" t="s">
        <v>122</v>
      </c>
      <c r="F27" s="67" t="s">
        <v>123</v>
      </c>
      <c r="G27" s="14">
        <v>3</v>
      </c>
      <c r="H27" s="75">
        <f>H26+TIME(0,G26,0)</f>
        <v>0.43888888888888888</v>
      </c>
      <c r="I27" s="75">
        <f>I26+TIME(0,G26,0)</f>
        <v>6.3888888888888884E-2</v>
      </c>
      <c r="J27" s="158">
        <f>J26+TIME(0,G26,0)</f>
        <v>0.73055555555555562</v>
      </c>
      <c r="K27" s="75">
        <f>K26+TIME(0,G26,0)</f>
        <v>0.35555555555555557</v>
      </c>
      <c r="L27" s="75">
        <f>L26+TIME(0,G26,0)</f>
        <v>0.18888888888888888</v>
      </c>
      <c r="M27" s="33"/>
      <c r="N27" s="30"/>
      <c r="O27" s="30"/>
      <c r="P27" s="30"/>
    </row>
    <row r="28" spans="1:16" ht="25" customHeight="1" x14ac:dyDescent="0.8">
      <c r="A28" s="30"/>
      <c r="B28" s="36">
        <f>B27+0.1</f>
        <v>1.3000000000000003</v>
      </c>
      <c r="C28" s="37"/>
      <c r="D28" s="38" t="s">
        <v>124</v>
      </c>
      <c r="E28" s="20" t="s">
        <v>314</v>
      </c>
      <c r="F28" s="67" t="s">
        <v>121</v>
      </c>
      <c r="G28" s="14">
        <v>5</v>
      </c>
      <c r="H28" s="75">
        <f>H27+TIME(0,G27,0)</f>
        <v>0.44097222222222221</v>
      </c>
      <c r="I28" s="75">
        <f>I27+TIME(0,G27,0)</f>
        <v>6.5972222222222224E-2</v>
      </c>
      <c r="J28" s="158">
        <f>J27+TIME(0,G27,0)</f>
        <v>0.73263888888888895</v>
      </c>
      <c r="K28" s="75">
        <f>K27+TIME(0,G27,0)</f>
        <v>0.3576388888888889</v>
      </c>
      <c r="L28" s="75">
        <f>L27+TIME(0,G27,0)</f>
        <v>0.19097222222222221</v>
      </c>
      <c r="M28" s="33"/>
      <c r="N28" s="30"/>
      <c r="O28" s="30"/>
      <c r="P28" s="30"/>
    </row>
    <row r="29" spans="1:16" ht="41.2" customHeight="1" x14ac:dyDescent="0.8">
      <c r="A29" s="30"/>
      <c r="B29" s="36">
        <v>1.4</v>
      </c>
      <c r="C29" s="37"/>
      <c r="D29" s="79" t="s">
        <v>316</v>
      </c>
      <c r="E29" s="74" t="s">
        <v>269</v>
      </c>
      <c r="F29" s="70" t="s">
        <v>181</v>
      </c>
      <c r="G29" s="53">
        <v>5</v>
      </c>
      <c r="H29" s="75">
        <f>H28+TIME(0,G28,0)</f>
        <v>0.44444444444444442</v>
      </c>
      <c r="I29" s="75">
        <f>I28+TIME(0,G28,0)</f>
        <v>6.9444444444444448E-2</v>
      </c>
      <c r="J29" s="158">
        <f>J28+TIME(0,G28,0)</f>
        <v>0.73611111111111116</v>
      </c>
      <c r="K29" s="75">
        <f>K28+TIME(0,G28,0)</f>
        <v>0.3611111111111111</v>
      </c>
      <c r="L29" s="75">
        <f>L28+TIME(0,G28,0)</f>
        <v>0.19444444444444442</v>
      </c>
      <c r="M29" s="33"/>
      <c r="N29" s="30"/>
      <c r="O29" s="30"/>
      <c r="P29" s="30"/>
    </row>
    <row r="30" spans="1:16" s="120" customFormat="1" ht="33.75" customHeight="1" x14ac:dyDescent="0.6">
      <c r="A30" s="117"/>
      <c r="B30" s="54"/>
      <c r="C30" s="118"/>
      <c r="D30" s="55" t="s">
        <v>125</v>
      </c>
      <c r="E30" s="74"/>
      <c r="F30" s="71"/>
      <c r="G30" s="53"/>
      <c r="H30" s="84"/>
      <c r="I30" s="84"/>
      <c r="J30" s="157"/>
      <c r="K30" s="84"/>
      <c r="L30" s="84"/>
      <c r="M30" s="119"/>
      <c r="N30" s="117"/>
      <c r="O30" s="117"/>
      <c r="P30" s="117"/>
    </row>
    <row r="31" spans="1:16" s="17" customFormat="1" ht="57" customHeight="1" x14ac:dyDescent="0.85">
      <c r="B31" s="60">
        <f>B29+0.1</f>
        <v>1.5</v>
      </c>
      <c r="C31" s="107"/>
      <c r="D31" s="142" t="s">
        <v>142</v>
      </c>
      <c r="E31" s="87" t="s">
        <v>353</v>
      </c>
      <c r="F31" s="136" t="s">
        <v>190</v>
      </c>
      <c r="G31" s="136">
        <v>20</v>
      </c>
      <c r="H31" s="84">
        <f>H29+TIME(0,G29,0)</f>
        <v>0.44791666666666663</v>
      </c>
      <c r="I31" s="84">
        <f>I29+TIME(0,G29,0)</f>
        <v>7.2916666666666671E-2</v>
      </c>
      <c r="J31" s="157">
        <f>J29+TIME(0,G29,0)</f>
        <v>0.73958333333333337</v>
      </c>
      <c r="K31" s="84">
        <f>K29+TIME(0,G29,0)</f>
        <v>0.36458333333333331</v>
      </c>
      <c r="L31" s="84">
        <f>L29+TIME(0,G29,0)</f>
        <v>0.19791666666666663</v>
      </c>
    </row>
    <row r="32" spans="1:16" s="17" customFormat="1" ht="57" customHeight="1" x14ac:dyDescent="0.85">
      <c r="B32" s="60">
        <f>B31+0.1</f>
        <v>1.6</v>
      </c>
      <c r="C32" s="107"/>
      <c r="D32" s="142" t="s">
        <v>354</v>
      </c>
      <c r="E32" s="87" t="s">
        <v>355</v>
      </c>
      <c r="F32" s="136" t="s">
        <v>190</v>
      </c>
      <c r="G32" s="136">
        <v>20</v>
      </c>
      <c r="H32" s="84">
        <f>H31+TIME(0,G31,0)</f>
        <v>0.46180555555555552</v>
      </c>
      <c r="I32" s="84">
        <f>I31+TIME(0,G31,0)</f>
        <v>8.6805555555555552E-2</v>
      </c>
      <c r="J32" s="157">
        <f>J31+TIME(0,G31,0)</f>
        <v>0.75347222222222221</v>
      </c>
      <c r="K32" s="84">
        <f>K31+TIME(0,G31,0)</f>
        <v>0.37847222222222221</v>
      </c>
      <c r="L32" s="84">
        <f>L31+TIME(0,G31,0)</f>
        <v>0.21180555555555552</v>
      </c>
    </row>
    <row r="33" spans="1:16" ht="82" customHeight="1" x14ac:dyDescent="0.8">
      <c r="A33" s="30"/>
      <c r="B33" s="54">
        <f>B32+0.1</f>
        <v>1.7000000000000002</v>
      </c>
      <c r="C33" s="21"/>
      <c r="D33" s="79" t="s">
        <v>297</v>
      </c>
      <c r="E33" s="53" t="s">
        <v>350</v>
      </c>
      <c r="F33" s="70" t="s">
        <v>121</v>
      </c>
      <c r="G33" s="74">
        <v>15</v>
      </c>
      <c r="H33" s="84">
        <f>H32+TIME(0,G32,0)</f>
        <v>0.47569444444444442</v>
      </c>
      <c r="I33" s="84">
        <f>I32+TIME(0,G32,0)</f>
        <v>0.10069444444444445</v>
      </c>
      <c r="J33" s="157">
        <f>J32+TIME(0,G32,0)</f>
        <v>0.76736111111111105</v>
      </c>
      <c r="K33" s="84">
        <f>K32+TIME(0,G32,0)</f>
        <v>0.3923611111111111</v>
      </c>
      <c r="L33" s="84">
        <f>L32+TIME(0,G32,0)</f>
        <v>0.22569444444444442</v>
      </c>
      <c r="M33" s="33"/>
      <c r="N33" s="30"/>
      <c r="O33" s="30"/>
      <c r="P33" s="30"/>
    </row>
    <row r="34" spans="1:16" s="515" customFormat="1" ht="73" customHeight="1" x14ac:dyDescent="0.85">
      <c r="B34" s="516">
        <f>B33+0.1</f>
        <v>1.8000000000000003</v>
      </c>
      <c r="D34" s="518" t="s">
        <v>327</v>
      </c>
      <c r="E34" s="518" t="s">
        <v>328</v>
      </c>
      <c r="F34" s="533" t="s">
        <v>329</v>
      </c>
      <c r="G34" s="520">
        <v>20</v>
      </c>
      <c r="H34" s="521">
        <f>H33+TIME(0,G33,0)</f>
        <v>0.4861111111111111</v>
      </c>
      <c r="I34" s="84">
        <f>I33+TIME(0,G33,0)</f>
        <v>0.11111111111111112</v>
      </c>
      <c r="J34" s="157">
        <f>J33+TIME(0,G33,0)</f>
        <v>0.77777777777777768</v>
      </c>
      <c r="K34" s="84">
        <f>K33+TIME(0,G33,0)</f>
        <v>0.40277777777777779</v>
      </c>
      <c r="L34" s="521">
        <f>L33+TIME(0,G33,0)</f>
        <v>0.23611111111111108</v>
      </c>
    </row>
    <row r="35" spans="1:16" s="107" customFormat="1" ht="73" customHeight="1" x14ac:dyDescent="0.85">
      <c r="B35" s="60">
        <f t="shared" ref="B35" si="0">B34+0.1</f>
        <v>1.9000000000000004</v>
      </c>
      <c r="D35" s="219" t="s">
        <v>191</v>
      </c>
      <c r="E35" s="53" t="s">
        <v>318</v>
      </c>
      <c r="F35" s="225" t="s">
        <v>317</v>
      </c>
      <c r="G35" s="71">
        <v>20</v>
      </c>
      <c r="H35" s="84">
        <f t="shared" ref="H35" si="1">H34+TIME(0,G34,0)</f>
        <v>0.5</v>
      </c>
      <c r="I35" s="84">
        <f t="shared" ref="I35:K35" si="2">I34+TIME(0,G34,0)</f>
        <v>0.125</v>
      </c>
      <c r="J35" s="157">
        <f t="shared" ref="J35" si="3">J34+TIME(0,G34,0)</f>
        <v>0.79166666666666652</v>
      </c>
      <c r="K35" s="84">
        <f>K34+TIME(0,G34,0)</f>
        <v>0.41666666666666669</v>
      </c>
      <c r="L35" s="84">
        <f t="shared" ref="L35" si="4">L34+TIME(0,G34,0)</f>
        <v>0.24999999999999997</v>
      </c>
    </row>
    <row r="36" spans="1:16" ht="82.5" customHeight="1" x14ac:dyDescent="0.8">
      <c r="A36" s="30"/>
      <c r="B36" s="60">
        <f>B35+0.1</f>
        <v>2.0000000000000004</v>
      </c>
      <c r="C36" s="21"/>
      <c r="D36" s="79" t="s">
        <v>166</v>
      </c>
      <c r="E36" s="53" t="s">
        <v>298</v>
      </c>
      <c r="F36" s="100" t="s">
        <v>167</v>
      </c>
      <c r="G36" s="71">
        <v>10</v>
      </c>
      <c r="H36" s="84">
        <f>H35+TIME(0,G35,0)</f>
        <v>0.51388888888888884</v>
      </c>
      <c r="I36" s="84">
        <f>I35+TIME(0,G35,0)</f>
        <v>0.1388888888888889</v>
      </c>
      <c r="J36" s="157">
        <f>J35+TIME(0,G35,0)</f>
        <v>0.80555555555555536</v>
      </c>
      <c r="K36" s="84">
        <f>K35+TIME(0,G35,0)</f>
        <v>0.43055555555555558</v>
      </c>
      <c r="L36" s="84">
        <f>L35+TIME(0,G35,0)</f>
        <v>0.26388888888888884</v>
      </c>
      <c r="M36" s="33"/>
      <c r="N36" s="30"/>
      <c r="O36" s="30"/>
      <c r="P36" s="30"/>
    </row>
    <row r="37" spans="1:16" ht="20.5" x14ac:dyDescent="0.85">
      <c r="B37" s="60">
        <f>B36+0.1</f>
        <v>2.1000000000000005</v>
      </c>
      <c r="C37" s="107"/>
      <c r="D37" s="144" t="s">
        <v>126</v>
      </c>
      <c r="E37" s="127"/>
      <c r="F37" s="136" t="s">
        <v>121</v>
      </c>
      <c r="G37" s="136">
        <v>1</v>
      </c>
      <c r="H37" s="84">
        <f>H36+TIME(0,G36,0)</f>
        <v>0.52083333333333326</v>
      </c>
      <c r="I37" s="84">
        <f>I36+TIME(0,G36,0)</f>
        <v>0.14583333333333334</v>
      </c>
      <c r="J37" s="157">
        <f>J36+TIME(0,G36,0)</f>
        <v>0.81249999999999978</v>
      </c>
      <c r="K37" s="84">
        <f>K36+TIME(0,G36,0)</f>
        <v>0.4375</v>
      </c>
      <c r="L37" s="84">
        <f>L36+TIME(0,G36,0)</f>
        <v>0.27083333333333326</v>
      </c>
    </row>
    <row r="38" spans="1:16" ht="18" x14ac:dyDescent="0.8">
      <c r="A38" s="30"/>
      <c r="M38" s="33"/>
      <c r="N38" s="30"/>
      <c r="O38" s="30"/>
      <c r="P38" s="30"/>
    </row>
    <row r="39" spans="1:16" ht="18" x14ac:dyDescent="0.8">
      <c r="A39" s="30"/>
      <c r="B39" s="30"/>
      <c r="C39" s="30"/>
      <c r="D39" s="30"/>
      <c r="F39" s="30"/>
      <c r="G39" s="30"/>
      <c r="H39" s="30"/>
      <c r="I39" s="30"/>
      <c r="J39" s="30"/>
      <c r="K39" s="33"/>
      <c r="L39" s="33"/>
      <c r="M39" s="33"/>
      <c r="N39" s="30"/>
      <c r="O39" s="30"/>
      <c r="P39" s="30"/>
    </row>
    <row r="40" spans="1:16" ht="18" x14ac:dyDescent="0.8">
      <c r="A40" s="30"/>
      <c r="B40" s="30"/>
      <c r="C40" s="30"/>
      <c r="D40" s="30"/>
      <c r="F40" s="30"/>
      <c r="G40" s="30"/>
      <c r="H40" s="30"/>
      <c r="I40" s="30"/>
      <c r="J40" s="30"/>
      <c r="K40" s="33"/>
      <c r="L40" s="33"/>
      <c r="M40" s="33"/>
      <c r="N40" s="30"/>
      <c r="O40" s="30"/>
      <c r="P40" s="30"/>
    </row>
    <row r="41" spans="1:16" s="22" customFormat="1" ht="15" customHeight="1" x14ac:dyDescent="0.8">
      <c r="B41" s="30"/>
      <c r="C41" s="30"/>
      <c r="D41" s="30"/>
      <c r="E41" s="14"/>
      <c r="F41" s="30"/>
      <c r="G41" s="30"/>
      <c r="H41" s="30"/>
      <c r="I41" s="30"/>
      <c r="J41" s="30"/>
      <c r="K41" s="33"/>
      <c r="L41" s="33"/>
    </row>
    <row r="42" spans="1:16" s="103" customFormat="1" x14ac:dyDescent="0.7">
      <c r="A42" s="103" t="s">
        <v>180</v>
      </c>
      <c r="B42" s="22"/>
      <c r="C42" s="22"/>
      <c r="D42" s="176" t="s">
        <v>127</v>
      </c>
      <c r="E42" s="128"/>
      <c r="F42" s="22"/>
      <c r="G42" s="22"/>
      <c r="H42" s="22"/>
      <c r="I42" s="22"/>
      <c r="J42" s="23"/>
      <c r="K42" s="23"/>
      <c r="L42" s="23"/>
    </row>
    <row r="43" spans="1:16" s="103" customFormat="1" ht="23" x14ac:dyDescent="1">
      <c r="A43" s="103" t="s">
        <v>259</v>
      </c>
    </row>
    <row r="44" spans="1:16" s="103" customFormat="1" x14ac:dyDescent="0.7">
      <c r="A44" s="103" t="s">
        <v>260</v>
      </c>
    </row>
    <row r="45" spans="1:16" s="125" customFormat="1" x14ac:dyDescent="0.7">
      <c r="A45" s="125" t="s">
        <v>291</v>
      </c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</row>
    <row r="46" spans="1:16" s="103" customFormat="1" x14ac:dyDescent="0.7">
      <c r="A46" s="103" t="s">
        <v>292</v>
      </c>
      <c r="B46" s="125"/>
      <c r="C46" s="125"/>
      <c r="D46" s="125"/>
      <c r="E46" s="125"/>
      <c r="F46" s="125"/>
      <c r="G46" s="125"/>
      <c r="H46" s="125"/>
      <c r="I46" s="125"/>
      <c r="J46" s="125"/>
      <c r="K46" s="125"/>
      <c r="L46" s="125"/>
    </row>
    <row r="47" spans="1:16" s="103" customFormat="1" x14ac:dyDescent="0.7"/>
    <row r="48" spans="1:16" s="227" customFormat="1" ht="23.5" x14ac:dyDescent="1">
      <c r="A48" s="226" t="s">
        <v>203</v>
      </c>
    </row>
    <row r="49" spans="1:13" s="113" customFormat="1" ht="21" x14ac:dyDescent="0.9">
      <c r="A49" s="332" t="s">
        <v>261</v>
      </c>
    </row>
    <row r="50" spans="1:13" s="113" customFormat="1" ht="21" x14ac:dyDescent="0.9">
      <c r="A50" s="332" t="s">
        <v>205</v>
      </c>
    </row>
    <row r="51" spans="1:13" s="104" customFormat="1" ht="20.5" x14ac:dyDescent="0.9">
      <c r="A51" s="333" t="s">
        <v>262</v>
      </c>
      <c r="B51" s="113"/>
      <c r="C51" s="113"/>
      <c r="D51" s="113"/>
      <c r="E51" s="113"/>
      <c r="F51" s="113"/>
      <c r="G51" s="113"/>
      <c r="H51" s="113"/>
      <c r="I51" s="113"/>
      <c r="J51" s="113"/>
      <c r="K51" s="113"/>
      <c r="L51" s="113"/>
      <c r="M51" s="107"/>
    </row>
    <row r="52" spans="1:13" s="104" customFormat="1" ht="21" x14ac:dyDescent="0.85">
      <c r="A52" s="332" t="s">
        <v>263</v>
      </c>
      <c r="E52" s="334"/>
      <c r="K52" s="107"/>
      <c r="L52" s="107"/>
      <c r="M52" s="107"/>
    </row>
    <row r="53" spans="1:13" s="104" customFormat="1" ht="21" x14ac:dyDescent="0.85">
      <c r="A53" s="332" t="s">
        <v>264</v>
      </c>
      <c r="E53" s="334"/>
      <c r="K53" s="107"/>
      <c r="L53" s="107"/>
      <c r="M53" s="107"/>
    </row>
    <row r="54" spans="1:13" ht="18" x14ac:dyDescent="0.8">
      <c r="G54" s="30"/>
      <c r="H54" s="30"/>
      <c r="I54" s="30"/>
    </row>
    <row r="55" spans="1:13" s="104" customFormat="1" ht="21" x14ac:dyDescent="0.85">
      <c r="A55" s="335" t="s">
        <v>243</v>
      </c>
      <c r="E55" s="334"/>
      <c r="K55" s="107"/>
      <c r="L55" s="107"/>
      <c r="M55" s="107"/>
    </row>
    <row r="56" spans="1:13" s="104" customFormat="1" ht="20.5" x14ac:dyDescent="0.85">
      <c r="A56" s="333" t="s">
        <v>265</v>
      </c>
      <c r="E56" s="334"/>
      <c r="K56" s="107"/>
      <c r="L56" s="107"/>
      <c r="M56" s="107"/>
    </row>
    <row r="57" spans="1:13" s="104" customFormat="1" ht="21" x14ac:dyDescent="0.85">
      <c r="A57" s="332" t="s">
        <v>245</v>
      </c>
      <c r="E57" s="334"/>
      <c r="K57" s="107"/>
      <c r="L57" s="107"/>
      <c r="M57" s="107"/>
    </row>
    <row r="58" spans="1:13" s="104" customFormat="1" ht="21" x14ac:dyDescent="0.85">
      <c r="A58" s="332" t="s">
        <v>246</v>
      </c>
      <c r="E58" s="334"/>
      <c r="K58" s="107"/>
      <c r="L58" s="107"/>
      <c r="M58" s="107"/>
    </row>
    <row r="59" spans="1:13" s="104" customFormat="1" ht="21" x14ac:dyDescent="0.85">
      <c r="A59" s="332" t="s">
        <v>247</v>
      </c>
      <c r="E59" s="334"/>
      <c r="K59" s="107"/>
      <c r="L59" s="107"/>
      <c r="M59" s="107"/>
    </row>
    <row r="60" spans="1:13" s="104" customFormat="1" ht="21" x14ac:dyDescent="0.85">
      <c r="A60" s="332" t="s">
        <v>248</v>
      </c>
      <c r="E60" s="334"/>
      <c r="K60" s="107"/>
      <c r="L60" s="107"/>
      <c r="M60" s="107"/>
    </row>
    <row r="61" spans="1:13" s="104" customFormat="1" ht="21" x14ac:dyDescent="0.85">
      <c r="A61" s="332" t="s">
        <v>267</v>
      </c>
      <c r="E61" s="334"/>
      <c r="K61" s="107"/>
      <c r="L61" s="107"/>
      <c r="M61" s="107"/>
    </row>
    <row r="62" spans="1:13" s="104" customFormat="1" ht="21" x14ac:dyDescent="0.85">
      <c r="A62" s="332" t="s">
        <v>268</v>
      </c>
      <c r="E62" s="334"/>
      <c r="K62" s="107"/>
      <c r="L62" s="107"/>
      <c r="M62" s="107"/>
    </row>
    <row r="63" spans="1:13" s="104" customFormat="1" ht="21" x14ac:dyDescent="0.85">
      <c r="A63" s="332" t="s">
        <v>251</v>
      </c>
      <c r="E63" s="334"/>
      <c r="K63" s="107"/>
      <c r="L63" s="107"/>
      <c r="M63" s="107"/>
    </row>
    <row r="64" spans="1:13" s="104" customFormat="1" ht="20.5" x14ac:dyDescent="0.85">
      <c r="A64" s="333" t="s">
        <v>266</v>
      </c>
      <c r="E64" s="334"/>
      <c r="K64" s="107"/>
      <c r="L64" s="107"/>
      <c r="M64" s="107"/>
    </row>
    <row r="65" spans="1:1" x14ac:dyDescent="0.6">
      <c r="A65"/>
    </row>
    <row r="66" spans="1:1" x14ac:dyDescent="0.6">
      <c r="A66" s="331"/>
    </row>
  </sheetData>
  <phoneticPr fontId="23"/>
  <hyperlinks>
    <hyperlink ref="F8" r:id="rId1" display="mailto:23301778987@ieeesa.webex.com" xr:uid="{1DC6C26F-715F-4AF2-A3E4-AF56F845B84B}"/>
    <hyperlink ref="F16" r:id="rId2" display="https://ieeesa.webex.com/webappng/sites/ieeesa/meeting/info/403f79309b8b49c3bb3ee06ef41ea915" xr:uid="{87D8ACAA-2BE8-4C84-9416-E748FCBCBF80}"/>
    <hyperlink ref="D10" r:id="rId3" display="https://ieeesa.webex.com/ieeesa/j.php?MTID=m08ad5fa764194afbed9cfb42220d6cfa" xr:uid="{7899D0E6-A70E-4FEE-BEDB-94DA997E87D5}"/>
    <hyperlink ref="A51" r:id="rId4" display="https://ieeesa.webex.com/ieeesa/j.php?MTID=mf6b3dcaaa3f8fd4aef59dabcdf40525c" xr:uid="{6EB4DF81-EC6F-4CEA-8586-9A5BCC01D0C5}"/>
    <hyperlink ref="A56" r:id="rId5" display="mailto:23431195730@ieeesa.webex.com" xr:uid="{A239D76C-E1A0-489F-86CE-3CD96BF5DE6F}"/>
    <hyperlink ref="A64" r:id="rId6" display="https://ieeesa.webex.com/webappng/sites/ieeesa/meeting/info/15599f57dc864cca83d44cb6ec459a35" xr:uid="{AD97566A-96DD-4417-B39C-EC3440B57398}"/>
  </hyperlinks>
  <pageMargins left="0.7" right="0.7" top="0.75" bottom="0.75" header="0.3" footer="0.3"/>
  <pageSetup orientation="portrait" horizontalDpi="1200" verticalDpi="1200" r:id="rId7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E02EA-C92D-4A39-967D-5F1D8895178F}">
  <dimension ref="A1:P48"/>
  <sheetViews>
    <sheetView topLeftCell="A5" zoomScale="80" zoomScaleNormal="80" workbookViewId="0">
      <selection activeCell="E13" sqref="E13"/>
    </sheetView>
  </sheetViews>
  <sheetFormatPr defaultColWidth="8.81640625" defaultRowHeight="15.25" x14ac:dyDescent="0.65"/>
  <cols>
    <col min="3" max="3" width="6.453125" customWidth="1"/>
    <col min="4" max="4" width="42" style="82" customWidth="1"/>
    <col min="5" max="5" width="15.1796875" style="82" customWidth="1"/>
    <col min="6" max="6" width="22.453125" style="116" customWidth="1"/>
    <col min="7" max="7" width="8.453125" style="116"/>
    <col min="8" max="8" width="14.1796875" style="116" customWidth="1"/>
    <col min="9" max="9" width="12.6328125" style="116" customWidth="1"/>
    <col min="10" max="10" width="13.453125" style="217" customWidth="1"/>
    <col min="11" max="11" width="14" style="116" customWidth="1"/>
    <col min="12" max="12" width="13.81640625" customWidth="1"/>
    <col min="13" max="13" width="8.81640625" customWidth="1"/>
  </cols>
  <sheetData>
    <row r="1" spans="1:16" s="2" customFormat="1" ht="16.5" customHeight="1" x14ac:dyDescent="0.7">
      <c r="B1" s="11"/>
      <c r="C1" s="12"/>
      <c r="D1" s="129" t="s">
        <v>117</v>
      </c>
      <c r="E1" s="14"/>
      <c r="F1" s="15"/>
      <c r="G1" s="16"/>
      <c r="H1" s="16"/>
      <c r="I1" s="16"/>
      <c r="J1" s="214"/>
      <c r="K1" s="17"/>
      <c r="L1" s="17"/>
      <c r="M1" s="17"/>
    </row>
    <row r="2" spans="1:16" s="2" customFormat="1" ht="15.5" x14ac:dyDescent="0.7">
      <c r="B2" s="15"/>
      <c r="C2" s="12"/>
      <c r="D2" s="18" t="s">
        <v>233</v>
      </c>
      <c r="E2" s="14"/>
      <c r="F2" s="15"/>
      <c r="G2" s="16"/>
      <c r="H2" s="16"/>
      <c r="I2" s="16"/>
      <c r="J2" s="215"/>
      <c r="K2" s="138"/>
      <c r="L2" s="17"/>
      <c r="M2" s="17"/>
    </row>
    <row r="3" spans="1:16" s="2" customFormat="1" ht="15.5" x14ac:dyDescent="0.7">
      <c r="B3" s="15"/>
      <c r="C3" s="12"/>
      <c r="D3" s="58"/>
      <c r="E3" s="14"/>
      <c r="F3" s="15"/>
      <c r="G3" s="16"/>
      <c r="H3" s="211">
        <v>0</v>
      </c>
      <c r="I3" s="211">
        <v>2</v>
      </c>
      <c r="J3" s="216">
        <v>19</v>
      </c>
      <c r="K3" s="213">
        <v>10</v>
      </c>
      <c r="L3" s="213">
        <v>5</v>
      </c>
      <c r="M3" s="17"/>
    </row>
    <row r="4" spans="1:16" s="2" customFormat="1" ht="27" x14ac:dyDescent="0.8">
      <c r="A4" s="30"/>
      <c r="B4" s="32"/>
      <c r="C4" s="37"/>
      <c r="D4" s="130"/>
      <c r="E4" s="20" t="s">
        <v>118</v>
      </c>
      <c r="F4" s="67" t="s">
        <v>119</v>
      </c>
      <c r="G4" s="101" t="s">
        <v>114</v>
      </c>
      <c r="H4" s="102" t="s">
        <v>270</v>
      </c>
      <c r="I4" s="76" t="s">
        <v>239</v>
      </c>
      <c r="J4" s="203" t="s">
        <v>271</v>
      </c>
      <c r="K4" s="88" t="s">
        <v>272</v>
      </c>
      <c r="L4" s="88" t="s">
        <v>273</v>
      </c>
      <c r="M4" s="33"/>
      <c r="N4" s="30"/>
      <c r="O4" s="30"/>
      <c r="P4" s="30"/>
    </row>
    <row r="5" spans="1:16" s="177" customFormat="1" ht="52" x14ac:dyDescent="0.7">
      <c r="B5" s="178"/>
      <c r="C5" s="94"/>
      <c r="D5" s="131" t="s">
        <v>210</v>
      </c>
      <c r="E5" s="74"/>
      <c r="F5" s="136"/>
      <c r="G5" s="100">
        <v>120</v>
      </c>
      <c r="H5" s="75">
        <v>0.33333333333333331</v>
      </c>
      <c r="I5" s="75">
        <v>0.95833333333333337</v>
      </c>
      <c r="J5" s="158">
        <f>H5+7/24</f>
        <v>0.625</v>
      </c>
      <c r="K5" s="75">
        <f>H5-2/24</f>
        <v>0.25</v>
      </c>
      <c r="L5" s="75">
        <f>H5-6/24</f>
        <v>8.3333333333333315E-2</v>
      </c>
    </row>
    <row r="6" spans="1:16" s="104" customFormat="1" ht="20.5" x14ac:dyDescent="0.9">
      <c r="B6" s="105"/>
      <c r="C6" s="106"/>
      <c r="D6" s="130"/>
      <c r="E6" s="20"/>
      <c r="F6" s="76"/>
      <c r="G6" s="99"/>
      <c r="H6" s="62"/>
      <c r="I6" s="62"/>
      <c r="J6" s="159"/>
      <c r="K6" s="62"/>
      <c r="L6" s="62"/>
    </row>
    <row r="7" spans="1:16" s="104" customFormat="1" ht="20.5" x14ac:dyDescent="0.9">
      <c r="A7" s="108"/>
      <c r="B7" s="77">
        <v>2.1</v>
      </c>
      <c r="C7" s="109"/>
      <c r="D7" s="132" t="s">
        <v>128</v>
      </c>
      <c r="E7" s="74" t="s">
        <v>356</v>
      </c>
      <c r="F7" s="135" t="s">
        <v>129</v>
      </c>
      <c r="G7" s="140">
        <v>1</v>
      </c>
      <c r="H7" s="84">
        <v>0.33333333333333331</v>
      </c>
      <c r="I7" s="84">
        <v>0.95833333333333337</v>
      </c>
      <c r="J7" s="291">
        <f>J5</f>
        <v>0.625</v>
      </c>
      <c r="K7" s="84">
        <f>J7-TIME(9,0,0)</f>
        <v>0.25</v>
      </c>
      <c r="L7" s="84">
        <f>K7-TIME(4,0,0)</f>
        <v>8.3333333333333343E-2</v>
      </c>
    </row>
    <row r="8" spans="1:16" s="104" customFormat="1" ht="31.5" x14ac:dyDescent="0.9">
      <c r="A8" s="108"/>
      <c r="B8" s="77"/>
      <c r="C8" s="109"/>
      <c r="D8" s="132" t="s">
        <v>27</v>
      </c>
      <c r="E8" s="53" t="s">
        <v>352</v>
      </c>
      <c r="F8" s="116"/>
      <c r="G8" s="140">
        <v>1</v>
      </c>
      <c r="H8" s="62">
        <f>H7+TIME(0,G7,0)</f>
        <v>0.33402777777777776</v>
      </c>
      <c r="I8" s="62">
        <f>I7+TIME(0,G7,0)</f>
        <v>0.95902777777777781</v>
      </c>
      <c r="J8" s="159">
        <f>J7+TIME(0,G7,0)</f>
        <v>0.62569444444444444</v>
      </c>
      <c r="K8" s="62">
        <f>K7+TIME(0,G7,0)</f>
        <v>0.25069444444444444</v>
      </c>
      <c r="L8" s="62">
        <f>L7+TIME(0,G7,0)</f>
        <v>8.4027777777777785E-2</v>
      </c>
    </row>
    <row r="9" spans="1:16" s="104" customFormat="1" ht="20.25" x14ac:dyDescent="0.85">
      <c r="A9" s="108"/>
      <c r="B9" s="36">
        <f>B7+0.1</f>
        <v>2.2000000000000002</v>
      </c>
      <c r="C9" s="93"/>
      <c r="D9" s="132" t="s">
        <v>122</v>
      </c>
      <c r="E9" s="153"/>
      <c r="F9" s="135" t="s">
        <v>130</v>
      </c>
      <c r="G9" s="140">
        <v>1</v>
      </c>
      <c r="H9" s="72">
        <f>H8+TIME(0,G8,0)</f>
        <v>0.3347222222222222</v>
      </c>
      <c r="I9" s="72">
        <f>I8+TIME(0,G8,0)</f>
        <v>0.95972222222222225</v>
      </c>
      <c r="J9" s="160">
        <f>J8+TIME(0,G8,0)</f>
        <v>0.62638888888888888</v>
      </c>
      <c r="K9" s="72">
        <f>K8+TIME(0,G8,0)</f>
        <v>0.25138888888888888</v>
      </c>
      <c r="L9" s="72">
        <f>L8+TIME(0,G8,0)</f>
        <v>8.4722222222222227E-2</v>
      </c>
    </row>
    <row r="10" spans="1:16" s="104" customFormat="1" ht="23.25" customHeight="1" x14ac:dyDescent="0.85">
      <c r="A10" s="108"/>
      <c r="B10" s="36">
        <f>B9+0.1</f>
        <v>2.3000000000000003</v>
      </c>
      <c r="C10" s="93"/>
      <c r="D10" s="132" t="s">
        <v>131</v>
      </c>
      <c r="E10" s="126"/>
      <c r="F10" s="135" t="s">
        <v>121</v>
      </c>
      <c r="G10" s="140">
        <v>1</v>
      </c>
      <c r="H10" s="72">
        <f>H9+TIME(0,G9,0)</f>
        <v>0.33541666666666664</v>
      </c>
      <c r="I10" s="72">
        <f>I9+TIME(0,G9,0)</f>
        <v>0.9604166666666667</v>
      </c>
      <c r="J10" s="160">
        <f>J9+TIME(0,G9,0)</f>
        <v>0.62708333333333333</v>
      </c>
      <c r="K10" s="72">
        <f>K9+TIME(0,G9,0)</f>
        <v>0.25208333333333333</v>
      </c>
      <c r="L10" s="72">
        <f>L9+TIME(0,G9,0)</f>
        <v>8.5416666666666669E-2</v>
      </c>
    </row>
    <row r="11" spans="1:16" s="107" customFormat="1" ht="55" customHeight="1" x14ac:dyDescent="0.85">
      <c r="B11" s="60">
        <f>B10+0.1</f>
        <v>2.4000000000000004</v>
      </c>
      <c r="D11" s="195" t="s">
        <v>132</v>
      </c>
      <c r="E11" s="53" t="s">
        <v>352</v>
      </c>
      <c r="F11" s="98" t="s">
        <v>121</v>
      </c>
      <c r="G11" s="136">
        <v>5</v>
      </c>
      <c r="H11" s="62">
        <f>H10+TIME(0,G10,0)</f>
        <v>0.33611111111111108</v>
      </c>
      <c r="I11" s="62">
        <f>I10+TIME(0,G10,0)</f>
        <v>0.96111111111111114</v>
      </c>
      <c r="J11" s="159">
        <f>J10+TIME(0,G10,0)</f>
        <v>0.62777777777777777</v>
      </c>
      <c r="K11" s="62">
        <f>K10+TIME(0,G10,0)</f>
        <v>0.25277777777777777</v>
      </c>
      <c r="L11" s="62">
        <f>L10+TIME(0,G10,0)</f>
        <v>8.611111111111111E-2</v>
      </c>
    </row>
    <row r="12" spans="1:16" s="104" customFormat="1" ht="46.75" customHeight="1" x14ac:dyDescent="0.9">
      <c r="B12" s="111"/>
      <c r="C12" s="106"/>
      <c r="D12" s="198" t="s">
        <v>308</v>
      </c>
      <c r="E12" s="127"/>
      <c r="F12" s="87"/>
      <c r="G12" s="74"/>
      <c r="H12" s="26"/>
      <c r="I12" s="26"/>
      <c r="J12" s="202"/>
    </row>
    <row r="13" spans="1:16" s="180" customFormat="1" ht="75.5" customHeight="1" x14ac:dyDescent="0.85">
      <c r="B13" s="181">
        <f>B11+0.1</f>
        <v>2.5000000000000004</v>
      </c>
      <c r="D13" s="182" t="s">
        <v>307</v>
      </c>
      <c r="E13" s="183"/>
      <c r="F13" s="184" t="s">
        <v>214</v>
      </c>
      <c r="G13" s="185">
        <v>20</v>
      </c>
      <c r="H13" s="159">
        <f>H11+TIME(0,G11,H164)</f>
        <v>0.33958333333333329</v>
      </c>
      <c r="I13" s="159">
        <f>I11+TIME(0,G11,0)</f>
        <v>0.96458333333333335</v>
      </c>
      <c r="J13" s="159">
        <f>J11+TIME(0,G11,0)</f>
        <v>0.63124999999999998</v>
      </c>
      <c r="K13" s="159">
        <f>K11+TIME(0,G11,0)</f>
        <v>0.25624999999999998</v>
      </c>
      <c r="L13" s="159">
        <f>L11+TIME(0,G11,0)</f>
        <v>8.9583333333333334E-2</v>
      </c>
    </row>
    <row r="14" spans="1:16" s="180" customFormat="1" ht="80.2" customHeight="1" x14ac:dyDescent="0.85">
      <c r="B14" s="181">
        <f>B13+0.1</f>
        <v>2.6000000000000005</v>
      </c>
      <c r="D14" s="196" t="s">
        <v>189</v>
      </c>
      <c r="E14" s="183" t="s">
        <v>209</v>
      </c>
      <c r="F14" s="188" t="s">
        <v>134</v>
      </c>
      <c r="G14" s="197">
        <v>10</v>
      </c>
      <c r="H14" s="157">
        <f t="shared" ref="H14:H16" si="0">H13+TIME(0,G13,0)</f>
        <v>0.35347222222222219</v>
      </c>
      <c r="I14" s="157">
        <f t="shared" ref="I14:I16" si="1">I13+TIME(0,G13,0)</f>
        <v>0.97847222222222219</v>
      </c>
      <c r="J14" s="157">
        <f t="shared" ref="J14:J16" si="2">J13+TIME(0,G13,0)</f>
        <v>0.64513888888888882</v>
      </c>
      <c r="K14" s="157">
        <f t="shared" ref="K14:K16" si="3">K13+TIME(0,G13,0)</f>
        <v>0.27013888888888887</v>
      </c>
      <c r="L14" s="157">
        <f t="shared" ref="L14:L16" si="4">L13+TIME(0,G13,0)</f>
        <v>0.10347222222222222</v>
      </c>
    </row>
    <row r="15" spans="1:16" s="515" customFormat="1" ht="84.75" customHeight="1" x14ac:dyDescent="0.85">
      <c r="B15" s="516">
        <f>'May 15 Wed'!B14+0.1</f>
        <v>2.7000000000000006</v>
      </c>
      <c r="D15" s="517" t="s">
        <v>324</v>
      </c>
      <c r="E15" s="518" t="s">
        <v>325</v>
      </c>
      <c r="F15" s="519" t="s">
        <v>326</v>
      </c>
      <c r="G15" s="520">
        <v>15</v>
      </c>
      <c r="H15" s="521">
        <f t="shared" si="0"/>
        <v>0.36041666666666661</v>
      </c>
      <c r="I15" s="521">
        <f t="shared" si="1"/>
        <v>0.98541666666666661</v>
      </c>
      <c r="J15" s="521">
        <f t="shared" si="2"/>
        <v>0.65208333333333324</v>
      </c>
      <c r="K15" s="521">
        <f t="shared" si="3"/>
        <v>0.27708333333333329</v>
      </c>
      <c r="L15" s="521">
        <f t="shared" si="4"/>
        <v>0.11041666666666666</v>
      </c>
    </row>
    <row r="16" spans="1:16" s="522" customFormat="1" ht="74.25" customHeight="1" x14ac:dyDescent="0.6">
      <c r="B16" s="516">
        <f>B15+0.1</f>
        <v>2.8000000000000007</v>
      </c>
      <c r="D16" s="523" t="s">
        <v>321</v>
      </c>
      <c r="E16" s="524" t="s">
        <v>322</v>
      </c>
      <c r="F16" s="525" t="s">
        <v>323</v>
      </c>
      <c r="G16" s="526">
        <v>15</v>
      </c>
      <c r="H16" s="521">
        <f t="shared" si="0"/>
        <v>0.37083333333333329</v>
      </c>
      <c r="I16" s="521">
        <f t="shared" si="1"/>
        <v>0.99583333333333324</v>
      </c>
      <c r="J16" s="521">
        <f t="shared" si="2"/>
        <v>0.66249999999999987</v>
      </c>
      <c r="K16" s="521">
        <f t="shared" si="3"/>
        <v>0.28749999999999998</v>
      </c>
      <c r="L16" s="521">
        <f t="shared" si="4"/>
        <v>0.12083333333333333</v>
      </c>
    </row>
    <row r="17" spans="1:16" s="522" customFormat="1" ht="74.25" customHeight="1" x14ac:dyDescent="0.6">
      <c r="B17" s="516">
        <f>B16+0.1</f>
        <v>2.9000000000000008</v>
      </c>
      <c r="D17" s="523" t="s">
        <v>331</v>
      </c>
      <c r="E17" s="524" t="s">
        <v>332</v>
      </c>
      <c r="F17" s="525" t="s">
        <v>330</v>
      </c>
      <c r="G17" s="526">
        <v>10</v>
      </c>
      <c r="H17" s="521">
        <f t="shared" ref="H17:H20" si="5">H16+TIME(0,G16,0)</f>
        <v>0.38124999999999998</v>
      </c>
      <c r="I17" s="521">
        <f t="shared" ref="I17:I20" si="6">I16+TIME(0,G16,0)</f>
        <v>1.0062499999999999</v>
      </c>
      <c r="J17" s="521">
        <f t="shared" ref="J17:J20" si="7">J16+TIME(0,G16,0)</f>
        <v>0.6729166666666665</v>
      </c>
      <c r="K17" s="521">
        <f t="shared" ref="K17:K20" si="8">K16+TIME(0,G16,0)</f>
        <v>0.29791666666666666</v>
      </c>
      <c r="L17" s="521">
        <f t="shared" ref="L17:L20" si="9">L16+TIME(0,G16,0)</f>
        <v>0.13125000000000001</v>
      </c>
    </row>
    <row r="18" spans="1:16" s="532" customFormat="1" ht="82.5" customHeight="1" x14ac:dyDescent="0.8">
      <c r="A18" s="527"/>
      <c r="B18" s="516">
        <f>B17+0.1</f>
        <v>3.0000000000000009</v>
      </c>
      <c r="C18" s="528"/>
      <c r="D18" s="529" t="s">
        <v>194</v>
      </c>
      <c r="E18" s="530" t="s">
        <v>299</v>
      </c>
      <c r="F18" s="525" t="s">
        <v>301</v>
      </c>
      <c r="G18" s="526">
        <v>20</v>
      </c>
      <c r="H18" s="521">
        <f t="shared" si="5"/>
        <v>0.3881944444444444</v>
      </c>
      <c r="I18" s="521">
        <f t="shared" si="6"/>
        <v>1.0131944444444443</v>
      </c>
      <c r="J18" s="521">
        <f t="shared" si="7"/>
        <v>0.67986111111111092</v>
      </c>
      <c r="K18" s="521">
        <f t="shared" si="8"/>
        <v>0.30486111111111108</v>
      </c>
      <c r="L18" s="521">
        <f t="shared" si="9"/>
        <v>0.13819444444444445</v>
      </c>
      <c r="M18" s="531"/>
      <c r="N18" s="527"/>
      <c r="O18" s="527"/>
      <c r="P18" s="527"/>
    </row>
    <row r="19" spans="1:16" s="222" customFormat="1" ht="55.5" customHeight="1" x14ac:dyDescent="0.6">
      <c r="B19" s="60">
        <f>B18+0.1</f>
        <v>3.100000000000001</v>
      </c>
      <c r="C19" s="138"/>
      <c r="D19" s="207" t="s">
        <v>193</v>
      </c>
      <c r="E19" s="87" t="s">
        <v>300</v>
      </c>
      <c r="F19" s="85" t="s">
        <v>183</v>
      </c>
      <c r="G19" s="74">
        <v>20</v>
      </c>
      <c r="H19" s="84">
        <f t="shared" si="5"/>
        <v>0.40208333333333329</v>
      </c>
      <c r="I19" s="84">
        <f t="shared" si="6"/>
        <v>1.0270833333333331</v>
      </c>
      <c r="J19" s="84">
        <f t="shared" si="7"/>
        <v>0.69374999999999976</v>
      </c>
      <c r="K19" s="84">
        <f t="shared" si="8"/>
        <v>0.31874999999999998</v>
      </c>
      <c r="L19" s="84">
        <f t="shared" si="9"/>
        <v>0.15208333333333335</v>
      </c>
      <c r="M19" s="138"/>
    </row>
    <row r="20" spans="1:16" s="2" customFormat="1" ht="20.5" x14ac:dyDescent="0.85">
      <c r="B20" s="60">
        <f>B19+0.1</f>
        <v>3.2000000000000011</v>
      </c>
      <c r="C20" s="107"/>
      <c r="D20" s="144" t="s">
        <v>126</v>
      </c>
      <c r="E20" s="127"/>
      <c r="F20" s="136" t="s">
        <v>121</v>
      </c>
      <c r="G20" s="136">
        <v>1</v>
      </c>
      <c r="H20" s="84">
        <f t="shared" si="5"/>
        <v>0.41597222222222219</v>
      </c>
      <c r="I20" s="84">
        <f t="shared" si="6"/>
        <v>1.040972222222222</v>
      </c>
      <c r="J20" s="84">
        <f t="shared" si="7"/>
        <v>0.7076388888888886</v>
      </c>
      <c r="K20" s="84">
        <f t="shared" si="8"/>
        <v>0.33263888888888887</v>
      </c>
      <c r="L20" s="84">
        <f t="shared" si="9"/>
        <v>0.16597222222222224</v>
      </c>
      <c r="M20" s="17"/>
    </row>
    <row r="21" spans="1:16" x14ac:dyDescent="0.65">
      <c r="J21" s="116"/>
    </row>
    <row r="22" spans="1:16" s="17" customFormat="1" ht="18" x14ac:dyDescent="0.65">
      <c r="B22" s="60"/>
      <c r="D22" s="134"/>
      <c r="E22" s="74"/>
      <c r="F22" s="136"/>
      <c r="G22" s="136"/>
      <c r="H22" s="137"/>
      <c r="I22" s="139"/>
      <c r="J22" s="138"/>
      <c r="K22" s="138"/>
    </row>
    <row r="23" spans="1:16" s="112" customFormat="1" ht="18" x14ac:dyDescent="0.8"/>
    <row r="24" spans="1:16" s="103" customFormat="1" ht="11.95" customHeight="1" x14ac:dyDescent="0.7">
      <c r="F24" s="173"/>
    </row>
    <row r="25" spans="1:16" s="103" customFormat="1" ht="15.5" x14ac:dyDescent="0.7">
      <c r="A25" s="103" t="s">
        <v>180</v>
      </c>
      <c r="B25" s="22"/>
      <c r="C25" s="22"/>
      <c r="D25" s="176" t="s">
        <v>127</v>
      </c>
      <c r="E25" s="128"/>
      <c r="F25" s="22"/>
      <c r="G25" s="22"/>
      <c r="H25" s="22"/>
      <c r="I25" s="22"/>
      <c r="J25" s="23"/>
      <c r="K25" s="23"/>
      <c r="L25" s="23"/>
    </row>
    <row r="26" spans="1:16" s="103" customFormat="1" ht="23" x14ac:dyDescent="1">
      <c r="A26" s="103" t="s">
        <v>284</v>
      </c>
    </row>
    <row r="27" spans="1:16" s="103" customFormat="1" ht="19.25" x14ac:dyDescent="1.1499999999999999">
      <c r="A27" s="103" t="s">
        <v>285</v>
      </c>
    </row>
    <row r="28" spans="1:16" s="125" customFormat="1" ht="19.25" x14ac:dyDescent="1.1499999999999999">
      <c r="A28" s="125" t="s">
        <v>289</v>
      </c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</row>
    <row r="29" spans="1:16" s="103" customFormat="1" ht="19.25" x14ac:dyDescent="1.1499999999999999">
      <c r="A29" s="103" t="s">
        <v>290</v>
      </c>
      <c r="B29" s="125"/>
      <c r="C29" s="125"/>
      <c r="D29" s="125"/>
      <c r="E29" s="125"/>
      <c r="F29" s="125"/>
      <c r="G29" s="125"/>
      <c r="H29" s="125"/>
      <c r="I29" s="125"/>
      <c r="J29" s="125"/>
      <c r="K29" s="125"/>
      <c r="L29" s="125"/>
    </row>
    <row r="30" spans="1:16" s="103" customFormat="1" ht="15.5" x14ac:dyDescent="0.7"/>
    <row r="31" spans="1:16" s="227" customFormat="1" ht="23.5" x14ac:dyDescent="1">
      <c r="A31" s="226" t="s">
        <v>203</v>
      </c>
    </row>
    <row r="32" spans="1:16" s="113" customFormat="1" ht="21" x14ac:dyDescent="0.9">
      <c r="A32" s="332" t="s">
        <v>261</v>
      </c>
    </row>
    <row r="33" spans="1:13" s="113" customFormat="1" ht="21" x14ac:dyDescent="0.9">
      <c r="A33" s="332" t="s">
        <v>205</v>
      </c>
    </row>
    <row r="34" spans="1:13" s="104" customFormat="1" ht="20.5" x14ac:dyDescent="0.9">
      <c r="A34" s="333" t="s">
        <v>262</v>
      </c>
      <c r="B34" s="113"/>
      <c r="C34" s="113"/>
      <c r="D34" s="113"/>
      <c r="E34" s="113"/>
      <c r="F34" s="113"/>
      <c r="G34" s="113"/>
      <c r="H34" s="113"/>
      <c r="I34" s="113"/>
      <c r="J34" s="113"/>
      <c r="K34" s="113"/>
      <c r="L34" s="113"/>
      <c r="M34" s="107"/>
    </row>
    <row r="35" spans="1:13" s="104" customFormat="1" ht="21" x14ac:dyDescent="0.85">
      <c r="A35" s="332" t="s">
        <v>263</v>
      </c>
      <c r="E35" s="334"/>
      <c r="K35" s="107"/>
      <c r="L35" s="107"/>
      <c r="M35" s="107"/>
    </row>
    <row r="36" spans="1:13" s="104" customFormat="1" ht="21" x14ac:dyDescent="0.85">
      <c r="A36" s="332" t="s">
        <v>264</v>
      </c>
      <c r="E36" s="334"/>
      <c r="K36" s="107"/>
      <c r="L36" s="107"/>
      <c r="M36" s="107"/>
    </row>
    <row r="37" spans="1:13" s="2" customFormat="1" ht="18" x14ac:dyDescent="0.8">
      <c r="E37" s="14"/>
      <c r="G37" s="30"/>
      <c r="H37" s="30"/>
      <c r="I37" s="30"/>
      <c r="K37" s="17"/>
      <c r="L37" s="17"/>
      <c r="M37" s="17"/>
    </row>
    <row r="38" spans="1:13" s="104" customFormat="1" ht="21" x14ac:dyDescent="0.85">
      <c r="A38" s="335" t="s">
        <v>243</v>
      </c>
      <c r="E38" s="334"/>
      <c r="K38" s="107"/>
      <c r="L38" s="107"/>
      <c r="M38" s="107"/>
    </row>
    <row r="39" spans="1:13" s="104" customFormat="1" ht="20.5" x14ac:dyDescent="0.85">
      <c r="A39" s="333" t="s">
        <v>265</v>
      </c>
      <c r="E39" s="334"/>
      <c r="K39" s="107"/>
      <c r="L39" s="107"/>
      <c r="M39" s="107"/>
    </row>
    <row r="40" spans="1:13" s="104" customFormat="1" ht="21" x14ac:dyDescent="0.85">
      <c r="A40" s="332" t="s">
        <v>245</v>
      </c>
      <c r="E40" s="334"/>
      <c r="K40" s="107"/>
      <c r="L40" s="107"/>
      <c r="M40" s="107"/>
    </row>
    <row r="41" spans="1:13" s="104" customFormat="1" ht="21" x14ac:dyDescent="0.85">
      <c r="A41" s="332" t="s">
        <v>246</v>
      </c>
      <c r="E41" s="334"/>
      <c r="K41" s="107"/>
      <c r="L41" s="107"/>
      <c r="M41" s="107"/>
    </row>
    <row r="42" spans="1:13" s="104" customFormat="1" ht="21" x14ac:dyDescent="0.85">
      <c r="A42" s="332" t="s">
        <v>247</v>
      </c>
      <c r="E42" s="334"/>
      <c r="K42" s="107"/>
      <c r="L42" s="107"/>
      <c r="M42" s="107"/>
    </row>
    <row r="43" spans="1:13" s="104" customFormat="1" ht="21" x14ac:dyDescent="0.85">
      <c r="A43" s="332" t="s">
        <v>248</v>
      </c>
      <c r="E43" s="334"/>
      <c r="K43" s="107"/>
      <c r="L43" s="107"/>
      <c r="M43" s="107"/>
    </row>
    <row r="44" spans="1:13" s="104" customFormat="1" ht="21" x14ac:dyDescent="0.85">
      <c r="A44" s="332" t="s">
        <v>267</v>
      </c>
      <c r="E44" s="334"/>
      <c r="K44" s="107"/>
      <c r="L44" s="107"/>
      <c r="M44" s="107"/>
    </row>
    <row r="45" spans="1:13" s="104" customFormat="1" ht="21" x14ac:dyDescent="0.85">
      <c r="A45" s="332" t="s">
        <v>268</v>
      </c>
      <c r="E45" s="334"/>
      <c r="K45" s="107"/>
      <c r="L45" s="107"/>
      <c r="M45" s="107"/>
    </row>
    <row r="46" spans="1:13" s="104" customFormat="1" ht="21" x14ac:dyDescent="0.85">
      <c r="A46" s="332" t="s">
        <v>251</v>
      </c>
      <c r="E46" s="334"/>
      <c r="K46" s="107"/>
      <c r="L46" s="107"/>
      <c r="M46" s="107"/>
    </row>
    <row r="47" spans="1:13" s="104" customFormat="1" ht="20.5" x14ac:dyDescent="0.85">
      <c r="A47" s="333" t="s">
        <v>266</v>
      </c>
      <c r="E47" s="334"/>
      <c r="K47" s="107"/>
      <c r="L47" s="107"/>
      <c r="M47" s="107"/>
    </row>
    <row r="48" spans="1:13" s="2" customFormat="1" ht="15.5" x14ac:dyDescent="0.6">
      <c r="A48"/>
      <c r="E48" s="14"/>
      <c r="K48" s="17"/>
      <c r="L48" s="17"/>
      <c r="M48" s="17"/>
    </row>
  </sheetData>
  <phoneticPr fontId="23"/>
  <hyperlinks>
    <hyperlink ref="A34" r:id="rId1" display="https://ieeesa.webex.com/ieeesa/j.php?MTID=mf6b3dcaaa3f8fd4aef59dabcdf40525c" xr:uid="{CAEDE7B8-AC18-48FA-AD43-121761260F26}"/>
    <hyperlink ref="A39" r:id="rId2" display="mailto:23431195730@ieeesa.webex.com" xr:uid="{9549391E-65D4-412C-9AB3-CACC35EA17A0}"/>
    <hyperlink ref="A47" r:id="rId3" display="https://ieeesa.webex.com/webappng/sites/ieeesa/meeting/info/15599f57dc864cca83d44cb6ec459a35" xr:uid="{7A563671-F696-4FF8-9506-30A71E403EC2}"/>
  </hyperlinks>
  <pageMargins left="0.7" right="0.7" top="0.75" bottom="0.75" header="0.3" footer="0.3"/>
  <pageSetup paperSize="9" orientation="portrait" verticalDpi="0"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47"/>
  <sheetViews>
    <sheetView topLeftCell="C1" zoomScale="90" zoomScaleNormal="90" workbookViewId="0">
      <selection activeCell="E9" sqref="E9"/>
    </sheetView>
  </sheetViews>
  <sheetFormatPr defaultColWidth="9.453125" defaultRowHeight="15.5" x14ac:dyDescent="0.6"/>
  <cols>
    <col min="1" max="1" width="2.453125" style="2" customWidth="1"/>
    <col min="2" max="2" width="7.1796875" style="2" bestFit="1" customWidth="1"/>
    <col min="3" max="3" width="3.453125" style="2" customWidth="1"/>
    <col min="4" max="4" width="51.453125" style="2" customWidth="1"/>
    <col min="5" max="5" width="14.453125" style="14" customWidth="1"/>
    <col min="6" max="6" width="41.453125" style="2" customWidth="1"/>
    <col min="7" max="7" width="12.81640625" style="2" customWidth="1"/>
    <col min="8" max="8" width="19.453125" style="2" customWidth="1"/>
    <col min="9" max="9" width="19.1796875" style="2" customWidth="1"/>
    <col min="10" max="10" width="21" style="17" customWidth="1"/>
    <col min="11" max="11" width="19.81640625" style="17" customWidth="1"/>
    <col min="12" max="12" width="17.453125" style="17" customWidth="1"/>
    <col min="13" max="16384" width="9.453125" style="2"/>
  </cols>
  <sheetData>
    <row r="1" spans="1:16" ht="18" x14ac:dyDescent="0.8">
      <c r="B1" s="11"/>
      <c r="C1" s="12"/>
      <c r="D1" s="13" t="s">
        <v>113</v>
      </c>
      <c r="F1" s="15"/>
      <c r="G1" s="16"/>
      <c r="M1" s="17"/>
    </row>
    <row r="2" spans="1:16" x14ac:dyDescent="0.7">
      <c r="B2" s="15"/>
      <c r="C2" s="12"/>
      <c r="D2" s="18" t="s">
        <v>234</v>
      </c>
      <c r="F2" s="15"/>
      <c r="G2" s="16"/>
      <c r="H2" s="16"/>
      <c r="I2" s="16"/>
      <c r="J2" s="2"/>
      <c r="M2" s="17"/>
    </row>
    <row r="3" spans="1:16" x14ac:dyDescent="0.6">
      <c r="H3" s="211">
        <v>0</v>
      </c>
      <c r="I3" s="211">
        <v>2</v>
      </c>
      <c r="J3" s="212">
        <v>19</v>
      </c>
      <c r="K3" s="213">
        <v>10</v>
      </c>
      <c r="L3" s="213">
        <v>5</v>
      </c>
    </row>
    <row r="4" spans="1:16" ht="27" x14ac:dyDescent="0.8">
      <c r="A4" s="30"/>
      <c r="B4" s="32"/>
      <c r="C4" s="37"/>
      <c r="D4" s="130"/>
      <c r="E4" s="20" t="s">
        <v>118</v>
      </c>
      <c r="F4" s="67" t="s">
        <v>119</v>
      </c>
      <c r="G4" s="101" t="s">
        <v>114</v>
      </c>
      <c r="H4" s="102" t="s">
        <v>274</v>
      </c>
      <c r="I4" s="76" t="s">
        <v>275</v>
      </c>
      <c r="J4" s="203" t="s">
        <v>276</v>
      </c>
      <c r="K4" s="88" t="s">
        <v>277</v>
      </c>
      <c r="L4" s="88" t="s">
        <v>278</v>
      </c>
      <c r="M4" s="33"/>
      <c r="N4" s="30"/>
      <c r="O4" s="30"/>
      <c r="P4" s="30"/>
    </row>
    <row r="5" spans="1:16" s="177" customFormat="1" ht="52" x14ac:dyDescent="0.7">
      <c r="B5" s="178"/>
      <c r="C5" s="94"/>
      <c r="D5" s="131" t="s">
        <v>211</v>
      </c>
      <c r="E5" s="74"/>
      <c r="F5" s="136"/>
      <c r="G5" s="100">
        <v>120</v>
      </c>
      <c r="H5" s="75">
        <v>0.375</v>
      </c>
      <c r="I5" s="75">
        <f>H5-9/24</f>
        <v>0</v>
      </c>
      <c r="J5" s="158">
        <f>H5+7/24</f>
        <v>0.66666666666666674</v>
      </c>
      <c r="K5" s="75">
        <f>H5-2/24</f>
        <v>0.29166666666666669</v>
      </c>
      <c r="L5" s="75">
        <f>H5-6/24</f>
        <v>0.125</v>
      </c>
    </row>
    <row r="6" spans="1:16" s="104" customFormat="1" ht="20.5" x14ac:dyDescent="0.9">
      <c r="B6" s="105"/>
      <c r="C6" s="106"/>
      <c r="D6" s="130"/>
      <c r="E6" s="20"/>
      <c r="F6" s="76"/>
      <c r="G6" s="99"/>
      <c r="H6" s="62"/>
      <c r="I6" s="62"/>
      <c r="J6" s="159"/>
      <c r="K6" s="62"/>
      <c r="L6" s="62"/>
    </row>
    <row r="7" spans="1:16" s="104" customFormat="1" ht="20.5" x14ac:dyDescent="0.9">
      <c r="A7" s="108"/>
      <c r="B7" s="77">
        <v>3.1</v>
      </c>
      <c r="C7" s="109"/>
      <c r="D7" s="132" t="s">
        <v>128</v>
      </c>
      <c r="E7" s="152"/>
      <c r="F7" s="135" t="s">
        <v>129</v>
      </c>
      <c r="G7" s="140">
        <v>1</v>
      </c>
      <c r="H7" s="75">
        <v>0.375</v>
      </c>
      <c r="I7" s="75">
        <f>H7-9/24</f>
        <v>0</v>
      </c>
      <c r="J7" s="158">
        <f>H7+7/24</f>
        <v>0.66666666666666674</v>
      </c>
      <c r="K7" s="75">
        <f>H7-2/24</f>
        <v>0.29166666666666669</v>
      </c>
      <c r="L7" s="75">
        <f>H7-6/24</f>
        <v>0.125</v>
      </c>
    </row>
    <row r="8" spans="1:16" s="104" customFormat="1" ht="20.5" x14ac:dyDescent="0.9">
      <c r="A8" s="108"/>
      <c r="B8" s="77"/>
      <c r="C8" s="109"/>
      <c r="D8" s="132" t="s">
        <v>27</v>
      </c>
      <c r="E8" s="153"/>
      <c r="F8" s="116"/>
      <c r="G8" s="140">
        <v>1</v>
      </c>
      <c r="H8" s="84">
        <f t="shared" ref="H8:H16" si="0">H7+TIME(0,G7,0)</f>
        <v>0.37569444444444444</v>
      </c>
      <c r="I8" s="84">
        <f t="shared" ref="I8:I16" si="1">I7+TIME(0,G7,0)</f>
        <v>6.9444444444444447E-4</v>
      </c>
      <c r="J8" s="157">
        <f t="shared" ref="J8:J16" si="2">J7+TIME(0,G7,0)</f>
        <v>0.66736111111111118</v>
      </c>
      <c r="K8" s="84">
        <f t="shared" ref="K8:K16" si="3">K7+TIME(0,G7,0)</f>
        <v>0.29236111111111113</v>
      </c>
      <c r="L8" s="84">
        <f>L7+TIME(0,G7,0)</f>
        <v>0.12569444444444444</v>
      </c>
    </row>
    <row r="9" spans="1:16" s="104" customFormat="1" ht="20.25" x14ac:dyDescent="0.85">
      <c r="A9" s="108"/>
      <c r="B9" s="36">
        <f>B7+0.1</f>
        <v>3.2</v>
      </c>
      <c r="C9" s="93"/>
      <c r="D9" s="132" t="s">
        <v>122</v>
      </c>
      <c r="E9" s="153" t="s">
        <v>356</v>
      </c>
      <c r="F9" s="135" t="s">
        <v>130</v>
      </c>
      <c r="G9" s="140">
        <v>1</v>
      </c>
      <c r="H9" s="75">
        <f t="shared" si="0"/>
        <v>0.37638888888888888</v>
      </c>
      <c r="I9" s="75">
        <f t="shared" si="1"/>
        <v>1.3888888888888889E-3</v>
      </c>
      <c r="J9" s="158">
        <f t="shared" si="2"/>
        <v>0.66805555555555562</v>
      </c>
      <c r="K9" s="75">
        <f t="shared" si="3"/>
        <v>0.29305555555555557</v>
      </c>
      <c r="L9" s="75">
        <f>L8+TIME(0,G8,0)</f>
        <v>0.12638888888888888</v>
      </c>
    </row>
    <row r="10" spans="1:16" s="104" customFormat="1" ht="23.25" customHeight="1" x14ac:dyDescent="0.85">
      <c r="A10" s="108"/>
      <c r="B10" s="36">
        <f>B9+0.1</f>
        <v>3.3000000000000003</v>
      </c>
      <c r="C10" s="93"/>
      <c r="D10" s="132" t="s">
        <v>131</v>
      </c>
      <c r="E10" s="126"/>
      <c r="F10" s="135" t="s">
        <v>121</v>
      </c>
      <c r="G10" s="140">
        <v>1</v>
      </c>
      <c r="H10" s="75">
        <f t="shared" si="0"/>
        <v>0.37708333333333333</v>
      </c>
      <c r="I10" s="75">
        <f t="shared" si="1"/>
        <v>2.0833333333333333E-3</v>
      </c>
      <c r="J10" s="158">
        <f t="shared" si="2"/>
        <v>0.66875000000000007</v>
      </c>
      <c r="K10" s="75">
        <f t="shared" si="3"/>
        <v>0.29375000000000001</v>
      </c>
      <c r="L10" s="75">
        <f>L9+TIME(0,G9,0)</f>
        <v>0.12708333333333333</v>
      </c>
    </row>
    <row r="11" spans="1:16" s="104" customFormat="1" ht="23.25" customHeight="1" x14ac:dyDescent="0.85">
      <c r="A11" s="108"/>
      <c r="B11" s="36">
        <f>B10+0.1</f>
        <v>3.4000000000000004</v>
      </c>
      <c r="C11" s="93"/>
      <c r="D11" s="132" t="s">
        <v>132</v>
      </c>
      <c r="E11" s="126" t="s">
        <v>352</v>
      </c>
      <c r="F11" s="135" t="s">
        <v>121</v>
      </c>
      <c r="G11" s="140">
        <v>1</v>
      </c>
      <c r="H11" s="75">
        <f t="shared" si="0"/>
        <v>0.37777777777777777</v>
      </c>
      <c r="I11" s="75">
        <f t="shared" si="1"/>
        <v>2.7777777777777779E-3</v>
      </c>
      <c r="J11" s="158">
        <f t="shared" si="2"/>
        <v>0.66944444444444451</v>
      </c>
      <c r="K11" s="75">
        <f t="shared" si="3"/>
        <v>0.29444444444444445</v>
      </c>
      <c r="L11" s="75">
        <f>L10+TIME(0,G10,0)</f>
        <v>0.12777777777777777</v>
      </c>
    </row>
    <row r="12" spans="1:16" s="107" customFormat="1" ht="48" customHeight="1" x14ac:dyDescent="0.85">
      <c r="B12" s="60">
        <f>B11+0.1</f>
        <v>3.5000000000000004</v>
      </c>
      <c r="D12" s="133" t="s">
        <v>133</v>
      </c>
      <c r="E12" s="53"/>
      <c r="F12" s="98" t="s">
        <v>121</v>
      </c>
      <c r="G12" s="136">
        <v>5</v>
      </c>
      <c r="H12" s="84">
        <f t="shared" si="0"/>
        <v>0.37847222222222221</v>
      </c>
      <c r="I12" s="84">
        <f t="shared" si="1"/>
        <v>3.4722222222222225E-3</v>
      </c>
      <c r="J12" s="157">
        <f t="shared" si="2"/>
        <v>0.67013888888888895</v>
      </c>
      <c r="K12" s="84">
        <f t="shared" si="3"/>
        <v>0.2951388888888889</v>
      </c>
      <c r="L12" s="84">
        <f>L11+TIME(0,G11,0)</f>
        <v>0.12847222222222221</v>
      </c>
    </row>
    <row r="13" spans="1:16" ht="108" customHeight="1" x14ac:dyDescent="0.8">
      <c r="A13" s="30"/>
      <c r="B13" s="181">
        <f>'May 14 Tue'!B11+0.1</f>
        <v>2.5000000000000004</v>
      </c>
      <c r="C13" s="340"/>
      <c r="D13" s="341" t="s">
        <v>148</v>
      </c>
      <c r="E13" s="224" t="s">
        <v>303</v>
      </c>
      <c r="F13" s="342" t="s">
        <v>302</v>
      </c>
      <c r="G13" s="343">
        <v>20</v>
      </c>
      <c r="H13" s="157">
        <f t="shared" si="0"/>
        <v>0.38194444444444442</v>
      </c>
      <c r="I13" s="157">
        <f t="shared" si="1"/>
        <v>6.9444444444444441E-3</v>
      </c>
      <c r="J13" s="157">
        <f t="shared" si="2"/>
        <v>0.67361111111111116</v>
      </c>
      <c r="K13" s="157">
        <f t="shared" si="3"/>
        <v>0.2986111111111111</v>
      </c>
      <c r="L13" s="159">
        <f>'May 14 Tue'!L11+TIME(0,'May 14 Tue'!G11,0)</f>
        <v>8.9583333333333334E-2</v>
      </c>
      <c r="M13" s="33"/>
      <c r="N13" s="30"/>
      <c r="O13" s="30"/>
      <c r="P13" s="30"/>
    </row>
    <row r="14" spans="1:16" ht="63.5" customHeight="1" x14ac:dyDescent="0.8">
      <c r="A14" s="30"/>
      <c r="B14" s="181">
        <f>B13+0.1</f>
        <v>2.6000000000000005</v>
      </c>
      <c r="C14" s="340"/>
      <c r="D14" s="344" t="s">
        <v>215</v>
      </c>
      <c r="E14" s="224" t="s">
        <v>304</v>
      </c>
      <c r="F14" s="345" t="s">
        <v>305</v>
      </c>
      <c r="G14" s="343">
        <v>20</v>
      </c>
      <c r="H14" s="159">
        <f t="shared" si="0"/>
        <v>0.39583333333333331</v>
      </c>
      <c r="I14" s="159">
        <f t="shared" si="1"/>
        <v>2.0833333333333332E-2</v>
      </c>
      <c r="J14" s="159">
        <f t="shared" si="2"/>
        <v>0.6875</v>
      </c>
      <c r="K14" s="159">
        <f t="shared" si="3"/>
        <v>0.3125</v>
      </c>
      <c r="L14" s="346">
        <f>L13+TIME(0,G13,0)</f>
        <v>0.10347222222222222</v>
      </c>
      <c r="M14" s="33"/>
      <c r="N14" s="30"/>
      <c r="O14" s="30"/>
      <c r="P14" s="30"/>
    </row>
    <row r="15" spans="1:16" s="17" customFormat="1" ht="46.5" x14ac:dyDescent="0.85">
      <c r="B15" s="60">
        <f>'May 14 Tue'!B14+0.1</f>
        <v>2.7000000000000006</v>
      </c>
      <c r="C15" s="107"/>
      <c r="D15" s="142" t="s">
        <v>192</v>
      </c>
      <c r="E15" s="87" t="s">
        <v>306</v>
      </c>
      <c r="F15" s="136" t="s">
        <v>190</v>
      </c>
      <c r="G15" s="136">
        <v>10</v>
      </c>
      <c r="H15" s="62">
        <f t="shared" si="0"/>
        <v>0.40972222222222221</v>
      </c>
      <c r="I15" s="62">
        <f t="shared" si="1"/>
        <v>3.4722222222222224E-2</v>
      </c>
      <c r="J15" s="159">
        <f t="shared" si="2"/>
        <v>0.70138888888888884</v>
      </c>
      <c r="K15" s="62">
        <f t="shared" si="3"/>
        <v>0.3263888888888889</v>
      </c>
      <c r="L15" s="84" t="e">
        <f>'May 14 Tue'!#REF!+TIME(0,'May 14 Tue'!#REF!,0)</f>
        <v>#REF!</v>
      </c>
    </row>
    <row r="16" spans="1:16" s="107" customFormat="1" ht="68.5" customHeight="1" x14ac:dyDescent="0.85">
      <c r="B16" s="60">
        <f>'May 15 Wed'!B15+0.1</f>
        <v>2.8000000000000007</v>
      </c>
      <c r="D16" s="144" t="s">
        <v>126</v>
      </c>
      <c r="E16" s="127"/>
      <c r="F16" s="136" t="s">
        <v>121</v>
      </c>
      <c r="G16" s="136">
        <v>1</v>
      </c>
      <c r="H16" s="62">
        <f t="shared" si="0"/>
        <v>0.41666666666666663</v>
      </c>
      <c r="I16" s="62">
        <f t="shared" si="1"/>
        <v>4.1666666666666671E-2</v>
      </c>
      <c r="J16" s="159">
        <f t="shared" si="2"/>
        <v>0.70833333333333326</v>
      </c>
      <c r="K16" s="62">
        <f t="shared" si="3"/>
        <v>0.33333333333333331</v>
      </c>
      <c r="L16" s="84">
        <f>'May 14 Tue'!L14+TIME(0,'May 14 Tue'!G14,0)</f>
        <v>0.11041666666666666</v>
      </c>
    </row>
    <row r="17" spans="1:13" s="113" customFormat="1" ht="58.5" customHeight="1" x14ac:dyDescent="0.9">
      <c r="B17" s="200"/>
      <c r="C17" s="63"/>
      <c r="D17" s="133"/>
      <c r="E17" s="53"/>
      <c r="F17" s="87"/>
      <c r="G17" s="201"/>
      <c r="H17" s="84"/>
      <c r="I17" s="84"/>
      <c r="J17" s="204"/>
      <c r="K17" s="84"/>
      <c r="L17" s="84"/>
    </row>
    <row r="18" spans="1:13" s="113" customFormat="1" ht="58.5" customHeight="1" x14ac:dyDescent="0.9">
      <c r="B18" s="200"/>
      <c r="C18" s="63"/>
      <c r="D18" s="133"/>
      <c r="E18" s="53"/>
      <c r="F18" s="87"/>
      <c r="G18" s="201"/>
      <c r="H18" s="84"/>
      <c r="I18" s="84"/>
      <c r="J18" s="204"/>
      <c r="K18" s="84"/>
      <c r="L18" s="84"/>
    </row>
    <row r="19" spans="1:13" s="22" customFormat="1" ht="15" customHeight="1" x14ac:dyDescent="0.7">
      <c r="D19" s="176" t="s">
        <v>127</v>
      </c>
      <c r="E19" s="128"/>
      <c r="J19" s="103"/>
      <c r="K19" s="23"/>
      <c r="L19" s="23"/>
    </row>
    <row r="20" spans="1:13" s="103" customFormat="1" ht="30.25" x14ac:dyDescent="1.25">
      <c r="A20" s="103" t="s">
        <v>212</v>
      </c>
    </row>
    <row r="21" spans="1:13" s="103" customFormat="1" x14ac:dyDescent="0.7">
      <c r="A21" s="103" t="s">
        <v>294</v>
      </c>
    </row>
    <row r="22" spans="1:13" s="125" customFormat="1" x14ac:dyDescent="0.7">
      <c r="A22" s="125" t="s">
        <v>293</v>
      </c>
    </row>
    <row r="23" spans="1:13" s="103" customFormat="1" ht="19.25" x14ac:dyDescent="1.1499999999999999">
      <c r="A23" s="103" t="s">
        <v>295</v>
      </c>
    </row>
    <row r="24" spans="1:13" s="103" customFormat="1" x14ac:dyDescent="0.7"/>
    <row r="25" spans="1:13" s="227" customFormat="1" ht="23.5" x14ac:dyDescent="1">
      <c r="A25" s="226" t="s">
        <v>203</v>
      </c>
    </row>
    <row r="26" spans="1:13" s="113" customFormat="1" ht="21" x14ac:dyDescent="0.9">
      <c r="A26" s="332" t="s">
        <v>261</v>
      </c>
    </row>
    <row r="27" spans="1:13" s="113" customFormat="1" ht="21" x14ac:dyDescent="0.9">
      <c r="A27" s="332" t="s">
        <v>205</v>
      </c>
    </row>
    <row r="28" spans="1:13" s="104" customFormat="1" ht="20.5" x14ac:dyDescent="0.9">
      <c r="A28" s="333" t="s">
        <v>262</v>
      </c>
      <c r="B28" s="113"/>
      <c r="C28" s="113"/>
      <c r="D28" s="113"/>
      <c r="E28" s="113"/>
      <c r="F28" s="113"/>
      <c r="G28" s="113"/>
      <c r="H28" s="113"/>
      <c r="I28" s="113"/>
      <c r="J28" s="113"/>
      <c r="K28" s="113"/>
      <c r="L28" s="113"/>
      <c r="M28" s="107"/>
    </row>
    <row r="29" spans="1:13" s="104" customFormat="1" ht="21" x14ac:dyDescent="0.85">
      <c r="A29" s="332" t="s">
        <v>263</v>
      </c>
      <c r="E29" s="334"/>
      <c r="K29" s="107"/>
      <c r="L29" s="107"/>
      <c r="M29" s="107"/>
    </row>
    <row r="30" spans="1:13" s="104" customFormat="1" ht="21" x14ac:dyDescent="0.85">
      <c r="A30" s="332" t="s">
        <v>264</v>
      </c>
      <c r="E30" s="334"/>
      <c r="K30" s="107"/>
      <c r="L30" s="107"/>
      <c r="M30" s="107"/>
    </row>
    <row r="31" spans="1:13" s="30" customFormat="1" ht="27" x14ac:dyDescent="0.8">
      <c r="B31" s="46"/>
      <c r="C31" s="46"/>
      <c r="E31" s="33"/>
      <c r="F31" s="33"/>
      <c r="G31" s="51" t="s">
        <v>114</v>
      </c>
      <c r="H31" s="102" t="s">
        <v>274</v>
      </c>
      <c r="I31" s="76" t="s">
        <v>275</v>
      </c>
      <c r="J31" s="203" t="s">
        <v>276</v>
      </c>
      <c r="K31" s="88" t="s">
        <v>277</v>
      </c>
      <c r="L31" s="88" t="s">
        <v>278</v>
      </c>
    </row>
    <row r="32" spans="1:13" s="17" customFormat="1" ht="52" customHeight="1" x14ac:dyDescent="0.8">
      <c r="D32" s="141" t="s">
        <v>136</v>
      </c>
      <c r="E32" s="35"/>
      <c r="F32" s="35"/>
      <c r="G32" s="56">
        <v>60</v>
      </c>
      <c r="H32" s="59">
        <v>0.4375</v>
      </c>
      <c r="I32" s="209">
        <v>0.29166666666666669</v>
      </c>
      <c r="J32" s="59">
        <v>0.72916666666666663</v>
      </c>
      <c r="K32" s="59">
        <v>0.35416666666666669</v>
      </c>
      <c r="L32" s="59">
        <v>0.1875</v>
      </c>
    </row>
    <row r="33" spans="2:16" ht="18" hidden="1" x14ac:dyDescent="0.8">
      <c r="D33" s="38"/>
      <c r="E33" s="35"/>
      <c r="F33" s="35"/>
      <c r="G33" s="31"/>
      <c r="H33" s="39"/>
      <c r="I33" s="209">
        <f t="shared" ref="I33" si="4">H33+TIME(H33+2,0,0)</f>
        <v>8.3333333333333329E-2</v>
      </c>
    </row>
    <row r="34" spans="2:16" ht="58.5" customHeight="1" x14ac:dyDescent="0.7">
      <c r="B34" s="15"/>
      <c r="C34" s="12"/>
      <c r="D34" s="141" t="s">
        <v>137</v>
      </c>
      <c r="E34" s="19"/>
      <c r="F34" s="19"/>
      <c r="G34" s="56">
        <v>60</v>
      </c>
      <c r="H34" s="59">
        <v>0.47916666666666669</v>
      </c>
      <c r="I34" s="209">
        <f>I32+TIME(0,G32,0)</f>
        <v>0.33333333333333337</v>
      </c>
      <c r="J34" s="59">
        <v>0.77083333333333337</v>
      </c>
      <c r="K34" s="59">
        <v>0.39583333333333331</v>
      </c>
      <c r="L34" s="59">
        <v>0.22916666666666666</v>
      </c>
    </row>
    <row r="37" spans="2:16" s="69" customFormat="1" ht="16.5" customHeight="1" thickBot="1" x14ac:dyDescent="0.85">
      <c r="B37" s="95"/>
      <c r="D37" s="96" t="s">
        <v>116</v>
      </c>
      <c r="E37" s="14"/>
      <c r="F37" s="67"/>
      <c r="G37" s="68"/>
      <c r="H37" s="68"/>
      <c r="I37" s="72"/>
      <c r="K37" s="97"/>
      <c r="L37" s="97"/>
      <c r="M37" s="97"/>
    </row>
    <row r="38" spans="2:16" ht="18.75" thickBot="1" x14ac:dyDescent="0.95">
      <c r="D38" s="331" t="s">
        <v>253</v>
      </c>
      <c r="E38" s="143"/>
      <c r="F38" s="329" t="s">
        <v>243</v>
      </c>
      <c r="G38" s="170"/>
      <c r="H38" s="40"/>
      <c r="I38" s="59"/>
      <c r="J38" s="30"/>
      <c r="K38" s="33"/>
      <c r="L38" s="33"/>
      <c r="M38" s="33"/>
      <c r="N38" s="30"/>
      <c r="O38" s="30"/>
      <c r="P38" s="30"/>
    </row>
    <row r="39" spans="2:16" ht="18" x14ac:dyDescent="0.8">
      <c r="D39" s="329" t="s">
        <v>254</v>
      </c>
      <c r="E39" s="143"/>
      <c r="F39" s="330" t="s">
        <v>244</v>
      </c>
      <c r="G39" s="221"/>
      <c r="H39" s="40"/>
      <c r="I39" s="59"/>
      <c r="J39" s="30"/>
      <c r="K39" s="33"/>
      <c r="L39" s="33"/>
      <c r="M39" s="33"/>
      <c r="N39" s="30"/>
      <c r="O39" s="30"/>
      <c r="P39" s="30"/>
    </row>
    <row r="40" spans="2:16" ht="18" x14ac:dyDescent="0.8">
      <c r="D40" s="329" t="s">
        <v>205</v>
      </c>
      <c r="E40" s="143"/>
      <c r="F40" s="329" t="s">
        <v>245</v>
      </c>
      <c r="G40" s="221"/>
      <c r="H40" s="40"/>
      <c r="I40" s="59"/>
      <c r="J40" s="30"/>
      <c r="K40" s="33"/>
      <c r="L40" s="33"/>
      <c r="M40" s="33"/>
      <c r="N40" s="30"/>
      <c r="O40" s="30"/>
      <c r="P40" s="30"/>
    </row>
    <row r="41" spans="2:16" ht="18" x14ac:dyDescent="0.8">
      <c r="D41" s="330" t="s">
        <v>255</v>
      </c>
      <c r="E41" s="143"/>
      <c r="F41" s="329" t="s">
        <v>246</v>
      </c>
      <c r="G41" s="221"/>
      <c r="H41" s="40"/>
      <c r="I41" s="59"/>
      <c r="J41" s="30"/>
      <c r="K41" s="33"/>
      <c r="L41" s="33"/>
      <c r="M41" s="33"/>
      <c r="N41" s="30"/>
      <c r="O41" s="30"/>
      <c r="P41" s="30"/>
    </row>
    <row r="42" spans="2:16" ht="18" x14ac:dyDescent="0.8">
      <c r="D42" s="329" t="s">
        <v>256</v>
      </c>
      <c r="E42" s="143"/>
      <c r="F42" s="329" t="s">
        <v>247</v>
      </c>
      <c r="G42" s="221"/>
      <c r="H42" s="40"/>
      <c r="I42" s="59"/>
      <c r="J42" s="30"/>
      <c r="K42" s="33"/>
      <c r="L42" s="33"/>
      <c r="M42" s="33"/>
      <c r="N42" s="30"/>
      <c r="O42" s="30"/>
      <c r="P42" s="30"/>
    </row>
    <row r="43" spans="2:16" ht="18" x14ac:dyDescent="0.8">
      <c r="D43" s="329" t="s">
        <v>257</v>
      </c>
      <c r="E43" s="143"/>
      <c r="F43" s="329" t="s">
        <v>248</v>
      </c>
      <c r="G43" s="221"/>
      <c r="H43" s="40"/>
      <c r="I43" s="59"/>
      <c r="J43" s="30"/>
      <c r="K43" s="33"/>
      <c r="L43" s="33"/>
      <c r="M43" s="33"/>
      <c r="N43" s="30"/>
      <c r="O43" s="30"/>
      <c r="P43" s="30"/>
    </row>
    <row r="44" spans="2:16" ht="18" x14ac:dyDescent="0.8">
      <c r="D44" s="168"/>
      <c r="E44" s="143"/>
      <c r="F44" s="329" t="s">
        <v>249</v>
      </c>
      <c r="G44" s="221"/>
      <c r="H44" s="40"/>
      <c r="I44" s="59"/>
      <c r="J44" s="30"/>
      <c r="K44" s="33"/>
      <c r="L44" s="33"/>
      <c r="M44" s="33"/>
      <c r="N44" s="30"/>
      <c r="O44" s="30"/>
      <c r="P44" s="30"/>
    </row>
    <row r="45" spans="2:16" ht="18" x14ac:dyDescent="0.8">
      <c r="D45" s="168"/>
      <c r="E45" s="143"/>
      <c r="F45" s="329" t="s">
        <v>250</v>
      </c>
      <c r="G45" s="221"/>
      <c r="H45" s="40"/>
      <c r="I45" s="59"/>
      <c r="J45" s="30"/>
      <c r="K45" s="33"/>
      <c r="L45" s="33"/>
      <c r="M45" s="33"/>
      <c r="N45" s="30"/>
      <c r="O45" s="30"/>
      <c r="P45" s="30"/>
    </row>
    <row r="46" spans="2:16" ht="18" x14ac:dyDescent="0.8">
      <c r="D46" s="168"/>
      <c r="E46" s="143"/>
      <c r="F46" s="329" t="s">
        <v>251</v>
      </c>
      <c r="G46" s="221"/>
      <c r="H46" s="40"/>
      <c r="I46" s="59"/>
      <c r="J46" s="30"/>
      <c r="K46" s="33"/>
      <c r="L46" s="33"/>
      <c r="M46" s="33"/>
      <c r="N46" s="30"/>
      <c r="O46" s="30"/>
      <c r="P46" s="30"/>
    </row>
    <row r="47" spans="2:16" ht="18" x14ac:dyDescent="0.8">
      <c r="D47" s="168"/>
      <c r="E47" s="143"/>
      <c r="F47" s="330" t="s">
        <v>252</v>
      </c>
      <c r="G47" s="221"/>
      <c r="H47" s="40"/>
      <c r="I47" s="59"/>
      <c r="J47" s="30"/>
      <c r="K47" s="33"/>
      <c r="L47" s="33"/>
      <c r="M47" s="33"/>
      <c r="N47" s="30"/>
      <c r="O47" s="30"/>
      <c r="P47" s="30"/>
    </row>
  </sheetData>
  <phoneticPr fontId="23"/>
  <hyperlinks>
    <hyperlink ref="A28" r:id="rId1" display="https://ieeesa.webex.com/ieeesa/j.php?MTID=mf6b3dcaaa3f8fd4aef59dabcdf40525c" xr:uid="{D40BBE8C-8682-42C9-A712-8E326A5705F9}"/>
    <hyperlink ref="F39" r:id="rId2" display="mailto:23301778987@ieeesa.webex.com" xr:uid="{1100C448-7164-4DC4-8454-E255761DBCA1}"/>
    <hyperlink ref="F47" r:id="rId3" display="https://ieeesa.webex.com/webappng/sites/ieeesa/meeting/info/403f79309b8b49c3bb3ee06ef41ea915" xr:uid="{265644DB-8B6F-415A-812C-3D8904D7BDDB}"/>
    <hyperlink ref="D41" r:id="rId4" display="https://ieeesa.webex.com/ieeesa/j.php?MTID=m08ad5fa764194afbed9cfb42220d6cfa" xr:uid="{5AEA4F55-63CF-4934-A90A-996F7443EA5A}"/>
  </hyperlinks>
  <pageMargins left="0.75" right="0.75" top="1" bottom="1" header="0.5" footer="0.5"/>
  <pageSetup paperSize="9" orientation="portrait" r:id="rId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P98"/>
  <sheetViews>
    <sheetView tabSelected="1" topLeftCell="A3" zoomScale="80" zoomScaleNormal="80" workbookViewId="0">
      <selection activeCell="F11" sqref="F11"/>
    </sheetView>
  </sheetViews>
  <sheetFormatPr defaultColWidth="9.453125" defaultRowHeight="15.5" x14ac:dyDescent="0.6"/>
  <cols>
    <col min="1" max="1" width="2.453125" style="2" customWidth="1"/>
    <col min="2" max="2" width="6.81640625" style="2" customWidth="1"/>
    <col min="3" max="3" width="1.453125" style="2" customWidth="1"/>
    <col min="4" max="4" width="60.1796875" style="2" customWidth="1"/>
    <col min="5" max="5" width="16.453125" style="14" customWidth="1"/>
    <col min="6" max="6" width="24.26953125" style="2" customWidth="1"/>
    <col min="7" max="7" width="12" style="2" customWidth="1"/>
    <col min="8" max="8" width="19.453125" style="2" customWidth="1"/>
    <col min="9" max="9" width="18.453125" style="2" customWidth="1"/>
    <col min="10" max="10" width="19.1796875" style="17" customWidth="1"/>
    <col min="11" max="11" width="19.453125" style="17" customWidth="1"/>
    <col min="12" max="12" width="17.453125" style="17" customWidth="1"/>
    <col min="13" max="16384" width="9.453125" style="2"/>
  </cols>
  <sheetData>
    <row r="1" spans="1:13" s="82" customFormat="1" ht="20.5" x14ac:dyDescent="0.9">
      <c r="A1" s="121"/>
      <c r="E1" s="89"/>
      <c r="F1" s="42"/>
      <c r="G1" s="42"/>
      <c r="H1" s="42"/>
      <c r="I1" s="42"/>
      <c r="J1" s="42"/>
      <c r="K1" s="42"/>
      <c r="L1" s="42"/>
      <c r="M1" s="42"/>
    </row>
    <row r="2" spans="1:13" s="26" customFormat="1" ht="61.5" x14ac:dyDescent="0.8">
      <c r="B2" s="64"/>
      <c r="C2" s="65"/>
      <c r="D2" s="122" t="s">
        <v>182</v>
      </c>
      <c r="E2" s="35" t="s">
        <v>118</v>
      </c>
      <c r="F2" s="35" t="s">
        <v>119</v>
      </c>
      <c r="G2" s="51" t="s">
        <v>114</v>
      </c>
      <c r="H2" s="101" t="s">
        <v>280</v>
      </c>
      <c r="I2" s="76" t="s">
        <v>275</v>
      </c>
      <c r="J2" s="203" t="s">
        <v>281</v>
      </c>
      <c r="K2" s="88" t="s">
        <v>282</v>
      </c>
      <c r="L2" s="88" t="s">
        <v>283</v>
      </c>
    </row>
    <row r="3" spans="1:13" s="26" customFormat="1" ht="35.5" customHeight="1" x14ac:dyDescent="0.8">
      <c r="B3" s="64"/>
      <c r="C3" s="65"/>
      <c r="D3" s="66"/>
      <c r="E3" s="35"/>
      <c r="F3" s="35"/>
      <c r="G3" s="100">
        <v>120</v>
      </c>
      <c r="H3" s="84">
        <v>0.33333333333333331</v>
      </c>
      <c r="I3" s="84">
        <v>0.95833333333333337</v>
      </c>
      <c r="J3" s="291">
        <v>0.625</v>
      </c>
      <c r="K3" s="84">
        <f>J3-TIME(9,0,0)</f>
        <v>0.25</v>
      </c>
      <c r="L3" s="84">
        <f>K3-TIME(4,0,0)</f>
        <v>8.3333333333333343E-2</v>
      </c>
    </row>
    <row r="4" spans="1:13" s="17" customFormat="1" ht="59.5" customHeight="1" x14ac:dyDescent="0.8">
      <c r="E4" s="35"/>
      <c r="F4" s="35"/>
      <c r="G4" s="99"/>
      <c r="H4" s="62"/>
      <c r="I4" s="62"/>
      <c r="J4" s="159"/>
      <c r="K4" s="62"/>
      <c r="L4" s="62"/>
    </row>
    <row r="5" spans="1:13" s="26" customFormat="1" ht="15.75" x14ac:dyDescent="0.75">
      <c r="B5" s="64"/>
      <c r="C5" s="65"/>
      <c r="D5" s="66"/>
      <c r="F5" s="63"/>
      <c r="G5" s="140"/>
      <c r="H5" s="84">
        <v>0.33333333333333331</v>
      </c>
      <c r="I5" s="84">
        <v>0.95833333333333337</v>
      </c>
      <c r="J5" s="291">
        <v>0.625</v>
      </c>
      <c r="K5" s="84">
        <f>J5-TIME(9,0,0)</f>
        <v>0.25</v>
      </c>
      <c r="L5" s="84">
        <f>K5-TIME(4,0,0)</f>
        <v>8.3333333333333343E-2</v>
      </c>
    </row>
    <row r="6" spans="1:13" s="30" customFormat="1" ht="20.5" x14ac:dyDescent="0.9">
      <c r="A6" s="46"/>
      <c r="B6" s="163">
        <v>4.0999999999999996</v>
      </c>
      <c r="C6" s="109"/>
      <c r="D6" s="155" t="s">
        <v>128</v>
      </c>
      <c r="E6" s="50"/>
      <c r="F6" s="166" t="s">
        <v>129</v>
      </c>
      <c r="G6" s="140">
        <v>1</v>
      </c>
      <c r="H6" s="84">
        <v>0.33333333333333331</v>
      </c>
      <c r="I6" s="84">
        <v>0.95833333333333337</v>
      </c>
      <c r="J6" s="291">
        <v>0.625</v>
      </c>
      <c r="K6" s="84">
        <f>J6-TIME(9,0,0)</f>
        <v>0.25</v>
      </c>
      <c r="L6" s="84">
        <f>K6-TIME(4,0,0)</f>
        <v>8.3333333333333343E-2</v>
      </c>
    </row>
    <row r="7" spans="1:13" s="30" customFormat="1" ht="41" x14ac:dyDescent="0.9">
      <c r="A7" s="46"/>
      <c r="B7" s="163"/>
      <c r="C7" s="109"/>
      <c r="D7" s="155" t="s">
        <v>27</v>
      </c>
      <c r="E7" s="49"/>
      <c r="F7" s="82"/>
      <c r="G7" s="140">
        <v>1</v>
      </c>
      <c r="H7" s="84">
        <f t="shared" ref="H7:H13" si="0">H6+TIME(0,G6,0)</f>
        <v>0.33402777777777776</v>
      </c>
      <c r="I7" s="84">
        <f t="shared" ref="I7:I13" si="1">I6+TIME(0,G6,0)</f>
        <v>0.95902777777777781</v>
      </c>
      <c r="J7" s="157">
        <f t="shared" ref="J7:J13" si="2">J6+TIME(0,G6,0)</f>
        <v>0.62569444444444444</v>
      </c>
      <c r="K7" s="84">
        <f t="shared" ref="K7:K13" si="3">K6+TIME(0,G6,0)</f>
        <v>0.25069444444444444</v>
      </c>
      <c r="L7" s="84">
        <f t="shared" ref="L7:L13" si="4">L6+TIME(0,G6,0)</f>
        <v>8.4027777777777785E-2</v>
      </c>
    </row>
    <row r="8" spans="1:13" s="30" customFormat="1" ht="20.5" x14ac:dyDescent="0.9">
      <c r="A8" s="46"/>
      <c r="B8" s="164">
        <f>B6+0.1</f>
        <v>4.1999999999999993</v>
      </c>
      <c r="C8" s="93"/>
      <c r="D8" s="155" t="s">
        <v>122</v>
      </c>
      <c r="E8" s="49" t="s">
        <v>356</v>
      </c>
      <c r="F8" s="166" t="s">
        <v>123</v>
      </c>
      <c r="G8" s="140">
        <v>1</v>
      </c>
      <c r="H8" s="75">
        <f t="shared" si="0"/>
        <v>0.3347222222222222</v>
      </c>
      <c r="I8" s="75">
        <f t="shared" si="1"/>
        <v>0.95972222222222225</v>
      </c>
      <c r="J8" s="158">
        <f t="shared" si="2"/>
        <v>0.62638888888888888</v>
      </c>
      <c r="K8" s="75">
        <f t="shared" si="3"/>
        <v>0.25138888888888888</v>
      </c>
      <c r="L8" s="75">
        <f t="shared" si="4"/>
        <v>8.4722222222222227E-2</v>
      </c>
    </row>
    <row r="9" spans="1:13" s="30" customFormat="1" ht="23.25" customHeight="1" x14ac:dyDescent="0.9">
      <c r="A9" s="46"/>
      <c r="B9" s="164">
        <f>B8+0.1</f>
        <v>4.2999999999999989</v>
      </c>
      <c r="C9" s="93"/>
      <c r="D9" s="155" t="s">
        <v>131</v>
      </c>
      <c r="E9" s="49"/>
      <c r="F9" s="166" t="s">
        <v>121</v>
      </c>
      <c r="G9" s="140">
        <v>1</v>
      </c>
      <c r="H9" s="75">
        <f t="shared" si="0"/>
        <v>0.33541666666666664</v>
      </c>
      <c r="I9" s="75">
        <f t="shared" si="1"/>
        <v>0.9604166666666667</v>
      </c>
      <c r="J9" s="158">
        <f t="shared" si="2"/>
        <v>0.62708333333333333</v>
      </c>
      <c r="K9" s="75">
        <f t="shared" si="3"/>
        <v>0.25208333333333333</v>
      </c>
      <c r="L9" s="75">
        <f t="shared" si="4"/>
        <v>8.5416666666666669E-2</v>
      </c>
    </row>
    <row r="10" spans="1:13" s="30" customFormat="1" ht="23.25" customHeight="1" x14ac:dyDescent="0.9">
      <c r="A10" s="46"/>
      <c r="B10" s="164">
        <f>B9+0.1</f>
        <v>4.3999999999999986</v>
      </c>
      <c r="C10" s="93"/>
      <c r="D10" s="155" t="s">
        <v>132</v>
      </c>
      <c r="E10" s="49" t="s">
        <v>352</v>
      </c>
      <c r="F10" s="166" t="s">
        <v>121</v>
      </c>
      <c r="G10" s="136">
        <v>5</v>
      </c>
      <c r="H10" s="75">
        <f t="shared" si="0"/>
        <v>0.33611111111111108</v>
      </c>
      <c r="I10" s="75">
        <f t="shared" si="1"/>
        <v>0.96111111111111114</v>
      </c>
      <c r="J10" s="158">
        <f t="shared" si="2"/>
        <v>0.62777777777777777</v>
      </c>
      <c r="K10" s="75">
        <f t="shared" si="3"/>
        <v>0.25277777777777777</v>
      </c>
      <c r="L10" s="75">
        <f t="shared" si="4"/>
        <v>8.611111111111111E-2</v>
      </c>
    </row>
    <row r="11" spans="1:13" s="30" customFormat="1" ht="64" customHeight="1" x14ac:dyDescent="0.8">
      <c r="A11" s="46"/>
      <c r="B11" s="336">
        <f>B10+0.1</f>
        <v>4.4999999999999982</v>
      </c>
      <c r="C11" s="337"/>
      <c r="D11" s="338" t="s">
        <v>200</v>
      </c>
      <c r="E11" s="339" t="s">
        <v>309</v>
      </c>
      <c r="F11" s="98" t="s">
        <v>214</v>
      </c>
      <c r="G11" s="136">
        <v>15</v>
      </c>
      <c r="H11" s="84">
        <f t="shared" si="0"/>
        <v>0.33958333333333329</v>
      </c>
      <c r="I11" s="84">
        <f t="shared" si="1"/>
        <v>0.96458333333333335</v>
      </c>
      <c r="J11" s="157">
        <f t="shared" si="2"/>
        <v>0.63124999999999998</v>
      </c>
      <c r="K11" s="84">
        <f t="shared" si="3"/>
        <v>0.25624999999999998</v>
      </c>
      <c r="L11" s="84">
        <f t="shared" si="4"/>
        <v>8.9583333333333334E-2</v>
      </c>
    </row>
    <row r="12" spans="1:13" s="180" customFormat="1" ht="75.5" customHeight="1" x14ac:dyDescent="0.85">
      <c r="B12" s="187">
        <f>B11+0.1</f>
        <v>4.5999999999999979</v>
      </c>
      <c r="D12" s="293" t="s">
        <v>307</v>
      </c>
      <c r="E12" s="183"/>
      <c r="F12" s="184" t="s">
        <v>214</v>
      </c>
      <c r="G12" s="185">
        <v>20</v>
      </c>
      <c r="H12" s="159">
        <f t="shared" si="0"/>
        <v>0.35</v>
      </c>
      <c r="I12" s="159">
        <f t="shared" si="1"/>
        <v>0.97499999999999998</v>
      </c>
      <c r="J12" s="159">
        <f t="shared" si="2"/>
        <v>0.64166666666666661</v>
      </c>
      <c r="K12" s="159">
        <f t="shared" si="3"/>
        <v>0.26666666666666666</v>
      </c>
      <c r="L12" s="159">
        <f t="shared" si="4"/>
        <v>0.1</v>
      </c>
    </row>
    <row r="13" spans="1:13" s="180" customFormat="1" ht="68.5" customHeight="1" x14ac:dyDescent="0.85">
      <c r="B13" s="187">
        <f>B12+0.1</f>
        <v>4.6999999999999975</v>
      </c>
      <c r="D13" s="186" t="s">
        <v>189</v>
      </c>
      <c r="E13" s="192" t="s">
        <v>310</v>
      </c>
      <c r="F13" s="188" t="s">
        <v>134</v>
      </c>
      <c r="G13" s="197">
        <v>15</v>
      </c>
      <c r="H13" s="159">
        <f t="shared" si="0"/>
        <v>0.36388888888888887</v>
      </c>
      <c r="I13" s="159">
        <f t="shared" si="1"/>
        <v>0.98888888888888882</v>
      </c>
      <c r="J13" s="159">
        <f t="shared" si="2"/>
        <v>0.65555555555555545</v>
      </c>
      <c r="K13" s="159">
        <f t="shared" si="3"/>
        <v>0.28055555555555556</v>
      </c>
      <c r="L13" s="159">
        <f t="shared" si="4"/>
        <v>0.1138888888888889</v>
      </c>
    </row>
    <row r="14" spans="1:13" s="104" customFormat="1" ht="54.75" customHeight="1" x14ac:dyDescent="0.85">
      <c r="B14" s="110"/>
      <c r="C14" s="107"/>
      <c r="D14" s="92" t="s">
        <v>168</v>
      </c>
      <c r="E14" s="165"/>
      <c r="F14" s="87"/>
      <c r="G14" s="199"/>
      <c r="H14" s="62"/>
      <c r="I14" s="62"/>
      <c r="J14" s="159"/>
      <c r="K14" s="62"/>
      <c r="L14" s="62"/>
    </row>
    <row r="15" spans="1:13" s="107" customFormat="1" ht="77.2" customHeight="1" x14ac:dyDescent="0.85">
      <c r="A15" s="97"/>
      <c r="B15" s="60">
        <f>B13+0.1</f>
        <v>4.7999999999999972</v>
      </c>
      <c r="C15" s="33"/>
      <c r="D15" s="79" t="s">
        <v>152</v>
      </c>
      <c r="E15" s="86" t="s">
        <v>319</v>
      </c>
      <c r="F15" s="70" t="s">
        <v>186</v>
      </c>
      <c r="G15" s="74">
        <v>15</v>
      </c>
      <c r="H15" s="62">
        <f>H13+TIME(0,G13,0)</f>
        <v>0.37430555555555556</v>
      </c>
      <c r="I15" s="62">
        <f>I13+TIME(0,G13,0)</f>
        <v>0.99930555555555545</v>
      </c>
      <c r="J15" s="159">
        <f>J13+TIME(0,G13,0)</f>
        <v>0.66597222222222208</v>
      </c>
      <c r="K15" s="62">
        <f>K13+TIME(0,G13,0)</f>
        <v>0.29097222222222224</v>
      </c>
      <c r="L15" s="62">
        <f>L13+TIME(0,G13,0)</f>
        <v>0.12430555555555557</v>
      </c>
    </row>
    <row r="16" spans="1:13" s="107" customFormat="1" ht="77.2" customHeight="1" x14ac:dyDescent="0.85">
      <c r="A16" s="97"/>
      <c r="B16" s="60">
        <f>B15+0.1</f>
        <v>4.8999999999999968</v>
      </c>
      <c r="C16" s="33"/>
      <c r="D16" s="220" t="s">
        <v>173</v>
      </c>
      <c r="E16" s="86" t="s">
        <v>320</v>
      </c>
      <c r="F16" s="223" t="s">
        <v>187</v>
      </c>
      <c r="G16" s="74">
        <v>10</v>
      </c>
      <c r="H16" s="62">
        <f>H15+TIME(0,G15,0)</f>
        <v>0.38472222222222224</v>
      </c>
      <c r="I16" s="62">
        <f t="shared" ref="I16:I23" si="5">J16-TIME(16,0,0)</f>
        <v>0.34305555555555556</v>
      </c>
      <c r="J16" s="159">
        <f t="shared" ref="J16:J17" si="6">H16+TIME(15,0,0)</f>
        <v>1.0097222222222222</v>
      </c>
      <c r="K16" s="62">
        <f t="shared" ref="K16:K23" si="7">J16-TIME(9,0,0)</f>
        <v>0.63472222222222219</v>
      </c>
      <c r="L16" s="62">
        <f t="shared" ref="L16:L23" si="8">K16-TIME(4,0,0)</f>
        <v>0.46805555555555556</v>
      </c>
    </row>
    <row r="17" spans="1:15" s="107" customFormat="1" ht="74.5" customHeight="1" x14ac:dyDescent="0.85">
      <c r="A17" s="97"/>
      <c r="B17" s="60">
        <f>B16+0.1</f>
        <v>4.9999999999999964</v>
      </c>
      <c r="C17" s="33"/>
      <c r="D17" s="79" t="s">
        <v>170</v>
      </c>
      <c r="E17" s="86" t="s">
        <v>311</v>
      </c>
      <c r="F17" s="70" t="s">
        <v>169</v>
      </c>
      <c r="G17" s="74">
        <v>15</v>
      </c>
      <c r="H17" s="62">
        <f>H16+TIME(0,G16,0)</f>
        <v>0.39166666666666666</v>
      </c>
      <c r="I17" s="62">
        <f t="shared" si="5"/>
        <v>0.35</v>
      </c>
      <c r="J17" s="159">
        <f t="shared" si="6"/>
        <v>1.0166666666666666</v>
      </c>
      <c r="K17" s="62">
        <f t="shared" si="7"/>
        <v>0.64166666666666661</v>
      </c>
      <c r="L17" s="62">
        <f t="shared" si="8"/>
        <v>0.47499999999999998</v>
      </c>
    </row>
    <row r="18" spans="1:15" s="107" customFormat="1" ht="80.25" customHeight="1" x14ac:dyDescent="0.85">
      <c r="B18" s="200"/>
      <c r="C18" s="63"/>
      <c r="D18" s="55" t="s">
        <v>138</v>
      </c>
      <c r="E18" s="193"/>
      <c r="F18" s="53"/>
      <c r="G18" s="74"/>
      <c r="H18" s="84"/>
      <c r="I18" s="84"/>
      <c r="J18" s="157"/>
      <c r="K18" s="84"/>
      <c r="L18" s="84"/>
    </row>
    <row r="19" spans="1:15" ht="94.5" customHeight="1" x14ac:dyDescent="0.8">
      <c r="A19" s="30"/>
      <c r="B19" s="60">
        <f>B17+0.1</f>
        <v>5.0999999999999961</v>
      </c>
      <c r="C19" s="63"/>
      <c r="D19" s="90" t="s">
        <v>148</v>
      </c>
      <c r="E19" s="40" t="s">
        <v>312</v>
      </c>
      <c r="F19" s="87" t="s">
        <v>196</v>
      </c>
      <c r="G19" s="74">
        <v>5</v>
      </c>
      <c r="H19" s="84">
        <f>H17+TIME(0,G17,0)</f>
        <v>0.40208333333333335</v>
      </c>
      <c r="I19" s="62">
        <f t="shared" si="5"/>
        <v>0.36041666666666672</v>
      </c>
      <c r="J19" s="159">
        <f t="shared" ref="J19" si="9">H19+TIME(15,0,0)</f>
        <v>1.0270833333333333</v>
      </c>
      <c r="K19" s="62">
        <f t="shared" si="7"/>
        <v>0.65208333333333335</v>
      </c>
      <c r="L19" s="62">
        <f t="shared" si="8"/>
        <v>0.48541666666666672</v>
      </c>
    </row>
    <row r="20" spans="1:15" s="17" customFormat="1" ht="34.5" customHeight="1" x14ac:dyDescent="0.8">
      <c r="A20" s="30"/>
      <c r="B20" s="200"/>
      <c r="C20" s="63"/>
      <c r="D20" s="205" t="s">
        <v>139</v>
      </c>
      <c r="E20" s="86"/>
      <c r="F20" s="87"/>
      <c r="G20" s="31"/>
      <c r="H20" s="39"/>
      <c r="I20" s="73"/>
      <c r="J20" s="157"/>
    </row>
    <row r="21" spans="1:15" ht="82.5" customHeight="1" x14ac:dyDescent="0.8">
      <c r="A21" s="17"/>
      <c r="B21" s="294">
        <f>B19+0.1</f>
        <v>5.1999999999999957</v>
      </c>
      <c r="C21" s="63"/>
      <c r="D21" s="206" t="s">
        <v>142</v>
      </c>
      <c r="E21" s="86" t="s">
        <v>313</v>
      </c>
      <c r="F21" s="87" t="s">
        <v>144</v>
      </c>
      <c r="G21" s="40">
        <v>10</v>
      </c>
      <c r="H21" s="84">
        <f>H19+TIME(0,G19,0)</f>
        <v>0.40555555555555556</v>
      </c>
      <c r="I21" s="62">
        <f t="shared" si="5"/>
        <v>0.36388888888888882</v>
      </c>
      <c r="J21" s="159">
        <f t="shared" ref="J21" si="10">H21+TIME(15,0,0)</f>
        <v>1.0305555555555554</v>
      </c>
      <c r="K21" s="62">
        <f t="shared" si="7"/>
        <v>0.65555555555555545</v>
      </c>
      <c r="L21" s="62">
        <f t="shared" si="8"/>
        <v>0.48888888888888882</v>
      </c>
      <c r="M21" s="30"/>
      <c r="N21" s="30"/>
      <c r="O21" s="30"/>
    </row>
    <row r="22" spans="1:15" ht="82.5" customHeight="1" x14ac:dyDescent="0.8">
      <c r="A22" s="17"/>
      <c r="B22" s="294">
        <f>B21+0.1</f>
        <v>5.2999999999999954</v>
      </c>
      <c r="C22" s="63"/>
      <c r="D22" s="156" t="s">
        <v>188</v>
      </c>
      <c r="E22" s="86" t="s">
        <v>208</v>
      </c>
      <c r="F22" s="85" t="s">
        <v>155</v>
      </c>
      <c r="G22" s="40">
        <v>5</v>
      </c>
      <c r="H22" s="84">
        <f>H21+TIME(0,G21,0)</f>
        <v>0.41249999999999998</v>
      </c>
      <c r="I22" s="84">
        <f t="shared" si="5"/>
        <v>0.37083333333333346</v>
      </c>
      <c r="J22" s="157">
        <f t="shared" ref="J22:J23" si="11">H22+TIME(15,0,0)</f>
        <v>1.0375000000000001</v>
      </c>
      <c r="K22" s="84">
        <f t="shared" si="7"/>
        <v>0.66250000000000009</v>
      </c>
      <c r="L22" s="84">
        <f t="shared" si="8"/>
        <v>0.49583333333333346</v>
      </c>
      <c r="M22" s="30"/>
      <c r="N22" s="30"/>
      <c r="O22" s="30"/>
    </row>
    <row r="23" spans="1:15" s="113" customFormat="1" ht="58.5" customHeight="1" x14ac:dyDescent="0.9">
      <c r="A23" s="113" t="s">
        <v>156</v>
      </c>
      <c r="B23" s="60">
        <f>B22+0.1</f>
        <v>5.399999999999995</v>
      </c>
      <c r="C23" s="63"/>
      <c r="D23" s="206" t="s">
        <v>140</v>
      </c>
      <c r="E23" s="56"/>
      <c r="F23" s="87" t="s">
        <v>121</v>
      </c>
      <c r="G23" s="201">
        <v>1</v>
      </c>
      <c r="H23" s="84">
        <f>H22+TIME(0,G22,0)</f>
        <v>0.41597222222222219</v>
      </c>
      <c r="I23" s="84">
        <f t="shared" si="5"/>
        <v>0.37430555555555556</v>
      </c>
      <c r="J23" s="157">
        <f t="shared" si="11"/>
        <v>1.0409722222222222</v>
      </c>
      <c r="K23" s="84">
        <f t="shared" si="7"/>
        <v>0.66597222222222219</v>
      </c>
      <c r="L23" s="84">
        <f t="shared" si="8"/>
        <v>0.49930555555555556</v>
      </c>
    </row>
    <row r="24" spans="1:15" s="82" customFormat="1" ht="20.5" x14ac:dyDescent="0.9">
      <c r="A24" s="121"/>
      <c r="E24" s="89"/>
      <c r="F24" s="42"/>
      <c r="G24" s="42"/>
      <c r="H24" s="42"/>
      <c r="I24" s="42"/>
      <c r="J24" s="42"/>
      <c r="K24" s="42"/>
      <c r="L24" s="42"/>
      <c r="M24" s="42"/>
    </row>
    <row r="25" spans="1:15" s="22" customFormat="1" ht="15" customHeight="1" x14ac:dyDescent="0.6">
      <c r="D25" s="176" t="s">
        <v>127</v>
      </c>
      <c r="E25" s="128"/>
      <c r="J25" s="23"/>
      <c r="K25" s="23"/>
      <c r="L25" s="23"/>
    </row>
    <row r="26" spans="1:15" s="103" customFormat="1" ht="30.25" x14ac:dyDescent="1.25">
      <c r="A26" s="103" t="s">
        <v>213</v>
      </c>
    </row>
    <row r="27" spans="1:15" s="103" customFormat="1" ht="19.25" x14ac:dyDescent="1.1499999999999999">
      <c r="A27" s="103" t="s">
        <v>287</v>
      </c>
    </row>
    <row r="28" spans="1:15" s="125" customFormat="1" ht="19.25" x14ac:dyDescent="1.1499999999999999">
      <c r="A28" s="125" t="s">
        <v>288</v>
      </c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</row>
    <row r="29" spans="1:15" s="103" customFormat="1" ht="19.25" x14ac:dyDescent="1.1499999999999999">
      <c r="A29" s="103" t="s">
        <v>296</v>
      </c>
      <c r="B29" s="125"/>
      <c r="C29" s="125"/>
      <c r="D29" s="125"/>
      <c r="E29" s="125"/>
      <c r="F29" s="125"/>
      <c r="G29" s="125"/>
      <c r="H29" s="125"/>
      <c r="I29" s="125"/>
      <c r="J29" s="125"/>
      <c r="K29" s="125"/>
      <c r="L29" s="125"/>
    </row>
    <row r="30" spans="1:15" s="103" customFormat="1" x14ac:dyDescent="0.7"/>
    <row r="31" spans="1:15" s="227" customFormat="1" ht="23.5" x14ac:dyDescent="1">
      <c r="A31" s="226" t="s">
        <v>203</v>
      </c>
    </row>
    <row r="32" spans="1:15" s="227" customFormat="1" ht="23.5" x14ac:dyDescent="1">
      <c r="A32" s="228" t="s">
        <v>204</v>
      </c>
    </row>
    <row r="33" spans="1:16" s="227" customFormat="1" ht="23.5" x14ac:dyDescent="1">
      <c r="A33" s="228" t="s">
        <v>205</v>
      </c>
    </row>
    <row r="34" spans="1:16" s="175" customFormat="1" ht="23" x14ac:dyDescent="1">
      <c r="A34" s="229" t="s">
        <v>206</v>
      </c>
      <c r="B34" s="227"/>
      <c r="C34" s="227"/>
      <c r="D34" s="227"/>
      <c r="E34" s="227"/>
      <c r="F34" s="227"/>
      <c r="G34" s="227"/>
      <c r="H34" s="227"/>
      <c r="I34" s="227"/>
      <c r="J34" s="227"/>
      <c r="K34" s="227"/>
      <c r="L34" s="227"/>
      <c r="M34" s="230"/>
    </row>
    <row r="35" spans="1:16" s="175" customFormat="1" ht="23.5" x14ac:dyDescent="1.1000000000000001">
      <c r="A35" s="231" t="s">
        <v>207</v>
      </c>
      <c r="E35" s="232"/>
      <c r="K35" s="230"/>
      <c r="L35" s="230"/>
      <c r="M35" s="230"/>
    </row>
    <row r="36" spans="1:16" s="82" customFormat="1" ht="18" x14ac:dyDescent="0.8">
      <c r="E36" s="89"/>
      <c r="F36" s="42"/>
      <c r="G36" s="42"/>
      <c r="H36" s="211">
        <v>0</v>
      </c>
      <c r="I36" s="211">
        <v>2</v>
      </c>
      <c r="J36" s="212">
        <v>19</v>
      </c>
      <c r="K36" s="213">
        <v>10</v>
      </c>
      <c r="L36" s="213">
        <v>5</v>
      </c>
      <c r="M36" s="42"/>
    </row>
    <row r="37" spans="1:16" s="30" customFormat="1" ht="27" x14ac:dyDescent="0.8">
      <c r="A37" s="82"/>
      <c r="B37" s="46"/>
      <c r="C37" s="46"/>
      <c r="E37" s="33"/>
      <c r="F37" s="33"/>
      <c r="G37" s="51" t="s">
        <v>114</v>
      </c>
      <c r="H37" s="101" t="s">
        <v>280</v>
      </c>
      <c r="I37" s="76" t="s">
        <v>275</v>
      </c>
      <c r="J37" s="203" t="s">
        <v>281</v>
      </c>
      <c r="K37" s="88" t="s">
        <v>282</v>
      </c>
      <c r="L37" s="88" t="s">
        <v>283</v>
      </c>
    </row>
    <row r="38" spans="1:16" s="17" customFormat="1" ht="47.25" customHeight="1" x14ac:dyDescent="0.8">
      <c r="A38" s="30"/>
      <c r="D38" s="122" t="s">
        <v>286</v>
      </c>
      <c r="E38" s="35"/>
      <c r="F38" s="35"/>
      <c r="G38" s="162">
        <v>120</v>
      </c>
      <c r="H38" s="154">
        <v>0.66666666666666663</v>
      </c>
      <c r="I38" s="210">
        <v>0.29166666666666669</v>
      </c>
      <c r="J38" s="210">
        <v>0.95833333333333337</v>
      </c>
      <c r="K38" s="210">
        <v>0.58333333333333337</v>
      </c>
      <c r="L38" s="210">
        <v>0.41666666666666669</v>
      </c>
    </row>
    <row r="39" spans="1:16" s="30" customFormat="1" ht="18" x14ac:dyDescent="0.8">
      <c r="A39" s="17"/>
      <c r="B39" s="46"/>
      <c r="C39" s="46"/>
      <c r="E39" s="33"/>
      <c r="F39" s="33"/>
      <c r="G39" s="31"/>
      <c r="H39" s="33"/>
      <c r="I39" s="45"/>
    </row>
    <row r="40" spans="1:16" s="112" customFormat="1" ht="18" x14ac:dyDescent="0.8">
      <c r="A40" s="46"/>
    </row>
    <row r="41" spans="1:16" s="69" customFormat="1" ht="16.5" customHeight="1" thickBot="1" x14ac:dyDescent="0.85">
      <c r="B41" s="95"/>
      <c r="D41" s="96" t="s">
        <v>116</v>
      </c>
      <c r="E41" s="14"/>
      <c r="F41" s="67"/>
      <c r="G41" s="68"/>
      <c r="H41" s="68"/>
      <c r="I41" s="72"/>
      <c r="K41" s="97"/>
      <c r="L41" s="97"/>
      <c r="M41" s="97"/>
    </row>
    <row r="42" spans="1:16" ht="18.75" thickBot="1" x14ac:dyDescent="0.95">
      <c r="D42" s="331" t="s">
        <v>253</v>
      </c>
      <c r="E42" s="143"/>
      <c r="F42" s="329" t="s">
        <v>243</v>
      </c>
      <c r="G42" s="170"/>
      <c r="H42" s="40"/>
      <c r="I42" s="59"/>
      <c r="J42" s="30"/>
      <c r="K42" s="33"/>
      <c r="L42" s="33"/>
      <c r="M42" s="33"/>
      <c r="N42" s="30"/>
      <c r="O42" s="30"/>
      <c r="P42" s="30"/>
    </row>
    <row r="43" spans="1:16" ht="18" x14ac:dyDescent="0.8">
      <c r="D43" s="329" t="s">
        <v>254</v>
      </c>
      <c r="E43" s="143"/>
      <c r="F43" s="330" t="s">
        <v>244</v>
      </c>
      <c r="G43" s="221"/>
      <c r="H43" s="40"/>
      <c r="I43" s="59"/>
      <c r="J43" s="30"/>
      <c r="K43" s="33"/>
      <c r="L43" s="33"/>
      <c r="M43" s="33"/>
      <c r="N43" s="30"/>
      <c r="O43" s="30"/>
      <c r="P43" s="30"/>
    </row>
    <row r="44" spans="1:16" ht="18" x14ac:dyDescent="0.8">
      <c r="D44" s="329" t="s">
        <v>205</v>
      </c>
      <c r="E44" s="143"/>
      <c r="F44" s="329" t="s">
        <v>245</v>
      </c>
      <c r="G44" s="221"/>
      <c r="H44" s="40"/>
      <c r="I44" s="59"/>
      <c r="J44" s="30"/>
      <c r="K44" s="33"/>
      <c r="L44" s="33"/>
      <c r="M44" s="33"/>
      <c r="N44" s="30"/>
      <c r="O44" s="30"/>
      <c r="P44" s="30"/>
    </row>
    <row r="45" spans="1:16" ht="18" x14ac:dyDescent="0.8">
      <c r="D45" s="330" t="s">
        <v>255</v>
      </c>
      <c r="E45" s="143"/>
      <c r="F45" s="329" t="s">
        <v>246</v>
      </c>
      <c r="G45" s="221"/>
      <c r="H45" s="40"/>
      <c r="I45" s="59"/>
      <c r="J45" s="30"/>
      <c r="K45" s="33"/>
      <c r="L45" s="33"/>
      <c r="M45" s="33"/>
      <c r="N45" s="30"/>
      <c r="O45" s="30"/>
      <c r="P45" s="30"/>
    </row>
    <row r="46" spans="1:16" ht="18" x14ac:dyDescent="0.8">
      <c r="D46" s="329" t="s">
        <v>256</v>
      </c>
      <c r="E46" s="143"/>
      <c r="F46" s="329" t="s">
        <v>247</v>
      </c>
      <c r="G46" s="221"/>
      <c r="H46" s="40"/>
      <c r="I46" s="59"/>
      <c r="J46" s="30"/>
      <c r="K46" s="33"/>
      <c r="L46" s="33"/>
      <c r="M46" s="33"/>
      <c r="N46" s="30"/>
      <c r="O46" s="30"/>
      <c r="P46" s="30"/>
    </row>
    <row r="47" spans="1:16" ht="18" x14ac:dyDescent="0.8">
      <c r="D47" s="329" t="s">
        <v>257</v>
      </c>
      <c r="E47" s="143"/>
      <c r="F47" s="329" t="s">
        <v>248</v>
      </c>
      <c r="G47" s="221"/>
      <c r="H47" s="40"/>
      <c r="I47" s="59"/>
      <c r="J47" s="30"/>
      <c r="K47" s="33"/>
      <c r="L47" s="33"/>
      <c r="M47" s="33"/>
      <c r="N47" s="30"/>
      <c r="O47" s="30"/>
      <c r="P47" s="30"/>
    </row>
    <row r="48" spans="1:16" ht="18" x14ac:dyDescent="0.8">
      <c r="D48" s="168"/>
      <c r="E48" s="143"/>
      <c r="F48" s="329" t="s">
        <v>249</v>
      </c>
      <c r="G48" s="221"/>
      <c r="H48" s="40"/>
      <c r="I48" s="59"/>
      <c r="J48" s="30"/>
      <c r="K48" s="33"/>
      <c r="L48" s="33"/>
      <c r="M48" s="33"/>
      <c r="N48" s="30"/>
      <c r="O48" s="30"/>
      <c r="P48" s="30"/>
    </row>
    <row r="49" spans="1:16" ht="18" x14ac:dyDescent="0.8">
      <c r="D49" s="168"/>
      <c r="E49" s="143"/>
      <c r="F49" s="329" t="s">
        <v>250</v>
      </c>
      <c r="G49" s="221"/>
      <c r="H49" s="40"/>
      <c r="I49" s="59"/>
      <c r="J49" s="30"/>
      <c r="K49" s="33"/>
      <c r="L49" s="33"/>
      <c r="M49" s="33"/>
      <c r="N49" s="30"/>
      <c r="O49" s="30"/>
      <c r="P49" s="30"/>
    </row>
    <row r="50" spans="1:16" ht="18" x14ac:dyDescent="0.8">
      <c r="D50" s="168"/>
      <c r="E50" s="143"/>
      <c r="F50" s="329" t="s">
        <v>251</v>
      </c>
      <c r="G50" s="221"/>
      <c r="H50" s="40"/>
      <c r="I50" s="59"/>
      <c r="J50" s="30"/>
      <c r="K50" s="33"/>
      <c r="L50" s="33"/>
      <c r="M50" s="33"/>
      <c r="N50" s="30"/>
      <c r="O50" s="30"/>
      <c r="P50" s="30"/>
    </row>
    <row r="51" spans="1:16" ht="18" x14ac:dyDescent="0.8">
      <c r="D51" s="168"/>
      <c r="E51" s="143"/>
      <c r="F51" s="330" t="s">
        <v>252</v>
      </c>
      <c r="G51" s="221"/>
      <c r="H51" s="40"/>
      <c r="I51" s="59"/>
      <c r="J51" s="30"/>
      <c r="K51" s="33"/>
      <c r="L51" s="33"/>
      <c r="M51" s="33"/>
      <c r="N51" s="30"/>
      <c r="O51" s="30"/>
      <c r="P51" s="30"/>
    </row>
    <row r="55" spans="1:16" ht="18" x14ac:dyDescent="0.8">
      <c r="B55" s="30"/>
      <c r="C55" s="30"/>
      <c r="D55" s="30"/>
      <c r="E55" s="31"/>
      <c r="F55" s="30"/>
      <c r="I55" s="30"/>
      <c r="J55" s="76"/>
      <c r="K55" s="33"/>
      <c r="L55" s="33"/>
      <c r="M55" s="30"/>
      <c r="N55" s="30"/>
      <c r="O55" s="30"/>
    </row>
    <row r="56" spans="1:16" ht="18" x14ac:dyDescent="0.8">
      <c r="A56" s="30"/>
      <c r="B56" s="30"/>
      <c r="C56" s="30"/>
      <c r="D56" s="30"/>
      <c r="E56" s="31"/>
      <c r="F56" s="30"/>
      <c r="G56" s="30"/>
      <c r="H56" s="41"/>
      <c r="I56" s="30"/>
      <c r="J56" s="76"/>
      <c r="K56" s="33"/>
      <c r="L56" s="33"/>
      <c r="M56" s="30"/>
      <c r="N56" s="30"/>
      <c r="O56" s="30"/>
    </row>
    <row r="57" spans="1:16" ht="18" x14ac:dyDescent="0.8">
      <c r="A57" s="30"/>
      <c r="B57" s="30"/>
      <c r="C57" s="30"/>
      <c r="D57" s="30"/>
      <c r="E57" s="31"/>
      <c r="F57" s="30"/>
      <c r="G57" s="30"/>
      <c r="H57" s="30"/>
      <c r="I57" s="30"/>
      <c r="K57" s="33"/>
      <c r="L57" s="33"/>
      <c r="M57" s="30"/>
      <c r="N57" s="30"/>
      <c r="O57" s="30"/>
    </row>
    <row r="58" spans="1:16" ht="18" x14ac:dyDescent="0.8">
      <c r="A58" s="30"/>
      <c r="B58" s="30"/>
      <c r="C58" s="30"/>
      <c r="D58" s="30"/>
      <c r="E58" s="31"/>
      <c r="F58" s="30"/>
      <c r="G58" s="30"/>
      <c r="H58" s="30"/>
      <c r="I58" s="30"/>
      <c r="K58" s="33"/>
      <c r="L58" s="33"/>
      <c r="M58" s="30"/>
      <c r="N58" s="30"/>
      <c r="O58" s="30"/>
    </row>
    <row r="59" spans="1:16" ht="18" x14ac:dyDescent="0.8">
      <c r="A59" s="30"/>
      <c r="B59" s="30"/>
      <c r="C59" s="30"/>
      <c r="D59" s="30"/>
      <c r="E59" s="31"/>
      <c r="F59" s="30"/>
      <c r="G59" s="30"/>
      <c r="H59" s="30"/>
      <c r="I59" s="30"/>
      <c r="K59" s="33"/>
      <c r="L59" s="33"/>
      <c r="M59" s="30"/>
      <c r="N59" s="30"/>
      <c r="O59" s="30"/>
    </row>
    <row r="60" spans="1:16" ht="18" x14ac:dyDescent="0.8">
      <c r="A60" s="30"/>
      <c r="B60" s="30"/>
      <c r="C60" s="30"/>
      <c r="D60" s="30"/>
      <c r="E60" s="31"/>
      <c r="F60" s="30"/>
      <c r="G60" s="30"/>
      <c r="H60" s="30"/>
      <c r="I60" s="30"/>
      <c r="K60" s="33"/>
      <c r="L60" s="33"/>
      <c r="M60" s="30"/>
      <c r="N60" s="30"/>
      <c r="O60" s="30"/>
    </row>
    <row r="61" spans="1:16" ht="18" x14ac:dyDescent="0.8">
      <c r="A61" s="30"/>
      <c r="B61" s="30"/>
      <c r="C61" s="30"/>
      <c r="D61" s="30"/>
      <c r="E61" s="31"/>
      <c r="F61" s="30"/>
      <c r="G61" s="30"/>
      <c r="H61" s="30"/>
      <c r="I61" s="30"/>
      <c r="K61" s="33"/>
      <c r="L61" s="33"/>
      <c r="M61" s="30"/>
      <c r="N61" s="30"/>
      <c r="O61" s="30"/>
    </row>
    <row r="62" spans="1:16" ht="18" x14ac:dyDescent="0.8">
      <c r="A62" s="30"/>
      <c r="B62" s="30"/>
      <c r="C62" s="30"/>
      <c r="D62" s="30"/>
      <c r="E62" s="31"/>
      <c r="F62" s="30"/>
      <c r="G62" s="30"/>
      <c r="H62" s="30"/>
      <c r="I62" s="30"/>
      <c r="K62" s="33"/>
      <c r="L62" s="33"/>
      <c r="M62" s="30"/>
      <c r="N62" s="30"/>
      <c r="O62" s="30"/>
    </row>
    <row r="63" spans="1:16" ht="18" x14ac:dyDescent="0.8">
      <c r="A63" s="30"/>
      <c r="B63" s="30"/>
      <c r="C63" s="30"/>
      <c r="D63" s="30"/>
      <c r="E63" s="31"/>
      <c r="F63" s="30"/>
      <c r="G63" s="30"/>
      <c r="H63" s="30"/>
      <c r="I63" s="30"/>
      <c r="K63" s="33"/>
      <c r="L63" s="33"/>
      <c r="M63" s="30"/>
      <c r="N63" s="30"/>
      <c r="O63" s="30"/>
    </row>
    <row r="64" spans="1:16" ht="18" x14ac:dyDescent="0.8">
      <c r="A64" s="30"/>
      <c r="B64" s="30"/>
      <c r="C64" s="30"/>
      <c r="D64" s="30"/>
      <c r="E64" s="31"/>
      <c r="F64" s="30"/>
      <c r="G64" s="30"/>
      <c r="H64" s="30"/>
      <c r="I64" s="30"/>
      <c r="K64" s="33"/>
      <c r="L64" s="33"/>
      <c r="M64" s="30"/>
      <c r="N64" s="30"/>
      <c r="O64" s="30"/>
    </row>
    <row r="65" spans="1:15" ht="18" x14ac:dyDescent="0.8">
      <c r="A65" s="30"/>
      <c r="B65" s="30"/>
      <c r="C65" s="30"/>
      <c r="D65" s="30"/>
      <c r="E65" s="31"/>
      <c r="F65" s="30"/>
      <c r="G65" s="30"/>
      <c r="H65" s="30"/>
      <c r="I65" s="30"/>
      <c r="K65" s="33"/>
      <c r="L65" s="33"/>
      <c r="M65" s="30"/>
      <c r="N65" s="30"/>
      <c r="O65" s="30"/>
    </row>
    <row r="66" spans="1:15" ht="18" x14ac:dyDescent="0.8">
      <c r="A66" s="30"/>
      <c r="B66" s="30"/>
      <c r="C66" s="30"/>
      <c r="D66" s="30"/>
      <c r="E66" s="31"/>
      <c r="F66" s="30"/>
      <c r="G66" s="30"/>
      <c r="H66" s="30"/>
      <c r="I66" s="30"/>
      <c r="K66" s="33"/>
      <c r="L66" s="33"/>
      <c r="M66" s="30"/>
      <c r="N66" s="30"/>
      <c r="O66" s="30"/>
    </row>
    <row r="67" spans="1:15" ht="18" x14ac:dyDescent="0.8">
      <c r="A67" s="30"/>
      <c r="B67" s="30"/>
      <c r="C67" s="30"/>
      <c r="D67" s="30"/>
      <c r="E67" s="31"/>
      <c r="F67" s="30"/>
      <c r="G67" s="30"/>
      <c r="H67" s="30"/>
      <c r="I67" s="30"/>
      <c r="K67" s="33"/>
      <c r="L67" s="33"/>
      <c r="M67" s="30"/>
      <c r="N67" s="30"/>
      <c r="O67" s="30"/>
    </row>
    <row r="68" spans="1:15" ht="18" x14ac:dyDescent="0.8">
      <c r="A68" s="30"/>
      <c r="B68" s="30"/>
      <c r="C68" s="30"/>
      <c r="D68" s="30"/>
      <c r="E68" s="31"/>
      <c r="F68" s="30"/>
      <c r="G68" s="30"/>
      <c r="H68" s="30"/>
      <c r="I68" s="30"/>
      <c r="K68" s="33"/>
      <c r="L68" s="33"/>
      <c r="M68" s="30"/>
      <c r="N68" s="30"/>
      <c r="O68" s="30"/>
    </row>
    <row r="69" spans="1:15" ht="18" x14ac:dyDescent="0.8">
      <c r="A69" s="30"/>
      <c r="B69" s="30"/>
      <c r="C69" s="30"/>
      <c r="D69" s="30"/>
      <c r="E69" s="31"/>
      <c r="F69" s="30"/>
      <c r="G69" s="30"/>
      <c r="H69" s="30"/>
      <c r="I69" s="30"/>
      <c r="K69" s="33"/>
      <c r="L69" s="33"/>
      <c r="M69" s="30"/>
      <c r="N69" s="30"/>
      <c r="O69" s="30"/>
    </row>
    <row r="70" spans="1:15" ht="18" x14ac:dyDescent="0.8">
      <c r="A70" s="30"/>
      <c r="B70" s="30"/>
      <c r="C70" s="30"/>
      <c r="D70" s="30"/>
      <c r="E70" s="31"/>
      <c r="F70" s="30"/>
      <c r="G70" s="30"/>
      <c r="H70" s="30"/>
      <c r="I70" s="30"/>
      <c r="K70" s="33"/>
      <c r="L70" s="33"/>
      <c r="M70" s="30"/>
      <c r="N70" s="30"/>
      <c r="O70" s="30"/>
    </row>
    <row r="71" spans="1:15" ht="18" x14ac:dyDescent="0.8">
      <c r="A71" s="30"/>
      <c r="B71" s="30"/>
      <c r="C71" s="30"/>
      <c r="D71" s="30"/>
      <c r="E71" s="31"/>
      <c r="F71" s="30"/>
      <c r="G71" s="30"/>
      <c r="H71" s="30"/>
      <c r="I71" s="30"/>
      <c r="K71" s="33"/>
      <c r="L71" s="33"/>
      <c r="M71" s="30"/>
      <c r="N71" s="30"/>
      <c r="O71" s="30"/>
    </row>
    <row r="72" spans="1:15" ht="18" x14ac:dyDescent="0.8">
      <c r="A72" s="30"/>
      <c r="B72" s="30"/>
      <c r="C72" s="30"/>
      <c r="D72" s="30"/>
      <c r="E72" s="31"/>
      <c r="F72" s="30"/>
      <c r="G72" s="30"/>
      <c r="H72" s="30"/>
      <c r="I72" s="30"/>
      <c r="K72" s="33"/>
      <c r="L72" s="33"/>
      <c r="M72" s="30"/>
      <c r="N72" s="30"/>
      <c r="O72" s="30"/>
    </row>
    <row r="73" spans="1:15" ht="18" x14ac:dyDescent="0.8">
      <c r="A73" s="30"/>
      <c r="B73" s="30"/>
      <c r="C73" s="30"/>
      <c r="D73" s="30"/>
      <c r="E73" s="31"/>
      <c r="F73" s="30"/>
      <c r="G73" s="30"/>
      <c r="H73" s="30"/>
      <c r="I73" s="30"/>
      <c r="K73" s="33"/>
      <c r="L73" s="33"/>
      <c r="M73" s="30"/>
      <c r="N73" s="30"/>
      <c r="O73" s="30"/>
    </row>
    <row r="74" spans="1:15" ht="18" x14ac:dyDescent="0.8">
      <c r="A74" s="30"/>
      <c r="B74" s="30"/>
      <c r="C74" s="30"/>
      <c r="D74" s="30"/>
      <c r="E74" s="31"/>
      <c r="F74" s="30"/>
      <c r="G74" s="30"/>
      <c r="H74" s="30"/>
      <c r="I74" s="30"/>
      <c r="K74" s="33"/>
      <c r="L74" s="33"/>
      <c r="M74" s="30"/>
      <c r="N74" s="30"/>
      <c r="O74" s="30"/>
    </row>
    <row r="75" spans="1:15" ht="18" x14ac:dyDescent="0.8">
      <c r="A75" s="30"/>
      <c r="B75" s="30"/>
      <c r="C75" s="30"/>
      <c r="D75" s="30"/>
      <c r="E75" s="31"/>
      <c r="F75" s="30"/>
      <c r="G75" s="30"/>
      <c r="H75" s="30"/>
      <c r="I75" s="30"/>
      <c r="K75" s="33"/>
      <c r="L75" s="33"/>
      <c r="M75" s="30"/>
      <c r="N75" s="30"/>
      <c r="O75" s="30"/>
    </row>
    <row r="76" spans="1:15" ht="18" x14ac:dyDescent="0.8">
      <c r="A76" s="30"/>
      <c r="B76" s="30"/>
      <c r="C76" s="30"/>
      <c r="D76" s="30"/>
      <c r="E76" s="31"/>
      <c r="F76" s="30"/>
      <c r="G76" s="30"/>
      <c r="H76" s="30"/>
      <c r="I76" s="30"/>
      <c r="K76" s="33"/>
      <c r="L76" s="33"/>
      <c r="M76" s="30"/>
      <c r="N76" s="30"/>
      <c r="O76" s="30"/>
    </row>
    <row r="77" spans="1:15" ht="18" x14ac:dyDescent="0.8">
      <c r="A77" s="30"/>
      <c r="B77" s="30"/>
      <c r="C77" s="30"/>
      <c r="D77" s="30"/>
      <c r="E77" s="31"/>
      <c r="F77" s="30"/>
      <c r="G77" s="30"/>
      <c r="H77" s="30"/>
      <c r="I77" s="30"/>
      <c r="K77" s="33"/>
      <c r="L77" s="33"/>
      <c r="M77" s="30"/>
      <c r="N77" s="30"/>
      <c r="O77" s="30"/>
    </row>
    <row r="78" spans="1:15" ht="18" x14ac:dyDescent="0.8">
      <c r="A78" s="30"/>
      <c r="B78" s="30"/>
      <c r="C78" s="30"/>
      <c r="D78" s="30"/>
      <c r="E78" s="31"/>
      <c r="F78" s="30"/>
      <c r="G78" s="30"/>
      <c r="H78" s="30"/>
      <c r="I78" s="30"/>
      <c r="K78" s="33"/>
      <c r="L78" s="33"/>
      <c r="M78" s="30"/>
      <c r="N78" s="30"/>
      <c r="O78" s="30"/>
    </row>
    <row r="79" spans="1:15" ht="18" x14ac:dyDescent="0.8">
      <c r="A79" s="30"/>
      <c r="B79" s="30"/>
      <c r="C79" s="30"/>
      <c r="D79" s="30"/>
      <c r="E79" s="31"/>
      <c r="F79" s="30"/>
      <c r="G79" s="30"/>
      <c r="H79" s="30"/>
      <c r="I79" s="30"/>
      <c r="K79" s="33"/>
      <c r="L79" s="33"/>
      <c r="M79" s="30"/>
      <c r="N79" s="30"/>
      <c r="O79" s="30"/>
    </row>
    <row r="80" spans="1:15" ht="18" x14ac:dyDescent="0.8">
      <c r="A80" s="30"/>
      <c r="B80" s="30"/>
      <c r="C80" s="30"/>
      <c r="D80" s="30"/>
      <c r="E80" s="31"/>
      <c r="F80" s="30"/>
      <c r="G80" s="30"/>
      <c r="H80" s="30"/>
      <c r="I80" s="30"/>
      <c r="K80" s="33"/>
      <c r="L80" s="33"/>
      <c r="M80" s="30"/>
      <c r="N80" s="30"/>
      <c r="O80" s="30"/>
    </row>
    <row r="81" spans="1:15" ht="18" x14ac:dyDescent="0.8">
      <c r="A81" s="30"/>
      <c r="B81" s="30"/>
      <c r="C81" s="30"/>
      <c r="D81" s="30"/>
      <c r="E81" s="31"/>
      <c r="F81" s="30"/>
      <c r="G81" s="30"/>
      <c r="H81" s="30"/>
      <c r="I81" s="30"/>
      <c r="K81" s="33"/>
      <c r="L81" s="33"/>
      <c r="M81" s="30"/>
      <c r="N81" s="30"/>
      <c r="O81" s="30"/>
    </row>
    <row r="82" spans="1:15" ht="18" x14ac:dyDescent="0.8">
      <c r="A82" s="30"/>
      <c r="B82" s="30"/>
      <c r="C82" s="30"/>
      <c r="D82" s="30"/>
      <c r="E82" s="31"/>
      <c r="F82" s="30"/>
      <c r="G82" s="30"/>
      <c r="H82" s="30"/>
      <c r="I82" s="30"/>
      <c r="K82" s="33"/>
      <c r="L82" s="33"/>
      <c r="M82" s="30"/>
      <c r="N82" s="30"/>
      <c r="O82" s="30"/>
    </row>
    <row r="83" spans="1:15" ht="18" x14ac:dyDescent="0.8">
      <c r="A83" s="30"/>
      <c r="B83" s="30"/>
      <c r="C83" s="30"/>
      <c r="D83" s="30"/>
      <c r="E83" s="31"/>
      <c r="F83" s="30"/>
      <c r="G83" s="30"/>
      <c r="H83" s="30"/>
      <c r="I83" s="30"/>
      <c r="K83" s="33"/>
      <c r="L83" s="33"/>
      <c r="M83" s="30"/>
      <c r="N83" s="30"/>
      <c r="O83" s="30"/>
    </row>
    <row r="84" spans="1:15" ht="18" x14ac:dyDescent="0.8">
      <c r="A84" s="30"/>
      <c r="B84" s="30"/>
      <c r="C84" s="30"/>
      <c r="D84" s="30"/>
      <c r="E84" s="31"/>
      <c r="F84" s="30"/>
      <c r="G84" s="30"/>
      <c r="H84" s="30"/>
      <c r="I84" s="30"/>
      <c r="K84" s="33"/>
      <c r="L84" s="33"/>
      <c r="M84" s="30"/>
      <c r="N84" s="30"/>
      <c r="O84" s="30"/>
    </row>
    <row r="85" spans="1:15" ht="18" x14ac:dyDescent="0.8">
      <c r="A85" s="30"/>
      <c r="B85" s="30"/>
      <c r="C85" s="30"/>
      <c r="D85" s="30"/>
      <c r="E85" s="31"/>
      <c r="F85" s="30"/>
      <c r="G85" s="30"/>
      <c r="H85" s="30"/>
      <c r="I85" s="30"/>
      <c r="K85" s="33"/>
      <c r="L85" s="33"/>
      <c r="M85" s="30"/>
      <c r="N85" s="30"/>
      <c r="O85" s="30"/>
    </row>
    <row r="86" spans="1:15" ht="18" x14ac:dyDescent="0.8">
      <c r="A86" s="30"/>
      <c r="B86" s="30"/>
      <c r="C86" s="30"/>
      <c r="D86" s="30"/>
      <c r="E86" s="31"/>
      <c r="F86" s="30"/>
      <c r="G86" s="30"/>
      <c r="H86" s="30"/>
      <c r="I86" s="30"/>
      <c r="K86" s="33"/>
      <c r="L86" s="33"/>
      <c r="M86" s="30"/>
      <c r="N86" s="30"/>
      <c r="O86" s="30"/>
    </row>
    <row r="87" spans="1:15" ht="18" x14ac:dyDescent="0.8">
      <c r="A87" s="30"/>
      <c r="B87" s="30"/>
      <c r="C87" s="30"/>
      <c r="D87" s="30"/>
      <c r="E87" s="31"/>
      <c r="F87" s="30"/>
      <c r="G87" s="30"/>
      <c r="H87" s="30"/>
      <c r="I87" s="30"/>
      <c r="K87" s="33"/>
      <c r="L87" s="33"/>
      <c r="M87" s="30"/>
      <c r="N87" s="30"/>
      <c r="O87" s="30"/>
    </row>
    <row r="88" spans="1:15" ht="18" x14ac:dyDescent="0.8">
      <c r="A88" s="30"/>
      <c r="B88" s="30"/>
      <c r="C88" s="30"/>
      <c r="D88" s="30"/>
      <c r="E88" s="31"/>
      <c r="F88" s="30"/>
      <c r="G88" s="30"/>
      <c r="H88" s="30"/>
      <c r="I88" s="30"/>
      <c r="K88" s="33"/>
      <c r="L88" s="33"/>
      <c r="M88" s="30"/>
      <c r="N88" s="30"/>
      <c r="O88" s="30"/>
    </row>
    <row r="89" spans="1:15" ht="18" x14ac:dyDescent="0.8">
      <c r="A89" s="30"/>
      <c r="B89" s="30"/>
      <c r="C89" s="30"/>
      <c r="D89" s="30"/>
      <c r="E89" s="31"/>
      <c r="F89" s="30"/>
      <c r="G89" s="30"/>
      <c r="H89" s="30"/>
      <c r="I89" s="30"/>
      <c r="K89" s="33"/>
      <c r="L89" s="33"/>
      <c r="M89" s="30"/>
      <c r="N89" s="30"/>
      <c r="O89" s="30"/>
    </row>
    <row r="90" spans="1:15" ht="18" x14ac:dyDescent="0.8">
      <c r="A90" s="30"/>
      <c r="B90" s="30"/>
      <c r="G90" s="30"/>
      <c r="H90" s="30"/>
      <c r="I90" s="30"/>
      <c r="K90" s="33"/>
      <c r="L90" s="33"/>
      <c r="M90" s="30"/>
      <c r="N90" s="30"/>
      <c r="O90" s="30"/>
    </row>
    <row r="91" spans="1:15" ht="18" x14ac:dyDescent="0.8">
      <c r="A91" s="30"/>
      <c r="B91" s="30"/>
      <c r="G91" s="30"/>
      <c r="H91" s="30"/>
      <c r="I91" s="30"/>
      <c r="K91" s="33"/>
      <c r="L91" s="33"/>
      <c r="M91" s="30"/>
      <c r="N91" s="30"/>
      <c r="O91" s="30"/>
    </row>
    <row r="92" spans="1:15" ht="18" x14ac:dyDescent="0.8">
      <c r="A92" s="30"/>
      <c r="G92" s="30"/>
      <c r="H92" s="30"/>
      <c r="I92" s="30"/>
      <c r="K92" s="33"/>
      <c r="L92" s="33"/>
      <c r="M92" s="30"/>
      <c r="N92" s="30"/>
      <c r="O92" s="30"/>
    </row>
    <row r="93" spans="1:15" ht="18" x14ac:dyDescent="0.8">
      <c r="A93" s="30"/>
      <c r="G93" s="30"/>
      <c r="H93" s="30"/>
      <c r="I93" s="30"/>
      <c r="K93" s="33"/>
      <c r="L93" s="33"/>
      <c r="M93" s="30"/>
      <c r="N93" s="30"/>
      <c r="O93" s="30"/>
    </row>
    <row r="94" spans="1:15" ht="18" x14ac:dyDescent="0.8">
      <c r="A94" s="30"/>
      <c r="G94" s="30"/>
      <c r="H94" s="30"/>
      <c r="I94" s="30"/>
      <c r="K94" s="33"/>
      <c r="L94" s="33"/>
      <c r="M94" s="30"/>
      <c r="N94" s="30"/>
      <c r="O94" s="30"/>
    </row>
    <row r="95" spans="1:15" ht="18" x14ac:dyDescent="0.8">
      <c r="A95" s="30"/>
      <c r="G95" s="30"/>
      <c r="H95" s="30"/>
    </row>
    <row r="96" spans="1:15" ht="18" x14ac:dyDescent="0.8">
      <c r="G96" s="30"/>
      <c r="H96" s="30"/>
    </row>
    <row r="97" spans="5:12" ht="18" x14ac:dyDescent="0.8">
      <c r="G97" s="30"/>
      <c r="H97" s="30"/>
    </row>
    <row r="98" spans="5:12" ht="18" x14ac:dyDescent="0.8">
      <c r="E98" s="2"/>
      <c r="G98" s="30"/>
      <c r="H98" s="30"/>
      <c r="J98" s="2"/>
      <c r="K98" s="2"/>
      <c r="L98" s="2"/>
    </row>
  </sheetData>
  <phoneticPr fontId="23"/>
  <hyperlinks>
    <hyperlink ref="A34" r:id="rId1" display="https://ieeesa.webex.com/ieeesa/j.php?MTID=mc238fb737c46bfb49348c408dbce1cc5" xr:uid="{2D9B032D-C568-47C8-9F73-B2CABB2B26F2}"/>
    <hyperlink ref="F43" r:id="rId2" display="mailto:23301778987@ieeesa.webex.com" xr:uid="{1ACAD3D3-0F05-4DEE-BF99-A2A8038512AF}"/>
    <hyperlink ref="F51" r:id="rId3" display="https://ieeesa.webex.com/webappng/sites/ieeesa/meeting/info/403f79309b8b49c3bb3ee06ef41ea915" xr:uid="{2A4FFB93-089B-49DE-916F-21FD914CE2A0}"/>
    <hyperlink ref="D45" r:id="rId4" display="https://ieeesa.webex.com/ieeesa/j.php?MTID=m08ad5fa764194afbed9cfb42220d6cfa" xr:uid="{CAF7C307-51D4-45C3-AF54-F63FF62D6E79}"/>
  </hyperlinks>
  <pageMargins left="0.7" right="0.7" top="0.75" bottom="0.75" header="0.3" footer="0.3"/>
  <pageSetup paperSize="9" orientation="portrait" verticalDpi="0" r:id="rId5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14dc06ee-e31a-4d25-81ea-3d4566fe9411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D7368424E1B74C48AB29D726EB58938A" ma:contentTypeVersion="16" ma:contentTypeDescription="新しいドキュメントを作成します。" ma:contentTypeScope="" ma:versionID="15e517b5cb444b2508030d704820138f">
  <xsd:schema xmlns:xsd="http://www.w3.org/2001/XMLSchema" xmlns:xs="http://www.w3.org/2001/XMLSchema" xmlns:p="http://schemas.microsoft.com/office/2006/metadata/properties" xmlns:ns3="14dc06ee-e31a-4d25-81ea-3d4566fe9411" xmlns:ns4="58117694-ffd4-4546-bf26-f6211cd5f70e" targetNamespace="http://schemas.microsoft.com/office/2006/metadata/properties" ma:root="true" ma:fieldsID="9bc5a14b30d7f1d7828a3ce204af2a6d" ns3:_="" ns4:_="">
    <xsd:import namespace="14dc06ee-e31a-4d25-81ea-3d4566fe9411"/>
    <xsd:import namespace="58117694-ffd4-4546-bf26-f6211cd5f70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_activity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dc06ee-e31a-4d25-81ea-3d4566fe941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_activity" ma:index="21" nillable="true" ma:displayName="_activity" ma:hidden="true" ma:internalName="_activity">
      <xsd:simpleType>
        <xsd:restriction base="dms:Note"/>
      </xsd:simple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8117694-ffd4-4546-bf26-f6211cd5f70e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共有相手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共有相手の詳細情報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4" nillable="true" ma:displayName="共有のヒントのハッシュ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2C7A443-201F-4014-87AB-C02A2B891FFC}">
  <ds:schemaRefs>
    <ds:schemaRef ds:uri="http://schemas.microsoft.com/office/2006/documentManagement/types"/>
    <ds:schemaRef ds:uri="http://purl.org/dc/terms/"/>
    <ds:schemaRef ds:uri="http://purl.org/dc/elements/1.1/"/>
    <ds:schemaRef ds:uri="http://schemas.microsoft.com/office/infopath/2007/PartnerControls"/>
    <ds:schemaRef ds:uri="58117694-ffd4-4546-bf26-f6211cd5f70e"/>
    <ds:schemaRef ds:uri="http://www.w3.org/XML/1998/namespace"/>
    <ds:schemaRef ds:uri="http://schemas.microsoft.com/office/2006/metadata/properties"/>
    <ds:schemaRef ds:uri="14dc06ee-e31a-4d25-81ea-3d4566fe9411"/>
    <ds:schemaRef ds:uri="http://purl.org/dc/dcmitype/"/>
    <ds:schemaRef ds:uri="http://schemas.openxmlformats.org/package/2006/metadata/core-properties"/>
  </ds:schemaRefs>
</ds:datastoreItem>
</file>

<file path=customXml/itemProps2.xml><?xml version="1.0" encoding="utf-8"?>
<ds:datastoreItem xmlns:ds="http://schemas.openxmlformats.org/officeDocument/2006/customXml" ds:itemID="{61DA8E2A-FF3C-4C7A-ADD4-C7CFA18D6C9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38250C1-1F0D-4A11-8D8E-390BCBE079A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4dc06ee-e31a-4d25-81ea-3d4566fe9411"/>
    <ds:schemaRef ds:uri="58117694-ffd4-4546-bf26-f6211cd5f7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10</vt:i4>
      </vt:variant>
    </vt:vector>
  </HeadingPairs>
  <TitlesOfParts>
    <vt:vector size="10" baseType="lpstr">
      <vt:lpstr>IEEE Cover</vt:lpstr>
      <vt:lpstr>Objectives</vt:lpstr>
      <vt:lpstr>Graphic Schedule</vt:lpstr>
      <vt:lpstr>Necessary Registration</vt:lpstr>
      <vt:lpstr>Patemt-Policy; AntiTrust</vt:lpstr>
      <vt:lpstr>May 13 Mon</vt:lpstr>
      <vt:lpstr>May 14 Tue</vt:lpstr>
      <vt:lpstr>May 15 Wed</vt:lpstr>
      <vt:lpstr>May 16 Thu</vt:lpstr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2013-03-21T17:54:27Z</dcterms:created>
  <dcterms:modified xsi:type="dcterms:W3CDTF">2024-05-13T13:03:06Z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0x010100D7368424E1B74C48AB29D726EB58938A</vt:lpwstr>
  </property>
</Properties>
</file>