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8_{67178C6D-FA5C-4F3A-89F4-D99CED5E0A23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36" l="1"/>
  <c r="B17" i="36"/>
  <c r="L18" i="36"/>
  <c r="L19" i="36"/>
  <c r="L20" i="36"/>
  <c r="K18" i="36"/>
  <c r="K19" i="36" s="1"/>
  <c r="K20" i="36" s="1"/>
  <c r="J18" i="36"/>
  <c r="J19" i="36" s="1"/>
  <c r="J20" i="36" s="1"/>
  <c r="I18" i="36"/>
  <c r="I19" i="36" s="1"/>
  <c r="I20" i="36" s="1"/>
  <c r="H18" i="36"/>
  <c r="H19" i="36" s="1"/>
  <c r="H20" i="36" s="1"/>
  <c r="L17" i="36"/>
  <c r="K17" i="36"/>
  <c r="J17" i="36"/>
  <c r="I17" i="36"/>
  <c r="H17" i="36"/>
  <c r="B36" i="25" l="1"/>
  <c r="I13" i="11"/>
  <c r="K16" i="11"/>
  <c r="J16" i="11"/>
  <c r="H16" i="11"/>
  <c r="K15" i="11"/>
  <c r="J15" i="11"/>
  <c r="H15" i="11"/>
  <c r="K13" i="11"/>
  <c r="J13" i="11"/>
  <c r="H13" i="11"/>
  <c r="I34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J14" i="11" l="1"/>
  <c r="K3" i="31"/>
  <c r="L3" i="31" s="1"/>
  <c r="L25" i="25" l="1"/>
  <c r="K25" i="25"/>
  <c r="J25" i="25"/>
  <c r="J4" i="25"/>
  <c r="L23" i="25"/>
  <c r="K23" i="25"/>
  <c r="J23" i="25"/>
  <c r="I4" i="25"/>
  <c r="L4" i="25"/>
  <c r="K4" i="25"/>
  <c r="AC37" i="32"/>
  <c r="Z10" i="32"/>
  <c r="Z11" i="32" s="1"/>
  <c r="AC9" i="32"/>
  <c r="AB9" i="32"/>
  <c r="AA9" i="32"/>
  <c r="B6" i="32"/>
  <c r="D6" i="32" s="1"/>
  <c r="H6" i="32" s="1"/>
  <c r="L6" i="32" s="1"/>
  <c r="P6" i="32" s="1"/>
  <c r="T6" i="32" s="1"/>
  <c r="W6" i="32" s="1"/>
  <c r="Z12" i="32" l="1"/>
  <c r="AC11" i="32"/>
  <c r="AB11" i="32"/>
  <c r="AA11" i="32"/>
  <c r="AA10" i="32"/>
  <c r="AB10" i="32"/>
  <c r="AC10" i="32"/>
  <c r="AA12" i="32" l="1"/>
  <c r="AC12" i="32"/>
  <c r="AB12" i="32"/>
  <c r="Z13" i="32"/>
  <c r="K7" i="36"/>
  <c r="Z14" i="32" l="1"/>
  <c r="AC13" i="32"/>
  <c r="AB13" i="32"/>
  <c r="AA13" i="32"/>
  <c r="L7" i="36"/>
  <c r="Z15" i="32" l="1"/>
  <c r="AC14" i="32"/>
  <c r="AB14" i="32"/>
  <c r="AA14" i="32"/>
  <c r="B9" i="36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B13" i="11" l="1"/>
  <c r="B14" i="11" s="1"/>
  <c r="B13" i="36"/>
  <c r="B14" i="36" s="1"/>
  <c r="B15" i="11" s="1"/>
  <c r="I14" i="11"/>
  <c r="I15" i="11" s="1"/>
  <c r="I16" i="11" s="1"/>
  <c r="I13" i="36"/>
  <c r="I14" i="36" s="1"/>
  <c r="L13" i="11"/>
  <c r="L14" i="11" s="1"/>
  <c r="L13" i="36"/>
  <c r="L14" i="36" s="1"/>
  <c r="L15" i="36" s="1"/>
  <c r="L16" i="36" s="1"/>
  <c r="K14" i="11"/>
  <c r="K13" i="36"/>
  <c r="K14" i="36" s="1"/>
  <c r="K15" i="36" s="1"/>
  <c r="K16" i="36" s="1"/>
  <c r="Z16" i="32"/>
  <c r="AC15" i="32"/>
  <c r="AB15" i="32"/>
  <c r="AA15" i="32"/>
  <c r="B13" i="31"/>
  <c r="B15" i="31" s="1"/>
  <c r="B16" i="31" s="1"/>
  <c r="B17" i="31" s="1"/>
  <c r="H9" i="36"/>
  <c r="H10" i="36" s="1"/>
  <c r="I15" i="36" l="1"/>
  <c r="I16" i="36" s="1"/>
  <c r="Z17" i="32"/>
  <c r="AC16" i="32"/>
  <c r="AB16" i="32"/>
  <c r="AA16" i="32"/>
  <c r="B19" i="31"/>
  <c r="B21" i="31" s="1"/>
  <c r="B22" i="31" s="1"/>
  <c r="B23" i="31" s="1"/>
  <c r="L16" i="11"/>
  <c r="I33" i="11"/>
  <c r="L26" i="25"/>
  <c r="L27" i="25" s="1"/>
  <c r="L28" i="25" s="1"/>
  <c r="L29" i="25" s="1"/>
  <c r="L31" i="25" s="1"/>
  <c r="L32" i="25" s="1"/>
  <c r="L33" i="25" s="1"/>
  <c r="L34" i="25" l="1"/>
  <c r="L35" i="25" s="1"/>
  <c r="L36" i="25" s="1"/>
  <c r="B16" i="11"/>
  <c r="B15" i="36"/>
  <c r="B16" i="36" s="1"/>
  <c r="Z18" i="32"/>
  <c r="AA17" i="32"/>
  <c r="AB17" i="32"/>
  <c r="AC17" i="32"/>
  <c r="H11" i="36"/>
  <c r="B31" i="25"/>
  <c r="B32" i="25" s="1"/>
  <c r="B33" i="25" s="1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I26" i="25"/>
  <c r="I27" i="25" s="1"/>
  <c r="I28" i="25" s="1"/>
  <c r="I29" i="25" s="1"/>
  <c r="H26" i="25"/>
  <c r="L15" i="11" l="1"/>
  <c r="H14" i="11"/>
  <c r="H13" i="36"/>
  <c r="H14" i="36" s="1"/>
  <c r="H15" i="36" s="1"/>
  <c r="H16" i="36" s="1"/>
  <c r="K34" i="25"/>
  <c r="K35" i="25" s="1"/>
  <c r="K36" i="25" s="1"/>
  <c r="B19" i="36"/>
  <c r="B20" i="36" s="1"/>
  <c r="B34" i="25"/>
  <c r="J32" i="25"/>
  <c r="J33" i="25" s="1"/>
  <c r="I31" i="25"/>
  <c r="Z19" i="32"/>
  <c r="AC18" i="32"/>
  <c r="AA18" i="32"/>
  <c r="AB18" i="32"/>
  <c r="H27" i="25"/>
  <c r="H28" i="25" s="1"/>
  <c r="H29" i="25" s="1"/>
  <c r="H31" i="25" s="1"/>
  <c r="H32" i="25" s="1"/>
  <c r="H33" i="25" s="1"/>
  <c r="B35" i="25" l="1"/>
  <c r="H34" i="25"/>
  <c r="H35" i="25" s="1"/>
  <c r="H36" i="25" s="1"/>
  <c r="J34" i="25"/>
  <c r="J35" i="25" s="1"/>
  <c r="J36" i="25" s="1"/>
  <c r="I32" i="25"/>
  <c r="I33" i="25" s="1"/>
  <c r="H12" i="31"/>
  <c r="H13" i="31" s="1"/>
  <c r="B37" i="25"/>
  <c r="Z20" i="32"/>
  <c r="AC19" i="32"/>
  <c r="AB19" i="32"/>
  <c r="AA19" i="32"/>
  <c r="I34" i="25" l="1"/>
  <c r="I35" i="25" s="1"/>
  <c r="I36" i="25" s="1"/>
  <c r="K37" i="25"/>
  <c r="J12" i="31"/>
  <c r="J13" i="31" s="1"/>
  <c r="I12" i="31"/>
  <c r="I13" i="31" s="1"/>
  <c r="Z21" i="32"/>
  <c r="AB20" i="32"/>
  <c r="AA20" i="32"/>
  <c r="AC20" i="32"/>
  <c r="L12" i="31" l="1"/>
  <c r="L13" i="31" s="1"/>
  <c r="K12" i="31"/>
  <c r="K13" i="31" s="1"/>
  <c r="Z22" i="32"/>
  <c r="AC21" i="32"/>
  <c r="AA21" i="32"/>
  <c r="AB21" i="32"/>
  <c r="H16" i="31"/>
  <c r="H37" i="25" l="1"/>
  <c r="L37" i="25"/>
  <c r="AB22" i="32"/>
  <c r="Z23" i="32"/>
  <c r="AC22" i="32"/>
  <c r="AA22" i="32"/>
  <c r="J16" i="31"/>
  <c r="H17" i="31"/>
  <c r="I37" i="25"/>
  <c r="J37" i="25" l="1"/>
  <c r="Z24" i="32"/>
  <c r="AC23" i="32"/>
  <c r="AB23" i="32"/>
  <c r="AA23" i="32"/>
  <c r="J17" i="31"/>
  <c r="H19" i="31"/>
  <c r="I16" i="31"/>
  <c r="K16" i="31"/>
  <c r="L16" i="31" s="1"/>
  <c r="AA24" i="32" l="1"/>
  <c r="Z25" i="32"/>
  <c r="AC24" i="32"/>
  <c r="AB24" i="32"/>
  <c r="J19" i="31"/>
  <c r="H21" i="31"/>
  <c r="I17" i="31"/>
  <c r="K17" i="31"/>
  <c r="L17" i="31" s="1"/>
  <c r="Z26" i="32" l="1"/>
  <c r="AC25" i="32"/>
  <c r="AB25" i="32"/>
  <c r="AA25" i="32"/>
  <c r="H22" i="31"/>
  <c r="J21" i="31"/>
  <c r="K19" i="31"/>
  <c r="L19" i="31" s="1"/>
  <c r="I19" i="31"/>
  <c r="AC26" i="32" l="1"/>
  <c r="AA26" i="32"/>
  <c r="Z27" i="32"/>
  <c r="AB26" i="32"/>
  <c r="I21" i="31"/>
  <c r="K21" i="31"/>
  <c r="L21" i="31" s="1"/>
  <c r="J22" i="31"/>
  <c r="H23" i="31"/>
  <c r="J23" i="31" s="1"/>
  <c r="Z28" i="32" l="1"/>
  <c r="AC27" i="32"/>
  <c r="AB27" i="32"/>
  <c r="AA27" i="32"/>
  <c r="I23" i="31"/>
  <c r="K23" i="31"/>
  <c r="L23" i="31" s="1"/>
  <c r="I22" i="31"/>
  <c r="K22" i="31"/>
  <c r="L22" i="31" s="1"/>
  <c r="AC28" i="32" l="1"/>
  <c r="Z29" i="32"/>
  <c r="AB28" i="32"/>
  <c r="AA28" i="32"/>
  <c r="Z30" i="32" l="1"/>
  <c r="AC29" i="32"/>
  <c r="AA29" i="32"/>
  <c r="AB29" i="32"/>
  <c r="Z31" i="32" l="1"/>
  <c r="AB30" i="32"/>
  <c r="AC30" i="32"/>
  <c r="AA30" i="32"/>
  <c r="Z32" i="32" l="1"/>
  <c r="AC31" i="32"/>
  <c r="AB31" i="32"/>
  <c r="AA31" i="32"/>
  <c r="AC32" i="32" l="1"/>
  <c r="AB32" i="32"/>
  <c r="Z33" i="32"/>
  <c r="AA32" i="32"/>
  <c r="Z34" i="32" l="1"/>
  <c r="AA33" i="32"/>
  <c r="AC33" i="32"/>
  <c r="AB33" i="32"/>
  <c r="AC34" i="32" l="1"/>
  <c r="AB34" i="32"/>
  <c r="Z35" i="32"/>
  <c r="AA34" i="32"/>
  <c r="Z36" i="32" l="1"/>
  <c r="AC35" i="32"/>
  <c r="AB35" i="32"/>
  <c r="AA35" i="32"/>
  <c r="Z37" i="32" l="1"/>
  <c r="AB36" i="32"/>
  <c r="AA36" i="32"/>
  <c r="AC36" i="32"/>
  <c r="Z38" i="32" l="1"/>
  <c r="AB37" i="32"/>
  <c r="AA37" i="32"/>
  <c r="AA38" i="32" l="1"/>
  <c r="AC38" i="32"/>
  <c r="AB38" i="32"/>
  <c r="Z39" i="32"/>
  <c r="Z40" i="32" l="1"/>
  <c r="AC39" i="32"/>
  <c r="AB39" i="32"/>
  <c r="AA39" i="32"/>
  <c r="AB40" i="32" l="1"/>
  <c r="AC40" i="32"/>
  <c r="AA40" i="32"/>
</calcChain>
</file>

<file path=xl/sharedStrings.xml><?xml version="1.0" encoding="utf-8"?>
<sst xmlns="http://schemas.openxmlformats.org/spreadsheetml/2006/main" count="591" uniqueCount="356">
  <si>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</si>
  <si>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</si>
  <si>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</si>
  <si>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</si>
  <si>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</si>
  <si>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</si>
  <si>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</si>
  <si>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</si>
  <si>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</si>
  <si>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</si>
  <si>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</si>
  <si>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</si>
  <si>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</si>
  <si>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</si>
  <si>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</si>
  <si>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</si>
  <si>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</si>
  <si>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</si>
  <si>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</si>
  <si>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</si>
  <si>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</si>
  <si>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</si>
  <si>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</si>
  <si>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</si>
  <si>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</si>
  <si>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</si>
  <si>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</si>
  <si>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</si>
  <si>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</si>
  <si>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</si>
  <si>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</si>
  <si>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</si>
  <si>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</si>
  <si>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</si>
  <si>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</si>
  <si>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</si>
  <si>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</si>
  <si>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</si>
  <si>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</si>
  <si>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</si>
  <si>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</si>
  <si>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</si>
  <si>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</si>
  <si>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</si>
  <si>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</si>
  <si>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</si>
  <si>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</si>
  <si>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</si>
  <si>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</si>
  <si>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</si>
  <si>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</si>
  <si>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</si>
  <si>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</si>
  <si>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</si>
  <si>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</si>
  <si>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</si>
  <si>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</si>
  <si>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</si>
  <si>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</si>
  <si>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</si>
  <si>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</si>
  <si>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</si>
  <si>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</si>
  <si>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</si>
  <si>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</si>
  <si>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</si>
  <si>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</si>
  <si>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</si>
  <si>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</si>
  <si>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</si>
  <si>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</si>
  <si>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</si>
  <si>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</si>
  <si>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</si>
  <si>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</si>
  <si>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</si>
  <si>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</si>
  <si>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</si>
  <si>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</si>
  <si>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</si>
  <si>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</si>
  <si>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</si>
  <si>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</si>
  <si>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</si>
  <si>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</si>
  <si>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</si>
  <si>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</si>
  <si>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</si>
  <si>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</si>
  <si>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</si>
  <si>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</si>
  <si>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</si>
  <si>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</si>
  <si>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</si>
  <si>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</si>
  <si>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</si>
  <si>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</si>
  <si>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</si>
  <si>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</si>
  <si>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</si>
  <si>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</si>
  <si>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</si>
  <si>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</si>
  <si>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</si>
  <si>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</si>
  <si>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</si>
  <si>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</si>
  <si>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</si>
  <si>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</si>
  <si>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</si>
  <si>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</si>
  <si>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</si>
  <si>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</si>
  <si>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</si>
  <si>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</si>
  <si>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</si>
  <si>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</si>
  <si>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</si>
  <si>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</si>
  <si>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</si>
  <si>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</si>
  <si>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</si>
  <si>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</si>
  <si>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</si>
  <si>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</si>
  <si>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</si>
  <si>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</si>
  <si>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</si>
  <si>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</si>
  <si>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</si>
  <si>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</si>
  <si>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</si>
  <si>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</si>
  <si>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</si>
  <si>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</si>
  <si>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</si>
  <si>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</si>
  <si>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</si>
  <si>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</si>
  <si>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</si>
  <si>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</si>
  <si>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</si>
  <si>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</si>
  <si>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</si>
  <si>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</si>
  <si>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</si>
  <si>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</si>
  <si>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</si>
  <si>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</si>
  <si>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</si>
  <si>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</si>
  <si>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</si>
  <si>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</si>
  <si>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</si>
  <si>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</si>
  <si>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</si>
  <si>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</si>
  <si>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</si>
  <si>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</si>
  <si>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</si>
  <si>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</si>
  <si>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</si>
  <si>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</si>
  <si>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</si>
  <si>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</si>
  <si>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</si>
  <si>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</si>
  <si>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</si>
  <si>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</si>
  <si>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</si>
  <si>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</si>
  <si>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</si>
  <si>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</si>
  <si>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</si>
  <si>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</si>
  <si>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</si>
  <si>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</si>
  <si>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</si>
  <si>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</si>
  <si>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</si>
  <si>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</si>
  <si>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</si>
  <si>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</si>
  <si>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</si>
  <si>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</si>
  <si>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</si>
  <si>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</si>
  <si>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</si>
  <si>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</si>
  <si>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</si>
  <si>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</si>
  <si>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</si>
  <si>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</si>
  <si>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</si>
  <si>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</si>
  <si>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</si>
  <si>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</si>
  <si>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</si>
  <si>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</si>
  <si>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</si>
  <si>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</si>
  <si>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</si>
  <si>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</si>
  <si>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</si>
  <si>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</si>
  <si>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</si>
  <si>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</si>
  <si>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</si>
  <si>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</si>
  <si>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</si>
  <si>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</si>
  <si>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</si>
  <si>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</si>
  <si>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</si>
  <si>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</si>
  <si>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</si>
  <si>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</si>
  <si>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</si>
  <si>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</si>
  <si>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</si>
  <si>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</si>
  <si>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</si>
  <si>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</si>
  <si>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</si>
  <si>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</si>
  <si>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</si>
  <si>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</si>
  <si>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</si>
  <si>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</si>
  <si>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</si>
  <si>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</si>
  <si>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</si>
  <si>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</si>
  <si>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</si>
  <si>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</si>
  <si>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</si>
  <si>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</si>
  <si>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</si>
  <si>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</si>
  <si>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</si>
  <si>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</si>
  <si>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</si>
  <si>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•Update draft#1.16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</si>
  <si>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draft#1.16</t>
    </r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</si>
  <si>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</si>
  <si>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</si>
  <si>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</si>
  <si>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</si>
  <si>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</si>
  <si>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</si>
  <si>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</si>
  <si>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</si>
  <si>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</si>
  <si>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</si>
  <si>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Local
Time(CEST)
=UTC+2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</si>
  <si>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</si>
  <si>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</si>
  <si>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</si>
  <si>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</si>
  <si>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</si>
  <si>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</si>
  <si>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</si>
  <si>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</si>
  <si>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</si>
  <si>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</si>
  <si>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</si>
  <si>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</si>
  <si>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</si>
  <si>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</si>
  <si>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</si>
  <si>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</si>
  <si>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</si>
  <si>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</si>
  <si>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</si>
  <si>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</si>
  <si>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</si>
  <si>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</si>
  <si>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</si>
  <si>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</si>
  <si>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</si>
  <si>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</si>
  <si>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</si>
  <si>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</si>
  <si>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24-0218-00</t>
    <phoneticPr fontId="23"/>
  </si>
  <si>
    <t>24-0210-00</t>
    <phoneticPr fontId="23"/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</si>
  <si>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</si>
  <si>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</si>
  <si>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</si>
  <si>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</si>
  <si>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</si>
  <si>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</si>
  <si>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</si>
  <si>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</si>
  <si>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</si>
  <si>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</si>
  <si>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</si>
  <si>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24-0210-02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</si>
  <si>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</si>
  <si>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</si>
  <si>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</si>
  <si>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</si>
  <si>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</si>
  <si>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</si>
  <si>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</si>
  <si>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</si>
  <si>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</si>
  <si>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</si>
  <si>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</si>
  <si>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</si>
  <si>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</si>
  <si>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</si>
  <si>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</si>
  <si>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</si>
  <si>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</si>
  <si>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</si>
  <si>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22-0389-04</t>
    <phoneticPr fontId="23"/>
  </si>
  <si>
    <t>23-0557-03</t>
    <phoneticPr fontId="23"/>
  </si>
  <si>
    <t>Progress Report and Time Line</t>
    <phoneticPr fontId="23"/>
  </si>
  <si>
    <t>23-056-06
23-361-03</t>
    <phoneticPr fontId="23"/>
  </si>
  <si>
    <t>23-0576-03</t>
    <phoneticPr fontId="23"/>
  </si>
  <si>
    <t>23-00562-09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</si>
  <si>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</si>
  <si>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</si>
  <si>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</si>
  <si>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</si>
  <si>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</si>
  <si>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</si>
  <si>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</si>
  <si>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</si>
  <si>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</si>
  <si>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</si>
  <si>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</si>
  <si>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</si>
  <si>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</si>
  <si>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</si>
  <si>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24-0210-03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</si>
  <si>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</si>
  <si>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</si>
  <si>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</si>
  <si>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24-0057-00</t>
    <phoneticPr fontId="23"/>
  </si>
  <si>
    <t>22-0519-07</t>
    <phoneticPr fontId="23"/>
  </si>
  <si>
    <t>23-0605-01</t>
    <phoneticPr fontId="23"/>
  </si>
  <si>
    <t>15-24-0210-02</t>
    <phoneticPr fontId="23"/>
  </si>
  <si>
    <t>2024-0510</t>
    <phoneticPr fontId="23"/>
  </si>
  <si>
    <t>Performance Evaluation of Channel Coding with Interleaver Based on TG6ma Channel Model for Some Classes of Coexistence</t>
  </si>
  <si>
    <t>24-0247-00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</si>
  <si>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</si>
  <si>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</si>
  <si>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24-0246-00</t>
    <phoneticPr fontId="23"/>
  </si>
  <si>
    <t>Daisuke Anzai, Kosei Nagai, Takumi Kobayashi, Marco Hernandez, Ryuji Kohno</t>
    <phoneticPr fontId="23"/>
  </si>
  <si>
    <t>Propagation Channel Parameters of UWB Communication Applications for Human BAN (HBAN) Use Cases</t>
    <phoneticPr fontId="23"/>
  </si>
  <si>
    <t>24-0145-03</t>
    <phoneticPr fontId="23"/>
  </si>
  <si>
    <t>Daisuke Anzai, Sho Asano, Takumi Kobayashi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</si>
  <si>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</si>
  <si>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</si>
  <si>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24-0248-00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</si>
</sst>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/>
    <xf numFmtId="180" fontId="28" fillId="0" borderId="0"/>
    <xf numFmtId="0" fontId="93" fillId="0" borderId="0"/>
    <xf numFmtId="0" fontId="94" fillId="0" borderId="0" applyNumberFormat="0" applyFill="0" applyBorder="0" applyAlignment="0" applyProtection="0"/>
    <xf numFmtId="0" fontId="93" fillId="0" borderId="0"/>
    <xf numFmtId="0" fontId="93" fillId="0" borderId="0"/>
  </cellStyleXfs>
  <cellXfs count="560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5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9" fillId="0" borderId="0" xfId="0" applyFont="1" applyAlignment="1">
      <alignment horizontal="left" vertical="center" indent="3" readingOrder="1"/>
    </xf>
    <xf numFmtId="0" fontId="98" fillId="0" borderId="0" xfId="0" applyFont="1" applyAlignment="1">
      <alignment horizontal="left" vertical="center" indent="3" readingOrder="1"/>
    </xf>
    <xf numFmtId="0" fontId="101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3" fillId="0" borderId="0" xfId="7" applyNumberFormat="1" applyFont="1" applyAlignment="1">
      <alignment horizontal="center" vertical="center"/>
    </xf>
    <xf numFmtId="0" fontId="104" fillId="0" borderId="0" xfId="7" applyFont="1" applyAlignment="1">
      <alignment horizontal="center"/>
    </xf>
    <xf numFmtId="0" fontId="105" fillId="0" borderId="0" xfId="7" applyFont="1"/>
    <xf numFmtId="0" fontId="105" fillId="0" borderId="0" xfId="7" applyFont="1" applyAlignment="1">
      <alignment horizontal="center"/>
    </xf>
    <xf numFmtId="0" fontId="5" fillId="14" borderId="0" xfId="7" applyFill="1"/>
    <xf numFmtId="0" fontId="3" fillId="14" borderId="0" xfId="7" applyFont="1" applyFill="1"/>
    <xf numFmtId="0" fontId="105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7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14" borderId="0" xfId="7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10" fillId="0" borderId="0" xfId="0" applyFont="1" applyAlignment="1">
      <alignment vertical="center"/>
    </xf>
    <xf numFmtId="0" fontId="59" fillId="0" borderId="0" xfId="0" applyFont="1"/>
    <xf numFmtId="0" fontId="111" fillId="0" borderId="0" xfId="0" applyFont="1" applyAlignment="1">
      <alignment vertical="center"/>
    </xf>
    <xf numFmtId="0" fontId="109" fillId="0" borderId="0" xfId="2" applyFont="1" applyAlignment="1" applyProtection="1">
      <alignment vertical="center"/>
    </xf>
    <xf numFmtId="0" fontId="95" fillId="0" borderId="0" xfId="7" applyFont="1" applyAlignment="1">
      <alignment horizontal="center"/>
    </xf>
    <xf numFmtId="0" fontId="111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6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6" fillId="9" borderId="17" xfId="0" applyFont="1" applyFill="1" applyBorder="1" applyAlignment="1">
      <alignment horizontal="center" vertical="center" wrapText="1"/>
    </xf>
    <xf numFmtId="0" fontId="61" fillId="25" borderId="17" xfId="0" applyFont="1" applyFill="1" applyBorder="1" applyAlignment="1">
      <alignment horizontal="center" vertical="center" wrapText="1"/>
    </xf>
    <xf numFmtId="0" fontId="96" fillId="9" borderId="20" xfId="0" applyFont="1" applyFill="1" applyBorder="1" applyAlignment="1">
      <alignment horizontal="center" vertical="center" wrapText="1"/>
    </xf>
    <xf numFmtId="0" fontId="96" fillId="26" borderId="20" xfId="0" applyFont="1" applyFill="1" applyBorder="1" applyAlignment="1">
      <alignment horizontal="center" vertical="center" wrapText="1"/>
    </xf>
    <xf numFmtId="0" fontId="96" fillId="26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2" borderId="12" xfId="0" applyFont="1" applyFill="1" applyBorder="1" applyAlignment="1">
      <alignment vertical="center"/>
    </xf>
    <xf numFmtId="0" fontId="27" fillId="22" borderId="0" xfId="0" applyFont="1" applyFill="1" applyAlignment="1">
      <alignment vertical="center"/>
    </xf>
    <xf numFmtId="0" fontId="27" fillId="22" borderId="0" xfId="0" applyFont="1" applyFill="1" applyAlignment="1">
      <alignment horizontal="left" vertical="center"/>
    </xf>
    <xf numFmtId="0" fontId="69" fillId="22" borderId="0" xfId="0" applyFont="1" applyFill="1" applyAlignment="1">
      <alignment vertical="center"/>
    </xf>
    <xf numFmtId="0" fontId="70" fillId="22" borderId="0" xfId="0" applyFont="1" applyFill="1" applyAlignment="1">
      <alignment horizontal="left" vertical="center" indent="1"/>
    </xf>
    <xf numFmtId="0" fontId="67" fillId="22" borderId="0" xfId="0" applyFont="1" applyFill="1" applyAlignment="1">
      <alignment vertical="center"/>
    </xf>
    <xf numFmtId="0" fontId="68" fillId="22" borderId="0" xfId="0" applyFont="1" applyFill="1" applyAlignment="1">
      <alignment vertical="center"/>
    </xf>
    <xf numFmtId="0" fontId="68" fillId="22" borderId="8" xfId="0" applyFont="1" applyFill="1" applyBorder="1" applyAlignment="1">
      <alignment vertical="center"/>
    </xf>
    <xf numFmtId="0" fontId="70" fillId="22" borderId="0" xfId="0" applyFont="1" applyFill="1" applyAlignment="1">
      <alignment vertical="center"/>
    </xf>
    <xf numFmtId="0" fontId="70" fillId="22" borderId="8" xfId="0" applyFont="1" applyFill="1" applyBorder="1" applyAlignment="1">
      <alignment horizontal="left" vertical="center" indent="1"/>
    </xf>
    <xf numFmtId="0" fontId="70" fillId="22" borderId="8" xfId="0" applyFont="1" applyFill="1" applyBorder="1" applyAlignment="1">
      <alignment vertical="center"/>
    </xf>
    <xf numFmtId="0" fontId="71" fillId="22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2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2" borderId="4" xfId="0" applyFont="1" applyFill="1" applyBorder="1" applyAlignment="1">
      <alignment horizontal="left" vertical="center"/>
    </xf>
    <xf numFmtId="0" fontId="67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vertical="center"/>
    </xf>
    <xf numFmtId="0" fontId="70" fillId="22" borderId="6" xfId="0" applyFont="1" applyFill="1" applyBorder="1" applyAlignment="1">
      <alignment vertical="center"/>
    </xf>
    <xf numFmtId="0" fontId="72" fillId="22" borderId="4" xfId="0" applyFont="1" applyFill="1" applyBorder="1" applyAlignment="1">
      <alignment vertical="center"/>
    </xf>
    <xf numFmtId="0" fontId="69" fillId="22" borderId="5" xfId="0" applyFont="1" applyFill="1" applyBorder="1" applyAlignment="1">
      <alignment vertical="center"/>
    </xf>
    <xf numFmtId="0" fontId="70" fillId="22" borderId="5" xfId="0" applyFont="1" applyFill="1" applyBorder="1" applyAlignment="1">
      <alignment horizontal="left" vertical="center" indent="1"/>
    </xf>
    <xf numFmtId="0" fontId="70" fillId="22" borderId="6" xfId="0" applyFont="1" applyFill="1" applyBorder="1" applyAlignment="1">
      <alignment horizontal="left" vertical="center" indent="1"/>
    </xf>
    <xf numFmtId="184" fontId="13" fillId="29" borderId="27" xfId="0" applyNumberFormat="1" applyFont="1" applyFill="1" applyBorder="1" applyAlignment="1">
      <alignment horizontal="center"/>
    </xf>
    <xf numFmtId="184" fontId="13" fillId="30" borderId="27" xfId="0" applyNumberFormat="1" applyFont="1" applyFill="1" applyBorder="1" applyAlignment="1">
      <alignment horizontal="center"/>
    </xf>
    <xf numFmtId="182" fontId="115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7" fillId="31" borderId="2" xfId="0" applyFont="1" applyFill="1" applyBorder="1" applyAlignment="1">
      <alignment horizontal="left" vertical="center" indent="2"/>
    </xf>
    <xf numFmtId="0" fontId="118" fillId="31" borderId="2" xfId="0" applyFont="1" applyFill="1" applyBorder="1" applyAlignment="1">
      <alignment vertical="center"/>
    </xf>
    <xf numFmtId="0" fontId="118" fillId="31" borderId="2" xfId="0" applyFont="1" applyFill="1" applyBorder="1" applyAlignment="1">
      <alignment horizontal="center" vertical="center"/>
    </xf>
    <xf numFmtId="0" fontId="118" fillId="31" borderId="3" xfId="0" applyFont="1" applyFill="1" applyBorder="1" applyAlignment="1">
      <alignment vertical="center"/>
    </xf>
    <xf numFmtId="0" fontId="117" fillId="31" borderId="0" xfId="0" applyFont="1" applyFill="1" applyAlignment="1">
      <alignment horizontal="left" indent="2"/>
    </xf>
    <xf numFmtId="0" fontId="105" fillId="31" borderId="0" xfId="0" applyFont="1" applyFill="1"/>
    <xf numFmtId="0" fontId="105" fillId="31" borderId="8" xfId="0" applyFont="1" applyFill="1" applyBorder="1"/>
    <xf numFmtId="0" fontId="118" fillId="31" borderId="5" xfId="0" applyFont="1" applyFill="1" applyBorder="1" applyAlignment="1">
      <alignment horizontal="left" vertical="center" indent="2"/>
    </xf>
    <xf numFmtId="0" fontId="118" fillId="31" borderId="5" xfId="0" applyFont="1" applyFill="1" applyBorder="1" applyAlignment="1">
      <alignment vertical="center"/>
    </xf>
    <xf numFmtId="0" fontId="118" fillId="31" borderId="5" xfId="0" applyFont="1" applyFill="1" applyBorder="1" applyAlignment="1">
      <alignment horizontal="center" vertical="center"/>
    </xf>
    <xf numFmtId="0" fontId="118" fillId="31" borderId="6" xfId="0" applyFont="1" applyFill="1" applyBorder="1" applyAlignment="1">
      <alignment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80" fillId="32" borderId="44" xfId="18" applyFont="1" applyFill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30" borderId="28" xfId="0" applyNumberFormat="1" applyFont="1" applyFill="1" applyBorder="1" applyAlignment="1">
      <alignment horizontal="center"/>
    </xf>
    <xf numFmtId="184" fontId="13" fillId="30" borderId="13" xfId="0" applyNumberFormat="1" applyFont="1" applyFill="1" applyBorder="1" applyAlignment="1">
      <alignment horizontal="center"/>
    </xf>
    <xf numFmtId="184" fontId="13" fillId="30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1" fillId="0" borderId="0" xfId="2" applyFont="1" applyAlignment="1" applyProtection="1"/>
    <xf numFmtId="0" fontId="126" fillId="0" borderId="0" xfId="2" applyFont="1" applyAlignment="1" applyProtection="1"/>
    <xf numFmtId="0" fontId="12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9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120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3" fillId="14" borderId="0" xfId="7" applyFont="1" applyFill="1" applyAlignment="1">
      <alignment horizontal="left"/>
    </xf>
    <xf numFmtId="0" fontId="43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 wrapText="1"/>
    </xf>
    <xf numFmtId="0" fontId="25" fillId="14" borderId="0" xfId="7" applyFont="1" applyFill="1" applyAlignment="1">
      <alignment horizontal="center" vertical="center"/>
    </xf>
    <xf numFmtId="0" fontId="43" fillId="14" borderId="0" xfId="7" applyFont="1" applyFill="1" applyAlignment="1">
      <alignment horizontal="left" vertical="center" wrapText="1"/>
    </xf>
    <xf numFmtId="0" fontId="55" fillId="14" borderId="0" xfId="7" applyFont="1" applyFill="1" applyAlignment="1">
      <alignment horizontal="center" vertical="center" wrapText="1"/>
    </xf>
    <xf numFmtId="182" fontId="106" fillId="14" borderId="0" xfId="7" applyNumberFormat="1" applyFont="1" applyFill="1" applyAlignment="1">
      <alignment horizontal="center" vertical="center"/>
    </xf>
    <xf numFmtId="0" fontId="98" fillId="4" borderId="1" xfId="0" applyFont="1" applyFill="1" applyBorder="1" applyAlignment="1">
      <alignment horizontal="center" vertical="center"/>
    </xf>
    <xf numFmtId="0" fontId="98" fillId="4" borderId="2" xfId="0" applyFont="1" applyFill="1" applyBorder="1" applyAlignment="1">
      <alignment horizontal="center" vertical="center"/>
    </xf>
    <xf numFmtId="0" fontId="98" fillId="4" borderId="3" xfId="0" applyFont="1" applyFill="1" applyBorder="1" applyAlignment="1">
      <alignment horizontal="center" vertical="center"/>
    </xf>
    <xf numFmtId="0" fontId="98" fillId="4" borderId="4" xfId="0" applyFont="1" applyFill="1" applyBorder="1" applyAlignment="1">
      <alignment horizontal="center" vertical="center"/>
    </xf>
    <xf numFmtId="0" fontId="98" fillId="4" borderId="5" xfId="0" applyFont="1" applyFill="1" applyBorder="1" applyAlignment="1">
      <alignment horizontal="center" vertical="center"/>
    </xf>
    <xf numFmtId="0" fontId="98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8" fillId="34" borderId="12" xfId="0" applyFont="1" applyFill="1" applyBorder="1" applyAlignment="1">
      <alignment horizontal="left" vertical="center"/>
    </xf>
    <xf numFmtId="0" fontId="118" fillId="34" borderId="0" xfId="0" applyFont="1" applyFill="1" applyAlignment="1">
      <alignment horizontal="left" vertical="center"/>
    </xf>
    <xf numFmtId="0" fontId="118" fillId="34" borderId="8" xfId="0" applyFont="1" applyFill="1" applyBorder="1" applyAlignment="1">
      <alignment horizontal="left" vertical="center"/>
    </xf>
    <xf numFmtId="0" fontId="118" fillId="13" borderId="12" xfId="0" applyFont="1" applyFill="1" applyBorder="1" applyAlignment="1">
      <alignment horizontal="left" vertical="center"/>
    </xf>
    <xf numFmtId="0" fontId="118" fillId="13" borderId="0" xfId="0" applyFont="1" applyFill="1" applyAlignment="1">
      <alignment horizontal="left" vertical="center"/>
    </xf>
    <xf numFmtId="0" fontId="118" fillId="13" borderId="8" xfId="0" applyFont="1" applyFill="1" applyBorder="1" applyAlignment="1">
      <alignment horizontal="left" vertical="center"/>
    </xf>
    <xf numFmtId="0" fontId="118" fillId="8" borderId="12" xfId="0" applyFont="1" applyFill="1" applyBorder="1" applyAlignment="1">
      <alignment horizontal="left" vertical="center"/>
    </xf>
    <xf numFmtId="0" fontId="118" fillId="8" borderId="0" xfId="0" applyFont="1" applyFill="1" applyAlignment="1">
      <alignment horizontal="left" vertical="center"/>
    </xf>
    <xf numFmtId="0" fontId="118" fillId="8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8" fillId="27" borderId="12" xfId="0" applyFont="1" applyFill="1" applyBorder="1" applyAlignment="1">
      <alignment horizontal="left" vertical="center"/>
    </xf>
    <xf numFmtId="0" fontId="118" fillId="27" borderId="0" xfId="0" applyFont="1" applyFill="1" applyAlignment="1">
      <alignment horizontal="left" vertical="center"/>
    </xf>
    <xf numFmtId="0" fontId="118" fillId="27" borderId="8" xfId="0" applyFont="1" applyFill="1" applyBorder="1" applyAlignment="1">
      <alignment horizontal="left" vertical="center"/>
    </xf>
    <xf numFmtId="0" fontId="18" fillId="21" borderId="1" xfId="0" applyFont="1" applyFill="1" applyBorder="1" applyAlignment="1">
      <alignment horizontal="center" vertical="center" wrapText="1"/>
    </xf>
    <xf numFmtId="0" fontId="18" fillId="21" borderId="2" xfId="0" applyFont="1" applyFill="1" applyBorder="1" applyAlignment="1">
      <alignment horizontal="center" vertical="center" wrapText="1"/>
    </xf>
    <xf numFmtId="0" fontId="18" fillId="21" borderId="3" xfId="0" applyFont="1" applyFill="1" applyBorder="1" applyAlignment="1">
      <alignment horizontal="center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4" xfId="0" applyFont="1" applyFill="1" applyBorder="1" applyAlignment="1">
      <alignment horizontal="center" vertical="center" wrapText="1"/>
    </xf>
    <xf numFmtId="0" fontId="18" fillId="21" borderId="5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 vertical="center" wrapText="1"/>
    </xf>
    <xf numFmtId="0" fontId="97" fillId="6" borderId="1" xfId="0" applyFont="1" applyFill="1" applyBorder="1" applyAlignment="1">
      <alignment horizontal="center" vertical="center" wrapText="1"/>
    </xf>
    <xf numFmtId="0" fontId="97" fillId="6" borderId="2" xfId="0" applyFont="1" applyFill="1" applyBorder="1" applyAlignment="1">
      <alignment horizontal="center" vertical="center" wrapText="1"/>
    </xf>
    <xf numFmtId="0" fontId="97" fillId="6" borderId="3" xfId="0" applyFont="1" applyFill="1" applyBorder="1" applyAlignment="1">
      <alignment horizontal="center" vertical="center" wrapText="1"/>
    </xf>
    <xf numFmtId="0" fontId="97" fillId="6" borderId="12" xfId="0" applyFont="1" applyFill="1" applyBorder="1" applyAlignment="1">
      <alignment horizontal="center" vertical="center" wrapText="1"/>
    </xf>
    <xf numFmtId="0" fontId="97" fillId="6" borderId="0" xfId="0" applyFont="1" applyFill="1" applyAlignment="1">
      <alignment horizontal="center" vertical="center" wrapText="1"/>
    </xf>
    <xf numFmtId="0" fontId="97" fillId="6" borderId="8" xfId="0" applyFont="1" applyFill="1" applyBorder="1" applyAlignment="1">
      <alignment horizontal="center" vertical="center" wrapText="1"/>
    </xf>
    <xf numFmtId="0" fontId="97" fillId="6" borderId="4" xfId="0" applyFont="1" applyFill="1" applyBorder="1" applyAlignment="1">
      <alignment horizontal="center" vertical="center" wrapText="1"/>
    </xf>
    <xf numFmtId="0" fontId="97" fillId="6" borderId="5" xfId="0" applyFont="1" applyFill="1" applyBorder="1" applyAlignment="1">
      <alignment horizontal="center" vertical="center" wrapText="1"/>
    </xf>
    <xf numFmtId="0" fontId="97" fillId="6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33" borderId="1" xfId="0" applyFont="1" applyFill="1" applyBorder="1" applyAlignment="1">
      <alignment horizontal="left" vertical="center"/>
    </xf>
    <xf numFmtId="0" fontId="27" fillId="33" borderId="2" xfId="0" applyFont="1" applyFill="1" applyBorder="1" applyAlignment="1">
      <alignment horizontal="left" vertical="center"/>
    </xf>
    <xf numFmtId="0" fontId="27" fillId="33" borderId="3" xfId="0" applyFont="1" applyFill="1" applyBorder="1" applyAlignment="1">
      <alignment horizontal="left" vertical="center"/>
    </xf>
    <xf numFmtId="0" fontId="118" fillId="8" borderId="1" xfId="0" applyFont="1" applyFill="1" applyBorder="1" applyAlignment="1">
      <alignment horizontal="left" vertical="center"/>
    </xf>
    <xf numFmtId="0" fontId="118" fillId="8" borderId="2" xfId="0" applyFont="1" applyFill="1" applyBorder="1" applyAlignment="1">
      <alignment horizontal="left" vertical="center"/>
    </xf>
    <xf numFmtId="0" fontId="118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8" fillId="24" borderId="12" xfId="0" applyFont="1" applyFill="1" applyBorder="1" applyAlignment="1">
      <alignment horizontal="left" vertical="center"/>
    </xf>
    <xf numFmtId="0" fontId="118" fillId="24" borderId="0" xfId="0" applyFont="1" applyFill="1" applyAlignment="1">
      <alignment horizontal="left" vertical="center"/>
    </xf>
    <xf numFmtId="0" fontId="118" fillId="24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92" fillId="20" borderId="2" xfId="18" applyFont="1" applyFill="1" applyBorder="1" applyAlignment="1">
      <alignment horizontal="center" vertical="center" wrapText="1"/>
    </xf>
    <xf numFmtId="0" fontId="92" fillId="20" borderId="3" xfId="18" applyFont="1" applyFill="1" applyBorder="1" applyAlignment="1">
      <alignment horizontal="center" vertical="center" wrapText="1"/>
    </xf>
    <xf numFmtId="0" fontId="92" fillId="20" borderId="0" xfId="18" applyFont="1" applyFill="1" applyAlignment="1">
      <alignment horizontal="center" vertical="center" wrapText="1"/>
    </xf>
    <xf numFmtId="0" fontId="92" fillId="20" borderId="8" xfId="18" applyFont="1" applyFill="1" applyBorder="1" applyAlignment="1">
      <alignment horizontal="center" vertical="center" wrapText="1"/>
    </xf>
    <xf numFmtId="0" fontId="92" fillId="20" borderId="5" xfId="18" applyFont="1" applyFill="1" applyBorder="1" applyAlignment="1">
      <alignment horizontal="center" vertical="center" wrapText="1"/>
    </xf>
    <xf numFmtId="0" fontId="92" fillId="20" borderId="6" xfId="18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108" fillId="8" borderId="1" xfId="18" applyFont="1" applyFill="1" applyBorder="1" applyAlignment="1">
      <alignment horizontal="center" vertical="center" wrapText="1"/>
    </xf>
    <xf numFmtId="0" fontId="108" fillId="8" borderId="2" xfId="18" applyFont="1" applyFill="1" applyBorder="1" applyAlignment="1">
      <alignment horizontal="center" vertical="center" wrapText="1"/>
    </xf>
    <xf numFmtId="0" fontId="108" fillId="8" borderId="3" xfId="18" applyFont="1" applyFill="1" applyBorder="1" applyAlignment="1">
      <alignment horizontal="center" vertical="center" wrapText="1"/>
    </xf>
    <xf numFmtId="0" fontId="108" fillId="8" borderId="12" xfId="18" applyFont="1" applyFill="1" applyBorder="1" applyAlignment="1">
      <alignment horizontal="center" vertical="center" wrapText="1"/>
    </xf>
    <xf numFmtId="0" fontId="108" fillId="8" borderId="0" xfId="18" applyFont="1" applyFill="1" applyBorder="1" applyAlignment="1">
      <alignment horizontal="center" vertical="center" wrapText="1"/>
    </xf>
    <xf numFmtId="0" fontId="108" fillId="8" borderId="8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34" borderId="7" xfId="19" applyFont="1" applyFill="1" applyBorder="1" applyAlignment="1">
      <alignment horizontal="center" vertical="center" wrapText="1"/>
    </xf>
    <xf numFmtId="0" fontId="63" fillId="34" borderId="9" xfId="19" applyFont="1" applyFill="1" applyBorder="1" applyAlignment="1">
      <alignment horizontal="center" vertical="center" wrapText="1"/>
    </xf>
    <xf numFmtId="0" fontId="63" fillId="34" borderId="18" xfId="19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28" borderId="7" xfId="0" applyFont="1" applyFill="1" applyBorder="1" applyAlignment="1">
      <alignment horizontal="center" vertical="center" wrapText="1"/>
    </xf>
    <xf numFmtId="0" fontId="63" fillId="28" borderId="9" xfId="0" applyFont="1" applyFill="1" applyBorder="1" applyAlignment="1">
      <alignment horizontal="center" vertical="center" wrapText="1"/>
    </xf>
    <xf numFmtId="0" fontId="63" fillId="28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33" borderId="7" xfId="0" applyFont="1" applyFill="1" applyBorder="1" applyAlignment="1">
      <alignment horizontal="center" vertical="center" wrapText="1"/>
    </xf>
    <xf numFmtId="0" fontId="62" fillId="33" borderId="9" xfId="0" applyFont="1" applyFill="1" applyBorder="1" applyAlignment="1">
      <alignment horizontal="center" vertical="center" wrapText="1"/>
    </xf>
    <xf numFmtId="0" fontId="62" fillId="33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118" fillId="8" borderId="1" xfId="0" applyFont="1" applyFill="1" applyBorder="1" applyAlignment="1">
      <alignment horizontal="center" vertical="center" wrapText="1"/>
    </xf>
    <xf numFmtId="0" fontId="118" fillId="8" borderId="2" xfId="0" applyFont="1" applyFill="1" applyBorder="1" applyAlignment="1">
      <alignment horizontal="center" vertical="center" wrapText="1"/>
    </xf>
    <xf numFmtId="0" fontId="118" fillId="8" borderId="3" xfId="0" applyFont="1" applyFill="1" applyBorder="1" applyAlignment="1">
      <alignment horizontal="center" vertical="center" wrapText="1"/>
    </xf>
    <xf numFmtId="0" fontId="118" fillId="8" borderId="4" xfId="0" applyFont="1" applyFill="1" applyBorder="1" applyAlignment="1">
      <alignment horizontal="center" vertical="center" wrapText="1"/>
    </xf>
    <xf numFmtId="0" fontId="118" fillId="8" borderId="5" xfId="0" applyFont="1" applyFill="1" applyBorder="1" applyAlignment="1">
      <alignment horizontal="center" vertical="center" wrapText="1"/>
    </xf>
    <xf numFmtId="0" fontId="118" fillId="8" borderId="6" xfId="0" applyFont="1" applyFill="1" applyBorder="1" applyAlignment="1">
      <alignment horizontal="center" vertical="center" wrapText="1"/>
    </xf>
    <xf numFmtId="0" fontId="116" fillId="31" borderId="7" xfId="0" applyFont="1" applyFill="1" applyBorder="1" applyAlignment="1">
      <alignment horizontal="center" vertical="center" wrapText="1"/>
    </xf>
    <xf numFmtId="0" fontId="116" fillId="31" borderId="9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/>
    </xf>
    <xf numFmtId="0" fontId="27" fillId="32" borderId="3" xfId="0" applyFont="1" applyFill="1" applyBorder="1" applyAlignment="1">
      <alignment horizontal="center" vertical="center"/>
    </xf>
    <xf numFmtId="0" fontId="27" fillId="32" borderId="1" xfId="0" applyFont="1" applyFill="1" applyBorder="1" applyAlignment="1">
      <alignment horizontal="center" vertical="center" wrapText="1"/>
    </xf>
    <xf numFmtId="0" fontId="27" fillId="32" borderId="2" xfId="0" applyFont="1" applyFill="1" applyBorder="1" applyAlignment="1">
      <alignment horizontal="center" vertical="center" wrapText="1"/>
    </xf>
    <xf numFmtId="0" fontId="27" fillId="32" borderId="3" xfId="0" applyFont="1" applyFill="1" applyBorder="1" applyAlignment="1">
      <alignment horizontal="center" vertical="center" wrapText="1"/>
    </xf>
    <xf numFmtId="185" fontId="27" fillId="32" borderId="0" xfId="0" applyNumberFormat="1" applyFont="1" applyFill="1" applyAlignment="1">
      <alignment horizontal="center" vertical="center"/>
    </xf>
    <xf numFmtId="185" fontId="27" fillId="32" borderId="8" xfId="0" applyNumberFormat="1" applyFont="1" applyFill="1" applyBorder="1" applyAlignment="1">
      <alignment horizontal="center" vertical="center"/>
    </xf>
    <xf numFmtId="185" fontId="27" fillId="32" borderId="0" xfId="0" applyNumberFormat="1" applyFont="1" applyFill="1" applyAlignment="1">
      <alignment horizontal="center" vertical="center" wrapText="1"/>
    </xf>
    <xf numFmtId="185" fontId="27" fillId="32" borderId="8" xfId="0" applyNumberFormat="1" applyFont="1" applyFill="1" applyBorder="1" applyAlignment="1">
      <alignment horizontal="center" vertical="center" wrapText="1"/>
    </xf>
    <xf numFmtId="185" fontId="27" fillId="32" borderId="12" xfId="0" applyNumberFormat="1" applyFont="1" applyFill="1" applyBorder="1" applyAlignment="1">
      <alignment horizontal="center" vertical="center" wrapText="1"/>
    </xf>
    <xf numFmtId="185" fontId="27" fillId="32" borderId="4" xfId="0" applyNumberFormat="1" applyFont="1" applyFill="1" applyBorder="1" applyAlignment="1">
      <alignment horizontal="center" vertical="center" wrapText="1"/>
    </xf>
    <xf numFmtId="185" fontId="27" fillId="32" borderId="5" xfId="0" applyNumberFormat="1" applyFont="1" applyFill="1" applyBorder="1" applyAlignment="1">
      <alignment horizontal="center" vertical="center" wrapText="1"/>
    </xf>
    <xf numFmtId="185" fontId="27" fillId="32" borderId="6" xfId="0" applyNumberFormat="1" applyFont="1" applyFill="1" applyBorder="1" applyAlignment="1">
      <alignment horizontal="center" vertical="center" wrapText="1"/>
    </xf>
    <xf numFmtId="0" fontId="13" fillId="32" borderId="7" xfId="0" applyFont="1" applyFill="1" applyBorder="1" applyAlignment="1">
      <alignment horizontal="center" vertical="center" wrapText="1"/>
    </xf>
    <xf numFmtId="0" fontId="98" fillId="32" borderId="9" xfId="0" applyFont="1" applyFill="1" applyBorder="1" applyAlignment="1">
      <alignment horizontal="center" vertical="center" wrapText="1"/>
    </xf>
    <xf numFmtId="0" fontId="98" fillId="32" borderId="18" xfId="0" applyFont="1" applyFill="1" applyBorder="1" applyAlignment="1">
      <alignment horizontal="center" vertical="center" wrapText="1"/>
    </xf>
    <xf numFmtId="185" fontId="119" fillId="32" borderId="39" xfId="0" applyNumberFormat="1" applyFont="1" applyFill="1" applyBorder="1" applyAlignment="1">
      <alignment horizontal="center" vertical="center"/>
    </xf>
    <xf numFmtId="185" fontId="119" fillId="32" borderId="40" xfId="0" applyNumberFormat="1" applyFont="1" applyFill="1" applyBorder="1" applyAlignment="1">
      <alignment horizontal="center" vertical="center"/>
    </xf>
    <xf numFmtId="185" fontId="119" fillId="32" borderId="41" xfId="0" applyNumberFormat="1" applyFont="1" applyFill="1" applyBorder="1" applyAlignment="1">
      <alignment horizontal="center" vertical="center"/>
    </xf>
    <xf numFmtId="0" fontId="80" fillId="32" borderId="42" xfId="18" applyFont="1" applyFill="1" applyBorder="1" applyAlignment="1">
      <alignment horizontal="center" vertical="center" wrapText="1"/>
    </xf>
    <xf numFmtId="0" fontId="80" fillId="32" borderId="43" xfId="18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1" xfId="0" applyFont="1" applyBorder="1" applyAlignment="1">
      <alignment horizontal="left" vertical="top" wrapText="1" readingOrder="1"/>
    </xf>
    <xf numFmtId="0" fontId="124" fillId="0" borderId="32" xfId="0" applyFont="1" applyBorder="1" applyAlignment="1">
      <alignment horizontal="left" vertical="top" readingOrder="1"/>
    </xf>
    <xf numFmtId="0" fontId="124" fillId="0" borderId="33" xfId="0" applyFont="1" applyBorder="1" applyAlignment="1">
      <alignment horizontal="left" vertical="top" readingOrder="1"/>
    </xf>
    <xf numFmtId="0" fontId="124" fillId="0" borderId="34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5" xfId="0" applyFont="1" applyBorder="1" applyAlignment="1">
      <alignment horizontal="left" vertical="top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5" fillId="0" borderId="0" xfId="7" applyFill="1" applyAlignment="1">
      <alignment horizont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3" fillId="0" borderId="0" xfId="0" applyFont="1" applyFill="1" applyAlignment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E10" sqref="E10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79687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238</v>
      </c>
      <c r="E3" s="5"/>
    </row>
    <row r="4" spans="2:5" ht="20.5" x14ac:dyDescent="0.9">
      <c r="B4" s="3" t="s">
        <v>2</v>
      </c>
      <c r="C4" s="6">
        <v>45422</v>
      </c>
    </row>
    <row r="5" spans="2:5" ht="20.5" x14ac:dyDescent="0.9">
      <c r="B5" s="3" t="s">
        <v>239</v>
      </c>
    </row>
    <row r="6" spans="2:5" ht="20.5" x14ac:dyDescent="0.9">
      <c r="B6" s="7" t="s">
        <v>240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237</v>
      </c>
    </row>
    <row r="12" spans="2:5" ht="20.5" x14ac:dyDescent="0.9">
      <c r="B12" s="3" t="s">
        <v>6</v>
      </c>
      <c r="C12" s="4" t="s">
        <v>175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145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163</v>
      </c>
      <c r="E22" s="114" t="s">
        <v>208</v>
      </c>
      <c r="F22" s="114" t="s">
        <v>130</v>
      </c>
    </row>
    <row r="23" spans="2:6" ht="120.7" customHeight="1" x14ac:dyDescent="0.6">
      <c r="D23" s="2" t="s">
        <v>158</v>
      </c>
      <c r="E23" s="114" t="s">
        <v>161</v>
      </c>
      <c r="F23" s="172" t="s">
        <v>160</v>
      </c>
    </row>
    <row r="25" spans="2:6" ht="79.5" customHeight="1" x14ac:dyDescent="0.6">
      <c r="D25" s="2" t="s">
        <v>152</v>
      </c>
      <c r="E25" s="114" t="s">
        <v>209</v>
      </c>
      <c r="F25" s="172" t="s">
        <v>154</v>
      </c>
    </row>
    <row r="26" spans="2:6" ht="98.5" customHeight="1" x14ac:dyDescent="0.6">
      <c r="D26" s="2" t="s">
        <v>155</v>
      </c>
      <c r="E26" s="2" t="s">
        <v>156</v>
      </c>
      <c r="F26" s="172" t="s">
        <v>157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7" customHeight="1" x14ac:dyDescent="0.6">
      <c r="D23" t="s">
        <v>158</v>
      </c>
      <c r="E23" t="s">
        <v>159</v>
      </c>
      <c r="F23" s="171" t="s">
        <v>160</v>
      </c>
    </row>
    <row r="25" spans="4:6" ht="79.5" customHeight="1" x14ac:dyDescent="0.6">
      <c r="D25" t="s">
        <v>152</v>
      </c>
      <c r="E25" t="s">
        <v>153</v>
      </c>
      <c r="F25" s="171" t="s">
        <v>154</v>
      </c>
    </row>
    <row r="26" spans="4:6" ht="98.5" customHeight="1" x14ac:dyDescent="0.6">
      <c r="D26" t="s">
        <v>155</v>
      </c>
      <c r="E26" t="s">
        <v>156</v>
      </c>
      <c r="F26" s="171" t="s">
        <v>157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241</v>
      </c>
    </row>
    <row r="2" spans="1:3" ht="15.5" x14ac:dyDescent="0.7">
      <c r="B2" s="47" t="s">
        <v>16</v>
      </c>
      <c r="C2" s="48" t="s">
        <v>342</v>
      </c>
    </row>
    <row r="3" spans="1:3" ht="15.5" x14ac:dyDescent="0.7">
      <c r="B3" s="47" t="s">
        <v>17</v>
      </c>
      <c r="C3" s="48" t="s">
        <v>343</v>
      </c>
    </row>
    <row r="4" spans="1:3" ht="41" x14ac:dyDescent="0.9">
      <c r="A4" s="24"/>
      <c r="B4" s="91" t="s">
        <v>210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185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242</v>
      </c>
    </row>
    <row r="12" spans="1:3" s="104" customFormat="1" ht="32.25" x14ac:dyDescent="0.85">
      <c r="A12" s="107"/>
      <c r="B12" s="189" t="s">
        <v>243</v>
      </c>
    </row>
    <row r="13" spans="1:3" s="104" customFormat="1" ht="32.25" x14ac:dyDescent="0.85">
      <c r="A13" s="107"/>
      <c r="B13" s="189" t="s">
        <v>170</v>
      </c>
    </row>
    <row r="14" spans="1:3" s="104" customFormat="1" ht="25.25" x14ac:dyDescent="0.85">
      <c r="A14" s="107"/>
      <c r="B14" s="189" t="s">
        <v>171</v>
      </c>
    </row>
    <row r="15" spans="1:3" s="104" customFormat="1" ht="25.25" x14ac:dyDescent="0.85">
      <c r="A15" s="107"/>
      <c r="B15" s="190" t="s">
        <v>172</v>
      </c>
    </row>
    <row r="16" spans="1:3" s="104" customFormat="1" ht="25.25" x14ac:dyDescent="0.85">
      <c r="A16" s="107"/>
      <c r="B16" s="190" t="s">
        <v>173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174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164</v>
      </c>
      <c r="D23" s="175" t="s">
        <v>168</v>
      </c>
      <c r="E23" s="175" t="s">
        <v>169</v>
      </c>
      <c r="F23" s="175" t="s">
        <v>130</v>
      </c>
    </row>
    <row r="24" spans="1:6" s="104" customFormat="1" ht="120.7" customHeight="1" x14ac:dyDescent="0.85">
      <c r="A24" s="107"/>
      <c r="D24" s="104" t="s">
        <v>211</v>
      </c>
      <c r="E24" s="104" t="s">
        <v>212</v>
      </c>
      <c r="F24" s="174" t="s">
        <v>160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152</v>
      </c>
      <c r="E26" s="104" t="s">
        <v>206</v>
      </c>
      <c r="F26" s="174" t="s">
        <v>154</v>
      </c>
    </row>
    <row r="27" spans="1:6" s="104" customFormat="1" ht="98.5" customHeight="1" x14ac:dyDescent="0.85">
      <c r="A27" s="107"/>
      <c r="B27" s="150" t="s">
        <v>24</v>
      </c>
      <c r="D27" s="104" t="s">
        <v>155</v>
      </c>
      <c r="E27" s="104" t="s">
        <v>156</v>
      </c>
      <c r="F27" s="174" t="s">
        <v>157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opLeftCell="A6" zoomScale="50" zoomScaleNormal="50" workbookViewId="0">
      <selection activeCell="H20" sqref="H20:K21"/>
    </sheetView>
  </sheetViews>
  <sheetFormatPr defaultColWidth="11.453125" defaultRowHeight="15.25" x14ac:dyDescent="0.65"/>
  <cols>
    <col min="1" max="1" width="15.679687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679687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7" customHeight="1" thickBot="1" x14ac:dyDescent="0.75">
      <c r="A2" s="503" t="s">
        <v>227</v>
      </c>
      <c r="B2" s="297" t="s">
        <v>228</v>
      </c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9"/>
      <c r="V2" s="299"/>
      <c r="W2" s="298"/>
      <c r="X2" s="299"/>
      <c r="Y2" s="300"/>
    </row>
    <row r="3" spans="1:34" s="115" customFormat="1" ht="19.25" customHeight="1" x14ac:dyDescent="1">
      <c r="A3" s="504"/>
      <c r="B3" s="301" t="s">
        <v>229</v>
      </c>
      <c r="C3" s="301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3"/>
      <c r="Z3" s="235"/>
      <c r="AA3" s="234"/>
      <c r="AB3" s="235"/>
      <c r="AC3" s="236"/>
    </row>
    <row r="4" spans="1:34" s="115" customFormat="1" ht="19.7" customHeight="1" thickBot="1" x14ac:dyDescent="0.85">
      <c r="A4" s="504"/>
      <c r="B4" s="304" t="s">
        <v>183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6"/>
      <c r="W4" s="305"/>
      <c r="X4" s="305"/>
      <c r="Y4" s="307"/>
      <c r="Z4" s="237"/>
      <c r="AA4" s="237"/>
      <c r="AB4" s="294"/>
      <c r="AC4" s="238"/>
      <c r="AD4" s="116"/>
    </row>
    <row r="5" spans="1:34" s="194" customFormat="1" ht="12.95" customHeight="1" thickBot="1" x14ac:dyDescent="0.85">
      <c r="A5" s="518" t="s">
        <v>254</v>
      </c>
      <c r="B5" s="505" t="s">
        <v>30</v>
      </c>
      <c r="C5" s="506"/>
      <c r="D5" s="507" t="s">
        <v>31</v>
      </c>
      <c r="E5" s="508"/>
      <c r="F5" s="508"/>
      <c r="G5" s="509"/>
      <c r="H5" s="507" t="s">
        <v>32</v>
      </c>
      <c r="I5" s="508"/>
      <c r="J5" s="508"/>
      <c r="K5" s="509"/>
      <c r="L5" s="507" t="s">
        <v>33</v>
      </c>
      <c r="M5" s="508"/>
      <c r="N5" s="508"/>
      <c r="O5" s="509"/>
      <c r="P5" s="507" t="s">
        <v>34</v>
      </c>
      <c r="Q5" s="508"/>
      <c r="R5" s="508"/>
      <c r="S5" s="509"/>
      <c r="T5" s="507" t="s">
        <v>35</v>
      </c>
      <c r="U5" s="508"/>
      <c r="V5" s="509"/>
      <c r="W5" s="507" t="s">
        <v>36</v>
      </c>
      <c r="X5" s="508"/>
      <c r="Y5" s="509"/>
      <c r="Z5" s="239"/>
      <c r="AA5" s="239" t="s">
        <v>29</v>
      </c>
      <c r="AB5" s="294"/>
      <c r="AC5" s="240"/>
      <c r="AD5" s="115"/>
    </row>
    <row r="6" spans="1:34" s="194" customFormat="1" ht="12.7" customHeight="1" thickBot="1" x14ac:dyDescent="0.75">
      <c r="A6" s="519"/>
      <c r="B6" s="510">
        <f>DATE(2024,5,12)</f>
        <v>45424</v>
      </c>
      <c r="C6" s="511"/>
      <c r="D6" s="512">
        <f>B6+1</f>
        <v>45425</v>
      </c>
      <c r="E6" s="512"/>
      <c r="F6" s="512"/>
      <c r="G6" s="513"/>
      <c r="H6" s="514">
        <f>D6+1</f>
        <v>45426</v>
      </c>
      <c r="I6" s="512"/>
      <c r="J6" s="512"/>
      <c r="K6" s="513"/>
      <c r="L6" s="514">
        <f>H6+1</f>
        <v>45427</v>
      </c>
      <c r="M6" s="512"/>
      <c r="N6" s="512"/>
      <c r="O6" s="513"/>
      <c r="P6" s="514">
        <f>L6+1</f>
        <v>45428</v>
      </c>
      <c r="Q6" s="512"/>
      <c r="R6" s="512"/>
      <c r="S6" s="513"/>
      <c r="T6" s="515">
        <f>P6+1</f>
        <v>45429</v>
      </c>
      <c r="U6" s="516"/>
      <c r="V6" s="517"/>
      <c r="W6" s="515">
        <f>T6+1</f>
        <v>45430</v>
      </c>
      <c r="X6" s="516"/>
      <c r="Y6" s="517"/>
      <c r="Z6" s="352" t="s">
        <v>151</v>
      </c>
      <c r="AA6" s="353"/>
      <c r="AB6" s="353"/>
      <c r="AC6" s="354"/>
    </row>
    <row r="7" spans="1:34" s="194" customFormat="1" ht="12.7" customHeight="1" thickBot="1" x14ac:dyDescent="0.75">
      <c r="A7" s="519"/>
      <c r="B7" s="521" t="s">
        <v>230</v>
      </c>
      <c r="C7" s="522"/>
      <c r="D7" s="522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3"/>
      <c r="T7" s="241"/>
      <c r="U7" s="242"/>
      <c r="V7" s="243"/>
      <c r="W7" s="241"/>
      <c r="X7" s="242"/>
      <c r="Y7" s="243"/>
      <c r="Z7" s="355"/>
      <c r="AA7" s="356"/>
      <c r="AB7" s="356"/>
      <c r="AC7" s="357"/>
    </row>
    <row r="8" spans="1:34" s="115" customFormat="1" ht="38.25" customHeight="1" thickBot="1" x14ac:dyDescent="0.75">
      <c r="A8" s="520"/>
      <c r="B8" s="524" t="s">
        <v>37</v>
      </c>
      <c r="C8" s="525"/>
      <c r="D8" s="308" t="s">
        <v>37</v>
      </c>
      <c r="E8" s="310" t="s">
        <v>38</v>
      </c>
      <c r="F8" s="310" t="s">
        <v>39</v>
      </c>
      <c r="G8" s="309" t="s">
        <v>40</v>
      </c>
      <c r="H8" s="308" t="s">
        <v>37</v>
      </c>
      <c r="I8" s="310" t="s">
        <v>38</v>
      </c>
      <c r="J8" s="310" t="s">
        <v>39</v>
      </c>
      <c r="K8" s="309" t="s">
        <v>40</v>
      </c>
      <c r="L8" s="308" t="s">
        <v>37</v>
      </c>
      <c r="M8" s="310" t="s">
        <v>38</v>
      </c>
      <c r="N8" s="310" t="s">
        <v>39</v>
      </c>
      <c r="O8" s="309" t="s">
        <v>40</v>
      </c>
      <c r="P8" s="308" t="s">
        <v>37</v>
      </c>
      <c r="Q8" s="310" t="s">
        <v>38</v>
      </c>
      <c r="R8" s="310" t="s">
        <v>39</v>
      </c>
      <c r="S8" s="309" t="s">
        <v>40</v>
      </c>
      <c r="T8" s="241"/>
      <c r="U8" s="242"/>
      <c r="V8" s="243"/>
      <c r="W8" s="241"/>
      <c r="X8" s="242"/>
      <c r="Y8" s="243"/>
      <c r="Z8" s="325" t="s">
        <v>248</v>
      </c>
      <c r="AA8" s="326" t="s">
        <v>249</v>
      </c>
      <c r="AB8" s="244" t="s">
        <v>28</v>
      </c>
      <c r="AC8" s="327" t="s">
        <v>250</v>
      </c>
    </row>
    <row r="9" spans="1:34" s="194" customFormat="1" ht="15" customHeight="1" x14ac:dyDescent="0.7">
      <c r="A9" s="245" t="s">
        <v>41</v>
      </c>
      <c r="B9" s="242"/>
      <c r="C9" s="243"/>
      <c r="D9" s="455" t="s">
        <v>42</v>
      </c>
      <c r="E9" s="455"/>
      <c r="F9" s="455"/>
      <c r="G9" s="456"/>
      <c r="H9" s="487" t="s">
        <v>42</v>
      </c>
      <c r="I9" s="455"/>
      <c r="J9" s="455"/>
      <c r="K9" s="456"/>
      <c r="L9" s="487" t="s">
        <v>42</v>
      </c>
      <c r="M9" s="455"/>
      <c r="N9" s="455"/>
      <c r="O9" s="456"/>
      <c r="P9" s="487" t="s">
        <v>42</v>
      </c>
      <c r="Q9" s="455"/>
      <c r="R9" s="455"/>
      <c r="S9" s="456"/>
      <c r="T9" s="241"/>
      <c r="U9" s="242"/>
      <c r="V9" s="243"/>
      <c r="W9" s="241"/>
      <c r="X9" s="242"/>
      <c r="Y9" s="243"/>
      <c r="Z9" s="329">
        <v>0.91666666666666663</v>
      </c>
      <c r="AA9" s="246">
        <f>Z9+3/24</f>
        <v>1.0416666666666665</v>
      </c>
      <c r="AB9" s="247">
        <f t="shared" ref="AB9:AB40" si="0">Z9+7/24</f>
        <v>1.2083333333333333</v>
      </c>
      <c r="AC9" s="248">
        <f t="shared" ref="AC9:AC36" si="1">Z9+16/24</f>
        <v>1.5833333333333333</v>
      </c>
    </row>
    <row r="10" spans="1:34" s="194" customFormat="1" ht="15" customHeight="1" thickBot="1" x14ac:dyDescent="0.85">
      <c r="A10" s="249" t="s">
        <v>43</v>
      </c>
      <c r="B10" s="242"/>
      <c r="C10" s="243"/>
      <c r="D10" s="401"/>
      <c r="E10" s="401"/>
      <c r="F10" s="401"/>
      <c r="G10" s="402"/>
      <c r="H10" s="400"/>
      <c r="I10" s="401"/>
      <c r="J10" s="401"/>
      <c r="K10" s="402"/>
      <c r="L10" s="400"/>
      <c r="M10" s="401"/>
      <c r="N10" s="401"/>
      <c r="O10" s="402"/>
      <c r="P10" s="400"/>
      <c r="Q10" s="401"/>
      <c r="R10" s="401"/>
      <c r="S10" s="402"/>
      <c r="T10" s="241"/>
      <c r="U10" s="242"/>
      <c r="V10" s="243"/>
      <c r="W10" s="241"/>
      <c r="X10" s="242"/>
      <c r="Y10" s="243"/>
      <c r="Z10" s="330">
        <f>Z9+0.5/24</f>
        <v>0.9375</v>
      </c>
      <c r="AA10" s="251">
        <f>Z10+3/24</f>
        <v>1.0625</v>
      </c>
      <c r="AB10" s="252">
        <f t="shared" si="0"/>
        <v>1.2291666666666667</v>
      </c>
      <c r="AC10" s="253">
        <f t="shared" si="1"/>
        <v>1.6041666666666665</v>
      </c>
    </row>
    <row r="11" spans="1:34" s="194" customFormat="1" ht="15" customHeight="1" x14ac:dyDescent="0.7">
      <c r="A11" s="254" t="s">
        <v>44</v>
      </c>
      <c r="B11" s="242"/>
      <c r="C11" s="243"/>
      <c r="D11" s="488" t="s">
        <v>231</v>
      </c>
      <c r="E11" s="489"/>
      <c r="F11" s="489"/>
      <c r="G11" s="490"/>
      <c r="H11" s="469" t="s">
        <v>46</v>
      </c>
      <c r="I11" s="475" t="s">
        <v>50</v>
      </c>
      <c r="J11" s="494" t="s">
        <v>47</v>
      </c>
      <c r="K11" s="431"/>
      <c r="L11" s="443" t="s">
        <v>49</v>
      </c>
      <c r="M11" s="444"/>
      <c r="N11" s="444"/>
      <c r="O11" s="445"/>
      <c r="P11" s="457" t="s">
        <v>182</v>
      </c>
      <c r="Q11" s="475" t="s">
        <v>50</v>
      </c>
      <c r="R11" s="494" t="s">
        <v>47</v>
      </c>
      <c r="S11" s="437" t="s">
        <v>45</v>
      </c>
      <c r="T11" s="241"/>
      <c r="U11" s="242"/>
      <c r="V11" s="243"/>
      <c r="W11" s="241"/>
      <c r="X11" s="242"/>
      <c r="Y11" s="243"/>
      <c r="Z11" s="330">
        <f t="shared" ref="Z11:Z40" si="2">Z10+0.5/24</f>
        <v>0.95833333333333337</v>
      </c>
      <c r="AA11" s="251">
        <f t="shared" ref="AA11:AA40" si="3">Z11+3/24</f>
        <v>1.0833333333333335</v>
      </c>
      <c r="AB11" s="252">
        <f t="shared" si="0"/>
        <v>1.25</v>
      </c>
      <c r="AC11" s="291">
        <f t="shared" si="1"/>
        <v>1.625</v>
      </c>
    </row>
    <row r="12" spans="1:34" s="194" customFormat="1" ht="15" customHeight="1" thickBot="1" x14ac:dyDescent="0.85">
      <c r="A12" s="254" t="s">
        <v>51</v>
      </c>
      <c r="B12" s="242"/>
      <c r="C12" s="243"/>
      <c r="D12" s="491"/>
      <c r="E12" s="492"/>
      <c r="F12" s="492"/>
      <c r="G12" s="493"/>
      <c r="H12" s="470"/>
      <c r="I12" s="476"/>
      <c r="J12" s="495"/>
      <c r="K12" s="432"/>
      <c r="L12" s="446"/>
      <c r="M12" s="447"/>
      <c r="N12" s="447"/>
      <c r="O12" s="448"/>
      <c r="P12" s="458"/>
      <c r="Q12" s="476"/>
      <c r="R12" s="495"/>
      <c r="S12" s="438"/>
      <c r="T12" s="241"/>
      <c r="U12" s="242"/>
      <c r="V12" s="243"/>
      <c r="W12" s="241"/>
      <c r="X12" s="242"/>
      <c r="Y12" s="243"/>
      <c r="Z12" s="330">
        <f t="shared" si="2"/>
        <v>0.97916666666666674</v>
      </c>
      <c r="AA12" s="251">
        <f t="shared" si="3"/>
        <v>1.1041666666666667</v>
      </c>
      <c r="AB12" s="252">
        <f t="shared" si="0"/>
        <v>1.2708333333333335</v>
      </c>
      <c r="AC12" s="291">
        <f t="shared" si="1"/>
        <v>1.6458333333333335</v>
      </c>
    </row>
    <row r="13" spans="1:34" s="194" customFormat="1" ht="15" customHeight="1" x14ac:dyDescent="0.7">
      <c r="A13" s="254" t="s">
        <v>52</v>
      </c>
      <c r="B13" s="242"/>
      <c r="C13" s="243"/>
      <c r="D13" s="497" t="s">
        <v>57</v>
      </c>
      <c r="E13" s="498"/>
      <c r="F13" s="498"/>
      <c r="G13" s="499"/>
      <c r="H13" s="470"/>
      <c r="I13" s="476"/>
      <c r="J13" s="495"/>
      <c r="K13" s="432"/>
      <c r="L13" s="469" t="s">
        <v>46</v>
      </c>
      <c r="M13" s="475" t="s">
        <v>50</v>
      </c>
      <c r="N13" s="494" t="s">
        <v>47</v>
      </c>
      <c r="O13" s="431"/>
      <c r="P13" s="458"/>
      <c r="Q13" s="476"/>
      <c r="R13" s="495"/>
      <c r="S13" s="438"/>
      <c r="T13" s="241"/>
      <c r="U13" s="242"/>
      <c r="V13" s="243"/>
      <c r="W13" s="241"/>
      <c r="X13" s="242"/>
      <c r="Y13" s="243"/>
      <c r="Z13" s="250">
        <f>Z12+0.5/24</f>
        <v>1</v>
      </c>
      <c r="AA13" s="251">
        <f t="shared" si="3"/>
        <v>1.125</v>
      </c>
      <c r="AB13" s="252">
        <f t="shared" si="0"/>
        <v>1.2916666666666667</v>
      </c>
      <c r="AC13" s="253">
        <f t="shared" si="1"/>
        <v>1.6666666666666665</v>
      </c>
    </row>
    <row r="14" spans="1:34" s="194" customFormat="1" ht="15" customHeight="1" thickBot="1" x14ac:dyDescent="0.85">
      <c r="A14" s="254" t="s">
        <v>53</v>
      </c>
      <c r="B14" s="242"/>
      <c r="C14" s="243"/>
      <c r="D14" s="500"/>
      <c r="E14" s="501"/>
      <c r="F14" s="501"/>
      <c r="G14" s="502"/>
      <c r="H14" s="471"/>
      <c r="I14" s="477"/>
      <c r="J14" s="496"/>
      <c r="K14" s="433"/>
      <c r="L14" s="471"/>
      <c r="M14" s="477"/>
      <c r="N14" s="496"/>
      <c r="O14" s="433"/>
      <c r="P14" s="459"/>
      <c r="Q14" s="477"/>
      <c r="R14" s="496"/>
      <c r="S14" s="439"/>
      <c r="T14" s="241"/>
      <c r="U14" s="242"/>
      <c r="V14" s="243"/>
      <c r="W14" s="241"/>
      <c r="X14" s="242"/>
      <c r="Y14" s="243"/>
      <c r="Z14" s="250">
        <f>Z13+0.5/24</f>
        <v>1.0208333333333333</v>
      </c>
      <c r="AA14" s="251">
        <f t="shared" si="3"/>
        <v>1.1458333333333333</v>
      </c>
      <c r="AB14" s="252">
        <f t="shared" si="0"/>
        <v>1.3125</v>
      </c>
      <c r="AC14" s="253">
        <f t="shared" si="1"/>
        <v>1.6875</v>
      </c>
    </row>
    <row r="15" spans="1:34" s="194" customFormat="1" ht="15" customHeight="1" thickBot="1" x14ac:dyDescent="0.85">
      <c r="A15" s="255" t="s">
        <v>54</v>
      </c>
      <c r="B15" s="242"/>
      <c r="C15" s="243"/>
      <c r="D15" s="423" t="s">
        <v>55</v>
      </c>
      <c r="E15" s="423"/>
      <c r="F15" s="423"/>
      <c r="G15" s="424"/>
      <c r="H15" s="422" t="s">
        <v>55</v>
      </c>
      <c r="I15" s="423"/>
      <c r="J15" s="423"/>
      <c r="K15" s="424"/>
      <c r="L15" s="422" t="s">
        <v>55</v>
      </c>
      <c r="M15" s="423"/>
      <c r="N15" s="423"/>
      <c r="O15" s="424"/>
      <c r="P15" s="422" t="s">
        <v>55</v>
      </c>
      <c r="Q15" s="423"/>
      <c r="R15" s="423"/>
      <c r="S15" s="424"/>
      <c r="T15" s="241"/>
      <c r="U15" s="242"/>
      <c r="V15" s="243"/>
      <c r="W15" s="241"/>
      <c r="X15" s="242"/>
      <c r="Y15" s="243"/>
      <c r="Z15" s="250">
        <f t="shared" si="2"/>
        <v>1.0416666666666665</v>
      </c>
      <c r="AA15" s="251">
        <f t="shared" si="3"/>
        <v>1.1666666666666665</v>
      </c>
      <c r="AB15" s="252">
        <f t="shared" si="0"/>
        <v>1.3333333333333333</v>
      </c>
      <c r="AC15" s="253">
        <f t="shared" si="1"/>
        <v>1.708333333333333</v>
      </c>
    </row>
    <row r="16" spans="1:34" s="194" customFormat="1" ht="15" customHeight="1" x14ac:dyDescent="0.7">
      <c r="A16" s="256" t="s">
        <v>56</v>
      </c>
      <c r="B16" s="242"/>
      <c r="C16" s="243"/>
      <c r="D16" s="469" t="s">
        <v>46</v>
      </c>
      <c r="E16" s="475" t="s">
        <v>50</v>
      </c>
      <c r="F16" s="478" t="s">
        <v>59</v>
      </c>
      <c r="G16" s="481" t="s">
        <v>61</v>
      </c>
      <c r="H16" s="457" t="s">
        <v>182</v>
      </c>
      <c r="I16" s="484" t="s">
        <v>186</v>
      </c>
      <c r="J16" s="431"/>
      <c r="K16" s="481" t="s">
        <v>61</v>
      </c>
      <c r="L16" s="440" t="s">
        <v>60</v>
      </c>
      <c r="M16" s="441"/>
      <c r="N16" s="441"/>
      <c r="O16" s="442"/>
      <c r="P16" s="469" t="s">
        <v>46</v>
      </c>
      <c r="Q16" s="484" t="s">
        <v>186</v>
      </c>
      <c r="R16" s="478" t="s">
        <v>59</v>
      </c>
      <c r="S16" s="481" t="s">
        <v>61</v>
      </c>
      <c r="T16" s="241"/>
      <c r="U16" s="242"/>
      <c r="V16" s="243"/>
      <c r="W16" s="241"/>
      <c r="X16" s="242"/>
      <c r="Y16" s="243"/>
      <c r="Z16" s="250">
        <f t="shared" si="2"/>
        <v>1.0624999999999998</v>
      </c>
      <c r="AA16" s="251">
        <f t="shared" si="3"/>
        <v>1.1874999999999998</v>
      </c>
      <c r="AB16" s="252">
        <f t="shared" si="0"/>
        <v>1.3541666666666665</v>
      </c>
      <c r="AC16" s="253">
        <f t="shared" si="1"/>
        <v>1.7291666666666665</v>
      </c>
    </row>
    <row r="17" spans="1:29" s="194" customFormat="1" ht="15" customHeight="1" thickBot="1" x14ac:dyDescent="0.85">
      <c r="A17" s="256" t="s">
        <v>62</v>
      </c>
      <c r="B17" s="242"/>
      <c r="C17" s="243"/>
      <c r="D17" s="470"/>
      <c r="E17" s="476"/>
      <c r="F17" s="479"/>
      <c r="G17" s="482"/>
      <c r="H17" s="458"/>
      <c r="I17" s="485"/>
      <c r="J17" s="432"/>
      <c r="K17" s="482"/>
      <c r="L17" s="446"/>
      <c r="M17" s="447"/>
      <c r="N17" s="447"/>
      <c r="O17" s="448"/>
      <c r="P17" s="470"/>
      <c r="Q17" s="485"/>
      <c r="R17" s="479"/>
      <c r="S17" s="482"/>
      <c r="T17" s="241"/>
      <c r="U17" s="242"/>
      <c r="V17" s="243"/>
      <c r="W17" s="241"/>
      <c r="X17" s="242"/>
      <c r="Y17" s="243"/>
      <c r="Z17" s="250">
        <f t="shared" si="2"/>
        <v>1.083333333333333</v>
      </c>
      <c r="AA17" s="251">
        <f t="shared" si="3"/>
        <v>1.208333333333333</v>
      </c>
      <c r="AB17" s="252">
        <f t="shared" si="0"/>
        <v>1.3749999999999998</v>
      </c>
      <c r="AC17" s="253">
        <f t="shared" si="1"/>
        <v>1.7499999999999996</v>
      </c>
    </row>
    <row r="18" spans="1:29" s="194" customFormat="1" ht="15" customHeight="1" x14ac:dyDescent="0.7">
      <c r="A18" s="256" t="s">
        <v>63</v>
      </c>
      <c r="B18" s="242"/>
      <c r="C18" s="243"/>
      <c r="D18" s="470"/>
      <c r="E18" s="476"/>
      <c r="F18" s="479"/>
      <c r="G18" s="482"/>
      <c r="H18" s="458"/>
      <c r="I18" s="485"/>
      <c r="J18" s="432"/>
      <c r="K18" s="482"/>
      <c r="L18" s="440" t="s">
        <v>64</v>
      </c>
      <c r="M18" s="441"/>
      <c r="N18" s="441"/>
      <c r="O18" s="442"/>
      <c r="P18" s="470"/>
      <c r="Q18" s="485"/>
      <c r="R18" s="479"/>
      <c r="S18" s="482"/>
      <c r="T18" s="241"/>
      <c r="U18" s="242"/>
      <c r="V18" s="243"/>
      <c r="W18" s="241"/>
      <c r="X18" s="242"/>
      <c r="Y18" s="243"/>
      <c r="Z18" s="250">
        <f t="shared" si="2"/>
        <v>1.1041666666666663</v>
      </c>
      <c r="AA18" s="251">
        <f t="shared" si="3"/>
        <v>1.2291666666666663</v>
      </c>
      <c r="AB18" s="252">
        <f t="shared" si="0"/>
        <v>1.395833333333333</v>
      </c>
      <c r="AC18" s="253">
        <f t="shared" si="1"/>
        <v>1.770833333333333</v>
      </c>
    </row>
    <row r="19" spans="1:29" s="194" customFormat="1" ht="15" customHeight="1" thickBot="1" x14ac:dyDescent="0.85">
      <c r="A19" s="256" t="s">
        <v>65</v>
      </c>
      <c r="B19" s="242"/>
      <c r="C19" s="243"/>
      <c r="D19" s="471"/>
      <c r="E19" s="477"/>
      <c r="F19" s="480"/>
      <c r="G19" s="483"/>
      <c r="H19" s="459"/>
      <c r="I19" s="486"/>
      <c r="J19" s="433"/>
      <c r="K19" s="483"/>
      <c r="L19" s="446"/>
      <c r="M19" s="447"/>
      <c r="N19" s="447"/>
      <c r="O19" s="448"/>
      <c r="P19" s="471"/>
      <c r="Q19" s="486"/>
      <c r="R19" s="480"/>
      <c r="S19" s="483"/>
      <c r="T19" s="241"/>
      <c r="U19" s="242"/>
      <c r="V19" s="243"/>
      <c r="W19" s="241"/>
      <c r="X19" s="242"/>
      <c r="Y19" s="243"/>
      <c r="Z19" s="250">
        <f t="shared" si="2"/>
        <v>1.1249999999999996</v>
      </c>
      <c r="AA19" s="251">
        <f t="shared" si="3"/>
        <v>1.2499999999999996</v>
      </c>
      <c r="AB19" s="252">
        <f t="shared" si="0"/>
        <v>1.4166666666666663</v>
      </c>
      <c r="AC19" s="253">
        <f t="shared" si="1"/>
        <v>1.7916666666666661</v>
      </c>
    </row>
    <row r="20" spans="1:29" s="194" customFormat="1" ht="15" customHeight="1" x14ac:dyDescent="0.7">
      <c r="A20" s="249" t="s">
        <v>66</v>
      </c>
      <c r="B20" s="242"/>
      <c r="C20" s="243"/>
      <c r="D20" s="455" t="s">
        <v>67</v>
      </c>
      <c r="E20" s="455"/>
      <c r="F20" s="455"/>
      <c r="G20" s="456"/>
      <c r="H20" s="455" t="s">
        <v>67</v>
      </c>
      <c r="I20" s="455"/>
      <c r="J20" s="455"/>
      <c r="K20" s="456"/>
      <c r="L20" s="455" t="s">
        <v>67</v>
      </c>
      <c r="M20" s="455"/>
      <c r="N20" s="455"/>
      <c r="O20" s="456"/>
      <c r="P20" s="455" t="s">
        <v>67</v>
      </c>
      <c r="Q20" s="455"/>
      <c r="R20" s="455"/>
      <c r="S20" s="456"/>
      <c r="T20" s="241"/>
      <c r="U20" s="242"/>
      <c r="V20" s="243"/>
      <c r="W20" s="241"/>
      <c r="X20" s="242"/>
      <c r="Y20" s="243"/>
      <c r="Z20" s="250">
        <f t="shared" si="2"/>
        <v>1.1458333333333328</v>
      </c>
      <c r="AA20" s="251">
        <f t="shared" si="3"/>
        <v>1.2708333333333328</v>
      </c>
      <c r="AB20" s="252">
        <f t="shared" si="0"/>
        <v>1.4374999999999996</v>
      </c>
      <c r="AC20" s="253">
        <f t="shared" si="1"/>
        <v>1.8124999999999996</v>
      </c>
    </row>
    <row r="21" spans="1:29" s="194" customFormat="1" ht="15" customHeight="1" thickBot="1" x14ac:dyDescent="0.85">
      <c r="A21" s="249" t="s">
        <v>68</v>
      </c>
      <c r="B21" s="242"/>
      <c r="C21" s="243"/>
      <c r="D21" s="401"/>
      <c r="E21" s="401"/>
      <c r="F21" s="401"/>
      <c r="G21" s="402"/>
      <c r="H21" s="401"/>
      <c r="I21" s="401"/>
      <c r="J21" s="401"/>
      <c r="K21" s="402"/>
      <c r="L21" s="401"/>
      <c r="M21" s="401"/>
      <c r="N21" s="401"/>
      <c r="O21" s="402"/>
      <c r="P21" s="401"/>
      <c r="Q21" s="401"/>
      <c r="R21" s="401"/>
      <c r="S21" s="402"/>
      <c r="T21" s="241"/>
      <c r="U21" s="242"/>
      <c r="V21" s="243"/>
      <c r="W21" s="241"/>
      <c r="X21" s="242"/>
      <c r="Y21" s="243"/>
      <c r="Z21" s="250">
        <f t="shared" si="2"/>
        <v>1.1666666666666661</v>
      </c>
      <c r="AA21" s="251">
        <f t="shared" si="3"/>
        <v>1.2916666666666661</v>
      </c>
      <c r="AB21" s="252">
        <f t="shared" si="0"/>
        <v>1.4583333333333328</v>
      </c>
      <c r="AC21" s="253">
        <f t="shared" si="1"/>
        <v>1.8333333333333326</v>
      </c>
    </row>
    <row r="22" spans="1:29" s="194" customFormat="1" ht="15" customHeight="1" thickBot="1" x14ac:dyDescent="0.85">
      <c r="A22" s="256" t="s">
        <v>69</v>
      </c>
      <c r="B22" s="242"/>
      <c r="C22" s="243"/>
      <c r="D22" s="469" t="s">
        <v>46</v>
      </c>
      <c r="E22" s="463" t="s">
        <v>232</v>
      </c>
      <c r="F22" s="431"/>
      <c r="G22" s="431"/>
      <c r="H22" s="472" t="s">
        <v>46</v>
      </c>
      <c r="I22" s="431"/>
      <c r="J22" s="460" t="s">
        <v>233</v>
      </c>
      <c r="K22" s="437" t="s">
        <v>45</v>
      </c>
      <c r="L22" s="469" t="s">
        <v>46</v>
      </c>
      <c r="M22" s="463" t="s">
        <v>232</v>
      </c>
      <c r="N22" s="431"/>
      <c r="O22" s="437" t="s">
        <v>48</v>
      </c>
      <c r="P22" s="469" t="s">
        <v>46</v>
      </c>
      <c r="Q22" s="463" t="s">
        <v>232</v>
      </c>
      <c r="R22" s="434" t="s">
        <v>58</v>
      </c>
      <c r="S22" s="431"/>
      <c r="T22" s="241"/>
      <c r="U22" s="242"/>
      <c r="V22" s="243"/>
      <c r="W22" s="241"/>
      <c r="X22" s="242"/>
      <c r="Y22" s="243"/>
      <c r="Z22" s="250">
        <f t="shared" si="2"/>
        <v>1.1874999999999993</v>
      </c>
      <c r="AA22" s="251">
        <f t="shared" si="3"/>
        <v>1.3124999999999993</v>
      </c>
      <c r="AB22" s="252">
        <f t="shared" si="0"/>
        <v>1.4791666666666661</v>
      </c>
      <c r="AC22" s="253">
        <f t="shared" si="1"/>
        <v>1.8541666666666661</v>
      </c>
    </row>
    <row r="23" spans="1:29" s="194" customFormat="1" ht="15" customHeight="1" x14ac:dyDescent="0.7">
      <c r="A23" s="256" t="s">
        <v>71</v>
      </c>
      <c r="B23" s="418" t="s">
        <v>234</v>
      </c>
      <c r="C23" s="419"/>
      <c r="D23" s="470"/>
      <c r="E23" s="464"/>
      <c r="F23" s="432"/>
      <c r="G23" s="432"/>
      <c r="H23" s="473"/>
      <c r="I23" s="432"/>
      <c r="J23" s="461"/>
      <c r="K23" s="438"/>
      <c r="L23" s="470"/>
      <c r="M23" s="464"/>
      <c r="N23" s="432"/>
      <c r="O23" s="438"/>
      <c r="P23" s="470"/>
      <c r="Q23" s="464"/>
      <c r="R23" s="435"/>
      <c r="S23" s="432"/>
      <c r="T23" s="241"/>
      <c r="U23" s="242"/>
      <c r="V23" s="243"/>
      <c r="W23" s="241"/>
      <c r="X23" s="242"/>
      <c r="Y23" s="243"/>
      <c r="Z23" s="250">
        <f t="shared" si="2"/>
        <v>1.2083333333333326</v>
      </c>
      <c r="AA23" s="251">
        <f t="shared" si="3"/>
        <v>1.3333333333333326</v>
      </c>
      <c r="AB23" s="252">
        <f t="shared" si="0"/>
        <v>1.4999999999999993</v>
      </c>
      <c r="AC23" s="253">
        <f t="shared" si="1"/>
        <v>1.8749999999999991</v>
      </c>
    </row>
    <row r="24" spans="1:29" s="194" customFormat="1" ht="15" customHeight="1" thickBot="1" x14ac:dyDescent="0.85">
      <c r="A24" s="256" t="s">
        <v>72</v>
      </c>
      <c r="B24" s="420"/>
      <c r="C24" s="421"/>
      <c r="D24" s="470"/>
      <c r="E24" s="464"/>
      <c r="F24" s="432"/>
      <c r="G24" s="432"/>
      <c r="H24" s="473"/>
      <c r="I24" s="432"/>
      <c r="J24" s="461"/>
      <c r="K24" s="438"/>
      <c r="L24" s="470"/>
      <c r="M24" s="464"/>
      <c r="N24" s="432"/>
      <c r="O24" s="438"/>
      <c r="P24" s="470"/>
      <c r="Q24" s="464"/>
      <c r="R24" s="435"/>
      <c r="S24" s="432"/>
      <c r="T24" s="241"/>
      <c r="U24" s="242"/>
      <c r="V24" s="243"/>
      <c r="W24" s="241"/>
      <c r="X24" s="242"/>
      <c r="Y24" s="243"/>
      <c r="Z24" s="250">
        <f t="shared" si="2"/>
        <v>1.2291666666666659</v>
      </c>
      <c r="AA24" s="251">
        <f t="shared" si="3"/>
        <v>1.3541666666666659</v>
      </c>
      <c r="AB24" s="252">
        <f t="shared" si="0"/>
        <v>1.5208333333333326</v>
      </c>
      <c r="AC24" s="253">
        <f t="shared" si="1"/>
        <v>1.8958333333333326</v>
      </c>
    </row>
    <row r="25" spans="1:29" s="194" customFormat="1" ht="15" customHeight="1" thickBot="1" x14ac:dyDescent="0.85">
      <c r="A25" s="256" t="s">
        <v>73</v>
      </c>
      <c r="B25" s="242"/>
      <c r="C25" s="243"/>
      <c r="D25" s="471"/>
      <c r="E25" s="465"/>
      <c r="F25" s="433"/>
      <c r="G25" s="433"/>
      <c r="H25" s="474"/>
      <c r="I25" s="433"/>
      <c r="J25" s="462"/>
      <c r="K25" s="439"/>
      <c r="L25" s="471"/>
      <c r="M25" s="465"/>
      <c r="N25" s="433"/>
      <c r="O25" s="439"/>
      <c r="P25" s="471"/>
      <c r="Q25" s="465"/>
      <c r="R25" s="436"/>
      <c r="S25" s="433"/>
      <c r="T25" s="241"/>
      <c r="U25" s="242"/>
      <c r="V25" s="243"/>
      <c r="W25" s="241"/>
      <c r="X25" s="242"/>
      <c r="Y25" s="243"/>
      <c r="Z25" s="250">
        <f t="shared" si="2"/>
        <v>1.2499999999999991</v>
      </c>
      <c r="AA25" s="251">
        <f t="shared" si="3"/>
        <v>1.3749999999999991</v>
      </c>
      <c r="AB25" s="252">
        <f t="shared" si="0"/>
        <v>1.5416666666666659</v>
      </c>
      <c r="AC25" s="253">
        <f t="shared" si="1"/>
        <v>1.9166666666666656</v>
      </c>
    </row>
    <row r="26" spans="1:29" s="194" customFormat="1" ht="15" customHeight="1" thickBot="1" x14ac:dyDescent="0.85">
      <c r="A26" s="255" t="s">
        <v>74</v>
      </c>
      <c r="B26" s="242"/>
      <c r="C26" s="243"/>
      <c r="D26" s="422" t="s">
        <v>55</v>
      </c>
      <c r="E26" s="423"/>
      <c r="F26" s="423"/>
      <c r="G26" s="424"/>
      <c r="H26" s="422" t="s">
        <v>55</v>
      </c>
      <c r="I26" s="423"/>
      <c r="J26" s="423"/>
      <c r="K26" s="424"/>
      <c r="L26" s="422" t="s">
        <v>55</v>
      </c>
      <c r="M26" s="423"/>
      <c r="N26" s="423"/>
      <c r="O26" s="424"/>
      <c r="P26" s="422" t="s">
        <v>55</v>
      </c>
      <c r="Q26" s="423"/>
      <c r="R26" s="423"/>
      <c r="S26" s="424"/>
      <c r="T26" s="241"/>
      <c r="U26" s="242"/>
      <c r="V26" s="243"/>
      <c r="W26" s="241"/>
      <c r="X26" s="242"/>
      <c r="Y26" s="243"/>
      <c r="Z26" s="250">
        <f t="shared" si="2"/>
        <v>1.2708333333333324</v>
      </c>
      <c r="AA26" s="251">
        <f t="shared" si="3"/>
        <v>1.3958333333333324</v>
      </c>
      <c r="AB26" s="252">
        <f t="shared" si="0"/>
        <v>1.5624999999999991</v>
      </c>
      <c r="AC26" s="253">
        <f t="shared" si="1"/>
        <v>1.9374999999999991</v>
      </c>
    </row>
    <row r="27" spans="1:29" s="194" customFormat="1" ht="15" customHeight="1" x14ac:dyDescent="0.7">
      <c r="A27" s="254" t="s">
        <v>75</v>
      </c>
      <c r="B27" s="425" t="s">
        <v>76</v>
      </c>
      <c r="C27" s="426"/>
      <c r="D27" s="457" t="s">
        <v>182</v>
      </c>
      <c r="E27" s="431"/>
      <c r="F27" s="460" t="s">
        <v>233</v>
      </c>
      <c r="G27" s="431"/>
      <c r="H27" s="431"/>
      <c r="I27" s="463" t="s">
        <v>232</v>
      </c>
      <c r="J27" s="466" t="s">
        <v>187</v>
      </c>
      <c r="K27" s="437" t="s">
        <v>45</v>
      </c>
      <c r="L27" s="457" t="s">
        <v>182</v>
      </c>
      <c r="M27" s="431"/>
      <c r="N27" s="434" t="s">
        <v>58</v>
      </c>
      <c r="O27" s="437" t="s">
        <v>48</v>
      </c>
      <c r="P27" s="440" t="s">
        <v>84</v>
      </c>
      <c r="Q27" s="441"/>
      <c r="R27" s="441"/>
      <c r="S27" s="442"/>
      <c r="T27" s="241"/>
      <c r="U27" s="242"/>
      <c r="V27" s="243"/>
      <c r="W27" s="241"/>
      <c r="X27" s="242"/>
      <c r="Y27" s="243"/>
      <c r="Z27" s="250">
        <f t="shared" si="2"/>
        <v>1.2916666666666656</v>
      </c>
      <c r="AA27" s="251">
        <f t="shared" si="3"/>
        <v>1.4166666666666656</v>
      </c>
      <c r="AB27" s="252">
        <f t="shared" si="0"/>
        <v>1.5833333333333324</v>
      </c>
      <c r="AC27" s="253">
        <f t="shared" si="1"/>
        <v>1.9583333333333321</v>
      </c>
    </row>
    <row r="28" spans="1:29" s="194" customFormat="1" ht="15" customHeight="1" x14ac:dyDescent="0.7">
      <c r="A28" s="256" t="s">
        <v>77</v>
      </c>
      <c r="B28" s="427"/>
      <c r="C28" s="428"/>
      <c r="D28" s="458"/>
      <c r="E28" s="432"/>
      <c r="F28" s="461"/>
      <c r="G28" s="432"/>
      <c r="H28" s="432"/>
      <c r="I28" s="464"/>
      <c r="J28" s="467"/>
      <c r="K28" s="438"/>
      <c r="L28" s="458"/>
      <c r="M28" s="432"/>
      <c r="N28" s="435"/>
      <c r="O28" s="438"/>
      <c r="P28" s="443"/>
      <c r="Q28" s="444"/>
      <c r="R28" s="444"/>
      <c r="S28" s="445"/>
      <c r="T28" s="241"/>
      <c r="U28" s="242"/>
      <c r="V28" s="243"/>
      <c r="W28" s="241"/>
      <c r="X28" s="242"/>
      <c r="Y28" s="243"/>
      <c r="Z28" s="250">
        <f t="shared" si="2"/>
        <v>1.3124999999999989</v>
      </c>
      <c r="AA28" s="251">
        <f t="shared" si="3"/>
        <v>1.4374999999999989</v>
      </c>
      <c r="AB28" s="252">
        <f t="shared" si="0"/>
        <v>1.6041666666666656</v>
      </c>
      <c r="AC28" s="253">
        <f t="shared" si="1"/>
        <v>1.9791666666666656</v>
      </c>
    </row>
    <row r="29" spans="1:29" s="194" customFormat="1" ht="15" customHeight="1" thickBot="1" x14ac:dyDescent="0.85">
      <c r="A29" s="256" t="s">
        <v>78</v>
      </c>
      <c r="B29" s="429"/>
      <c r="C29" s="430"/>
      <c r="D29" s="458"/>
      <c r="E29" s="432"/>
      <c r="F29" s="461"/>
      <c r="G29" s="432"/>
      <c r="H29" s="432"/>
      <c r="I29" s="464"/>
      <c r="J29" s="467"/>
      <c r="K29" s="438"/>
      <c r="L29" s="458"/>
      <c r="M29" s="432"/>
      <c r="N29" s="435"/>
      <c r="O29" s="438"/>
      <c r="P29" s="443"/>
      <c r="Q29" s="444"/>
      <c r="R29" s="444"/>
      <c r="S29" s="445"/>
      <c r="T29" s="241"/>
      <c r="U29" s="242"/>
      <c r="V29" s="243"/>
      <c r="W29" s="241"/>
      <c r="X29" s="242"/>
      <c r="Y29" s="243"/>
      <c r="Z29" s="250">
        <f t="shared" si="2"/>
        <v>1.3333333333333321</v>
      </c>
      <c r="AA29" s="251">
        <f t="shared" si="3"/>
        <v>1.4583333333333321</v>
      </c>
      <c r="AB29" s="251">
        <f t="shared" si="0"/>
        <v>1.6249999999999989</v>
      </c>
      <c r="AC29" s="292">
        <f t="shared" si="1"/>
        <v>1.9999999999999987</v>
      </c>
    </row>
    <row r="30" spans="1:29" s="194" customFormat="1" ht="15" customHeight="1" thickBot="1" x14ac:dyDescent="0.85">
      <c r="A30" s="256" t="s">
        <v>79</v>
      </c>
      <c r="B30" s="418" t="s">
        <v>80</v>
      </c>
      <c r="C30" s="419"/>
      <c r="D30" s="459"/>
      <c r="E30" s="433"/>
      <c r="F30" s="462"/>
      <c r="G30" s="433"/>
      <c r="H30" s="433"/>
      <c r="I30" s="465"/>
      <c r="J30" s="468"/>
      <c r="K30" s="439"/>
      <c r="L30" s="459"/>
      <c r="M30" s="433"/>
      <c r="N30" s="436"/>
      <c r="O30" s="439"/>
      <c r="P30" s="446"/>
      <c r="Q30" s="447"/>
      <c r="R30" s="447"/>
      <c r="S30" s="448"/>
      <c r="T30" s="241"/>
      <c r="U30" s="242"/>
      <c r="V30" s="243"/>
      <c r="W30" s="241"/>
      <c r="X30" s="242"/>
      <c r="Y30" s="243"/>
      <c r="Z30" s="250">
        <f t="shared" si="2"/>
        <v>1.3541666666666654</v>
      </c>
      <c r="AA30" s="251">
        <f t="shared" si="3"/>
        <v>1.4791666666666654</v>
      </c>
      <c r="AB30" s="251">
        <f t="shared" si="0"/>
        <v>1.6458333333333321</v>
      </c>
      <c r="AC30" s="292">
        <f t="shared" si="1"/>
        <v>2.0208333333333321</v>
      </c>
    </row>
    <row r="31" spans="1:29" s="194" customFormat="1" ht="15" customHeight="1" thickBot="1" x14ac:dyDescent="0.85">
      <c r="A31" s="257" t="s">
        <v>81</v>
      </c>
      <c r="B31" s="420"/>
      <c r="C31" s="421"/>
      <c r="D31" s="422" t="s">
        <v>55</v>
      </c>
      <c r="E31" s="423"/>
      <c r="F31" s="423"/>
      <c r="G31" s="424"/>
      <c r="H31" s="449" t="s">
        <v>213</v>
      </c>
      <c r="I31" s="450"/>
      <c r="J31" s="450"/>
      <c r="K31" s="451"/>
      <c r="L31" s="422" t="s">
        <v>55</v>
      </c>
      <c r="M31" s="423"/>
      <c r="N31" s="423"/>
      <c r="O31" s="424"/>
      <c r="P31" s="422" t="s">
        <v>55</v>
      </c>
      <c r="Q31" s="423"/>
      <c r="R31" s="423"/>
      <c r="S31" s="424"/>
      <c r="T31" s="241"/>
      <c r="U31" s="242"/>
      <c r="V31" s="243"/>
      <c r="W31" s="241"/>
      <c r="X31" s="242"/>
      <c r="Y31" s="243"/>
      <c r="Z31" s="250">
        <f t="shared" si="2"/>
        <v>1.3749999999999987</v>
      </c>
      <c r="AA31" s="251">
        <f t="shared" si="3"/>
        <v>1.4999999999999987</v>
      </c>
      <c r="AB31" s="252">
        <f t="shared" si="0"/>
        <v>1.6666666666666654</v>
      </c>
      <c r="AC31" s="292">
        <f t="shared" si="1"/>
        <v>2.0416666666666652</v>
      </c>
    </row>
    <row r="32" spans="1:29" s="194" customFormat="1" ht="15" customHeight="1" thickBot="1" x14ac:dyDescent="0.85">
      <c r="A32" s="249" t="s">
        <v>82</v>
      </c>
      <c r="B32" s="455" t="s">
        <v>83</v>
      </c>
      <c r="C32" s="456"/>
      <c r="D32" s="388" t="s">
        <v>83</v>
      </c>
      <c r="E32" s="389"/>
      <c r="F32" s="389"/>
      <c r="G32" s="390"/>
      <c r="H32" s="452"/>
      <c r="I32" s="453"/>
      <c r="J32" s="453"/>
      <c r="K32" s="454"/>
      <c r="L32" s="379" t="s">
        <v>176</v>
      </c>
      <c r="M32" s="380"/>
      <c r="N32" s="380"/>
      <c r="O32" s="381"/>
      <c r="P32" s="388" t="s">
        <v>83</v>
      </c>
      <c r="Q32" s="389"/>
      <c r="R32" s="389"/>
      <c r="S32" s="390"/>
      <c r="T32" s="241"/>
      <c r="U32" s="242"/>
      <c r="V32" s="243"/>
      <c r="W32" s="241"/>
      <c r="X32" s="242"/>
      <c r="Y32" s="243"/>
      <c r="Z32" s="250">
        <f t="shared" si="2"/>
        <v>1.3958333333333319</v>
      </c>
      <c r="AA32" s="251">
        <f t="shared" si="3"/>
        <v>1.5208333333333319</v>
      </c>
      <c r="AB32" s="252">
        <f t="shared" si="0"/>
        <v>1.6874999999999987</v>
      </c>
      <c r="AC32" s="292">
        <f t="shared" si="1"/>
        <v>2.0624999999999987</v>
      </c>
    </row>
    <row r="33" spans="1:29" s="194" customFormat="1" ht="15" customHeight="1" x14ac:dyDescent="0.7">
      <c r="A33" s="249" t="s">
        <v>85</v>
      </c>
      <c r="B33" s="398"/>
      <c r="C33" s="399"/>
      <c r="D33" s="391"/>
      <c r="E33" s="392"/>
      <c r="F33" s="392"/>
      <c r="G33" s="393"/>
      <c r="H33" s="388" t="s">
        <v>83</v>
      </c>
      <c r="I33" s="389"/>
      <c r="J33" s="389"/>
      <c r="K33" s="390"/>
      <c r="L33" s="382"/>
      <c r="M33" s="383"/>
      <c r="N33" s="383"/>
      <c r="O33" s="384"/>
      <c r="P33" s="391"/>
      <c r="Q33" s="392"/>
      <c r="R33" s="392"/>
      <c r="S33" s="393"/>
      <c r="T33" s="241"/>
      <c r="U33" s="242"/>
      <c r="V33" s="243"/>
      <c r="W33" s="241"/>
      <c r="X33" s="242"/>
      <c r="Y33" s="243"/>
      <c r="Z33" s="250">
        <f t="shared" si="2"/>
        <v>1.4166666666666652</v>
      </c>
      <c r="AA33" s="252">
        <f t="shared" si="3"/>
        <v>1.5416666666666652</v>
      </c>
      <c r="AB33" s="252">
        <f t="shared" si="0"/>
        <v>1.7083333333333319</v>
      </c>
      <c r="AC33" s="292">
        <f t="shared" si="1"/>
        <v>2.0833333333333317</v>
      </c>
    </row>
    <row r="34" spans="1:29" s="194" customFormat="1" ht="15" customHeight="1" x14ac:dyDescent="0.7">
      <c r="A34" s="249" t="s">
        <v>86</v>
      </c>
      <c r="B34" s="398"/>
      <c r="C34" s="399"/>
      <c r="D34" s="391"/>
      <c r="E34" s="392"/>
      <c r="F34" s="392"/>
      <c r="G34" s="393"/>
      <c r="H34" s="391"/>
      <c r="I34" s="392"/>
      <c r="J34" s="392"/>
      <c r="K34" s="393"/>
      <c r="L34" s="382"/>
      <c r="M34" s="383"/>
      <c r="N34" s="383"/>
      <c r="O34" s="384"/>
      <c r="P34" s="391"/>
      <c r="Q34" s="392"/>
      <c r="R34" s="392"/>
      <c r="S34" s="393"/>
      <c r="T34" s="241"/>
      <c r="U34" s="242"/>
      <c r="V34" s="243"/>
      <c r="W34" s="241"/>
      <c r="X34" s="242"/>
      <c r="Y34" s="243"/>
      <c r="Z34" s="250">
        <f t="shared" si="2"/>
        <v>1.4374999999999984</v>
      </c>
      <c r="AA34" s="252">
        <f t="shared" si="3"/>
        <v>1.5624999999999984</v>
      </c>
      <c r="AB34" s="252">
        <f t="shared" si="0"/>
        <v>1.7291666666666652</v>
      </c>
      <c r="AC34" s="292">
        <f t="shared" si="1"/>
        <v>2.1041666666666652</v>
      </c>
    </row>
    <row r="35" spans="1:29" s="194" customFormat="1" ht="15" customHeight="1" thickBot="1" x14ac:dyDescent="0.85">
      <c r="A35" s="249" t="s">
        <v>87</v>
      </c>
      <c r="B35" s="398"/>
      <c r="C35" s="399"/>
      <c r="D35" s="391"/>
      <c r="E35" s="392"/>
      <c r="F35" s="392"/>
      <c r="G35" s="393"/>
      <c r="H35" s="391"/>
      <c r="I35" s="392"/>
      <c r="J35" s="392"/>
      <c r="K35" s="393"/>
      <c r="L35" s="385"/>
      <c r="M35" s="386"/>
      <c r="N35" s="386"/>
      <c r="O35" s="387"/>
      <c r="P35" s="391"/>
      <c r="Q35" s="392"/>
      <c r="R35" s="392"/>
      <c r="S35" s="393"/>
      <c r="T35" s="241"/>
      <c r="U35" s="242"/>
      <c r="V35" s="243"/>
      <c r="W35" s="241"/>
      <c r="X35" s="242"/>
      <c r="Y35" s="243"/>
      <c r="Z35" s="250">
        <f t="shared" si="2"/>
        <v>1.4583333333333317</v>
      </c>
      <c r="AA35" s="252">
        <f t="shared" si="3"/>
        <v>1.5833333333333317</v>
      </c>
      <c r="AB35" s="252">
        <f t="shared" si="0"/>
        <v>1.7499999999999984</v>
      </c>
      <c r="AC35" s="292">
        <f t="shared" si="1"/>
        <v>2.1249999999999982</v>
      </c>
    </row>
    <row r="36" spans="1:29" s="194" customFormat="1" ht="15" customHeight="1" x14ac:dyDescent="0.7">
      <c r="A36" s="258" t="s">
        <v>88</v>
      </c>
      <c r="B36" s="398"/>
      <c r="C36" s="399"/>
      <c r="D36" s="391"/>
      <c r="E36" s="392"/>
      <c r="F36" s="392"/>
      <c r="G36" s="393"/>
      <c r="H36" s="391"/>
      <c r="I36" s="392"/>
      <c r="J36" s="392"/>
      <c r="K36" s="393"/>
      <c r="L36" s="397" t="s">
        <v>83</v>
      </c>
      <c r="M36" s="398"/>
      <c r="N36" s="398"/>
      <c r="O36" s="399"/>
      <c r="P36" s="391"/>
      <c r="Q36" s="392"/>
      <c r="R36" s="392"/>
      <c r="S36" s="393"/>
      <c r="T36" s="241"/>
      <c r="U36" s="242"/>
      <c r="V36" s="243"/>
      <c r="W36" s="241"/>
      <c r="X36" s="242"/>
      <c r="Y36" s="243"/>
      <c r="Z36" s="250">
        <f t="shared" si="2"/>
        <v>1.479166666666665</v>
      </c>
      <c r="AA36" s="252">
        <f t="shared" si="3"/>
        <v>1.604166666666665</v>
      </c>
      <c r="AB36" s="252">
        <f t="shared" si="0"/>
        <v>1.7708333333333317</v>
      </c>
      <c r="AC36" s="292">
        <f t="shared" si="1"/>
        <v>2.1458333333333317</v>
      </c>
    </row>
    <row r="37" spans="1:29" s="194" customFormat="1" ht="15" customHeight="1" x14ac:dyDescent="0.7">
      <c r="A37" s="258" t="s">
        <v>89</v>
      </c>
      <c r="B37" s="398"/>
      <c r="C37" s="399"/>
      <c r="D37" s="391"/>
      <c r="E37" s="392"/>
      <c r="F37" s="392"/>
      <c r="G37" s="393"/>
      <c r="H37" s="391"/>
      <c r="I37" s="392"/>
      <c r="J37" s="392"/>
      <c r="K37" s="393"/>
      <c r="L37" s="397"/>
      <c r="M37" s="398"/>
      <c r="N37" s="398"/>
      <c r="O37" s="399"/>
      <c r="P37" s="391"/>
      <c r="Q37" s="392"/>
      <c r="R37" s="392"/>
      <c r="S37" s="393"/>
      <c r="T37" s="241"/>
      <c r="U37" s="242"/>
      <c r="V37" s="243"/>
      <c r="W37" s="241"/>
      <c r="X37" s="242"/>
      <c r="Y37" s="243"/>
      <c r="Z37" s="250">
        <f t="shared" si="2"/>
        <v>1.4999999999999982</v>
      </c>
      <c r="AA37" s="252">
        <f t="shared" si="3"/>
        <v>1.6249999999999982</v>
      </c>
      <c r="AB37" s="252">
        <f t="shared" si="0"/>
        <v>1.791666666666665</v>
      </c>
      <c r="AC37" s="292">
        <f>Z37+16/24</f>
        <v>2.1666666666666647</v>
      </c>
    </row>
    <row r="38" spans="1:29" s="194" customFormat="1" ht="15" customHeight="1" x14ac:dyDescent="0.7">
      <c r="A38" s="259" t="s">
        <v>90</v>
      </c>
      <c r="B38" s="398"/>
      <c r="C38" s="399"/>
      <c r="D38" s="391"/>
      <c r="E38" s="392"/>
      <c r="F38" s="392"/>
      <c r="G38" s="393"/>
      <c r="H38" s="391"/>
      <c r="I38" s="392"/>
      <c r="J38" s="392"/>
      <c r="K38" s="393"/>
      <c r="L38" s="397"/>
      <c r="M38" s="398"/>
      <c r="N38" s="398"/>
      <c r="O38" s="399"/>
      <c r="P38" s="391"/>
      <c r="Q38" s="392"/>
      <c r="R38" s="392"/>
      <c r="S38" s="393"/>
      <c r="T38" s="241"/>
      <c r="U38" s="242"/>
      <c r="V38" s="243"/>
      <c r="W38" s="241"/>
      <c r="X38" s="242"/>
      <c r="Y38" s="243"/>
      <c r="Z38" s="250">
        <f t="shared" si="2"/>
        <v>1.5208333333333315</v>
      </c>
      <c r="AA38" s="252">
        <f t="shared" si="3"/>
        <v>1.6458333333333315</v>
      </c>
      <c r="AB38" s="252">
        <f t="shared" si="0"/>
        <v>1.8124999999999982</v>
      </c>
      <c r="AC38" s="292">
        <f>Z38+16/24</f>
        <v>2.1874999999999982</v>
      </c>
    </row>
    <row r="39" spans="1:29" s="194" customFormat="1" ht="15" customHeight="1" x14ac:dyDescent="0.7">
      <c r="A39" s="259" t="s">
        <v>91</v>
      </c>
      <c r="B39" s="398"/>
      <c r="C39" s="399"/>
      <c r="D39" s="391"/>
      <c r="E39" s="392"/>
      <c r="F39" s="392"/>
      <c r="G39" s="393"/>
      <c r="H39" s="391"/>
      <c r="I39" s="392"/>
      <c r="J39" s="392"/>
      <c r="K39" s="393"/>
      <c r="L39" s="397"/>
      <c r="M39" s="398"/>
      <c r="N39" s="398"/>
      <c r="O39" s="399"/>
      <c r="P39" s="391"/>
      <c r="Q39" s="392"/>
      <c r="R39" s="392"/>
      <c r="S39" s="393"/>
      <c r="T39" s="241"/>
      <c r="U39" s="242"/>
      <c r="V39" s="243"/>
      <c r="W39" s="241"/>
      <c r="X39" s="242"/>
      <c r="Y39" s="243"/>
      <c r="Z39" s="250">
        <f t="shared" si="2"/>
        <v>1.5416666666666647</v>
      </c>
      <c r="AA39" s="252">
        <f t="shared" si="3"/>
        <v>1.6666666666666647</v>
      </c>
      <c r="AB39" s="252">
        <f t="shared" si="0"/>
        <v>1.8333333333333315</v>
      </c>
      <c r="AC39" s="292">
        <f>Z39+16/24</f>
        <v>2.2083333333333313</v>
      </c>
    </row>
    <row r="40" spans="1:29" s="194" customFormat="1" ht="15" customHeight="1" thickBot="1" x14ac:dyDescent="0.85">
      <c r="A40" s="260" t="s">
        <v>92</v>
      </c>
      <c r="B40" s="401"/>
      <c r="C40" s="402"/>
      <c r="D40" s="394"/>
      <c r="E40" s="395"/>
      <c r="F40" s="395"/>
      <c r="G40" s="396"/>
      <c r="H40" s="394"/>
      <c r="I40" s="395"/>
      <c r="J40" s="395"/>
      <c r="K40" s="396"/>
      <c r="L40" s="400"/>
      <c r="M40" s="401"/>
      <c r="N40" s="401"/>
      <c r="O40" s="402"/>
      <c r="P40" s="394"/>
      <c r="Q40" s="395"/>
      <c r="R40" s="395"/>
      <c r="S40" s="396"/>
      <c r="T40" s="261"/>
      <c r="U40" s="262"/>
      <c r="V40" s="263"/>
      <c r="W40" s="261"/>
      <c r="X40" s="262"/>
      <c r="Y40" s="263"/>
      <c r="Z40" s="264">
        <f t="shared" si="2"/>
        <v>1.562499999999998</v>
      </c>
      <c r="AA40" s="331">
        <f t="shared" si="3"/>
        <v>1.687499999999998</v>
      </c>
      <c r="AB40" s="331">
        <f t="shared" si="0"/>
        <v>1.8541666666666647</v>
      </c>
      <c r="AC40" s="328">
        <f>Z40+16/24</f>
        <v>2.2291666666666647</v>
      </c>
    </row>
    <row r="41" spans="1:29" s="115" customFormat="1" ht="15" customHeight="1" thickBot="1" x14ac:dyDescent="0.75">
      <c r="A41" s="311" t="s">
        <v>93</v>
      </c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3"/>
    </row>
    <row r="42" spans="1:29" s="115" customFormat="1" ht="15" customHeight="1" x14ac:dyDescent="0.6">
      <c r="A42" s="265" t="s">
        <v>96</v>
      </c>
      <c r="B42" s="403" t="s">
        <v>97</v>
      </c>
      <c r="C42" s="404"/>
      <c r="D42" s="404"/>
      <c r="E42" s="404"/>
      <c r="F42" s="404"/>
      <c r="G42" s="404"/>
      <c r="H42" s="404"/>
      <c r="I42" s="405"/>
      <c r="J42" s="279"/>
      <c r="K42" s="279"/>
      <c r="L42" s="266" t="s">
        <v>94</v>
      </c>
      <c r="M42" s="406" t="s">
        <v>95</v>
      </c>
      <c r="N42" s="407"/>
      <c r="O42" s="407"/>
      <c r="P42" s="407"/>
      <c r="Q42" s="407"/>
      <c r="R42" s="407"/>
      <c r="S42" s="407"/>
      <c r="T42" s="408"/>
      <c r="U42" s="281"/>
      <c r="V42" s="279"/>
      <c r="W42" s="279"/>
      <c r="X42" s="281"/>
      <c r="Y42" s="282"/>
    </row>
    <row r="43" spans="1:29" s="115" customFormat="1" ht="13" x14ac:dyDescent="0.6">
      <c r="A43" s="265" t="s">
        <v>100</v>
      </c>
      <c r="B43" s="409" t="s">
        <v>101</v>
      </c>
      <c r="C43" s="410"/>
      <c r="D43" s="410"/>
      <c r="E43" s="410"/>
      <c r="F43" s="410"/>
      <c r="G43" s="410"/>
      <c r="H43" s="410"/>
      <c r="I43" s="411"/>
      <c r="J43" s="279"/>
      <c r="K43" s="279"/>
      <c r="L43" s="266" t="s">
        <v>98</v>
      </c>
      <c r="M43" s="367" t="s">
        <v>99</v>
      </c>
      <c r="N43" s="368"/>
      <c r="O43" s="368"/>
      <c r="P43" s="368"/>
      <c r="Q43" s="368"/>
      <c r="R43" s="368"/>
      <c r="S43" s="368"/>
      <c r="T43" s="369"/>
      <c r="U43" s="281"/>
      <c r="V43" s="279"/>
      <c r="W43" s="279"/>
      <c r="X43" s="281"/>
      <c r="Y43" s="282"/>
    </row>
    <row r="44" spans="1:29" s="115" customFormat="1" ht="13" x14ac:dyDescent="0.6">
      <c r="A44" s="265" t="s">
        <v>235</v>
      </c>
      <c r="B44" s="412" t="s">
        <v>236</v>
      </c>
      <c r="C44" s="413"/>
      <c r="D44" s="413"/>
      <c r="E44" s="413"/>
      <c r="F44" s="413"/>
      <c r="G44" s="413"/>
      <c r="H44" s="413"/>
      <c r="I44" s="414"/>
      <c r="J44" s="279"/>
      <c r="K44" s="279"/>
      <c r="L44" s="266" t="s">
        <v>102</v>
      </c>
      <c r="M44" s="415" t="s">
        <v>103</v>
      </c>
      <c r="N44" s="416"/>
      <c r="O44" s="416"/>
      <c r="P44" s="416"/>
      <c r="Q44" s="416"/>
      <c r="R44" s="416"/>
      <c r="S44" s="416"/>
      <c r="T44" s="417"/>
      <c r="U44" s="281"/>
      <c r="V44" s="279"/>
      <c r="W44" s="279"/>
      <c r="X44" s="281"/>
      <c r="Y44" s="282"/>
    </row>
    <row r="45" spans="1:29" s="115" customFormat="1" ht="13" x14ac:dyDescent="0.6">
      <c r="A45" s="265" t="s">
        <v>70</v>
      </c>
      <c r="B45" s="358" t="s">
        <v>104</v>
      </c>
      <c r="C45" s="359"/>
      <c r="D45" s="359"/>
      <c r="E45" s="359"/>
      <c r="F45" s="359"/>
      <c r="G45" s="359"/>
      <c r="H45" s="359"/>
      <c r="I45" s="360"/>
      <c r="J45" s="279"/>
      <c r="K45" s="279"/>
      <c r="L45" s="266" t="s">
        <v>105</v>
      </c>
      <c r="M45" s="361" t="s">
        <v>106</v>
      </c>
      <c r="N45" s="362"/>
      <c r="O45" s="362"/>
      <c r="P45" s="362"/>
      <c r="Q45" s="362"/>
      <c r="R45" s="362"/>
      <c r="S45" s="362"/>
      <c r="T45" s="363"/>
      <c r="U45" s="281"/>
      <c r="V45" s="279"/>
      <c r="W45" s="279"/>
      <c r="X45" s="281"/>
      <c r="Y45" s="282"/>
    </row>
    <row r="46" spans="1:29" s="115" customFormat="1" ht="13" x14ac:dyDescent="0.6">
      <c r="A46" s="265" t="s">
        <v>107</v>
      </c>
      <c r="B46" s="364" t="s">
        <v>108</v>
      </c>
      <c r="C46" s="365"/>
      <c r="D46" s="365"/>
      <c r="E46" s="365"/>
      <c r="F46" s="365"/>
      <c r="G46" s="365"/>
      <c r="H46" s="365"/>
      <c r="I46" s="366"/>
      <c r="J46" s="279"/>
      <c r="K46" s="279"/>
      <c r="L46" s="266" t="s">
        <v>109</v>
      </c>
      <c r="M46" s="367" t="s">
        <v>110</v>
      </c>
      <c r="N46" s="368"/>
      <c r="O46" s="368"/>
      <c r="P46" s="368"/>
      <c r="Q46" s="368"/>
      <c r="R46" s="368"/>
      <c r="S46" s="368"/>
      <c r="T46" s="369"/>
      <c r="U46" s="281"/>
      <c r="V46" s="279"/>
      <c r="W46" s="279"/>
      <c r="X46" s="281"/>
      <c r="Y46" s="282"/>
    </row>
    <row r="47" spans="1:29" s="115" customFormat="1" ht="13" x14ac:dyDescent="0.6">
      <c r="A47" s="265" t="s">
        <v>111</v>
      </c>
      <c r="B47" s="370" t="s">
        <v>188</v>
      </c>
      <c r="C47" s="371"/>
      <c r="D47" s="371"/>
      <c r="E47" s="371"/>
      <c r="F47" s="371"/>
      <c r="G47" s="371"/>
      <c r="H47" s="371"/>
      <c r="I47" s="372"/>
      <c r="J47" s="279"/>
      <c r="K47" s="279"/>
      <c r="L47" s="266" t="s">
        <v>112</v>
      </c>
      <c r="M47" s="267" t="s">
        <v>113</v>
      </c>
      <c r="N47" s="272"/>
      <c r="O47" s="272"/>
      <c r="P47" s="273"/>
      <c r="Q47" s="275"/>
      <c r="R47" s="275"/>
      <c r="S47" s="275"/>
      <c r="T47" s="274"/>
      <c r="U47" s="281"/>
      <c r="V47" s="279"/>
      <c r="W47" s="279"/>
      <c r="X47" s="281"/>
      <c r="Y47" s="282"/>
    </row>
    <row r="48" spans="1:29" s="115" customFormat="1" ht="13" x14ac:dyDescent="0.6">
      <c r="A48" s="265" t="s">
        <v>114</v>
      </c>
      <c r="B48" s="267" t="s">
        <v>115</v>
      </c>
      <c r="C48" s="268"/>
      <c r="D48" s="273"/>
      <c r="E48" s="271"/>
      <c r="F48" s="273"/>
      <c r="G48" s="273"/>
      <c r="H48" s="273"/>
      <c r="I48" s="274"/>
      <c r="J48" s="279"/>
      <c r="K48" s="279"/>
      <c r="L48" s="266"/>
      <c r="M48" s="267"/>
      <c r="N48" s="272"/>
      <c r="O48" s="272"/>
      <c r="P48" s="275"/>
      <c r="Q48" s="271"/>
      <c r="R48" s="271"/>
      <c r="S48" s="271"/>
      <c r="T48" s="276"/>
      <c r="U48" s="281"/>
      <c r="V48" s="279"/>
      <c r="W48" s="279"/>
      <c r="X48" s="281"/>
      <c r="Y48" s="282"/>
    </row>
    <row r="49" spans="1:29" s="115" customFormat="1" ht="13" x14ac:dyDescent="0.6">
      <c r="A49" s="265" t="s">
        <v>116</v>
      </c>
      <c r="B49" s="267" t="s">
        <v>117</v>
      </c>
      <c r="C49" s="268"/>
      <c r="D49" s="275"/>
      <c r="E49" s="273"/>
      <c r="F49" s="271"/>
      <c r="G49" s="275"/>
      <c r="H49" s="273"/>
      <c r="I49" s="274"/>
      <c r="J49" s="279"/>
      <c r="K49" s="279"/>
      <c r="L49" s="266"/>
      <c r="M49" s="267"/>
      <c r="N49" s="272"/>
      <c r="O49" s="272"/>
      <c r="P49" s="275"/>
      <c r="Q49" s="271"/>
      <c r="R49" s="271"/>
      <c r="S49" s="271"/>
      <c r="T49" s="276"/>
      <c r="U49" s="281"/>
      <c r="V49" s="279"/>
      <c r="W49" s="279"/>
      <c r="X49" s="281"/>
      <c r="Y49" s="282"/>
    </row>
    <row r="50" spans="1:29" s="115" customFormat="1" ht="13" x14ac:dyDescent="0.6">
      <c r="A50" s="265" t="s">
        <v>118</v>
      </c>
      <c r="B50" s="373" t="s">
        <v>119</v>
      </c>
      <c r="C50" s="374"/>
      <c r="D50" s="374"/>
      <c r="E50" s="374"/>
      <c r="F50" s="374"/>
      <c r="G50" s="374"/>
      <c r="H50" s="374"/>
      <c r="I50" s="375"/>
      <c r="J50" s="279"/>
      <c r="K50" s="279"/>
      <c r="L50" s="266"/>
      <c r="M50" s="267"/>
      <c r="N50" s="278"/>
      <c r="O50" s="278"/>
      <c r="P50" s="271"/>
      <c r="Q50" s="271"/>
      <c r="R50" s="271"/>
      <c r="S50" s="271"/>
      <c r="T50" s="276"/>
      <c r="U50" s="281"/>
      <c r="V50" s="279"/>
      <c r="W50" s="279"/>
      <c r="X50" s="281"/>
      <c r="Y50" s="282"/>
    </row>
    <row r="51" spans="1:29" s="115" customFormat="1" ht="13" x14ac:dyDescent="0.6">
      <c r="A51" s="265" t="s">
        <v>186</v>
      </c>
      <c r="B51" s="376" t="s">
        <v>189</v>
      </c>
      <c r="C51" s="377"/>
      <c r="D51" s="377"/>
      <c r="E51" s="377"/>
      <c r="F51" s="377"/>
      <c r="G51" s="377"/>
      <c r="H51" s="377"/>
      <c r="I51" s="378"/>
      <c r="J51" s="279"/>
      <c r="K51" s="279"/>
      <c r="L51" s="266"/>
      <c r="M51" s="267"/>
      <c r="N51" s="280"/>
      <c r="O51" s="280"/>
      <c r="P51" s="271"/>
      <c r="Q51" s="271"/>
      <c r="R51" s="271"/>
      <c r="S51" s="271"/>
      <c r="T51" s="276"/>
      <c r="U51" s="281"/>
      <c r="V51" s="279"/>
      <c r="W51" s="279"/>
      <c r="X51" s="281"/>
      <c r="Y51" s="282"/>
    </row>
    <row r="52" spans="1:29" s="115" customFormat="1" ht="13" x14ac:dyDescent="0.6">
      <c r="A52" s="265"/>
      <c r="B52" s="267"/>
      <c r="C52" s="269"/>
      <c r="D52" s="271"/>
      <c r="E52" s="271"/>
      <c r="F52" s="271"/>
      <c r="G52" s="271"/>
      <c r="H52" s="275"/>
      <c r="I52" s="277"/>
      <c r="J52" s="279"/>
      <c r="K52" s="279"/>
      <c r="L52" s="266"/>
      <c r="M52" s="267"/>
      <c r="N52" s="270"/>
      <c r="O52" s="270"/>
      <c r="P52" s="271"/>
      <c r="Q52" s="271"/>
      <c r="R52" s="271"/>
      <c r="S52" s="271"/>
      <c r="T52" s="276"/>
      <c r="U52" s="281"/>
      <c r="V52" s="279"/>
      <c r="W52" s="279"/>
      <c r="X52" s="281"/>
      <c r="Y52" s="282"/>
    </row>
    <row r="53" spans="1:29" s="115" customFormat="1" ht="13.75" thickBot="1" x14ac:dyDescent="0.75">
      <c r="A53" s="314"/>
      <c r="B53" s="283"/>
      <c r="C53" s="284"/>
      <c r="D53" s="285"/>
      <c r="E53" s="285"/>
      <c r="F53" s="285"/>
      <c r="G53" s="285"/>
      <c r="H53" s="285"/>
      <c r="I53" s="286"/>
      <c r="J53" s="279"/>
      <c r="K53" s="279"/>
      <c r="L53" s="315"/>
      <c r="M53" s="287"/>
      <c r="N53" s="288"/>
      <c r="O53" s="288"/>
      <c r="P53" s="289"/>
      <c r="Q53" s="289"/>
      <c r="R53" s="289"/>
      <c r="S53" s="289"/>
      <c r="T53" s="290"/>
      <c r="U53" s="281"/>
      <c r="V53" s="279"/>
      <c r="W53" s="279"/>
      <c r="X53" s="281"/>
      <c r="Y53" s="282"/>
    </row>
    <row r="54" spans="1:29" s="115" customFormat="1" ht="13.75" thickBot="1" x14ac:dyDescent="0.75">
      <c r="A54" s="316"/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8"/>
      <c r="M54" s="318"/>
      <c r="N54" s="318"/>
      <c r="O54" s="318"/>
      <c r="P54" s="318"/>
      <c r="Q54" s="318"/>
      <c r="R54" s="318"/>
      <c r="S54" s="318"/>
      <c r="T54" s="319"/>
      <c r="U54" s="319"/>
      <c r="V54" s="318"/>
      <c r="W54" s="319"/>
      <c r="X54" s="319"/>
      <c r="Y54" s="320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19"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H33:K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</mergeCells>
  <phoneticPr fontId="23"/>
  <hyperlinks>
    <hyperlink ref="B8:C8" r:id="rId1" display="Virtual Rm 1" xr:uid="{1278AB86-8311-46E5-A2EB-DBCF57386E4D}"/>
    <hyperlink ref="G8" r:id="rId2" xr:uid="{EF31E1BE-E70E-4B4F-9DD9-274EDD624CD8}"/>
    <hyperlink ref="E8" r:id="rId3" xr:uid="{8842B986-9875-4271-AC61-089CF54514FA}"/>
    <hyperlink ref="D8" r:id="rId4" xr:uid="{A4C09AB8-1452-4DE5-8F35-6986AD75CBE6}"/>
    <hyperlink ref="F8" r:id="rId5" xr:uid="{818BBEFD-EC0B-44B5-92F1-9BC14870F751}"/>
    <hyperlink ref="B27:C29" r:id="rId6" display="WIRELESS CHAIRS MTG" xr:uid="{1B29139C-E975-4839-A3EC-B4D333244583}"/>
    <hyperlink ref="K8" r:id="rId7" xr:uid="{BCEE71DD-548A-4CFD-80BF-0AE637EF3F71}"/>
    <hyperlink ref="I8" r:id="rId8" xr:uid="{D3B715CA-0407-4FDB-9755-9F1C73E25F7D}"/>
    <hyperlink ref="H8" r:id="rId9" xr:uid="{BD389617-4322-41E9-974B-07A5BC7BAE55}"/>
    <hyperlink ref="J8" r:id="rId10" xr:uid="{5F8AFE8E-9430-464B-93A9-5BB5045F6DCC}"/>
    <hyperlink ref="O8" r:id="rId11" xr:uid="{411DFC27-F598-4C05-BA79-37A2CEC1E934}"/>
    <hyperlink ref="M8" r:id="rId12" xr:uid="{5B78F276-025A-4D25-A760-901F0DDEBA9C}"/>
    <hyperlink ref="L8" r:id="rId13" xr:uid="{70946CE6-FBC7-4A2A-B991-283134524EB4}"/>
    <hyperlink ref="N8" r:id="rId14" xr:uid="{5AB5D159-5349-46E5-A8A0-067EA40C93D5}"/>
    <hyperlink ref="S8" r:id="rId15" xr:uid="{7B0562FE-23A7-4754-B6B4-73CB128FF674}"/>
    <hyperlink ref="Q8" r:id="rId16" xr:uid="{89B585EE-ED15-4453-B2D1-AEEDA284CCF6}"/>
    <hyperlink ref="P8" r:id="rId17" xr:uid="{FBDDA130-ABC9-4B46-8BF2-8C61290187F0}"/>
    <hyperlink ref="R8" r:id="rId18" xr:uid="{B11EE2FA-9BAD-4896-A238-621EB8C9C241}"/>
    <hyperlink ref="H31" r:id="rId19" display="802.15/802.1 Joint Mtg." xr:uid="{AFFEB4A1-2013-4721-851E-11F5E0FA5540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204" zoomScale="42" zoomScaleNormal="42" workbookViewId="0">
      <selection activeCell="A183" sqref="A183:G183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21" customFormat="1" ht="50.5" customHeight="1" x14ac:dyDescent="1.5">
      <c r="A1" s="526" t="s">
        <v>244</v>
      </c>
      <c r="B1" s="527"/>
      <c r="C1" s="527"/>
      <c r="D1" s="527"/>
      <c r="E1" s="527"/>
      <c r="F1" s="527"/>
      <c r="G1" s="528"/>
      <c r="I1" s="322"/>
    </row>
    <row r="2" spans="1:9" s="321" customFormat="1" ht="50.5" customHeight="1" thickBot="1" x14ac:dyDescent="1.65">
      <c r="A2" s="529" t="s">
        <v>195</v>
      </c>
      <c r="B2" s="530"/>
      <c r="C2" s="530"/>
      <c r="D2" s="530"/>
      <c r="E2" s="530"/>
      <c r="F2" s="530"/>
      <c r="G2" s="531"/>
      <c r="I2" s="323"/>
    </row>
    <row r="3" spans="1:9" s="123" customFormat="1" ht="50.5" customHeight="1" x14ac:dyDescent="1.4"/>
    <row r="4" spans="1:9" s="123" customFormat="1" ht="50.5" customHeight="1" x14ac:dyDescent="1.4">
      <c r="A4" s="532" t="s">
        <v>196</v>
      </c>
      <c r="B4" s="533"/>
      <c r="C4" s="533"/>
      <c r="D4" s="533"/>
      <c r="E4" s="533"/>
      <c r="F4" s="533"/>
      <c r="G4" s="534"/>
    </row>
    <row r="5" spans="1:9" s="123" customFormat="1" ht="50.5" customHeight="1" x14ac:dyDescent="1.4">
      <c r="A5" s="535"/>
      <c r="B5" s="536"/>
      <c r="C5" s="536"/>
      <c r="D5" s="536"/>
      <c r="E5" s="536"/>
      <c r="F5" s="536"/>
      <c r="G5" s="537"/>
    </row>
    <row r="6" spans="1:9" s="123" customFormat="1" ht="50.5" customHeight="1" x14ac:dyDescent="1.4">
      <c r="A6" s="535"/>
      <c r="B6" s="536"/>
      <c r="C6" s="536"/>
      <c r="D6" s="536"/>
      <c r="E6" s="536"/>
      <c r="F6" s="536"/>
      <c r="G6" s="537"/>
    </row>
    <row r="7" spans="1:9" s="123" customFormat="1" ht="50.5" customHeight="1" x14ac:dyDescent="1.4">
      <c r="A7" s="535"/>
      <c r="B7" s="536"/>
      <c r="C7" s="536"/>
      <c r="D7" s="536"/>
      <c r="E7" s="536"/>
      <c r="F7" s="536"/>
      <c r="G7" s="537"/>
    </row>
    <row r="8" spans="1:9" s="123" customFormat="1" ht="50.5" customHeight="1" x14ac:dyDescent="1.4">
      <c r="A8" s="538"/>
      <c r="B8" s="539"/>
      <c r="C8" s="539"/>
      <c r="D8" s="539"/>
      <c r="E8" s="539"/>
      <c r="F8" s="539"/>
      <c r="G8" s="540"/>
    </row>
    <row r="9" spans="1:9" s="123" customFormat="1" ht="50.5" customHeight="1" x14ac:dyDescent="1.4"/>
    <row r="10" spans="1:9" s="113" customFormat="1" ht="32.75" x14ac:dyDescent="1.35">
      <c r="A10" s="124" t="s">
        <v>120</v>
      </c>
      <c r="G10" s="332" t="s">
        <v>121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7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24" customFormat="1" ht="35" x14ac:dyDescent="1.4">
      <c r="A183" s="324" t="s">
        <v>120</v>
      </c>
      <c r="G183" s="333" t="s">
        <v>121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S65" sqref="S65"/>
    </sheetView>
  </sheetViews>
  <sheetFormatPr defaultColWidth="8.81640625" defaultRowHeight="13" x14ac:dyDescent="0.6"/>
  <sheetData>
    <row r="17" spans="4:6" x14ac:dyDescent="0.6">
      <c r="E17" t="s">
        <v>145</v>
      </c>
    </row>
    <row r="23" spans="4:6" ht="120.7" customHeight="1" x14ac:dyDescent="0.6">
      <c r="D23" t="s">
        <v>158</v>
      </c>
      <c r="E23" t="s">
        <v>159</v>
      </c>
      <c r="F23" s="171" t="s">
        <v>160</v>
      </c>
    </row>
    <row r="25" spans="4:6" ht="79.5" customHeight="1" x14ac:dyDescent="0.6">
      <c r="D25" t="s">
        <v>152</v>
      </c>
      <c r="E25" t="s">
        <v>153</v>
      </c>
      <c r="F25" s="171" t="s">
        <v>154</v>
      </c>
    </row>
    <row r="26" spans="4:6" ht="98.5" customHeight="1" x14ac:dyDescent="0.6">
      <c r="D26" t="s">
        <v>155</v>
      </c>
      <c r="E26" t="s">
        <v>156</v>
      </c>
      <c r="F26" s="171" t="s">
        <v>157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6"/>
  <sheetViews>
    <sheetView topLeftCell="A37" zoomScale="80" zoomScaleNormal="80" workbookViewId="0">
      <selection activeCell="F53" sqref="F53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79687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245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123</v>
      </c>
      <c r="H3" s="102" t="s">
        <v>251</v>
      </c>
      <c r="I3" s="76" t="s">
        <v>252</v>
      </c>
      <c r="J3" s="208" t="s">
        <v>253</v>
      </c>
      <c r="K3" s="88" t="s">
        <v>255</v>
      </c>
      <c r="L3" s="233" t="s">
        <v>256</v>
      </c>
    </row>
    <row r="4" spans="1:16" s="17" customFormat="1" ht="18.75" customHeight="1" x14ac:dyDescent="0.8">
      <c r="D4" s="52" t="s">
        <v>124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125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6" t="s">
        <v>267</v>
      </c>
      <c r="E7" s="143"/>
      <c r="F7" s="334" t="s">
        <v>257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34" t="s">
        <v>268</v>
      </c>
      <c r="E8" s="143"/>
      <c r="F8" s="335" t="s">
        <v>258</v>
      </c>
      <c r="G8" s="221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34" t="s">
        <v>216</v>
      </c>
      <c r="E9" s="143"/>
      <c r="F9" s="334" t="s">
        <v>259</v>
      </c>
      <c r="G9" s="221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35" t="s">
        <v>269</v>
      </c>
      <c r="E10" s="143"/>
      <c r="F10" s="334" t="s">
        <v>260</v>
      </c>
      <c r="G10" s="221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34" t="s">
        <v>270</v>
      </c>
      <c r="E11" s="143"/>
      <c r="F11" s="334" t="s">
        <v>261</v>
      </c>
      <c r="G11" s="221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34" t="s">
        <v>271</v>
      </c>
      <c r="E12" s="143"/>
      <c r="F12" s="334" t="s">
        <v>262</v>
      </c>
      <c r="G12" s="221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34" t="s">
        <v>263</v>
      </c>
      <c r="G13" s="221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34" t="s">
        <v>264</v>
      </c>
      <c r="G14" s="221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34" t="s">
        <v>265</v>
      </c>
      <c r="G15" s="221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35" t="s">
        <v>266</v>
      </c>
      <c r="G16" s="221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34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126</v>
      </c>
      <c r="F19" s="15"/>
      <c r="G19" s="16"/>
      <c r="H19" s="16"/>
      <c r="I19" s="16"/>
    </row>
    <row r="20" spans="1:16" x14ac:dyDescent="0.7">
      <c r="B20" s="15"/>
      <c r="C20" s="12"/>
      <c r="D20" s="18" t="s">
        <v>272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127</v>
      </c>
      <c r="F22" s="67" t="s">
        <v>128</v>
      </c>
      <c r="G22" s="101" t="s">
        <v>123</v>
      </c>
      <c r="H22" s="102" t="s">
        <v>251</v>
      </c>
      <c r="I22" s="76" t="s">
        <v>252</v>
      </c>
      <c r="J22" s="208" t="s">
        <v>253</v>
      </c>
      <c r="K22" s="88" t="s">
        <v>255</v>
      </c>
      <c r="L22" s="233" t="s">
        <v>256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190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129</v>
      </c>
      <c r="E25" s="74" t="s">
        <v>283</v>
      </c>
      <c r="F25" s="83" t="s">
        <v>130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336</v>
      </c>
      <c r="E26" s="53" t="s">
        <v>284</v>
      </c>
      <c r="F26" s="70" t="s">
        <v>130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131</v>
      </c>
      <c r="F27" s="67" t="s">
        <v>132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133</v>
      </c>
      <c r="E28" s="20" t="s">
        <v>283</v>
      </c>
      <c r="F28" s="67" t="s">
        <v>130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2" customHeight="1" x14ac:dyDescent="0.8">
      <c r="A29" s="30"/>
      <c r="B29" s="36">
        <v>1.4</v>
      </c>
      <c r="C29" s="37"/>
      <c r="D29" s="79" t="s">
        <v>337</v>
      </c>
      <c r="E29" s="74" t="s">
        <v>285</v>
      </c>
      <c r="F29" s="70" t="s">
        <v>192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134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ht="82" customHeight="1" x14ac:dyDescent="0.8">
      <c r="A31" s="30"/>
      <c r="B31" s="54">
        <f>B29+0.1</f>
        <v>1.5</v>
      </c>
      <c r="C31" s="21"/>
      <c r="D31" s="79" t="s">
        <v>314</v>
      </c>
      <c r="E31" s="53" t="s">
        <v>315</v>
      </c>
      <c r="F31" s="70" t="s">
        <v>130</v>
      </c>
      <c r="G31" s="74">
        <v>15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  <c r="M31" s="33"/>
      <c r="N31" s="30"/>
      <c r="O31" s="30"/>
      <c r="P31" s="30"/>
    </row>
    <row r="32" spans="1:16" s="17" customFormat="1" ht="57" customHeight="1" x14ac:dyDescent="0.85">
      <c r="B32" s="60">
        <f t="shared" ref="B32:B37" si="0">B31+0.1</f>
        <v>1.6</v>
      </c>
      <c r="C32" s="107"/>
      <c r="D32" s="142" t="s">
        <v>317</v>
      </c>
      <c r="E32" s="87" t="s">
        <v>318</v>
      </c>
      <c r="F32" s="136" t="s">
        <v>201</v>
      </c>
      <c r="G32" s="136">
        <v>10</v>
      </c>
      <c r="H32" s="84">
        <f t="shared" ref="H32:H37" si="1">H31+TIME(0,G31,0)</f>
        <v>0.45833333333333331</v>
      </c>
      <c r="I32" s="84">
        <f t="shared" ref="I32:I37" si="2">I31+TIME(0,G31,0)</f>
        <v>8.3333333333333343E-2</v>
      </c>
      <c r="J32" s="157">
        <f t="shared" ref="J32:J37" si="3">J31+TIME(0,G31,0)</f>
        <v>0.75</v>
      </c>
      <c r="K32" s="84">
        <f t="shared" ref="K32:K37" si="4">K31+TIME(0,G31,0)</f>
        <v>0.375</v>
      </c>
      <c r="L32" s="84">
        <f t="shared" ref="L32:L37" si="5">L31+TIME(0,G31,0)</f>
        <v>0.20833333333333329</v>
      </c>
    </row>
    <row r="33" spans="1:16" ht="82.5" customHeight="1" x14ac:dyDescent="0.8">
      <c r="A33" s="30"/>
      <c r="B33" s="60">
        <f t="shared" si="0"/>
        <v>1.7000000000000002</v>
      </c>
      <c r="C33" s="21"/>
      <c r="D33" s="79" t="s">
        <v>177</v>
      </c>
      <c r="E33" s="53" t="s">
        <v>316</v>
      </c>
      <c r="F33" s="100" t="s">
        <v>178</v>
      </c>
      <c r="G33" s="71">
        <v>10</v>
      </c>
      <c r="H33" s="84">
        <f t="shared" si="1"/>
        <v>0.46527777777777773</v>
      </c>
      <c r="I33" s="84">
        <f t="shared" si="2"/>
        <v>9.027777777777779E-2</v>
      </c>
      <c r="J33" s="157">
        <f t="shared" si="3"/>
        <v>0.75694444444444442</v>
      </c>
      <c r="K33" s="84">
        <f t="shared" si="4"/>
        <v>0.38194444444444442</v>
      </c>
      <c r="L33" s="84">
        <f t="shared" si="5"/>
        <v>0.21527777777777773</v>
      </c>
      <c r="M33" s="33"/>
      <c r="N33" s="30"/>
      <c r="O33" s="30"/>
      <c r="P33" s="30"/>
    </row>
    <row r="34" spans="1:16" s="541" customFormat="1" ht="73" customHeight="1" x14ac:dyDescent="0.85">
      <c r="B34" s="542">
        <f t="shared" si="0"/>
        <v>1.8000000000000003</v>
      </c>
      <c r="D34" s="544" t="s">
        <v>350</v>
      </c>
      <c r="E34" s="544" t="s">
        <v>351</v>
      </c>
      <c r="F34" s="559" t="s">
        <v>352</v>
      </c>
      <c r="G34" s="546">
        <v>20</v>
      </c>
      <c r="H34" s="547">
        <f t="shared" si="1"/>
        <v>0.47222222222222215</v>
      </c>
      <c r="I34" s="547">
        <f t="shared" si="2"/>
        <v>9.7222222222222238E-2</v>
      </c>
      <c r="J34" s="157">
        <f t="shared" si="3"/>
        <v>0.76388888888888884</v>
      </c>
      <c r="K34" s="547">
        <f t="shared" si="4"/>
        <v>0.38888888888888884</v>
      </c>
      <c r="L34" s="547">
        <f t="shared" si="5"/>
        <v>0.22222222222222218</v>
      </c>
    </row>
    <row r="35" spans="1:16" s="107" customFormat="1" ht="73" customHeight="1" x14ac:dyDescent="0.85">
      <c r="B35" s="60">
        <f t="shared" si="0"/>
        <v>1.9000000000000004</v>
      </c>
      <c r="D35" s="219" t="s">
        <v>202</v>
      </c>
      <c r="E35" s="53" t="s">
        <v>339</v>
      </c>
      <c r="F35" s="225" t="s">
        <v>338</v>
      </c>
      <c r="G35" s="71">
        <v>20</v>
      </c>
      <c r="H35" s="84">
        <f t="shared" si="1"/>
        <v>0.48611111111111105</v>
      </c>
      <c r="I35" s="84">
        <f t="shared" si="2"/>
        <v>0.11111111111111113</v>
      </c>
      <c r="J35" s="157">
        <f t="shared" si="3"/>
        <v>0.77777777777777768</v>
      </c>
      <c r="K35" s="84">
        <f t="shared" si="4"/>
        <v>0.40277777777777773</v>
      </c>
      <c r="L35" s="84">
        <f t="shared" si="5"/>
        <v>0.23611111111111108</v>
      </c>
    </row>
    <row r="36" spans="1:16" s="17" customFormat="1" ht="49.5" customHeight="1" x14ac:dyDescent="0.6">
      <c r="B36" s="60">
        <f t="shared" si="0"/>
        <v>2.0000000000000004</v>
      </c>
      <c r="D36" s="90" t="s">
        <v>135</v>
      </c>
      <c r="E36" s="87"/>
      <c r="F36" s="85" t="s">
        <v>166</v>
      </c>
      <c r="G36" s="71">
        <v>10</v>
      </c>
      <c r="H36" s="84">
        <f t="shared" si="1"/>
        <v>0.49999999999999994</v>
      </c>
      <c r="I36" s="84">
        <f t="shared" si="2"/>
        <v>0.12500000000000003</v>
      </c>
      <c r="J36" s="157">
        <f t="shared" si="3"/>
        <v>0.79166666666666652</v>
      </c>
      <c r="K36" s="84">
        <f t="shared" si="4"/>
        <v>0.41666666666666663</v>
      </c>
      <c r="L36" s="84">
        <f t="shared" si="5"/>
        <v>0.24999999999999997</v>
      </c>
    </row>
    <row r="37" spans="1:16" ht="20.5" x14ac:dyDescent="0.85">
      <c r="B37" s="60">
        <f t="shared" si="0"/>
        <v>2.1000000000000005</v>
      </c>
      <c r="C37" s="107"/>
      <c r="D37" s="144" t="s">
        <v>136</v>
      </c>
      <c r="E37" s="127"/>
      <c r="F37" s="136" t="s">
        <v>130</v>
      </c>
      <c r="G37" s="136">
        <v>1</v>
      </c>
      <c r="H37" s="84">
        <f t="shared" si="1"/>
        <v>0.50694444444444442</v>
      </c>
      <c r="I37" s="84">
        <f t="shared" si="2"/>
        <v>0.13194444444444448</v>
      </c>
      <c r="J37" s="157">
        <f t="shared" si="3"/>
        <v>0.79861111111111094</v>
      </c>
      <c r="K37" s="84">
        <f t="shared" si="4"/>
        <v>0.42361111111111105</v>
      </c>
      <c r="L37" s="84">
        <f t="shared" si="5"/>
        <v>0.25694444444444442</v>
      </c>
    </row>
    <row r="38" spans="1:16" ht="18" x14ac:dyDescent="0.8">
      <c r="A38" s="30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ht="18" x14ac:dyDescent="0.8">
      <c r="A40" s="30"/>
      <c r="B40" s="30"/>
      <c r="C40" s="30"/>
      <c r="D40" s="30"/>
      <c r="F40" s="30"/>
      <c r="G40" s="30"/>
      <c r="H40" s="30"/>
      <c r="I40" s="30"/>
      <c r="J40" s="30"/>
      <c r="K40" s="33"/>
      <c r="L40" s="33"/>
      <c r="M40" s="33"/>
      <c r="N40" s="30"/>
      <c r="O40" s="30"/>
      <c r="P40" s="30"/>
    </row>
    <row r="41" spans="1:16" s="22" customFormat="1" ht="15" customHeight="1" x14ac:dyDescent="0.8">
      <c r="B41" s="30"/>
      <c r="C41" s="30"/>
      <c r="D41" s="30"/>
      <c r="E41" s="14"/>
      <c r="F41" s="30"/>
      <c r="G41" s="30"/>
      <c r="H41" s="30"/>
      <c r="I41" s="30"/>
      <c r="J41" s="30"/>
      <c r="K41" s="33"/>
      <c r="L41" s="33"/>
    </row>
    <row r="42" spans="1:16" s="103" customFormat="1" x14ac:dyDescent="0.7">
      <c r="A42" s="103" t="s">
        <v>191</v>
      </c>
      <c r="B42" s="22"/>
      <c r="C42" s="22"/>
      <c r="D42" s="176" t="s">
        <v>137</v>
      </c>
      <c r="E42" s="128"/>
      <c r="F42" s="22"/>
      <c r="G42" s="22"/>
      <c r="H42" s="22"/>
      <c r="I42" s="22"/>
      <c r="J42" s="23"/>
      <c r="K42" s="23"/>
      <c r="L42" s="23"/>
    </row>
    <row r="43" spans="1:16" s="103" customFormat="1" ht="23" x14ac:dyDescent="1">
      <c r="A43" s="103" t="s">
        <v>273</v>
      </c>
    </row>
    <row r="44" spans="1:16" s="103" customFormat="1" x14ac:dyDescent="0.7">
      <c r="A44" s="103" t="s">
        <v>274</v>
      </c>
    </row>
    <row r="45" spans="1:16" s="125" customFormat="1" x14ac:dyDescent="0.7">
      <c r="A45" s="125" t="s">
        <v>308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6" s="103" customFormat="1" x14ac:dyDescent="0.7">
      <c r="A46" s="103" t="s">
        <v>309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6" s="103" customFormat="1" x14ac:dyDescent="0.7"/>
    <row r="48" spans="1:16" s="227" customFormat="1" ht="23.5" x14ac:dyDescent="1">
      <c r="A48" s="226" t="s">
        <v>214</v>
      </c>
    </row>
    <row r="49" spans="1:13" s="113" customFormat="1" ht="21" x14ac:dyDescent="0.9">
      <c r="A49" s="337" t="s">
        <v>275</v>
      </c>
    </row>
    <row r="50" spans="1:13" s="113" customFormat="1" ht="21" x14ac:dyDescent="0.9">
      <c r="A50" s="337" t="s">
        <v>216</v>
      </c>
    </row>
    <row r="51" spans="1:13" s="104" customFormat="1" ht="20.5" x14ac:dyDescent="0.9">
      <c r="A51" s="338" t="s">
        <v>276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07"/>
    </row>
    <row r="52" spans="1:13" s="104" customFormat="1" ht="21" x14ac:dyDescent="0.85">
      <c r="A52" s="337" t="s">
        <v>277</v>
      </c>
      <c r="E52" s="339"/>
      <c r="K52" s="107"/>
      <c r="L52" s="107"/>
      <c r="M52" s="107"/>
    </row>
    <row r="53" spans="1:13" s="104" customFormat="1" ht="21" x14ac:dyDescent="0.85">
      <c r="A53" s="337" t="s">
        <v>278</v>
      </c>
      <c r="E53" s="339"/>
      <c r="K53" s="107"/>
      <c r="L53" s="107"/>
      <c r="M53" s="107"/>
    </row>
    <row r="54" spans="1:13" ht="18" x14ac:dyDescent="0.8">
      <c r="G54" s="30"/>
      <c r="H54" s="30"/>
      <c r="I54" s="30"/>
    </row>
    <row r="55" spans="1:13" s="104" customFormat="1" ht="21" x14ac:dyDescent="0.85">
      <c r="A55" s="340" t="s">
        <v>257</v>
      </c>
      <c r="E55" s="339"/>
      <c r="K55" s="107"/>
      <c r="L55" s="107"/>
      <c r="M55" s="107"/>
    </row>
    <row r="56" spans="1:13" s="104" customFormat="1" ht="20.5" x14ac:dyDescent="0.85">
      <c r="A56" s="338" t="s">
        <v>279</v>
      </c>
      <c r="E56" s="339"/>
      <c r="K56" s="107"/>
      <c r="L56" s="107"/>
      <c r="M56" s="107"/>
    </row>
    <row r="57" spans="1:13" s="104" customFormat="1" ht="21" x14ac:dyDescent="0.85">
      <c r="A57" s="337" t="s">
        <v>259</v>
      </c>
      <c r="E57" s="339"/>
      <c r="K57" s="107"/>
      <c r="L57" s="107"/>
      <c r="M57" s="107"/>
    </row>
    <row r="58" spans="1:13" s="104" customFormat="1" ht="21" x14ac:dyDescent="0.85">
      <c r="A58" s="337" t="s">
        <v>260</v>
      </c>
      <c r="E58" s="339"/>
      <c r="K58" s="107"/>
      <c r="L58" s="107"/>
      <c r="M58" s="107"/>
    </row>
    <row r="59" spans="1:13" s="104" customFormat="1" ht="21" x14ac:dyDescent="0.85">
      <c r="A59" s="337" t="s">
        <v>261</v>
      </c>
      <c r="E59" s="339"/>
      <c r="K59" s="107"/>
      <c r="L59" s="107"/>
      <c r="M59" s="107"/>
    </row>
    <row r="60" spans="1:13" s="104" customFormat="1" ht="21" x14ac:dyDescent="0.85">
      <c r="A60" s="337" t="s">
        <v>262</v>
      </c>
      <c r="E60" s="339"/>
      <c r="K60" s="107"/>
      <c r="L60" s="107"/>
      <c r="M60" s="107"/>
    </row>
    <row r="61" spans="1:13" s="104" customFormat="1" ht="21" x14ac:dyDescent="0.85">
      <c r="A61" s="337" t="s">
        <v>281</v>
      </c>
      <c r="E61" s="339"/>
      <c r="K61" s="107"/>
      <c r="L61" s="107"/>
      <c r="M61" s="107"/>
    </row>
    <row r="62" spans="1:13" s="104" customFormat="1" ht="21" x14ac:dyDescent="0.85">
      <c r="A62" s="337" t="s">
        <v>282</v>
      </c>
      <c r="E62" s="339"/>
      <c r="K62" s="107"/>
      <c r="L62" s="107"/>
      <c r="M62" s="107"/>
    </row>
    <row r="63" spans="1:13" s="104" customFormat="1" ht="21" x14ac:dyDescent="0.85">
      <c r="A63" s="337" t="s">
        <v>265</v>
      </c>
      <c r="E63" s="339"/>
      <c r="K63" s="107"/>
      <c r="L63" s="107"/>
      <c r="M63" s="107"/>
    </row>
    <row r="64" spans="1:13" s="104" customFormat="1" ht="20.5" x14ac:dyDescent="0.85">
      <c r="A64" s="338" t="s">
        <v>280</v>
      </c>
      <c r="E64" s="339"/>
      <c r="K64" s="107"/>
      <c r="L64" s="107"/>
      <c r="M64" s="107"/>
    </row>
    <row r="65" spans="1:1" x14ac:dyDescent="0.6">
      <c r="A65"/>
    </row>
    <row r="66" spans="1:1" x14ac:dyDescent="0.6">
      <c r="A66" s="336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1" r:id="rId4" display="https://ieeesa.webex.com/ieeesa/j.php?MTID=mf6b3dcaaa3f8fd4aef59dabcdf40525c" xr:uid="{6EB4DF81-EC6F-4CEA-8586-9A5BCC01D0C5}"/>
    <hyperlink ref="A56" r:id="rId5" display="mailto:23431195730@ieeesa.webex.com" xr:uid="{A239D76C-E1A0-489F-86CE-3CD96BF5DE6F}"/>
    <hyperlink ref="A64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17" zoomScale="80" zoomScaleNormal="80" workbookViewId="0">
      <selection activeCell="H23" sqref="H23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7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126</v>
      </c>
      <c r="E1" s="14"/>
      <c r="F1" s="15"/>
      <c r="G1" s="16"/>
      <c r="H1" s="16"/>
      <c r="I1" s="16"/>
      <c r="J1" s="214"/>
      <c r="K1" s="17"/>
      <c r="L1" s="17"/>
      <c r="M1" s="17"/>
    </row>
    <row r="2" spans="1:16" s="2" customFormat="1" ht="15.5" x14ac:dyDescent="0.7">
      <c r="B2" s="15"/>
      <c r="C2" s="12"/>
      <c r="D2" s="18" t="s">
        <v>246</v>
      </c>
      <c r="E2" s="14"/>
      <c r="F2" s="15"/>
      <c r="G2" s="16"/>
      <c r="H2" s="16"/>
      <c r="I2" s="16"/>
      <c r="J2" s="215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6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286</v>
      </c>
      <c r="I4" s="76" t="s">
        <v>252</v>
      </c>
      <c r="J4" s="203" t="s">
        <v>287</v>
      </c>
      <c r="K4" s="88" t="s">
        <v>288</v>
      </c>
      <c r="L4" s="88" t="s">
        <v>289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221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138</v>
      </c>
      <c r="E7" s="74" t="s">
        <v>283</v>
      </c>
      <c r="F7" s="135" t="s">
        <v>139</v>
      </c>
      <c r="G7" s="140">
        <v>1</v>
      </c>
      <c r="H7" s="84">
        <v>0.33333333333333331</v>
      </c>
      <c r="I7" s="84">
        <v>0.95833333333333337</v>
      </c>
      <c r="J7" s="293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284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131</v>
      </c>
      <c r="E9" s="153"/>
      <c r="F9" s="135" t="s">
        <v>140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142</v>
      </c>
      <c r="E11" s="53" t="s">
        <v>295</v>
      </c>
      <c r="F11" s="98" t="s">
        <v>130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328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327</v>
      </c>
      <c r="E13" s="183"/>
      <c r="F13" s="184" t="s">
        <v>225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2" customHeight="1" x14ac:dyDescent="0.85">
      <c r="B14" s="181">
        <f>B13+0.1</f>
        <v>2.6000000000000005</v>
      </c>
      <c r="D14" s="196" t="s">
        <v>200</v>
      </c>
      <c r="E14" s="183" t="s">
        <v>220</v>
      </c>
      <c r="F14" s="188" t="s">
        <v>144</v>
      </c>
      <c r="G14" s="197">
        <v>10</v>
      </c>
      <c r="H14" s="157">
        <f t="shared" ref="H14:H16" si="0">H13+TIME(0,G13,0)</f>
        <v>0.35347222222222219</v>
      </c>
      <c r="I14" s="157">
        <f t="shared" ref="I14:I16" si="1">I13+TIME(0,G13,0)</f>
        <v>0.97847222222222219</v>
      </c>
      <c r="J14" s="157">
        <f t="shared" ref="J14:J16" si="2">J13+TIME(0,G13,0)</f>
        <v>0.64513888888888882</v>
      </c>
      <c r="K14" s="157">
        <f t="shared" ref="K14:K16" si="3">K13+TIME(0,G13,0)</f>
        <v>0.27013888888888887</v>
      </c>
      <c r="L14" s="157">
        <f t="shared" ref="L14:L16" si="4">L13+TIME(0,G13,0)</f>
        <v>0.10347222222222222</v>
      </c>
    </row>
    <row r="15" spans="1:16" s="541" customFormat="1" ht="84.75" customHeight="1" x14ac:dyDescent="0.85">
      <c r="B15" s="542">
        <f>'May 15 Wed'!B14+0.1</f>
        <v>2.7000000000000006</v>
      </c>
      <c r="D15" s="543" t="s">
        <v>347</v>
      </c>
      <c r="E15" s="544" t="s">
        <v>348</v>
      </c>
      <c r="F15" s="545" t="s">
        <v>349</v>
      </c>
      <c r="G15" s="546">
        <v>15</v>
      </c>
      <c r="H15" s="547">
        <f t="shared" si="0"/>
        <v>0.36041666666666661</v>
      </c>
      <c r="I15" s="547">
        <f t="shared" si="1"/>
        <v>0.98541666666666661</v>
      </c>
      <c r="J15" s="547">
        <f t="shared" si="2"/>
        <v>0.65208333333333324</v>
      </c>
      <c r="K15" s="547">
        <f t="shared" si="3"/>
        <v>0.27708333333333329</v>
      </c>
      <c r="L15" s="547">
        <f t="shared" si="4"/>
        <v>0.11041666666666666</v>
      </c>
    </row>
    <row r="16" spans="1:16" s="548" customFormat="1" ht="74.25" customHeight="1" x14ac:dyDescent="0.6">
      <c r="B16" s="542">
        <f>B15+0.1</f>
        <v>2.8000000000000007</v>
      </c>
      <c r="D16" s="549" t="s">
        <v>344</v>
      </c>
      <c r="E16" s="550" t="s">
        <v>345</v>
      </c>
      <c r="F16" s="551" t="s">
        <v>346</v>
      </c>
      <c r="G16" s="552">
        <v>15</v>
      </c>
      <c r="H16" s="547">
        <f t="shared" si="0"/>
        <v>0.37083333333333329</v>
      </c>
      <c r="I16" s="547">
        <f t="shared" si="1"/>
        <v>0.99583333333333324</v>
      </c>
      <c r="J16" s="547">
        <f t="shared" si="2"/>
        <v>0.66249999999999987</v>
      </c>
      <c r="K16" s="547">
        <f t="shared" si="3"/>
        <v>0.28749999999999998</v>
      </c>
      <c r="L16" s="547">
        <f t="shared" si="4"/>
        <v>0.12083333333333333</v>
      </c>
    </row>
    <row r="17" spans="1:16" s="548" customFormat="1" ht="74.25" customHeight="1" x14ac:dyDescent="0.6">
      <c r="B17" s="542">
        <f>B16+0.1</f>
        <v>2.9000000000000008</v>
      </c>
      <c r="D17" s="549" t="s">
        <v>354</v>
      </c>
      <c r="E17" s="550" t="s">
        <v>355</v>
      </c>
      <c r="F17" s="551" t="s">
        <v>353</v>
      </c>
      <c r="G17" s="552">
        <v>10</v>
      </c>
      <c r="H17" s="547">
        <f t="shared" ref="H17:H20" si="5">H16+TIME(0,G16,0)</f>
        <v>0.38124999999999998</v>
      </c>
      <c r="I17" s="547">
        <f t="shared" ref="I17:I20" si="6">I16+TIME(0,G16,0)</f>
        <v>1.0062499999999999</v>
      </c>
      <c r="J17" s="547">
        <f t="shared" ref="J17:J20" si="7">J16+TIME(0,G16,0)</f>
        <v>0.6729166666666665</v>
      </c>
      <c r="K17" s="547">
        <f t="shared" ref="K17:K20" si="8">K16+TIME(0,G16,0)</f>
        <v>0.29791666666666666</v>
      </c>
      <c r="L17" s="547">
        <f t="shared" ref="L17:L20" si="9">L16+TIME(0,G16,0)</f>
        <v>0.13125000000000001</v>
      </c>
    </row>
    <row r="18" spans="1:16" s="558" customFormat="1" ht="82.5" customHeight="1" x14ac:dyDescent="0.8">
      <c r="A18" s="553"/>
      <c r="B18" s="542">
        <f>B17+0.1</f>
        <v>3.0000000000000009</v>
      </c>
      <c r="C18" s="554"/>
      <c r="D18" s="555" t="s">
        <v>205</v>
      </c>
      <c r="E18" s="556" t="s">
        <v>319</v>
      </c>
      <c r="F18" s="551" t="s">
        <v>321</v>
      </c>
      <c r="G18" s="552">
        <v>20</v>
      </c>
      <c r="H18" s="547">
        <f t="shared" si="5"/>
        <v>0.3881944444444444</v>
      </c>
      <c r="I18" s="547">
        <f t="shared" si="6"/>
        <v>1.0131944444444443</v>
      </c>
      <c r="J18" s="547">
        <f t="shared" si="7"/>
        <v>0.67986111111111092</v>
      </c>
      <c r="K18" s="547">
        <f t="shared" si="8"/>
        <v>0.30486111111111108</v>
      </c>
      <c r="L18" s="547">
        <f t="shared" si="9"/>
        <v>0.13819444444444445</v>
      </c>
      <c r="M18" s="557"/>
      <c r="N18" s="553"/>
      <c r="O18" s="553"/>
      <c r="P18" s="553"/>
    </row>
    <row r="19" spans="1:16" s="222" customFormat="1" ht="55.5" customHeight="1" x14ac:dyDescent="0.6">
      <c r="B19" s="60">
        <f>B18+0.1</f>
        <v>3.100000000000001</v>
      </c>
      <c r="C19" s="138"/>
      <c r="D19" s="207" t="s">
        <v>204</v>
      </c>
      <c r="E19" s="87" t="s">
        <v>320</v>
      </c>
      <c r="F19" s="85" t="s">
        <v>194</v>
      </c>
      <c r="G19" s="74">
        <v>20</v>
      </c>
      <c r="H19" s="84">
        <f t="shared" si="5"/>
        <v>0.40208333333333329</v>
      </c>
      <c r="I19" s="84">
        <f t="shared" si="6"/>
        <v>1.0270833333333331</v>
      </c>
      <c r="J19" s="84">
        <f t="shared" si="7"/>
        <v>0.69374999999999976</v>
      </c>
      <c r="K19" s="84">
        <f t="shared" si="8"/>
        <v>0.31874999999999998</v>
      </c>
      <c r="L19" s="84">
        <f t="shared" si="9"/>
        <v>0.15208333333333335</v>
      </c>
      <c r="M19" s="138"/>
    </row>
    <row r="20" spans="1:16" s="2" customFormat="1" ht="20.5" x14ac:dyDescent="0.85">
      <c r="B20" s="60">
        <f>B19+0.1</f>
        <v>3.2000000000000011</v>
      </c>
      <c r="C20" s="107"/>
      <c r="D20" s="144" t="s">
        <v>136</v>
      </c>
      <c r="E20" s="127"/>
      <c r="F20" s="136" t="s">
        <v>130</v>
      </c>
      <c r="G20" s="136">
        <v>1</v>
      </c>
      <c r="H20" s="84">
        <f t="shared" si="5"/>
        <v>0.41597222222222219</v>
      </c>
      <c r="I20" s="84">
        <f t="shared" si="6"/>
        <v>1.040972222222222</v>
      </c>
      <c r="J20" s="84">
        <f t="shared" si="7"/>
        <v>0.7076388888888886</v>
      </c>
      <c r="K20" s="84">
        <f t="shared" si="8"/>
        <v>0.33263888888888887</v>
      </c>
      <c r="L20" s="84">
        <f t="shared" si="9"/>
        <v>0.16597222222222224</v>
      </c>
      <c r="M20" s="17"/>
    </row>
    <row r="21" spans="1:16" x14ac:dyDescent="0.65">
      <c r="J21" s="116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138"/>
      <c r="K22" s="138"/>
    </row>
    <row r="23" spans="1:16" s="112" customFormat="1" ht="18" x14ac:dyDescent="0.8"/>
    <row r="24" spans="1:16" s="103" customFormat="1" ht="11.95" customHeight="1" x14ac:dyDescent="0.7">
      <c r="F24" s="173"/>
    </row>
    <row r="25" spans="1:16" s="103" customFormat="1" ht="15.5" x14ac:dyDescent="0.7">
      <c r="A25" s="103" t="s">
        <v>191</v>
      </c>
      <c r="B25" s="22"/>
      <c r="C25" s="22"/>
      <c r="D25" s="176" t="s">
        <v>137</v>
      </c>
      <c r="E25" s="128"/>
      <c r="F25" s="22"/>
      <c r="G25" s="22"/>
      <c r="H25" s="22"/>
      <c r="I25" s="22"/>
      <c r="J25" s="23"/>
      <c r="K25" s="23"/>
      <c r="L25" s="23"/>
    </row>
    <row r="26" spans="1:16" s="103" customFormat="1" ht="23" x14ac:dyDescent="1">
      <c r="A26" s="103" t="s">
        <v>301</v>
      </c>
    </row>
    <row r="27" spans="1:16" s="103" customFormat="1" ht="19.25" x14ac:dyDescent="1.1499999999999999">
      <c r="A27" s="103" t="s">
        <v>302</v>
      </c>
    </row>
    <row r="28" spans="1:16" s="125" customFormat="1" ht="19.25" x14ac:dyDescent="1.1499999999999999">
      <c r="A28" s="125" t="s">
        <v>306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307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27" customFormat="1" ht="23.5" x14ac:dyDescent="1">
      <c r="A31" s="226" t="s">
        <v>214</v>
      </c>
    </row>
    <row r="32" spans="1:16" s="113" customFormat="1" ht="21" x14ac:dyDescent="0.9">
      <c r="A32" s="337" t="s">
        <v>275</v>
      </c>
    </row>
    <row r="33" spans="1:13" s="113" customFormat="1" ht="21" x14ac:dyDescent="0.9">
      <c r="A33" s="337" t="s">
        <v>216</v>
      </c>
    </row>
    <row r="34" spans="1:13" s="104" customFormat="1" ht="20.5" x14ac:dyDescent="0.9">
      <c r="A34" s="338" t="s">
        <v>276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37" t="s">
        <v>277</v>
      </c>
      <c r="E35" s="339"/>
      <c r="K35" s="107"/>
      <c r="L35" s="107"/>
      <c r="M35" s="107"/>
    </row>
    <row r="36" spans="1:13" s="104" customFormat="1" ht="21" x14ac:dyDescent="0.85">
      <c r="A36" s="337" t="s">
        <v>278</v>
      </c>
      <c r="E36" s="339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40" t="s">
        <v>257</v>
      </c>
      <c r="E38" s="339"/>
      <c r="K38" s="107"/>
      <c r="L38" s="107"/>
      <c r="M38" s="107"/>
    </row>
    <row r="39" spans="1:13" s="104" customFormat="1" ht="20.5" x14ac:dyDescent="0.85">
      <c r="A39" s="338" t="s">
        <v>279</v>
      </c>
      <c r="E39" s="339"/>
      <c r="K39" s="107"/>
      <c r="L39" s="107"/>
      <c r="M39" s="107"/>
    </row>
    <row r="40" spans="1:13" s="104" customFormat="1" ht="21" x14ac:dyDescent="0.85">
      <c r="A40" s="337" t="s">
        <v>259</v>
      </c>
      <c r="E40" s="339"/>
      <c r="K40" s="107"/>
      <c r="L40" s="107"/>
      <c r="M40" s="107"/>
    </row>
    <row r="41" spans="1:13" s="104" customFormat="1" ht="21" x14ac:dyDescent="0.85">
      <c r="A41" s="337" t="s">
        <v>260</v>
      </c>
      <c r="E41" s="339"/>
      <c r="K41" s="107"/>
      <c r="L41" s="107"/>
      <c r="M41" s="107"/>
    </row>
    <row r="42" spans="1:13" s="104" customFormat="1" ht="21" x14ac:dyDescent="0.85">
      <c r="A42" s="337" t="s">
        <v>261</v>
      </c>
      <c r="E42" s="339"/>
      <c r="K42" s="107"/>
      <c r="L42" s="107"/>
      <c r="M42" s="107"/>
    </row>
    <row r="43" spans="1:13" s="104" customFormat="1" ht="21" x14ac:dyDescent="0.85">
      <c r="A43" s="337" t="s">
        <v>262</v>
      </c>
      <c r="E43" s="339"/>
      <c r="K43" s="107"/>
      <c r="L43" s="107"/>
      <c r="M43" s="107"/>
    </row>
    <row r="44" spans="1:13" s="104" customFormat="1" ht="21" x14ac:dyDescent="0.85">
      <c r="A44" s="337" t="s">
        <v>281</v>
      </c>
      <c r="E44" s="339"/>
      <c r="K44" s="107"/>
      <c r="L44" s="107"/>
      <c r="M44" s="107"/>
    </row>
    <row r="45" spans="1:13" s="104" customFormat="1" ht="21" x14ac:dyDescent="0.85">
      <c r="A45" s="337" t="s">
        <v>282</v>
      </c>
      <c r="E45" s="339"/>
      <c r="K45" s="107"/>
      <c r="L45" s="107"/>
      <c r="M45" s="107"/>
    </row>
    <row r="46" spans="1:13" s="104" customFormat="1" ht="21" x14ac:dyDescent="0.85">
      <c r="A46" s="337" t="s">
        <v>265</v>
      </c>
      <c r="E46" s="339"/>
      <c r="K46" s="107"/>
      <c r="L46" s="107"/>
      <c r="M46" s="107"/>
    </row>
    <row r="47" spans="1:13" s="104" customFormat="1" ht="20.5" x14ac:dyDescent="0.85">
      <c r="A47" s="338" t="s">
        <v>280</v>
      </c>
      <c r="E47" s="339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7"/>
  <sheetViews>
    <sheetView topLeftCell="C14" zoomScale="90" zoomScaleNormal="90" workbookViewId="0">
      <selection activeCell="F17" sqref="F17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122</v>
      </c>
      <c r="F1" s="15"/>
      <c r="G1" s="16"/>
      <c r="M1" s="17"/>
    </row>
    <row r="2" spans="1:16" x14ac:dyDescent="0.7">
      <c r="B2" s="15"/>
      <c r="C2" s="12"/>
      <c r="D2" s="18" t="s">
        <v>247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127</v>
      </c>
      <c r="F4" s="67" t="s">
        <v>128</v>
      </c>
      <c r="G4" s="101" t="s">
        <v>123</v>
      </c>
      <c r="H4" s="102" t="s">
        <v>290</v>
      </c>
      <c r="I4" s="76" t="s">
        <v>291</v>
      </c>
      <c r="J4" s="203" t="s">
        <v>292</v>
      </c>
      <c r="K4" s="88" t="s">
        <v>293</v>
      </c>
      <c r="L4" s="88" t="s">
        <v>294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222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138</v>
      </c>
      <c r="E7" s="152"/>
      <c r="F7" s="135" t="s">
        <v>139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6" si="0">H7+TIME(0,G7,0)</f>
        <v>0.37569444444444444</v>
      </c>
      <c r="I8" s="84">
        <f t="shared" ref="I8:I16" si="1">I7+TIME(0,G7,0)</f>
        <v>6.9444444444444447E-4</v>
      </c>
      <c r="J8" s="157">
        <f t="shared" ref="J8:J16" si="2">J7+TIME(0,G7,0)</f>
        <v>0.66736111111111118</v>
      </c>
      <c r="K8" s="84">
        <f t="shared" ref="K8:K16" si="3"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131</v>
      </c>
      <c r="E9" s="153" t="s">
        <v>283</v>
      </c>
      <c r="F9" s="135" t="s">
        <v>140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141</v>
      </c>
      <c r="E10" s="126"/>
      <c r="F10" s="135" t="s">
        <v>130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142</v>
      </c>
      <c r="E11" s="126" t="s">
        <v>296</v>
      </c>
      <c r="F11" s="135" t="s">
        <v>130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143</v>
      </c>
      <c r="E12" s="53"/>
      <c r="F12" s="98" t="s">
        <v>130</v>
      </c>
      <c r="G12" s="136">
        <v>5</v>
      </c>
      <c r="H12" s="84">
        <f t="shared" si="0"/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>L11+TIME(0,G11,0)</f>
        <v>0.12847222222222221</v>
      </c>
    </row>
    <row r="13" spans="1:16" ht="108" customHeight="1" x14ac:dyDescent="0.8">
      <c r="A13" s="30"/>
      <c r="B13" s="181">
        <f>'May 14 Tue'!B11+0.1</f>
        <v>2.5000000000000004</v>
      </c>
      <c r="C13" s="345"/>
      <c r="D13" s="346" t="s">
        <v>158</v>
      </c>
      <c r="E13" s="224" t="s">
        <v>323</v>
      </c>
      <c r="F13" s="347" t="s">
        <v>322</v>
      </c>
      <c r="G13" s="348">
        <v>20</v>
      </c>
      <c r="H13" s="157">
        <f t="shared" si="0"/>
        <v>0.38194444444444442</v>
      </c>
      <c r="I13" s="157">
        <f t="shared" si="1"/>
        <v>6.9444444444444441E-3</v>
      </c>
      <c r="J13" s="157">
        <f t="shared" si="2"/>
        <v>0.67361111111111116</v>
      </c>
      <c r="K13" s="157">
        <f t="shared" si="3"/>
        <v>0.2986111111111111</v>
      </c>
      <c r="L13" s="159">
        <f>'May 14 Tue'!L11+TIME(0,'May 14 Tue'!G11,0)</f>
        <v>8.9583333333333334E-2</v>
      </c>
      <c r="M13" s="33"/>
      <c r="N13" s="30"/>
      <c r="O13" s="30"/>
      <c r="P13" s="30"/>
    </row>
    <row r="14" spans="1:16" ht="63.5" customHeight="1" x14ac:dyDescent="0.8">
      <c r="A14" s="30"/>
      <c r="B14" s="181">
        <f>B13+0.1</f>
        <v>2.6000000000000005</v>
      </c>
      <c r="C14" s="345"/>
      <c r="D14" s="349" t="s">
        <v>226</v>
      </c>
      <c r="E14" s="224" t="s">
        <v>324</v>
      </c>
      <c r="F14" s="350" t="s">
        <v>325</v>
      </c>
      <c r="G14" s="348">
        <v>20</v>
      </c>
      <c r="H14" s="159">
        <f t="shared" si="0"/>
        <v>0.39583333333333331</v>
      </c>
      <c r="I14" s="159">
        <f t="shared" si="1"/>
        <v>2.0833333333333332E-2</v>
      </c>
      <c r="J14" s="159">
        <f t="shared" si="2"/>
        <v>0.6875</v>
      </c>
      <c r="K14" s="159">
        <f t="shared" si="3"/>
        <v>0.3125</v>
      </c>
      <c r="L14" s="351">
        <f>L13+TIME(0,G13,0)</f>
        <v>0.10347222222222222</v>
      </c>
      <c r="M14" s="33"/>
      <c r="N14" s="30"/>
      <c r="O14" s="30"/>
      <c r="P14" s="30"/>
    </row>
    <row r="15" spans="1:16" s="17" customFormat="1" ht="46.5" x14ac:dyDescent="0.85">
      <c r="B15" s="60">
        <f>'May 14 Tue'!B14+0.1</f>
        <v>2.7000000000000006</v>
      </c>
      <c r="C15" s="107"/>
      <c r="D15" s="142" t="s">
        <v>203</v>
      </c>
      <c r="E15" s="87" t="s">
        <v>326</v>
      </c>
      <c r="F15" s="136" t="s">
        <v>201</v>
      </c>
      <c r="G15" s="136">
        <v>10</v>
      </c>
      <c r="H15" s="62">
        <f t="shared" si="0"/>
        <v>0.40972222222222221</v>
      </c>
      <c r="I15" s="62">
        <f t="shared" si="1"/>
        <v>3.4722222222222224E-2</v>
      </c>
      <c r="J15" s="159">
        <f t="shared" si="2"/>
        <v>0.70138888888888884</v>
      </c>
      <c r="K15" s="62">
        <f t="shared" si="3"/>
        <v>0.3263888888888889</v>
      </c>
      <c r="L15" s="84" t="e">
        <f>'May 14 Tue'!#REF!+TIME(0,'May 14 Tue'!#REF!,0)</f>
        <v>#REF!</v>
      </c>
    </row>
    <row r="16" spans="1:16" s="107" customFormat="1" ht="68.5" customHeight="1" x14ac:dyDescent="0.85">
      <c r="B16" s="60">
        <f>'May 15 Wed'!B15+0.1</f>
        <v>2.8000000000000007</v>
      </c>
      <c r="D16" s="144" t="s">
        <v>136</v>
      </c>
      <c r="E16" s="127"/>
      <c r="F16" s="136" t="s">
        <v>130</v>
      </c>
      <c r="G16" s="136">
        <v>1</v>
      </c>
      <c r="H16" s="62">
        <f t="shared" si="0"/>
        <v>0.41666666666666663</v>
      </c>
      <c r="I16" s="62">
        <f t="shared" si="1"/>
        <v>4.1666666666666671E-2</v>
      </c>
      <c r="J16" s="159">
        <f t="shared" si="2"/>
        <v>0.70833333333333326</v>
      </c>
      <c r="K16" s="62">
        <f t="shared" si="3"/>
        <v>0.33333333333333331</v>
      </c>
      <c r="L16" s="84">
        <f>'May 14 Tue'!L14+TIME(0,'May 14 Tue'!G14,0)</f>
        <v>0.11041666666666666</v>
      </c>
    </row>
    <row r="17" spans="1:13" s="113" customFormat="1" ht="58.5" customHeight="1" x14ac:dyDescent="0.9">
      <c r="B17" s="200"/>
      <c r="C17" s="63"/>
      <c r="D17" s="133"/>
      <c r="E17" s="53"/>
      <c r="F17" s="87"/>
      <c r="G17" s="201"/>
      <c r="H17" s="84"/>
      <c r="I17" s="84"/>
      <c r="J17" s="204"/>
      <c r="K17" s="84"/>
      <c r="L17" s="84"/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22" customFormat="1" ht="15" customHeight="1" x14ac:dyDescent="0.7">
      <c r="D19" s="176" t="s">
        <v>137</v>
      </c>
      <c r="E19" s="128"/>
      <c r="J19" s="103"/>
      <c r="K19" s="23"/>
      <c r="L19" s="23"/>
    </row>
    <row r="20" spans="1:13" s="103" customFormat="1" ht="30.25" x14ac:dyDescent="1.25">
      <c r="A20" s="103" t="s">
        <v>223</v>
      </c>
    </row>
    <row r="21" spans="1:13" s="103" customFormat="1" x14ac:dyDescent="0.7">
      <c r="A21" s="103" t="s">
        <v>311</v>
      </c>
    </row>
    <row r="22" spans="1:13" s="125" customFormat="1" x14ac:dyDescent="0.7">
      <c r="A22" s="125" t="s">
        <v>310</v>
      </c>
    </row>
    <row r="23" spans="1:13" s="103" customFormat="1" ht="19.25" x14ac:dyDescent="1.1499999999999999">
      <c r="A23" s="103" t="s">
        <v>312</v>
      </c>
    </row>
    <row r="24" spans="1:13" s="103" customFormat="1" x14ac:dyDescent="0.7"/>
    <row r="25" spans="1:13" s="227" customFormat="1" ht="23.5" x14ac:dyDescent="1">
      <c r="A25" s="226" t="s">
        <v>214</v>
      </c>
    </row>
    <row r="26" spans="1:13" s="113" customFormat="1" ht="21" x14ac:dyDescent="0.9">
      <c r="A26" s="337" t="s">
        <v>275</v>
      </c>
    </row>
    <row r="27" spans="1:13" s="113" customFormat="1" ht="21" x14ac:dyDescent="0.9">
      <c r="A27" s="337" t="s">
        <v>216</v>
      </c>
    </row>
    <row r="28" spans="1:13" s="104" customFormat="1" ht="20.5" x14ac:dyDescent="0.9">
      <c r="A28" s="338" t="s">
        <v>276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07"/>
    </row>
    <row r="29" spans="1:13" s="104" customFormat="1" ht="21" x14ac:dyDescent="0.85">
      <c r="A29" s="337" t="s">
        <v>277</v>
      </c>
      <c r="E29" s="339"/>
      <c r="K29" s="107"/>
      <c r="L29" s="107"/>
      <c r="M29" s="107"/>
    </row>
    <row r="30" spans="1:13" s="104" customFormat="1" ht="21" x14ac:dyDescent="0.85">
      <c r="A30" s="337" t="s">
        <v>278</v>
      </c>
      <c r="E30" s="339"/>
      <c r="K30" s="107"/>
      <c r="L30" s="107"/>
      <c r="M30" s="107"/>
    </row>
    <row r="31" spans="1:13" s="30" customFormat="1" ht="27" x14ac:dyDescent="0.8">
      <c r="B31" s="46"/>
      <c r="C31" s="46"/>
      <c r="E31" s="33"/>
      <c r="F31" s="33"/>
      <c r="G31" s="51" t="s">
        <v>123</v>
      </c>
      <c r="H31" s="102" t="s">
        <v>290</v>
      </c>
      <c r="I31" s="76" t="s">
        <v>291</v>
      </c>
      <c r="J31" s="203" t="s">
        <v>292</v>
      </c>
      <c r="K31" s="88" t="s">
        <v>293</v>
      </c>
      <c r="L31" s="88" t="s">
        <v>294</v>
      </c>
    </row>
    <row r="32" spans="1:13" s="17" customFormat="1" ht="52" customHeight="1" x14ac:dyDescent="0.8">
      <c r="D32" s="141" t="s">
        <v>146</v>
      </c>
      <c r="E32" s="35"/>
      <c r="F32" s="35"/>
      <c r="G32" s="56">
        <v>60</v>
      </c>
      <c r="H32" s="59">
        <v>0.4375</v>
      </c>
      <c r="I32" s="209">
        <v>0.29166666666666669</v>
      </c>
      <c r="J32" s="59">
        <v>0.72916666666666663</v>
      </c>
      <c r="K32" s="59">
        <v>0.35416666666666669</v>
      </c>
      <c r="L32" s="59">
        <v>0.1875</v>
      </c>
    </row>
    <row r="33" spans="2:16" ht="18" hidden="1" x14ac:dyDescent="0.8">
      <c r="D33" s="38"/>
      <c r="E33" s="35"/>
      <c r="F33" s="35"/>
      <c r="G33" s="31"/>
      <c r="H33" s="39"/>
      <c r="I33" s="209">
        <f t="shared" ref="I33" si="4">H33+TIME(H33+2,0,0)</f>
        <v>8.3333333333333329E-2</v>
      </c>
    </row>
    <row r="34" spans="2:16" ht="58.5" customHeight="1" x14ac:dyDescent="0.7">
      <c r="B34" s="15"/>
      <c r="C34" s="12"/>
      <c r="D34" s="141" t="s">
        <v>147</v>
      </c>
      <c r="E34" s="19"/>
      <c r="F34" s="19"/>
      <c r="G34" s="56">
        <v>60</v>
      </c>
      <c r="H34" s="59">
        <v>0.47916666666666669</v>
      </c>
      <c r="I34" s="209">
        <f>I32+TIME(0,G32,0)</f>
        <v>0.33333333333333337</v>
      </c>
      <c r="J34" s="59">
        <v>0.77083333333333337</v>
      </c>
      <c r="K34" s="59">
        <v>0.39583333333333331</v>
      </c>
      <c r="L34" s="59">
        <v>0.22916666666666666</v>
      </c>
    </row>
    <row r="37" spans="2:16" s="69" customFormat="1" ht="16.5" customHeight="1" thickBot="1" x14ac:dyDescent="0.85">
      <c r="B37" s="95"/>
      <c r="D37" s="96" t="s">
        <v>125</v>
      </c>
      <c r="E37" s="14"/>
      <c r="F37" s="67"/>
      <c r="G37" s="68"/>
      <c r="H37" s="68"/>
      <c r="I37" s="72"/>
      <c r="K37" s="97"/>
      <c r="L37" s="97"/>
      <c r="M37" s="97"/>
    </row>
    <row r="38" spans="2:16" ht="18.75" thickBot="1" x14ac:dyDescent="0.95">
      <c r="D38" s="336" t="s">
        <v>267</v>
      </c>
      <c r="E38" s="143"/>
      <c r="F38" s="334" t="s">
        <v>257</v>
      </c>
      <c r="G38" s="170"/>
      <c r="H38" s="40"/>
      <c r="I38" s="59"/>
      <c r="J38" s="30"/>
      <c r="K38" s="33"/>
      <c r="L38" s="33"/>
      <c r="M38" s="33"/>
      <c r="N38" s="30"/>
      <c r="O38" s="30"/>
      <c r="P38" s="30"/>
    </row>
    <row r="39" spans="2:16" ht="18" x14ac:dyDescent="0.8">
      <c r="D39" s="334" t="s">
        <v>268</v>
      </c>
      <c r="E39" s="143"/>
      <c r="F39" s="335" t="s">
        <v>258</v>
      </c>
      <c r="G39" s="221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34" t="s">
        <v>216</v>
      </c>
      <c r="E40" s="143"/>
      <c r="F40" s="334" t="s">
        <v>259</v>
      </c>
      <c r="G40" s="221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35" t="s">
        <v>269</v>
      </c>
      <c r="E41" s="143"/>
      <c r="F41" s="334" t="s">
        <v>260</v>
      </c>
      <c r="G41" s="221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34" t="s">
        <v>270</v>
      </c>
      <c r="E42" s="143"/>
      <c r="F42" s="334" t="s">
        <v>261</v>
      </c>
      <c r="G42" s="221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34" t="s">
        <v>271</v>
      </c>
      <c r="E43" s="143"/>
      <c r="F43" s="334" t="s">
        <v>262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168"/>
      <c r="E44" s="143"/>
      <c r="F44" s="334" t="s">
        <v>263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34" t="s">
        <v>264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34" t="s">
        <v>265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35" t="s">
        <v>266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</sheetData>
  <phoneticPr fontId="23"/>
  <hyperlinks>
    <hyperlink ref="A28" r:id="rId1" display="https://ieeesa.webex.com/ieeesa/j.php?MTID=mf6b3dcaaa3f8fd4aef59dabcdf40525c" xr:uid="{D40BBE8C-8682-42C9-A712-8E326A5705F9}"/>
    <hyperlink ref="F39" r:id="rId2" display="mailto:23301778987@ieeesa.webex.com" xr:uid="{1100C448-7164-4DC4-8454-E255761DBCA1}"/>
    <hyperlink ref="F47" r:id="rId3" display="https://ieeesa.webex.com/webappng/sites/ieeesa/meeting/info/403f79309b8b49c3bb3ee06ef41ea915" xr:uid="{265644DB-8B6F-415A-812C-3D8904D7BDDB}"/>
    <hyperlink ref="D41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4" zoomScale="80" zoomScaleNormal="80" workbookViewId="0">
      <selection activeCell="H12" sqref="H12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193</v>
      </c>
      <c r="E2" s="35" t="s">
        <v>127</v>
      </c>
      <c r="F2" s="35" t="s">
        <v>128</v>
      </c>
      <c r="G2" s="51" t="s">
        <v>123</v>
      </c>
      <c r="H2" s="101" t="s">
        <v>297</v>
      </c>
      <c r="I2" s="76" t="s">
        <v>291</v>
      </c>
      <c r="J2" s="203" t="s">
        <v>298</v>
      </c>
      <c r="K2" s="88" t="s">
        <v>299</v>
      </c>
      <c r="L2" s="88" t="s">
        <v>300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3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3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138</v>
      </c>
      <c r="E6" s="50"/>
      <c r="F6" s="166" t="s">
        <v>139</v>
      </c>
      <c r="G6" s="140">
        <v>1</v>
      </c>
      <c r="H6" s="84">
        <v>0.33333333333333331</v>
      </c>
      <c r="I6" s="84">
        <v>0.95833333333333337</v>
      </c>
      <c r="J6" s="293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131</v>
      </c>
      <c r="E8" s="49" t="s">
        <v>334</v>
      </c>
      <c r="F8" s="166" t="s">
        <v>132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141</v>
      </c>
      <c r="E9" s="49"/>
      <c r="F9" s="166" t="s">
        <v>130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142</v>
      </c>
      <c r="E10" s="49" t="s">
        <v>335</v>
      </c>
      <c r="F10" s="166" t="s">
        <v>130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41">
        <f>B10+0.1</f>
        <v>4.4999999999999982</v>
      </c>
      <c r="C11" s="342"/>
      <c r="D11" s="343" t="s">
        <v>211</v>
      </c>
      <c r="E11" s="344" t="s">
        <v>329</v>
      </c>
      <c r="F11" s="98" t="s">
        <v>225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5" t="s">
        <v>327</v>
      </c>
      <c r="E12" s="183"/>
      <c r="F12" s="184" t="s">
        <v>225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200</v>
      </c>
      <c r="E13" s="192" t="s">
        <v>330</v>
      </c>
      <c r="F13" s="188" t="s">
        <v>144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179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2" customHeight="1" x14ac:dyDescent="0.85">
      <c r="A15" s="97"/>
      <c r="B15" s="60">
        <f>B13+0.1</f>
        <v>4.7999999999999972</v>
      </c>
      <c r="C15" s="33"/>
      <c r="D15" s="79" t="s">
        <v>162</v>
      </c>
      <c r="E15" s="86" t="s">
        <v>340</v>
      </c>
      <c r="F15" s="70" t="s">
        <v>197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2" customHeight="1" x14ac:dyDescent="0.85">
      <c r="A16" s="97"/>
      <c r="B16" s="60">
        <f>B15+0.1</f>
        <v>4.8999999999999968</v>
      </c>
      <c r="C16" s="33"/>
      <c r="D16" s="220" t="s">
        <v>184</v>
      </c>
      <c r="E16" s="86" t="s">
        <v>341</v>
      </c>
      <c r="F16" s="223" t="s">
        <v>198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181</v>
      </c>
      <c r="E17" s="86" t="s">
        <v>331</v>
      </c>
      <c r="F17" s="70" t="s">
        <v>180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148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158</v>
      </c>
      <c r="E19" s="40" t="s">
        <v>332</v>
      </c>
      <c r="F19" s="87" t="s">
        <v>207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149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6">
        <f>B19+0.1</f>
        <v>5.1999999999999957</v>
      </c>
      <c r="C21" s="63"/>
      <c r="D21" s="206" t="s">
        <v>152</v>
      </c>
      <c r="E21" s="86" t="s">
        <v>333</v>
      </c>
      <c r="F21" s="87" t="s">
        <v>154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6">
        <f>B21+0.1</f>
        <v>5.2999999999999954</v>
      </c>
      <c r="C22" s="63"/>
      <c r="D22" s="156" t="s">
        <v>199</v>
      </c>
      <c r="E22" s="86" t="s">
        <v>219</v>
      </c>
      <c r="F22" s="85" t="s">
        <v>165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167</v>
      </c>
      <c r="B23" s="60">
        <f>B22+0.1</f>
        <v>5.399999999999995</v>
      </c>
      <c r="C23" s="63"/>
      <c r="D23" s="206" t="s">
        <v>150</v>
      </c>
      <c r="E23" s="56"/>
      <c r="F23" s="87" t="s">
        <v>130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137</v>
      </c>
      <c r="E25" s="128"/>
      <c r="J25" s="23"/>
      <c r="K25" s="23"/>
      <c r="L25" s="23"/>
    </row>
    <row r="26" spans="1:15" s="103" customFormat="1" ht="30.25" x14ac:dyDescent="1.25">
      <c r="A26" s="103" t="s">
        <v>224</v>
      </c>
    </row>
    <row r="27" spans="1:15" s="103" customFormat="1" ht="19.25" x14ac:dyDescent="1.1499999999999999">
      <c r="A27" s="103" t="s">
        <v>304</v>
      </c>
    </row>
    <row r="28" spans="1:15" s="125" customFormat="1" ht="19.25" x14ac:dyDescent="1.1499999999999999">
      <c r="A28" s="125" t="s">
        <v>305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313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27" customFormat="1" ht="23.5" x14ac:dyDescent="1">
      <c r="A31" s="226" t="s">
        <v>214</v>
      </c>
    </row>
    <row r="32" spans="1:15" s="227" customFormat="1" ht="23.5" x14ac:dyDescent="1">
      <c r="A32" s="228" t="s">
        <v>215</v>
      </c>
    </row>
    <row r="33" spans="1:16" s="227" customFormat="1" ht="23.5" x14ac:dyDescent="1">
      <c r="A33" s="228" t="s">
        <v>216</v>
      </c>
    </row>
    <row r="34" spans="1:16" s="175" customFormat="1" ht="23" x14ac:dyDescent="1">
      <c r="A34" s="229" t="s">
        <v>217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30"/>
    </row>
    <row r="35" spans="1:16" s="175" customFormat="1" ht="23.5" x14ac:dyDescent="1.1000000000000001">
      <c r="A35" s="231" t="s">
        <v>218</v>
      </c>
      <c r="E35" s="232"/>
      <c r="K35" s="230"/>
      <c r="L35" s="230"/>
      <c r="M35" s="230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123</v>
      </c>
      <c r="H37" s="101" t="s">
        <v>297</v>
      </c>
      <c r="I37" s="76" t="s">
        <v>291</v>
      </c>
      <c r="J37" s="203" t="s">
        <v>298</v>
      </c>
      <c r="K37" s="88" t="s">
        <v>299</v>
      </c>
      <c r="L37" s="88" t="s">
        <v>300</v>
      </c>
    </row>
    <row r="38" spans="1:16" s="17" customFormat="1" ht="47.25" customHeight="1" x14ac:dyDescent="0.8">
      <c r="A38" s="30"/>
      <c r="D38" s="122" t="s">
        <v>303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125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6" t="s">
        <v>267</v>
      </c>
      <c r="E42" s="143"/>
      <c r="F42" s="334" t="s">
        <v>257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34" t="s">
        <v>268</v>
      </c>
      <c r="E43" s="143"/>
      <c r="F43" s="335" t="s">
        <v>258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34" t="s">
        <v>216</v>
      </c>
      <c r="E44" s="143"/>
      <c r="F44" s="334" t="s">
        <v>259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35" t="s">
        <v>269</v>
      </c>
      <c r="E45" s="143"/>
      <c r="F45" s="334" t="s">
        <v>260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34" t="s">
        <v>270</v>
      </c>
      <c r="E46" s="143"/>
      <c r="F46" s="334" t="s">
        <v>261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34" t="s">
        <v>271</v>
      </c>
      <c r="E47" s="143"/>
      <c r="F47" s="334" t="s">
        <v>262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34" t="s">
        <v>263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34" t="s">
        <v>264</v>
      </c>
      <c r="G49" s="221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34" t="s">
        <v>265</v>
      </c>
      <c r="G50" s="221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35" t="s">
        <v>266</v>
      </c>
      <c r="G51" s="221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2024-05-11T06:39:28Z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