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C:\Users\Clint\Documents\Clint Work\SDOs\IEEE\IEEE 802\802 MTGS\2024 802.15 Mtgs\240512 May Hybrid Interim\802.15\"/>
    </mc:Choice>
  </mc:AlternateContent>
  <xr:revisionPtr revIDLastSave="0" documentId="13_ncr:1_{7480BA26-09BC-45DB-A2BC-79589CB12FCD}" xr6:coauthVersionLast="47" xr6:coauthVersionMax="47" xr10:uidLastSave="{00000000-0000-0000-0000-000000000000}"/>
  <bookViews>
    <workbookView xWindow="710" yWindow="220" windowWidth="16740" windowHeight="9760" tabRatio="913" firstSheet="2" activeTab="8" xr2:uid="{00000000-000D-0000-FFFF-FFFF00000000}"/>
  </bookViews>
  <sheets>
    <sheet name="Pat Policy-AntiTrust" sheetId="401" r:id="rId1"/>
    <sheet name="Registration" sheetId="418" r:id="rId2"/>
    <sheet name="2024 SASB Dates" sheetId="428" r:id="rId3"/>
    <sheet name="AC Opening" sheetId="414" r:id="rId4"/>
    <sheet name="WG Opening" sheetId="419" r:id="rId5"/>
    <sheet name="AC Mid-Week" sheetId="423" r:id="rId6"/>
    <sheet name="WG Mid-Week" sheetId="422" r:id="rId7"/>
    <sheet name="WG Closing" sheetId="421" r:id="rId8"/>
    <sheet name="802.15 Graphic" sheetId="427" r:id="rId9"/>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7" i="421" l="1"/>
  <c r="F28" i="421" s="1"/>
  <c r="F29" i="421" s="1"/>
  <c r="F30" i="421" s="1"/>
  <c r="F31" i="421" s="1"/>
  <c r="F32" i="421" s="1"/>
  <c r="F33" i="421" s="1"/>
  <c r="F34" i="421" s="1"/>
  <c r="F35" i="421" s="1"/>
  <c r="F36" i="421" s="1"/>
  <c r="F37" i="421" s="1"/>
  <c r="F38" i="421" s="1"/>
  <c r="F39" i="421" s="1"/>
  <c r="F40" i="421" s="1"/>
  <c r="F41" i="421" s="1"/>
  <c r="F42" i="421" s="1"/>
  <c r="F43" i="421" s="1"/>
  <c r="F44" i="421" s="1"/>
  <c r="F45" i="421" s="1"/>
  <c r="F46" i="421" s="1"/>
  <c r="F47" i="421" s="1"/>
  <c r="F48" i="421" s="1"/>
  <c r="F49" i="421" s="1"/>
  <c r="F50" i="421" s="1"/>
  <c r="F51" i="421" s="1"/>
  <c r="F52" i="421" s="1"/>
  <c r="F53" i="421" s="1"/>
  <c r="F54" i="421" s="1"/>
  <c r="F55" i="421" s="1"/>
  <c r="F5" i="422"/>
  <c r="F12" i="422" s="1"/>
  <c r="F13" i="422" s="1"/>
  <c r="G30" i="421"/>
  <c r="D30" i="421"/>
  <c r="C30" i="421"/>
  <c r="B30" i="421"/>
  <c r="A30" i="421"/>
  <c r="D30" i="422"/>
  <c r="C30" i="422"/>
  <c r="B30" i="422"/>
  <c r="A30" i="422"/>
  <c r="C12" i="423"/>
  <c r="B12" i="423"/>
  <c r="F44" i="419"/>
  <c r="F45" i="419" s="1"/>
  <c r="F46" i="419" s="1"/>
  <c r="F47" i="419" s="1"/>
  <c r="F48" i="419" s="1"/>
  <c r="F49" i="419" s="1"/>
  <c r="F50" i="419" s="1"/>
  <c r="F51" i="419" s="1"/>
  <c r="F52" i="419" s="1"/>
  <c r="F53" i="419" s="1"/>
  <c r="F54" i="419" s="1"/>
  <c r="F55" i="419" s="1"/>
  <c r="F56" i="419" s="1"/>
  <c r="F57" i="419" s="1"/>
  <c r="F58" i="419" s="1"/>
  <c r="F59" i="419" s="1"/>
  <c r="F60" i="419" s="1"/>
  <c r="F61" i="419" s="1"/>
  <c r="F62" i="419" s="1"/>
  <c r="F63" i="419" s="1"/>
  <c r="F64" i="419" s="1"/>
  <c r="F65" i="419" s="1"/>
  <c r="F66" i="419" s="1"/>
  <c r="F67" i="419" s="1"/>
  <c r="F68" i="419" s="1"/>
  <c r="F43" i="419"/>
  <c r="D46" i="419"/>
  <c r="C46" i="419"/>
  <c r="C38" i="419"/>
  <c r="C37" i="419"/>
  <c r="C52" i="421"/>
  <c r="B52" i="421"/>
  <c r="A52" i="421"/>
  <c r="A50" i="421"/>
  <c r="B50" i="421"/>
  <c r="C52" i="422"/>
  <c r="B52" i="422"/>
  <c r="A52" i="422"/>
  <c r="A50" i="422"/>
  <c r="B50" i="422"/>
  <c r="B44" i="421"/>
  <c r="A44" i="421"/>
  <c r="B43" i="421"/>
  <c r="A43" i="421"/>
  <c r="B42" i="421"/>
  <c r="A42" i="421"/>
  <c r="B41" i="421"/>
  <c r="A41" i="421"/>
  <c r="B40" i="421"/>
  <c r="A40" i="421"/>
  <c r="B39" i="421"/>
  <c r="A39" i="421"/>
  <c r="B38" i="421"/>
  <c r="A38" i="421"/>
  <c r="B37" i="421"/>
  <c r="A37" i="421"/>
  <c r="B36" i="421"/>
  <c r="A36" i="421"/>
  <c r="B35" i="421"/>
  <c r="A35" i="421"/>
  <c r="B34" i="421"/>
  <c r="A34" i="421"/>
  <c r="B33" i="421"/>
  <c r="A33" i="421"/>
  <c r="B32" i="421"/>
  <c r="A32" i="421"/>
  <c r="B31" i="421"/>
  <c r="A31" i="421"/>
  <c r="B29" i="421"/>
  <c r="A29" i="421"/>
  <c r="B28" i="421"/>
  <c r="A28" i="421"/>
  <c r="B27" i="421"/>
  <c r="A27" i="421"/>
  <c r="A27" i="422"/>
  <c r="B25" i="421"/>
  <c r="A25" i="421"/>
  <c r="B24" i="421"/>
  <c r="A24" i="421"/>
  <c r="B23" i="421"/>
  <c r="A23" i="421"/>
  <c r="B22" i="421"/>
  <c r="A22" i="421"/>
  <c r="B21" i="421"/>
  <c r="A21" i="421"/>
  <c r="B20" i="421"/>
  <c r="A20" i="421"/>
  <c r="B19" i="421"/>
  <c r="A19" i="421"/>
  <c r="B18" i="421"/>
  <c r="A18" i="421"/>
  <c r="C18" i="421"/>
  <c r="B25" i="422"/>
  <c r="A25" i="422"/>
  <c r="B44" i="422"/>
  <c r="A44" i="422"/>
  <c r="B43" i="422"/>
  <c r="A43" i="422"/>
  <c r="B42" i="422"/>
  <c r="A42" i="422"/>
  <c r="B41" i="422"/>
  <c r="A41" i="422"/>
  <c r="B40" i="422"/>
  <c r="A40" i="422"/>
  <c r="B39" i="422"/>
  <c r="A39" i="422"/>
  <c r="B38" i="422"/>
  <c r="A38" i="422"/>
  <c r="B37" i="422"/>
  <c r="A37" i="422"/>
  <c r="B36" i="422"/>
  <c r="A36" i="422"/>
  <c r="B35" i="422"/>
  <c r="A35" i="422"/>
  <c r="B34" i="422"/>
  <c r="A34" i="422"/>
  <c r="B33" i="422"/>
  <c r="A33" i="422"/>
  <c r="B32" i="422"/>
  <c r="A32" i="422"/>
  <c r="B31" i="422"/>
  <c r="A31" i="422"/>
  <c r="B29" i="422"/>
  <c r="A29" i="422"/>
  <c r="B28" i="422"/>
  <c r="A28" i="422"/>
  <c r="B27" i="422"/>
  <c r="B24" i="422"/>
  <c r="B23" i="422"/>
  <c r="B22" i="422"/>
  <c r="B21" i="422"/>
  <c r="B20" i="422"/>
  <c r="B19" i="422"/>
  <c r="B18" i="422"/>
  <c r="A24" i="422"/>
  <c r="A23" i="422"/>
  <c r="A22" i="422"/>
  <c r="A21" i="422"/>
  <c r="A20" i="422"/>
  <c r="A19" i="422"/>
  <c r="A18" i="422"/>
  <c r="B16" i="421"/>
  <c r="A16" i="421"/>
  <c r="A15" i="421"/>
  <c r="B15" i="421"/>
  <c r="B13" i="421"/>
  <c r="B12" i="421"/>
  <c r="B11" i="421"/>
  <c r="B10" i="421"/>
  <c r="B9" i="421"/>
  <c r="B8" i="421"/>
  <c r="B7" i="421"/>
  <c r="B6" i="421"/>
  <c r="B5" i="421"/>
  <c r="B4" i="421"/>
  <c r="A13" i="421"/>
  <c r="A12" i="421"/>
  <c r="A11" i="421"/>
  <c r="A10" i="421"/>
  <c r="A9" i="421"/>
  <c r="A8" i="421"/>
  <c r="A7" i="421"/>
  <c r="A6" i="421"/>
  <c r="A5" i="421"/>
  <c r="A4" i="421"/>
  <c r="B13" i="422"/>
  <c r="B12" i="422"/>
  <c r="B11" i="422"/>
  <c r="B10" i="422"/>
  <c r="B9" i="422"/>
  <c r="B8" i="422"/>
  <c r="B7" i="422"/>
  <c r="B6" i="422"/>
  <c r="A4" i="422"/>
  <c r="B5" i="422"/>
  <c r="A13" i="422"/>
  <c r="A12" i="422"/>
  <c r="A11" i="422"/>
  <c r="A10" i="422"/>
  <c r="A9" i="422"/>
  <c r="A8" i="422"/>
  <c r="A7" i="422"/>
  <c r="A6" i="422"/>
  <c r="A5" i="422"/>
  <c r="C15" i="423" l="1"/>
  <c r="B15" i="423"/>
  <c r="D49" i="419"/>
  <c r="D33" i="421" s="1"/>
  <c r="C49" i="419"/>
  <c r="C33" i="421" s="1"/>
  <c r="G33" i="421" s="1"/>
  <c r="F4" i="419"/>
  <c r="F5" i="419" s="1"/>
  <c r="F12" i="419" s="1"/>
  <c r="F13" i="419" s="1"/>
  <c r="F14" i="419" s="1"/>
  <c r="F15" i="419" s="1"/>
  <c r="F18" i="419" s="1"/>
  <c r="F19" i="419" s="1"/>
  <c r="F20" i="419" s="1"/>
  <c r="C14" i="414"/>
  <c r="C13" i="414"/>
  <c r="D33" i="422" l="1"/>
  <c r="C33" i="422"/>
  <c r="F21" i="419"/>
  <c r="F22" i="419" s="1"/>
  <c r="F23" i="419" s="1"/>
  <c r="F24" i="419" s="1"/>
  <c r="F25" i="419" s="1"/>
  <c r="F26" i="419" s="1"/>
  <c r="F27" i="419" s="1"/>
  <c r="F28" i="419" s="1"/>
  <c r="F29" i="419" s="1"/>
  <c r="F30" i="419" s="1"/>
  <c r="F31" i="419" s="1"/>
  <c r="F32" i="419" s="1"/>
  <c r="F33" i="419" s="1"/>
  <c r="F34" i="419" s="1"/>
  <c r="F35" i="419" s="1"/>
  <c r="F41" i="419" s="1"/>
  <c r="F42" i="419" s="1"/>
  <c r="B6" i="427"/>
  <c r="D6" i="427" s="1"/>
  <c r="H6" i="427" s="1"/>
  <c r="L6" i="427" s="1"/>
  <c r="P6" i="427" s="1"/>
  <c r="T6" i="427" s="1"/>
  <c r="W6" i="427" s="1"/>
  <c r="C19" i="423"/>
  <c r="B19" i="423"/>
  <c r="C26" i="423"/>
  <c r="B26" i="423"/>
  <c r="D60" i="419"/>
  <c r="D44" i="421" s="1"/>
  <c r="C60" i="419"/>
  <c r="C44" i="421" s="1"/>
  <c r="G44" i="421" s="1"/>
  <c r="C44" i="422" l="1"/>
  <c r="D44" i="422"/>
  <c r="D53" i="419"/>
  <c r="D37" i="421" s="1"/>
  <c r="C53" i="419"/>
  <c r="C37" i="421" s="1"/>
  <c r="G37" i="421" s="1"/>
  <c r="E13" i="421"/>
  <c r="D13" i="421"/>
  <c r="E12" i="421"/>
  <c r="D12" i="421"/>
  <c r="C13" i="421"/>
  <c r="C12" i="421"/>
  <c r="E13" i="422"/>
  <c r="D13" i="422"/>
  <c r="C13" i="422"/>
  <c r="D12" i="422"/>
  <c r="C12" i="422"/>
  <c r="C33" i="423"/>
  <c r="B33" i="423"/>
  <c r="B32" i="423"/>
  <c r="C32" i="423"/>
  <c r="D19" i="422"/>
  <c r="D5" i="422"/>
  <c r="C48" i="419"/>
  <c r="C32" i="422" s="1"/>
  <c r="C23" i="423"/>
  <c r="B7" i="423"/>
  <c r="C37" i="422" l="1"/>
  <c r="D37" i="422"/>
  <c r="C11" i="414" l="1"/>
  <c r="A1" i="428" l="1"/>
  <c r="B31" i="423"/>
  <c r="C18" i="414"/>
  <c r="C17" i="414"/>
  <c r="C16" i="414"/>
  <c r="C15" i="414"/>
  <c r="C10" i="414"/>
  <c r="C9" i="414"/>
  <c r="B27" i="423"/>
  <c r="C50" i="421"/>
  <c r="F4" i="421"/>
  <c r="F5" i="421" s="1"/>
  <c r="F12" i="421" s="1"/>
  <c r="F13" i="421" s="1"/>
  <c r="F14" i="421" s="1"/>
  <c r="C27" i="419"/>
  <c r="C16" i="421" l="1"/>
  <c r="C16" i="422"/>
  <c r="C20" i="422"/>
  <c r="A2" i="421"/>
  <c r="A2" i="422"/>
  <c r="A2" i="423"/>
  <c r="A2" i="419"/>
  <c r="B34" i="423" l="1"/>
  <c r="B13" i="423"/>
  <c r="C34" i="423"/>
  <c r="C50" i="419"/>
  <c r="C34" i="421" s="1"/>
  <c r="G34" i="421" s="1"/>
  <c r="D54" i="421"/>
  <c r="D52" i="421"/>
  <c r="D50" i="421"/>
  <c r="D54" i="422"/>
  <c r="D52" i="422"/>
  <c r="D50" i="422"/>
  <c r="C35" i="423"/>
  <c r="C31" i="423"/>
  <c r="C30" i="423"/>
  <c r="C29" i="423"/>
  <c r="C28" i="423"/>
  <c r="C27" i="423"/>
  <c r="C25" i="423"/>
  <c r="C24" i="423"/>
  <c r="C22" i="423"/>
  <c r="C21" i="423"/>
  <c r="C20" i="423"/>
  <c r="C18" i="423"/>
  <c r="C17" i="423"/>
  <c r="C16" i="423"/>
  <c r="C14" i="423"/>
  <c r="C13" i="423"/>
  <c r="C11" i="423"/>
  <c r="C10" i="423"/>
  <c r="B5" i="423"/>
  <c r="C8" i="423" l="1"/>
  <c r="A9" i="423"/>
  <c r="A8" i="423"/>
  <c r="D56" i="419"/>
  <c r="D40" i="421" s="1"/>
  <c r="D55" i="419"/>
  <c r="D39" i="421" s="1"/>
  <c r="C56" i="419"/>
  <c r="C40" i="421" s="1"/>
  <c r="G40" i="421" s="1"/>
  <c r="C55" i="419"/>
  <c r="B22" i="423"/>
  <c r="B21" i="423"/>
  <c r="C40" i="422" l="1"/>
  <c r="C39" i="422"/>
  <c r="C39" i="421"/>
  <c r="G39" i="421" s="1"/>
  <c r="D40" i="422"/>
  <c r="D39" i="422"/>
  <c r="D16" i="422" l="1"/>
  <c r="D16" i="421" l="1"/>
  <c r="C25" i="421"/>
  <c r="C25" i="422"/>
  <c r="C59" i="421"/>
  <c r="C58" i="421"/>
  <c r="C57" i="421"/>
  <c r="C57" i="422"/>
  <c r="C59" i="422"/>
  <c r="C58" i="422"/>
  <c r="C50" i="422"/>
  <c r="C8" i="422"/>
  <c r="B30" i="423"/>
  <c r="B29" i="423"/>
  <c r="B28" i="423"/>
  <c r="B25" i="423"/>
  <c r="B24" i="423"/>
  <c r="B23" i="423"/>
  <c r="B20" i="423"/>
  <c r="B18" i="423"/>
  <c r="B17" i="423"/>
  <c r="B16" i="423"/>
  <c r="B14" i="423"/>
  <c r="B11" i="423"/>
  <c r="B10" i="423"/>
  <c r="C9" i="423"/>
  <c r="C7" i="423"/>
  <c r="A7" i="423"/>
  <c r="C6" i="423"/>
  <c r="B6" i="423"/>
  <c r="A6" i="423"/>
  <c r="C5" i="423"/>
  <c r="A5" i="423"/>
  <c r="C4" i="423"/>
  <c r="B4" i="423"/>
  <c r="A4" i="423"/>
  <c r="D59" i="419"/>
  <c r="D58" i="419"/>
  <c r="D57" i="419"/>
  <c r="D41" i="421" s="1"/>
  <c r="D54" i="419"/>
  <c r="D38" i="421" s="1"/>
  <c r="D52" i="419"/>
  <c r="D36" i="421" s="1"/>
  <c r="D51" i="419"/>
  <c r="D35" i="421" s="1"/>
  <c r="D50" i="419"/>
  <c r="D34" i="421" s="1"/>
  <c r="D48" i="419"/>
  <c r="D32" i="421" s="1"/>
  <c r="D47" i="419"/>
  <c r="D31" i="421" s="1"/>
  <c r="D45" i="419"/>
  <c r="D29" i="421" s="1"/>
  <c r="D44" i="419"/>
  <c r="D28" i="421" s="1"/>
  <c r="C59" i="419"/>
  <c r="C58" i="419"/>
  <c r="C57" i="419"/>
  <c r="C41" i="422" s="1"/>
  <c r="C54" i="419"/>
  <c r="C52" i="419"/>
  <c r="C51" i="419"/>
  <c r="C34" i="422"/>
  <c r="C47" i="419"/>
  <c r="C45" i="419"/>
  <c r="C44" i="419"/>
  <c r="C41" i="421" l="1"/>
  <c r="G41" i="421" s="1"/>
  <c r="C42" i="422"/>
  <c r="C42" i="421"/>
  <c r="G42" i="421" s="1"/>
  <c r="D43" i="422"/>
  <c r="D43" i="421"/>
  <c r="D42" i="422"/>
  <c r="D42" i="421"/>
  <c r="C43" i="422"/>
  <c r="C43" i="421"/>
  <c r="G43" i="421" s="1"/>
  <c r="C28" i="422"/>
  <c r="C28" i="421"/>
  <c r="G28" i="421" s="1"/>
  <c r="C29" i="422"/>
  <c r="C29" i="421"/>
  <c r="G29" i="421" s="1"/>
  <c r="C38" i="422"/>
  <c r="C38" i="421"/>
  <c r="G38" i="421" s="1"/>
  <c r="C31" i="422"/>
  <c r="C31" i="421"/>
  <c r="G31" i="421" s="1"/>
  <c r="C32" i="421"/>
  <c r="G32" i="421" s="1"/>
  <c r="C35" i="422"/>
  <c r="C35" i="421"/>
  <c r="G35" i="421" s="1"/>
  <c r="C36" i="422"/>
  <c r="C36" i="421"/>
  <c r="G36" i="421" s="1"/>
  <c r="D28" i="422"/>
  <c r="D38" i="422"/>
  <c r="D29" i="422"/>
  <c r="D31" i="422"/>
  <c r="D41" i="422"/>
  <c r="D32" i="422"/>
  <c r="D34" i="422"/>
  <c r="D35" i="422"/>
  <c r="D36" i="422"/>
  <c r="D27" i="421" l="1"/>
  <c r="C15" i="422"/>
  <c r="D5" i="421"/>
  <c r="C15" i="421" l="1"/>
  <c r="D25" i="421" l="1"/>
  <c r="D19" i="421"/>
  <c r="C4" i="421"/>
  <c r="D27" i="422"/>
  <c r="C18" i="422"/>
  <c r="D4" i="421"/>
  <c r="C11" i="421"/>
  <c r="C10" i="421"/>
  <c r="C9" i="421"/>
  <c r="C8" i="421"/>
  <c r="C5" i="421"/>
  <c r="D25" i="422"/>
  <c r="D4" i="422"/>
  <c r="C24" i="422"/>
  <c r="C24" i="421" s="1"/>
  <c r="C11" i="422"/>
  <c r="C10" i="422"/>
  <c r="C9" i="422"/>
  <c r="C5" i="422"/>
  <c r="C4" i="422"/>
  <c r="C23" i="422"/>
  <c r="C23" i="421" s="1"/>
  <c r="C22" i="422"/>
  <c r="C22" i="421" s="1"/>
  <c r="C21" i="422"/>
  <c r="C21" i="421" s="1"/>
  <c r="C20" i="421"/>
  <c r="C19" i="422"/>
  <c r="C19" i="421" s="1"/>
  <c r="A1" i="419" l="1"/>
  <c r="A1" i="421" l="1"/>
  <c r="A1" i="422"/>
  <c r="A1" i="423"/>
  <c r="A1" i="414"/>
  <c r="F4" i="422"/>
  <c r="F14" i="422" s="1"/>
  <c r="F15" i="421"/>
  <c r="F16" i="421" l="1"/>
  <c r="F17" i="421" s="1"/>
  <c r="F18" i="421" s="1"/>
  <c r="F19" i="421" s="1"/>
  <c r="F25" i="421" s="1"/>
  <c r="F26" i="421" s="1"/>
  <c r="F15" i="422"/>
  <c r="F16" i="422" s="1"/>
  <c r="F17" i="422" s="1"/>
  <c r="F18" i="422" s="1"/>
  <c r="F19" i="422" s="1"/>
  <c r="F25" i="422" s="1"/>
  <c r="F26" i="422" s="1"/>
  <c r="F27" i="422" s="1"/>
  <c r="F28" i="422" s="1"/>
  <c r="F29" i="422" s="1"/>
  <c r="F30" i="422" s="1"/>
  <c r="F31" i="422" s="1"/>
  <c r="F32" i="422" s="1"/>
  <c r="F33" i="422" s="1"/>
  <c r="F34" i="422" s="1"/>
  <c r="F35" i="422" s="1"/>
  <c r="F36" i="422" s="1"/>
  <c r="F37" i="422" s="1"/>
  <c r="F38" i="422" s="1"/>
  <c r="F39" i="422" s="1"/>
  <c r="F40" i="422" s="1"/>
  <c r="F41" i="422" s="1"/>
  <c r="F42" i="422" s="1"/>
  <c r="F43" i="422" s="1"/>
  <c r="F44" i="422" s="1"/>
  <c r="F45" i="422" s="1"/>
  <c r="F46" i="422" s="1"/>
  <c r="F47" i="422" s="1"/>
  <c r="F48" i="422" s="1"/>
  <c r="F49" i="422" s="1"/>
  <c r="F50" i="422" s="1"/>
  <c r="F51" i="422" s="1"/>
  <c r="F52" i="422" s="1"/>
  <c r="F53" i="422" s="1"/>
  <c r="F54" i="422" s="1"/>
  <c r="F55" i="422" s="1"/>
</calcChain>
</file>

<file path=xl/sharedStrings.xml><?xml version="1.0" encoding="utf-8"?>
<sst xmlns="http://schemas.openxmlformats.org/spreadsheetml/2006/main" count="510" uniqueCount="282">
  <si>
    <t>MEETING CALLED TO ORDER</t>
  </si>
  <si>
    <t>Category  (* = consent agenda)</t>
  </si>
  <si>
    <t>MI</t>
  </si>
  <si>
    <t>DT</t>
  </si>
  <si>
    <t>II</t>
  </si>
  <si>
    <t xml:space="preserve"> </t>
  </si>
  <si>
    <t>ME - Motion, External        MI - Motion, Internal</t>
  </si>
  <si>
    <t>*</t>
  </si>
  <si>
    <t>ADJOURN</t>
  </si>
  <si>
    <t>NEW BUSINESS</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</si>
  <si>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</si>
  <si>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</si>
  <si>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</si>
  <si>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</si>
  <si>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</si>
  <si>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</si>
  <si>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</si>
  <si>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</si>
  <si>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TG16t</t>
  </si>
  <si>
    <t>SC WNG</t>
  </si>
  <si>
    <t>Rolfe</t>
  </si>
  <si>
    <t>Kivinen</t>
  </si>
  <si>
    <t>Godfrey</t>
  </si>
  <si>
    <t>Kohno</t>
  </si>
  <si>
    <t>Jang</t>
  </si>
  <si>
    <t>Powell</t>
  </si>
  <si>
    <t xml:space="preserve">LIAISON REPORT: 802.18 </t>
  </si>
  <si>
    <t xml:space="preserve">LIAISON REPORT: 802.19 </t>
  </si>
  <si>
    <t xml:space="preserve">LIAISON REPORT: 802.11 </t>
  </si>
  <si>
    <t>Beecher</t>
  </si>
  <si>
    <t xml:space="preserve">AoB: </t>
  </si>
  <si>
    <t>LIAISON REPORT: 802.24</t>
  </si>
  <si>
    <t>TG4ab</t>
  </si>
  <si>
    <t>1.1d</t>
  </si>
  <si>
    <t>TG7a OCC</t>
  </si>
  <si>
    <t>Registration for this Session</t>
  </si>
  <si>
    <t>https://grouper.ieee.org/groups/802/15/pub/Meeting_Plan.html</t>
  </si>
  <si>
    <t>5</t>
  </si>
  <si>
    <t>3.1</t>
  </si>
  <si>
    <t>3.2</t>
  </si>
  <si>
    <t>7</t>
  </si>
  <si>
    <t>Item #</t>
  </si>
  <si>
    <t>Agenda Item</t>
  </si>
  <si>
    <t>Registration Link:</t>
  </si>
  <si>
    <t>Cat.</t>
  </si>
  <si>
    <t>Owner</t>
  </si>
  <si>
    <t>1.1e</t>
  </si>
  <si>
    <t>SUNDAY</t>
  </si>
  <si>
    <t>MONDAY</t>
  </si>
  <si>
    <t>TUESDAY</t>
  </si>
  <si>
    <t>WEDNESDAY</t>
  </si>
  <si>
    <t>THURSDAY</t>
  </si>
  <si>
    <t>FRIDAY</t>
  </si>
  <si>
    <t>SATURDAY</t>
  </si>
  <si>
    <t>07:00-07:30</t>
  </si>
  <si>
    <t>CONTINENTAL BREAKFAST</t>
  </si>
  <si>
    <t>07:30-08:00</t>
  </si>
  <si>
    <t>08:00-08:30</t>
  </si>
  <si>
    <t>TG4ab
NG-UWB</t>
  </si>
  <si>
    <t>TG6ma
BAN/
VAN</t>
  </si>
  <si>
    <t>08:30-09:00</t>
  </si>
  <si>
    <t>09:00-09:30</t>
  </si>
  <si>
    <t>09:30-10:00</t>
  </si>
  <si>
    <t>10:00-10:30</t>
  </si>
  <si>
    <t>Break</t>
  </si>
  <si>
    <t>10:30-11:00</t>
  </si>
  <si>
    <t>11:00-11:30</t>
  </si>
  <si>
    <t>11:30-12:00</t>
  </si>
  <si>
    <t>12:00-12:30</t>
  </si>
  <si>
    <t>12:30-13:00</t>
  </si>
  <si>
    <t>13:00-13:30</t>
  </si>
  <si>
    <t>13:30-14:00</t>
  </si>
  <si>
    <t>TG16t
LicNB</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</si>
  <si>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</si>
  <si>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</si>
  <si>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</si>
  <si>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</si>
  <si>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</si>
  <si>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</si>
  <si>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</si>
  <si>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</si>
  <si>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</si>
  <si>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</si>
  <si>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</si>
  <si>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</si>
  <si>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</si>
  <si>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</si>
  <si>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</si>
  <si>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</si>
  <si>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</si>
  <si>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</si>
  <si>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</si>
  <si>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</si>
  <si>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SC-IETF</t>
  </si>
  <si>
    <t>SC-M</t>
  </si>
  <si>
    <t>Standing Committee on Maintenance and Rules</t>
  </si>
  <si>
    <t>TG6ma</t>
  </si>
  <si>
    <t>SC-THz</t>
  </si>
  <si>
    <t>Standing Committee on Terahertz</t>
  </si>
  <si>
    <t>TG14</t>
  </si>
  <si>
    <t>TG15</t>
  </si>
  <si>
    <t>Licensed Narrowband</t>
  </si>
  <si>
    <t>2.1</t>
  </si>
  <si>
    <t>Opening 802.15 WG meeting:</t>
  </si>
  <si>
    <t>Mid-Week 802.15 WG meeting:</t>
  </si>
  <si>
    <t>Closing 802.15 WG meeting:</t>
  </si>
  <si>
    <t>802 Wireless Chairs (WCSC) meeting:</t>
  </si>
  <si>
    <t>1.1f</t>
  </si>
  <si>
    <t>2.6</t>
  </si>
  <si>
    <t>1.5</t>
  </si>
  <si>
    <t>1.6</t>
  </si>
  <si>
    <t>1.7</t>
  </si>
  <si>
    <t>Closing motions
EC Agenda items
PAR extension needed
Any issues</t>
  </si>
  <si>
    <t>FUTURE MTGS AND POLLS</t>
  </si>
  <si>
    <t>3.1a</t>
  </si>
  <si>
    <t>3.1b</t>
  </si>
  <si>
    <t>3.1c</t>
  </si>
  <si>
    <t>3.1d</t>
  </si>
  <si>
    <t>3.1e</t>
  </si>
  <si>
    <t>6</t>
  </si>
  <si>
    <t>Virtual Rm 1</t>
  </si>
  <si>
    <t>TG4me</t>
  </si>
  <si>
    <t>Stuebing</t>
  </si>
  <si>
    <t>Attendance requirements for Mtg.</t>
  </si>
  <si>
    <t>Subgroup Status and Objectives for Mtg.</t>
  </si>
  <si>
    <t>Mixed-Mode Meeting Ground Rules &amp; 75% Criteria</t>
  </si>
  <si>
    <t>SUB-GROUPS AND COMMITTEES OPENING VERBAL REPORTS</t>
  </si>
  <si>
    <t>SUB-GROUPS AND COMMITTEES MID-WEEK VERBAL UPDATES (UNLESS CLOSING REPORT)</t>
  </si>
  <si>
    <t>SUB-GROUPS AND COMMITTEES CLOSING REPORTS</t>
  </si>
  <si>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</si>
  <si>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Virtual Rm 2</t>
  </si>
  <si>
    <t>Virtual Rm 3</t>
  </si>
  <si>
    <t>Virtual Rm 4</t>
  </si>
  <si>
    <t>15.4 Amend: IR-UWB Next Gen</t>
  </si>
  <si>
    <t>15.4 Revision to 15.4-2020</t>
  </si>
  <si>
    <t>UWB-AHN (in hibernation)</t>
  </si>
  <si>
    <t>NB-AHN (in hibernation)</t>
  </si>
  <si>
    <t>DirectVoteLive (DVL) for Closing Plenary [rem: highly recomm. to use one email for all 802 items]</t>
  </si>
  <si>
    <t>TG 4ab UWB-NG Amendment</t>
  </si>
  <si>
    <t>TG 4me Revision to 2020</t>
  </si>
  <si>
    <t>TG 6ma BAN/VAN Revision</t>
  </si>
  <si>
    <t>TG 7a OCC Amendment</t>
  </si>
  <si>
    <t>TG 14 UWB-AHN New Standard - IN HIBERNATION</t>
  </si>
  <si>
    <t>TG 15 NB-AHN New Standard - IN HIBERNATION</t>
  </si>
  <si>
    <t>TG 16t Lic-NB Amendment</t>
  </si>
  <si>
    <t>802.15
AC MEETING
(Virtual Rm 1)</t>
  </si>
  <si>
    <t>802.15 AC Meeting
(Virtual Rm 1)</t>
  </si>
  <si>
    <t>Recess</t>
  </si>
  <si>
    <t>802.15 WG Opening Plenary
(Virtual Rm 1)</t>
  </si>
  <si>
    <t>802.15 WG Midweek Plenary (Virtual Rm 1)</t>
  </si>
  <si>
    <t>802.15 WG Closing Plenary
(Virtual Rm 1)</t>
  </si>
  <si>
    <t>Guidance Timing Local Time</t>
  </si>
  <si>
    <t>Status Update Topic</t>
  </si>
  <si>
    <t>AdHoc
-
Reqs.
WG15
Chair
Approv.</t>
  </si>
  <si>
    <t>SC
MAINT</t>
  </si>
  <si>
    <t>Midweek Subgroup Status Updates</t>
  </si>
  <si>
    <t>Au</t>
  </si>
  <si>
    <t>AOB</t>
  </si>
  <si>
    <t>LUNCH</t>
  </si>
  <si>
    <t>N/A</t>
  </si>
  <si>
    <t>AdHoc
-
Needs
WG15
Chair
Approv.</t>
  </si>
  <si>
    <t>Chair Reminders:
    - Show Patent Policy, Antitrust, Copyright,
      Ethics/Conduct, and Bylaws opening slides
      and ask patent claim question
    - Remind participants they must register and pay
      registation fee for meeting</t>
  </si>
  <si>
    <t>Opening 802.15 WG AC meeting:</t>
  </si>
  <si>
    <t>Mid-Week 802.15 WG AC meeting:</t>
  </si>
  <si>
    <t>802 Leadership Mtg. Update</t>
  </si>
  <si>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</si>
  <si>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</si>
  <si>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</si>
  <si>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</si>
  <si>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</si>
  <si>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Petrick</t>
  </si>
  <si>
    <t>All</t>
  </si>
  <si>
    <t>Adjourn</t>
  </si>
  <si>
    <t>Special Requests</t>
  </si>
  <si>
    <r>
      <t xml:space="preserve">TG4ac
</t>
    </r>
    <r>
      <rPr>
        <b/>
        <sz val="7"/>
        <rFont val="Arial"/>
        <family val="2"/>
      </rPr>
      <t>Privacy</t>
    </r>
  </si>
  <si>
    <t>TG4ac</t>
  </si>
  <si>
    <t>15.4 Amend: Privacy</t>
  </si>
  <si>
    <t>15.6 Revision to 15.6-2012 (and adding BAN/VAN)</t>
  </si>
  <si>
    <t>TG7a</t>
  </si>
  <si>
    <t>Agenda for WG15 AC Mtg. -</t>
  </si>
  <si>
    <t>802.15 Chairs Corner</t>
  </si>
  <si>
    <t>TG 4ac Privacy Amendment</t>
  </si>
  <si>
    <t># slots
requested</t>
  </si>
  <si>
    <t>Local
Time</t>
  </si>
  <si>
    <t>Opening 802 Wireless:</t>
  </si>
  <si>
    <t>Opening 802 LMSC:</t>
  </si>
  <si>
    <t>Closing 802 LMSC:</t>
  </si>
  <si>
    <t>WIRELESS CHAIRS STEERING COMMITTEE (WCSC) (minutes: ec-23-0xxx-00-WCSC)</t>
  </si>
  <si>
    <t>4.10</t>
  </si>
  <si>
    <t>4.13</t>
  </si>
  <si>
    <t>All motions for WG closing are due to WG Chair (Clint Powell), and WG Vice-Chair (Phil Beecher) immediately after the close of your last mtg.</t>
  </si>
  <si>
    <t>WG ADMIN ITEMS - N/A</t>
  </si>
  <si>
    <t>SC MAINT/RULES</t>
  </si>
  <si>
    <t>Next Session/Calls</t>
  </si>
  <si>
    <t>Social</t>
  </si>
  <si>
    <t>802.15 WNG meeting:</t>
  </si>
  <si>
    <t>TREASURER'S REPORT (ec-23-0003-0x-WCSC)</t>
  </si>
  <si>
    <r>
      <t>TG4me</t>
    </r>
    <r>
      <rPr>
        <b/>
        <sz val="6"/>
        <rFont val="Arial"/>
        <family val="2"/>
      </rPr>
      <t xml:space="preserve">
Revision</t>
    </r>
  </si>
  <si>
    <t>2024 SASB Dates</t>
  </si>
  <si>
    <t>This Mtg. is being held Mixed-Mode as per the vote in the 802 LMSC</t>
  </si>
  <si>
    <t>The weekly session of the IEEE P802.15 WG on WSN is given in graphic format below. Local Time is meeting location time.</t>
  </si>
  <si>
    <r>
      <rPr>
        <b/>
        <u/>
        <sz val="10"/>
        <rFont val="Times New Roman"/>
        <family val="1"/>
      </rPr>
      <t>Running Subgroup Mtgs.</t>
    </r>
    <r>
      <rPr>
        <b/>
        <sz val="10"/>
        <rFont val="Times New Roman"/>
        <family val="1"/>
      </rPr>
      <t xml:space="preserve">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r>
  </si>
  <si>
    <t>JTC1 meets on TUES PM2</t>
  </si>
  <si>
    <t>n/a</t>
  </si>
  <si>
    <t xml:space="preserve">    Motions @ EOW
        - …
        - …
        - …
        - …
        - …</t>
  </si>
  <si>
    <t>IG NG-OCC</t>
  </si>
  <si>
    <t>15.7 Amend: Optical Camera Communications (OCC)</t>
  </si>
  <si>
    <t>Interest Group on Next Gen OCC</t>
  </si>
  <si>
    <t>Update on NesCom and RevCom and Dates
    - See SASB Dates TAB(s)</t>
  </si>
  <si>
    <t>WEBEX/ATTENDANCE/VOTERS (voters: 138, nearly: 5, aspirant: 20)</t>
  </si>
  <si>
    <t>NesCom RevCom SA Stds. Board UPDATES - (see SASB TAB(s) for important dates)</t>
  </si>
  <si>
    <t>POLLS - In person and ePolls</t>
  </si>
  <si>
    <t>SC IETF - update at WG15 Mid-Week</t>
  </si>
  <si>
    <t>802
JTC1</t>
  </si>
  <si>
    <t>2.5</t>
  </si>
  <si>
    <t>1.1g</t>
  </si>
  <si>
    <t>1.1h</t>
  </si>
  <si>
    <t>Discuss potential topics</t>
  </si>
  <si>
    <t>802.15 / 802.1
 Joint Mtg.</t>
  </si>
  <si>
    <t>Plans for May Mtg.</t>
  </si>
  <si>
    <t>2.7</t>
  </si>
  <si>
    <t>2.7a</t>
  </si>
  <si>
    <t>2.7b</t>
  </si>
  <si>
    <t>2.7c</t>
  </si>
  <si>
    <t>4.1</t>
  </si>
  <si>
    <t>SC THz</t>
  </si>
  <si>
    <t>Kurner</t>
  </si>
  <si>
    <t>4.15</t>
  </si>
  <si>
    <t>Prefer AM1, followed by AM2</t>
  </si>
  <si>
    <t>Try for non overlapping w/both 11.bi + 1 overlaping mtg w/ TG4ab</t>
  </si>
  <si>
    <t>Report given during Mid-Week</t>
  </si>
  <si>
    <t>Next meet at July Plenary in Montreal</t>
  </si>
  <si>
    <t>Non overlapping w/ JTC1 (add JTC1 to our IMAT for xtra credit)</t>
  </si>
  <si>
    <t>RECESS FOR WNG</t>
  </si>
  <si>
    <t>One on Mon. or Tues. to prepare for next steps/topics in Joint 802.1/802.15 on Tues eve.</t>
  </si>
  <si>
    <t>802.15 WG
Chair Hr</t>
  </si>
  <si>
    <t>WEBEX INFO</t>
  </si>
  <si>
    <t>Calls: Tues. 3/26 @ 6am &amp; 4pm Pacific weekly</t>
  </si>
  <si>
    <t>close rpt. doc. #</t>
  </si>
  <si>
    <t>Prefer AM1, followed by AM2, Calls: see closing report</t>
  </si>
  <si>
    <t>Prefer Tues. &amp; Thurs. AM2, followed by AM1</t>
  </si>
  <si>
    <t>AM2, Tues., Wed., Thurs.</t>
  </si>
  <si>
    <t>PM2 preferred followed by PM1, Calls: 3/27, 4/24 @ 4pm CEST</t>
  </si>
  <si>
    <t>R0</t>
  </si>
  <si>
    <t>150th IEEE 802.15 WSN SESSION</t>
  </si>
  <si>
    <t>Marriott Warsaw - Warsaw, Poland</t>
  </si>
  <si>
    <t>802 WIRELESS
OPENING MEETING</t>
  </si>
  <si>
    <t>TG4ad</t>
  </si>
  <si>
    <t>15.4 Amend: Next Gen SUN PHYs</t>
  </si>
  <si>
    <t>SC
THz</t>
  </si>
  <si>
    <t>TG4ad
NG-
SUN PHYs</t>
  </si>
  <si>
    <t>Joint .15/.1 Mtg.</t>
  </si>
  <si>
    <t>150th IEEE 802.15 WSN Session</t>
  </si>
  <si>
    <t>Plans for July Mtg.</t>
  </si>
  <si>
    <t>New Task Group - TG4ad approved by NesCom</t>
  </si>
  <si>
    <t>REVIEW AND APPROVE MTG AGENDA (15-23-0199-0x)</t>
  </si>
  <si>
    <t>APPROVE THE MINUTES FROM Prior Mtg. (15-24-0148-00)</t>
  </si>
  <si>
    <t>CHAIR'S ADVISORY COMMITTEE (CAC) (minutes: 15-24-0xxx-0x)</t>
  </si>
  <si>
    <t>WG OPENING REPORT (15-25-0200-00)</t>
  </si>
  <si>
    <t>Appointment and Affirmation of TG4ad Chair</t>
  </si>
  <si>
    <t>Words from TG4ad Chair</t>
  </si>
  <si>
    <t>JULY 2024 802 PLENARY MIXED MODE MTG. - PLAN OF RECORD AND MTG INFO</t>
  </si>
  <si>
    <t>802.15 WG will hold its session July 14-19, 2024, with the in-person part being held at the Sheraton Le Centre Montreal @ Montreal, Quebec</t>
  </si>
  <si>
    <t>TG 4ad NG-SUN PHYs Amendment</t>
  </si>
  <si>
    <t>IG Crypto</t>
  </si>
  <si>
    <t>4.16</t>
  </si>
  <si>
    <t>802 WIRELESS CHAIRS MTG</t>
  </si>
  <si>
    <t>WG15</t>
  </si>
  <si>
    <t>802.15 WG Activities</t>
  </si>
  <si>
    <t>SC WNG
(Virtual Rm 1)</t>
  </si>
  <si>
    <t>Standing Committee on Wireless Next Generation</t>
  </si>
  <si>
    <t>802 LMSC Activities</t>
  </si>
  <si>
    <t>4.20</t>
  </si>
  <si>
    <t>4.17</t>
  </si>
  <si>
    <t>4.18</t>
  </si>
  <si>
    <t>4.19</t>
  </si>
  <si>
    <t>Standing Committee on IETF Related Activities (part of WG Mid-Week)</t>
  </si>
  <si>
    <t>IG
Crypto</t>
  </si>
  <si>
    <t>Interest Group on Crypto</t>
  </si>
  <si>
    <t>802 (in-person) Mtg. Registration Fees &amp; Deadlines have been set at $600 until Friday, May 17th, 2024, $850 through Friday, June 28th, 2024, and $1100 after Friday, June 28th, 2024 
Additional In Hotel Stay Discount of $300
Student Rate $100</t>
  </si>
  <si>
    <t>802.15 / 802.11
 Joint Coex. Mtg.</t>
  </si>
  <si>
    <t>Joint .15/.11 Mtg.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</si>
</sst>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General_)"/>
    <numFmt numFmtId="165" formatCode="hh:mm\ AM/PM_)"/>
    <numFmt numFmtId="166" formatCode="_([$€]* #,##0.00_);_([$€]* \(#,##0.00\);_([$€]* &quot;-&quot;??_);_(@_)"/>
    <numFmt numFmtId="167" formatCode="[$-F800]dddd\,\ mmmm\ dd\,\ yyyy"/>
    <numFmt numFmtId="168" formatCode="[$-409]dd\-mmm\-yy;@"/>
  </numFmts>
  <fonts count="62"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b/>
      <sz val="14"/>
      <name val="Arial"/>
      <family val="2"/>
    </font>
    <font>
      <b/>
      <u/>
      <sz val="10"/>
      <color theme="10"/>
      <name val="Arial"/>
      <family val="2"/>
    </font>
    <font>
      <sz val="14"/>
      <color rgb="FF000000"/>
      <name val="Helvetica"/>
      <family val="2"/>
    </font>
    <font>
      <sz val="10"/>
      <name val="Times New Roman"/>
      <family val="1"/>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8"/>
      <color indexed="9"/>
      <name val="Arial"/>
      <family val="2"/>
    </font>
    <font>
      <b/>
      <sz val="10"/>
      <color indexed="14"/>
      <name val="Arial"/>
      <family val="2"/>
    </font>
    <font>
      <b/>
      <sz val="9"/>
      <color indexed="14"/>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9"/>
      <color indexed="20"/>
      <name val="Arial"/>
      <family val="2"/>
    </font>
    <font>
      <b/>
      <sz val="10"/>
      <color indexed="20"/>
      <name val="Arial"/>
      <family val="2"/>
    </font>
    <font>
      <b/>
      <sz val="10"/>
      <color indexed="61"/>
      <name val="Arial"/>
      <family val="2"/>
    </font>
    <font>
      <b/>
      <sz val="7"/>
      <name val="Arial"/>
      <family val="2"/>
    </font>
    <font>
      <b/>
      <u/>
      <sz val="11"/>
      <color theme="10"/>
      <name val="Calibri"/>
      <family val="2"/>
      <scheme val="minor"/>
    </font>
    <font>
      <sz val="11"/>
      <name val="Calibri"/>
      <family val="2"/>
    </font>
    <font>
      <u/>
      <sz val="11"/>
      <color theme="10"/>
      <name val="Calibri"/>
      <family val="2"/>
      <scheme val="minor"/>
    </font>
    <font>
      <b/>
      <sz val="9"/>
      <color theme="0"/>
      <name val="Arial"/>
      <family val="2"/>
    </font>
    <font>
      <b/>
      <sz val="10"/>
      <name val="Courier"/>
    </font>
    <font>
      <b/>
      <sz val="10"/>
      <color indexed="8"/>
      <name val="Courier"/>
      <family val="3"/>
    </font>
    <font>
      <b/>
      <u/>
      <sz val="10"/>
      <name val="Times New Roman"/>
      <family val="1"/>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
      <b/>
      <sz val="9"/>
      <color theme="1"/>
      <name val="Arial"/>
      <family val="2"/>
    </font>
    <font>
      <b/>
      <sz val="20"/>
      <name val="Arial"/>
      <family val="2"/>
    </font>
    <font>
      <b/>
      <sz val="6"/>
      <name val="Arial"/>
      <family val="2"/>
    </font>
    <font>
      <b/>
      <u/>
      <sz val="9"/>
      <color theme="0"/>
      <name val="Arial"/>
      <family val="2"/>
    </font>
    <font>
      <b/>
      <sz val="10"/>
      <color rgb="FF0000FF"/>
      <name val="Arial"/>
      <family val="2"/>
    </font>
    <font>
      <b/>
      <sz val="36"/>
      <color theme="0"/>
      <name val="Arial"/>
      <family val="2"/>
    </font>
    <font>
      <b/>
      <sz val="18"/>
      <color theme="0"/>
      <name val="Arial"/>
      <family val="2"/>
    </font>
    <font>
      <b/>
      <sz val="10"/>
      <color theme="0"/>
      <name val="Arial"/>
      <family val="2"/>
    </font>
    <font>
      <sz val="10"/>
      <color theme="0"/>
      <name val="Arial"/>
      <family val="2"/>
    </font>
    <font>
      <b/>
      <u/>
      <sz val="7"/>
      <name val="Arial"/>
      <family val="2"/>
    </font>
    <font>
      <b/>
      <sz val="9"/>
      <name val="Arial"/>
      <family val="2"/>
    </font>
  </fonts>
  <fills count="33">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249977111117893"/>
        <bgColor indexed="64"/>
      </patternFill>
    </fill>
    <fill>
      <patternFill patternType="solid">
        <fgColor rgb="FFFFFF00"/>
        <bgColor indexed="64"/>
      </patternFill>
    </fill>
    <fill>
      <patternFill patternType="solid">
        <fgColor rgb="FFFFABAB"/>
        <bgColor indexed="64"/>
      </patternFill>
    </fill>
    <fill>
      <patternFill patternType="solid">
        <fgColor rgb="FF37FB82"/>
        <bgColor indexed="64"/>
      </patternFill>
    </fill>
    <fill>
      <patternFill patternType="solid">
        <fgColor rgb="FFFF0000"/>
        <bgColor indexed="64"/>
      </patternFill>
    </fill>
    <fill>
      <patternFill patternType="solid">
        <fgColor rgb="FFCCFFCC"/>
        <bgColor indexed="64"/>
      </patternFill>
    </fill>
    <fill>
      <patternFill patternType="solid">
        <fgColor rgb="FF808080"/>
        <bgColor indexed="64"/>
      </patternFill>
    </fill>
    <fill>
      <patternFill patternType="solid">
        <fgColor indexed="9"/>
        <bgColor indexed="64"/>
      </patternFill>
    </fill>
    <fill>
      <patternFill patternType="solid">
        <fgColor rgb="FF0070C0"/>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CC00FF"/>
        <bgColor indexed="64"/>
      </patternFill>
    </fill>
    <fill>
      <patternFill patternType="solid">
        <fgColor rgb="FFDDD9C4"/>
        <bgColor indexed="64"/>
      </patternFill>
    </fill>
    <fill>
      <patternFill patternType="solid">
        <fgColor theme="2" tint="-0.499984740745262"/>
        <bgColor indexed="64"/>
      </patternFill>
    </fill>
  </fills>
  <borders count="36">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s>
  <cellStyleXfs count="9">
    <xf numFmtId="164" fontId="0" fillId="0" borderId="0"/>
    <xf numFmtId="166" fontId="4" fillId="0" borderId="0" applyFont="0" applyFill="0" applyBorder="0" applyAlignment="0" applyProtection="0"/>
    <xf numFmtId="164" fontId="7" fillId="0" borderId="0"/>
    <xf numFmtId="164" fontId="7" fillId="0" borderId="0"/>
    <xf numFmtId="164" fontId="14" fillId="0" borderId="0" applyNumberFormat="0" applyFill="0" applyBorder="0" applyAlignment="0" applyProtection="0"/>
    <xf numFmtId="0" fontId="3" fillId="0" borderId="0"/>
    <xf numFmtId="0" fontId="42" fillId="0" borderId="0" applyNumberFormat="0" applyFill="0" applyBorder="0" applyAlignment="0" applyProtection="0"/>
    <xf numFmtId="0" fontId="2" fillId="0" borderId="0"/>
    <xf numFmtId="0" fontId="1" fillId="0" borderId="0"/>
  </cellStyleXfs>
  <cellXfs count="390">
    <xf numFmtId="164" fontId="0" fillId="0" borderId="0" xfId="0"/>
    <xf numFmtId="164" fontId="6" fillId="0" borderId="0" xfId="0" applyFont="1"/>
    <xf numFmtId="164" fontId="5" fillId="0" borderId="0" xfId="0" applyFont="1" applyAlignment="1">
      <alignment horizontal="left"/>
    </xf>
    <xf numFmtId="49" fontId="5" fillId="0" borderId="0" xfId="0" applyNumberFormat="1" applyFont="1" applyAlignment="1">
      <alignment horizontal="left"/>
    </xf>
    <xf numFmtId="49" fontId="5" fillId="0" borderId="0" xfId="0" quotePrefix="1" applyNumberFormat="1" applyFont="1" applyAlignment="1">
      <alignment horizontal="left"/>
    </xf>
    <xf numFmtId="164" fontId="6" fillId="0" borderId="0" xfId="0" applyFont="1" applyAlignment="1">
      <alignment horizontal="left" indent="2"/>
    </xf>
    <xf numFmtId="164" fontId="8" fillId="0" borderId="0" xfId="0" applyFont="1"/>
    <xf numFmtId="164" fontId="9" fillId="0" borderId="0" xfId="0" applyFont="1"/>
    <xf numFmtId="164" fontId="5" fillId="0" borderId="0" xfId="0" applyFont="1"/>
    <xf numFmtId="164" fontId="10" fillId="0" borderId="0" xfId="0" quotePrefix="1" applyFont="1" applyAlignment="1">
      <alignment horizontal="left" vertical="top"/>
    </xf>
    <xf numFmtId="164" fontId="10" fillId="0" borderId="0" xfId="0" applyFont="1" applyAlignment="1">
      <alignment vertical="top"/>
    </xf>
    <xf numFmtId="165" fontId="5" fillId="0" borderId="0" xfId="0" applyNumberFormat="1" applyFont="1"/>
    <xf numFmtId="164" fontId="11" fillId="0" borderId="0" xfId="0" applyFont="1" applyAlignment="1">
      <alignment vertical="top"/>
    </xf>
    <xf numFmtId="164" fontId="5" fillId="0" borderId="0" xfId="0" applyFont="1" applyAlignment="1">
      <alignment horizontal="left" indent="1"/>
    </xf>
    <xf numFmtId="164" fontId="5" fillId="0" borderId="0" xfId="0" applyFont="1" applyAlignment="1">
      <alignment horizontal="left" indent="2"/>
    </xf>
    <xf numFmtId="164" fontId="9" fillId="0" borderId="0" xfId="2" applyFont="1" applyAlignment="1">
      <alignment horizontal="left" vertical="center"/>
    </xf>
    <xf numFmtId="164" fontId="9" fillId="0" borderId="0" xfId="2" applyFont="1" applyAlignment="1">
      <alignment horizontal="left" vertical="center" wrapText="1"/>
    </xf>
    <xf numFmtId="164" fontId="5" fillId="0" borderId="0" xfId="2" applyFont="1" applyAlignment="1">
      <alignment horizontal="center" vertical="center"/>
    </xf>
    <xf numFmtId="164" fontId="11" fillId="0" borderId="0" xfId="3" applyFont="1" applyAlignment="1">
      <alignment horizontal="left" vertical="center"/>
    </xf>
    <xf numFmtId="0" fontId="9" fillId="0" borderId="0" xfId="2" applyNumberFormat="1" applyFont="1" applyAlignment="1">
      <alignment horizontal="left" vertical="center"/>
    </xf>
    <xf numFmtId="0" fontId="5" fillId="0" borderId="0" xfId="0" applyNumberFormat="1" applyFont="1" applyAlignment="1">
      <alignment horizontal="left"/>
    </xf>
    <xf numFmtId="164" fontId="6" fillId="0" borderId="0" xfId="0" applyFont="1" applyAlignment="1">
      <alignment horizontal="left"/>
    </xf>
    <xf numFmtId="164" fontId="5" fillId="0" borderId="0" xfId="0" applyFont="1" applyAlignment="1">
      <alignment horizontal="left" wrapText="1"/>
    </xf>
    <xf numFmtId="164" fontId="6" fillId="0" borderId="0" xfId="0" applyFont="1" applyAlignment="1">
      <alignment horizontal="left" indent="1"/>
    </xf>
    <xf numFmtId="164" fontId="6" fillId="2" borderId="0" xfId="0" applyFont="1" applyFill="1"/>
    <xf numFmtId="0" fontId="8" fillId="0" borderId="0" xfId="0" applyNumberFormat="1" applyFont="1"/>
    <xf numFmtId="164" fontId="5" fillId="0" borderId="0" xfId="0" applyFont="1" applyAlignment="1">
      <alignment horizontal="left" vertical="center" wrapText="1"/>
    </xf>
    <xf numFmtId="164" fontId="5" fillId="0" borderId="0" xfId="0" applyFont="1" applyAlignment="1">
      <alignment horizontal="left" vertical="center" wrapText="1" indent="1"/>
    </xf>
    <xf numFmtId="164" fontId="5" fillId="0" borderId="0" xfId="0" applyFont="1" applyAlignment="1">
      <alignment horizontal="left" vertical="center" indent="1"/>
    </xf>
    <xf numFmtId="164" fontId="6" fillId="0" borderId="0" xfId="0" applyFont="1" applyAlignment="1">
      <alignment horizontal="left" wrapText="1" indent="1"/>
    </xf>
    <xf numFmtId="164" fontId="13" fillId="0" borderId="0" xfId="0" applyFont="1"/>
    <xf numFmtId="164" fontId="15" fillId="0" borderId="0" xfId="0" applyFont="1"/>
    <xf numFmtId="164" fontId="14" fillId="0" borderId="0" xfId="4"/>
    <xf numFmtId="164" fontId="6" fillId="0" borderId="0" xfId="0" applyFont="1" applyAlignment="1">
      <alignment vertical="center" wrapText="1"/>
    </xf>
    <xf numFmtId="164" fontId="17" fillId="0" borderId="0" xfId="4" applyFont="1" applyAlignment="1">
      <alignment horizontal="left" wrapText="1" indent="2"/>
    </xf>
    <xf numFmtId="164" fontId="19" fillId="0" borderId="0" xfId="0" applyFont="1"/>
    <xf numFmtId="164" fontId="4" fillId="0" borderId="0" xfId="0" applyFont="1"/>
    <xf numFmtId="164" fontId="20" fillId="0" borderId="0" xfId="0" applyFont="1" applyAlignment="1">
      <alignment horizontal="left" indent="1"/>
    </xf>
    <xf numFmtId="164" fontId="4" fillId="0" borderId="0" xfId="0" applyFont="1" applyAlignment="1">
      <alignment horizontal="left" indent="1"/>
    </xf>
    <xf numFmtId="164" fontId="4" fillId="0" borderId="0" xfId="0" applyFont="1" applyAlignment="1">
      <alignment horizontal="center"/>
    </xf>
    <xf numFmtId="164" fontId="19" fillId="0" borderId="0" xfId="0" applyFont="1" applyAlignment="1">
      <alignment horizontal="center"/>
    </xf>
    <xf numFmtId="164" fontId="0" fillId="0" borderId="0" xfId="0" applyAlignment="1">
      <alignment horizontal="center"/>
    </xf>
    <xf numFmtId="164" fontId="12" fillId="0" borderId="0" xfId="0" applyFont="1" applyAlignment="1">
      <alignment horizontal="center"/>
    </xf>
    <xf numFmtId="164" fontId="22" fillId="0" borderId="0" xfId="0" applyFont="1"/>
    <xf numFmtId="164" fontId="23" fillId="0" borderId="0" xfId="0" applyFont="1"/>
    <xf numFmtId="164" fontId="4" fillId="0" borderId="0" xfId="0" applyFont="1" applyAlignment="1">
      <alignment horizontal="left"/>
    </xf>
    <xf numFmtId="164" fontId="5" fillId="0" borderId="0" xfId="2" applyFont="1" applyAlignment="1">
      <alignment vertical="center"/>
    </xf>
    <xf numFmtId="0" fontId="5" fillId="0" borderId="18" xfId="2" applyNumberFormat="1" applyFont="1" applyBorder="1" applyAlignment="1">
      <alignment horizontal="left" vertical="center"/>
    </xf>
    <xf numFmtId="164" fontId="5" fillId="0" borderId="19" xfId="2" quotePrefix="1" applyFont="1" applyBorder="1" applyAlignment="1">
      <alignment horizontal="left" vertical="center"/>
    </xf>
    <xf numFmtId="164" fontId="5" fillId="0" borderId="19" xfId="2" quotePrefix="1" applyFont="1" applyBorder="1" applyAlignment="1">
      <alignment horizontal="left" vertical="center" wrapText="1"/>
    </xf>
    <xf numFmtId="164" fontId="19" fillId="0" borderId="16" xfId="0" applyFont="1" applyBorder="1"/>
    <xf numFmtId="164" fontId="19" fillId="0" borderId="17" xfId="0" applyFont="1" applyBorder="1"/>
    <xf numFmtId="164" fontId="20" fillId="0" borderId="0" xfId="0" applyFont="1"/>
    <xf numFmtId="164" fontId="6" fillId="0" borderId="0" xfId="0" applyFont="1" applyAlignment="1">
      <alignment horizontal="left" wrapText="1"/>
    </xf>
    <xf numFmtId="164" fontId="5" fillId="0" borderId="0" xfId="0" applyFont="1" applyAlignment="1">
      <alignment horizontal="left" wrapText="1" indent="1"/>
    </xf>
    <xf numFmtId="167" fontId="19" fillId="0" borderId="0" xfId="0" applyNumberFormat="1" applyFont="1"/>
    <xf numFmtId="164" fontId="6" fillId="0" borderId="0" xfId="0" applyFont="1" applyAlignment="1">
      <alignment horizontal="left" vertical="top" wrapText="1"/>
    </xf>
    <xf numFmtId="164" fontId="41" fillId="0" borderId="0" xfId="0" applyFont="1" applyAlignment="1">
      <alignment horizontal="left" vertical="center" indent="1"/>
    </xf>
    <xf numFmtId="164" fontId="41" fillId="0" borderId="0" xfId="0" applyFont="1" applyAlignment="1">
      <alignment horizontal="left" vertical="center" indent="2"/>
    </xf>
    <xf numFmtId="164" fontId="4" fillId="0" borderId="0" xfId="0" applyFont="1" applyAlignment="1">
      <alignment horizontal="left" wrapText="1" indent="1"/>
    </xf>
    <xf numFmtId="164" fontId="5" fillId="0" borderId="0" xfId="0" applyFont="1" applyAlignment="1">
      <alignment horizontal="center" vertical="center"/>
    </xf>
    <xf numFmtId="164" fontId="5" fillId="0" borderId="0" xfId="0" quotePrefix="1" applyFont="1" applyAlignment="1">
      <alignment horizontal="center" vertical="center"/>
    </xf>
    <xf numFmtId="164" fontId="44" fillId="0" borderId="0" xfId="0" applyFont="1" applyAlignment="1">
      <alignment horizontal="center" vertical="center"/>
    </xf>
    <xf numFmtId="164" fontId="45" fillId="0" borderId="0" xfId="0" applyFont="1" applyAlignment="1">
      <alignment horizontal="center" vertical="center"/>
    </xf>
    <xf numFmtId="164" fontId="5" fillId="0" borderId="0" xfId="3" applyFont="1" applyAlignment="1">
      <alignment horizontal="center" vertical="center"/>
    </xf>
    <xf numFmtId="164" fontId="5" fillId="0" borderId="0" xfId="0" applyFont="1" applyAlignment="1">
      <alignment horizontal="center"/>
    </xf>
    <xf numFmtId="164" fontId="5" fillId="0" borderId="0" xfId="0" applyFont="1" applyAlignment="1">
      <alignment horizontal="left" vertical="center"/>
    </xf>
    <xf numFmtId="164" fontId="5" fillId="0" borderId="0" xfId="2" applyFont="1" applyAlignment="1">
      <alignment horizontal="left" vertical="center"/>
    </xf>
    <xf numFmtId="164" fontId="44" fillId="0" borderId="0" xfId="0" applyFont="1" applyAlignment="1">
      <alignment horizontal="left" vertical="center"/>
    </xf>
    <xf numFmtId="164" fontId="45" fillId="0" borderId="0" xfId="0" applyFont="1" applyAlignment="1">
      <alignment horizontal="left" vertical="center"/>
    </xf>
    <xf numFmtId="164" fontId="5" fillId="0" borderId="0" xfId="3" applyFont="1" applyAlignment="1">
      <alignment horizontal="left" vertical="center"/>
    </xf>
    <xf numFmtId="164" fontId="48" fillId="0" borderId="0" xfId="4" applyFont="1" applyAlignment="1">
      <alignment horizontal="left" vertical="center" wrapText="1" indent="1"/>
    </xf>
    <xf numFmtId="164" fontId="6" fillId="0" borderId="0" xfId="4" applyFont="1" applyAlignment="1">
      <alignment horizontal="left" wrapText="1" indent="1"/>
    </xf>
    <xf numFmtId="164" fontId="47" fillId="0" borderId="0" xfId="4" applyFont="1"/>
    <xf numFmtId="164" fontId="4" fillId="0" borderId="0" xfId="0" applyFont="1" applyAlignment="1">
      <alignment horizontal="left" vertical="center" wrapText="1" indent="1"/>
    </xf>
    <xf numFmtId="164" fontId="5" fillId="6" borderId="0" xfId="0" applyFont="1" applyFill="1" applyAlignment="1">
      <alignment horizontal="center"/>
    </xf>
    <xf numFmtId="164" fontId="23" fillId="0" borderId="15" xfId="0" applyFont="1" applyBorder="1" applyAlignment="1">
      <alignment horizontal="center"/>
    </xf>
    <xf numFmtId="164" fontId="4" fillId="0" borderId="0" xfId="0" applyFont="1" applyAlignment="1">
      <alignment horizontal="left" wrapText="1"/>
    </xf>
    <xf numFmtId="164" fontId="23" fillId="0" borderId="16" xfId="0" applyFont="1" applyBorder="1" applyAlignment="1">
      <alignment horizontal="left"/>
    </xf>
    <xf numFmtId="164" fontId="0" fillId="0" borderId="0" xfId="0" applyAlignment="1">
      <alignment horizontal="left"/>
    </xf>
    <xf numFmtId="164" fontId="13" fillId="0" borderId="0" xfId="0" applyFont="1" applyAlignment="1">
      <alignment horizontal="left"/>
    </xf>
    <xf numFmtId="164" fontId="20" fillId="0" borderId="0" xfId="0" applyFont="1" applyAlignment="1">
      <alignment horizontal="left"/>
    </xf>
    <xf numFmtId="164" fontId="19" fillId="0" borderId="0" xfId="0" applyFont="1" applyAlignment="1">
      <alignment horizontal="left"/>
    </xf>
    <xf numFmtId="164" fontId="14" fillId="0" borderId="0" xfId="4" applyAlignment="1">
      <alignment horizontal="left"/>
    </xf>
    <xf numFmtId="164" fontId="15" fillId="0" borderId="0" xfId="0" applyFont="1" applyAlignment="1">
      <alignment horizontal="left"/>
    </xf>
    <xf numFmtId="164" fontId="5" fillId="0" borderId="0" xfId="0" applyFont="1" applyAlignment="1">
      <alignment vertical="center" wrapText="1"/>
    </xf>
    <xf numFmtId="164" fontId="5" fillId="0" borderId="0" xfId="0" applyFont="1" applyAlignment="1">
      <alignment vertical="center"/>
    </xf>
    <xf numFmtId="164" fontId="6" fillId="0" borderId="0" xfId="0" applyFont="1" applyAlignment="1">
      <alignment wrapText="1"/>
    </xf>
    <xf numFmtId="164" fontId="9" fillId="0" borderId="0" xfId="0" applyFont="1" applyAlignment="1">
      <alignment horizontal="left"/>
    </xf>
    <xf numFmtId="164" fontId="8" fillId="0" borderId="0" xfId="0" applyFont="1" applyAlignment="1">
      <alignment horizontal="left"/>
    </xf>
    <xf numFmtId="164" fontId="23" fillId="5" borderId="0" xfId="0" applyFont="1" applyFill="1"/>
    <xf numFmtId="164" fontId="24" fillId="9" borderId="4" xfId="0" applyFont="1" applyFill="1" applyBorder="1" applyAlignment="1">
      <alignment horizontal="center" vertical="center" wrapText="1"/>
    </xf>
    <xf numFmtId="164" fontId="24" fillId="9" borderId="0" xfId="0" applyFont="1" applyFill="1" applyAlignment="1">
      <alignment horizontal="center" vertical="center" wrapText="1"/>
    </xf>
    <xf numFmtId="164" fontId="24" fillId="9" borderId="6" xfId="0" applyFont="1" applyFill="1" applyBorder="1" applyAlignment="1">
      <alignment horizontal="center" vertical="center" wrapText="1"/>
    </xf>
    <xf numFmtId="164" fontId="25" fillId="8" borderId="27" xfId="0" applyFont="1" applyFill="1" applyBorder="1" applyAlignment="1">
      <alignment horizontal="center" vertical="center" wrapText="1"/>
    </xf>
    <xf numFmtId="164" fontId="25" fillId="8" borderId="14" xfId="0" applyFont="1" applyFill="1" applyBorder="1" applyAlignment="1">
      <alignment horizontal="center" vertical="center" wrapText="1"/>
    </xf>
    <xf numFmtId="164" fontId="28" fillId="11" borderId="14" xfId="0" quotePrefix="1" applyFont="1" applyFill="1" applyBorder="1" applyAlignment="1">
      <alignment horizontal="center" vertical="center" wrapText="1"/>
    </xf>
    <xf numFmtId="164" fontId="23" fillId="16" borderId="14" xfId="0" applyFont="1" applyFill="1" applyBorder="1" applyAlignment="1">
      <alignment horizontal="center" vertical="center" wrapText="1"/>
    </xf>
    <xf numFmtId="164" fontId="28" fillId="11" borderId="14" xfId="0" applyFont="1" applyFill="1" applyBorder="1" applyAlignment="1">
      <alignment horizontal="center" vertical="center" wrapText="1"/>
    </xf>
    <xf numFmtId="164" fontId="25" fillId="23" borderId="14" xfId="0" applyFont="1" applyFill="1" applyBorder="1" applyAlignment="1">
      <alignment horizontal="center" vertical="center" wrapText="1"/>
    </xf>
    <xf numFmtId="164" fontId="28" fillId="11" borderId="28" xfId="0" applyFont="1" applyFill="1" applyBorder="1" applyAlignment="1">
      <alignment horizontal="center" vertical="center" wrapText="1"/>
    </xf>
    <xf numFmtId="164" fontId="28" fillId="24" borderId="28" xfId="0" applyFont="1" applyFill="1" applyBorder="1" applyAlignment="1">
      <alignment horizontal="center" vertical="center" wrapText="1"/>
    </xf>
    <xf numFmtId="164" fontId="28" fillId="24" borderId="13" xfId="0" applyFont="1" applyFill="1" applyBorder="1" applyAlignment="1">
      <alignment horizontal="center" vertical="center" wrapText="1"/>
    </xf>
    <xf numFmtId="164" fontId="24" fillId="9" borderId="7" xfId="0" applyFont="1" applyFill="1" applyBorder="1" applyAlignment="1">
      <alignment horizontal="center" vertical="center" wrapText="1"/>
    </xf>
    <xf numFmtId="164" fontId="24" fillId="9" borderId="5" xfId="0" applyFont="1" applyFill="1" applyBorder="1" applyAlignment="1">
      <alignment horizontal="center" vertical="center" wrapText="1"/>
    </xf>
    <xf numFmtId="164" fontId="24" fillId="9" borderId="8" xfId="0" applyFont="1" applyFill="1" applyBorder="1" applyAlignment="1">
      <alignment horizontal="center" vertical="center" wrapText="1"/>
    </xf>
    <xf numFmtId="164" fontId="23" fillId="6" borderId="4" xfId="0" applyFont="1" applyFill="1" applyBorder="1" applyAlignment="1">
      <alignment horizontal="right" vertical="center"/>
    </xf>
    <xf numFmtId="164" fontId="23" fillId="6" borderId="0" xfId="0" applyFont="1" applyFill="1" applyAlignment="1">
      <alignment horizontal="right" vertical="center"/>
    </xf>
    <xf numFmtId="164" fontId="23" fillId="25" borderId="4" xfId="0" applyFont="1" applyFill="1" applyBorder="1" applyAlignment="1">
      <alignment vertical="center"/>
    </xf>
    <xf numFmtId="164" fontId="23" fillId="25" borderId="0" xfId="0" applyFont="1" applyFill="1" applyAlignment="1">
      <alignment vertical="center"/>
    </xf>
    <xf numFmtId="164" fontId="32" fillId="25" borderId="0" xfId="0" applyFont="1" applyFill="1" applyAlignment="1">
      <alignment vertical="center"/>
    </xf>
    <xf numFmtId="164" fontId="33" fillId="25" borderId="0" xfId="0" applyFont="1" applyFill="1" applyAlignment="1">
      <alignment horizontal="left" vertical="center" indent="1"/>
    </xf>
    <xf numFmtId="164" fontId="30" fillId="25" borderId="0" xfId="0" applyFont="1" applyFill="1" applyAlignment="1">
      <alignment vertical="center"/>
    </xf>
    <xf numFmtId="164" fontId="31" fillId="25" borderId="0" xfId="0" applyFont="1" applyFill="1" applyAlignment="1">
      <alignment vertical="center"/>
    </xf>
    <xf numFmtId="164" fontId="31" fillId="25" borderId="6" xfId="0" applyFont="1" applyFill="1" applyBorder="1" applyAlignment="1">
      <alignment vertical="center"/>
    </xf>
    <xf numFmtId="164" fontId="33" fillId="25" borderId="0" xfId="0" applyFont="1" applyFill="1" applyAlignment="1">
      <alignment vertical="center"/>
    </xf>
    <xf numFmtId="164" fontId="33" fillId="25" borderId="6" xfId="0" applyFont="1" applyFill="1" applyBorder="1" applyAlignment="1">
      <alignment horizontal="left" vertical="center" indent="1"/>
    </xf>
    <xf numFmtId="164" fontId="34" fillId="25" borderId="0" xfId="0" applyFont="1" applyFill="1" applyAlignment="1">
      <alignment vertical="center"/>
    </xf>
    <xf numFmtId="164" fontId="23" fillId="6" borderId="0" xfId="0" applyFont="1" applyFill="1" applyAlignment="1">
      <alignment horizontal="center" vertical="center"/>
    </xf>
    <xf numFmtId="164" fontId="34" fillId="25" borderId="0" xfId="0" applyFont="1" applyFill="1" applyAlignment="1">
      <alignment horizontal="left" vertical="center" indent="1"/>
    </xf>
    <xf numFmtId="164" fontId="23" fillId="6" borderId="0" xfId="0" applyFont="1" applyFill="1" applyAlignment="1">
      <alignment vertical="center"/>
    </xf>
    <xf numFmtId="164" fontId="23" fillId="6" borderId="6" xfId="0" applyFont="1" applyFill="1" applyBorder="1" applyAlignment="1">
      <alignment horizontal="center" vertical="center"/>
    </xf>
    <xf numFmtId="164" fontId="37" fillId="25" borderId="7" xfId="0" applyFont="1" applyFill="1" applyBorder="1" applyAlignment="1">
      <alignment horizontal="left" vertical="center"/>
    </xf>
    <xf numFmtId="164" fontId="30" fillId="25" borderId="5" xfId="0" applyFont="1" applyFill="1" applyBorder="1" applyAlignment="1">
      <alignment vertical="center"/>
    </xf>
    <xf numFmtId="164" fontId="33" fillId="25" borderId="5" xfId="0" applyFont="1" applyFill="1" applyBorder="1" applyAlignment="1">
      <alignment vertical="center"/>
    </xf>
    <xf numFmtId="164" fontId="33" fillId="25" borderId="8" xfId="0" applyFont="1" applyFill="1" applyBorder="1" applyAlignment="1">
      <alignment vertical="center"/>
    </xf>
    <xf numFmtId="164" fontId="35" fillId="25" borderId="7" xfId="0" applyFont="1" applyFill="1" applyBorder="1" applyAlignment="1">
      <alignment vertical="center"/>
    </xf>
    <xf numFmtId="164" fontId="32" fillId="25" borderId="5" xfId="0" applyFont="1" applyFill="1" applyBorder="1" applyAlignment="1">
      <alignment vertical="center"/>
    </xf>
    <xf numFmtId="164" fontId="33" fillId="25" borderId="5" xfId="0" applyFont="1" applyFill="1" applyBorder="1" applyAlignment="1">
      <alignment horizontal="left" vertical="center" indent="1"/>
    </xf>
    <xf numFmtId="164" fontId="33" fillId="25" borderId="8" xfId="0" applyFont="1" applyFill="1" applyBorder="1" applyAlignment="1">
      <alignment horizontal="left" vertical="center" indent="1"/>
    </xf>
    <xf numFmtId="164" fontId="23" fillId="0" borderId="0" xfId="0" applyFont="1" applyAlignment="1">
      <alignment horizontal="center"/>
    </xf>
    <xf numFmtId="164" fontId="18" fillId="6" borderId="3" xfId="0" applyFont="1" applyFill="1" applyBorder="1" applyAlignment="1">
      <alignment horizontal="center" vertical="center"/>
    </xf>
    <xf numFmtId="164" fontId="23" fillId="6" borderId="11" xfId="0" applyFont="1" applyFill="1" applyBorder="1" applyAlignment="1">
      <alignment vertical="center"/>
    </xf>
    <xf numFmtId="164" fontId="23" fillId="6" borderId="10" xfId="0" applyFont="1" applyFill="1" applyBorder="1" applyAlignment="1">
      <alignment vertical="center"/>
    </xf>
    <xf numFmtId="164" fontId="35" fillId="6" borderId="0" xfId="0" applyFont="1" applyFill="1" applyAlignment="1">
      <alignment horizontal="right" vertical="center"/>
    </xf>
    <xf numFmtId="164" fontId="38" fillId="6" borderId="5" xfId="0" applyFont="1" applyFill="1" applyBorder="1" applyAlignment="1">
      <alignment horizontal="center" vertical="center"/>
    </xf>
    <xf numFmtId="164" fontId="25" fillId="6" borderId="5" xfId="0" applyFont="1" applyFill="1" applyBorder="1" applyAlignment="1">
      <alignment horizontal="center" vertical="center"/>
    </xf>
    <xf numFmtId="164" fontId="23" fillId="6" borderId="5" xfId="0" applyFont="1" applyFill="1" applyBorder="1" applyAlignment="1">
      <alignment vertical="center"/>
    </xf>
    <xf numFmtId="164" fontId="25" fillId="6" borderId="8" xfId="0" applyFont="1" applyFill="1" applyBorder="1" applyAlignment="1">
      <alignment horizontal="center" vertical="center"/>
    </xf>
    <xf numFmtId="164" fontId="38" fillId="6" borderId="7" xfId="0" applyFont="1" applyFill="1" applyBorder="1" applyAlignment="1">
      <alignment horizontal="center" vertical="center"/>
    </xf>
    <xf numFmtId="164" fontId="36" fillId="6" borderId="4" xfId="0" applyFont="1" applyFill="1" applyBorder="1" applyAlignment="1">
      <alignment horizontal="right" vertical="center"/>
    </xf>
    <xf numFmtId="164" fontId="5" fillId="0" borderId="0" xfId="0" applyFont="1" applyAlignment="1">
      <alignment wrapText="1"/>
    </xf>
    <xf numFmtId="164" fontId="57" fillId="29" borderId="11" xfId="0" applyFont="1" applyFill="1" applyBorder="1" applyAlignment="1">
      <alignment horizontal="left" vertical="center" indent="2"/>
    </xf>
    <xf numFmtId="164" fontId="58" fillId="29" borderId="11" xfId="0" applyFont="1" applyFill="1" applyBorder="1" applyAlignment="1">
      <alignment vertical="center"/>
    </xf>
    <xf numFmtId="164" fontId="58" fillId="29" borderId="11" xfId="0" applyFont="1" applyFill="1" applyBorder="1" applyAlignment="1">
      <alignment horizontal="center" vertical="center"/>
    </xf>
    <xf numFmtId="164" fontId="58" fillId="29" borderId="10" xfId="0" applyFont="1" applyFill="1" applyBorder="1" applyAlignment="1">
      <alignment vertical="center"/>
    </xf>
    <xf numFmtId="164" fontId="57" fillId="29" borderId="0" xfId="0" applyFont="1" applyFill="1" applyAlignment="1">
      <alignment horizontal="left" indent="2"/>
    </xf>
    <xf numFmtId="164" fontId="59" fillId="29" borderId="0" xfId="0" applyFont="1" applyFill="1"/>
    <xf numFmtId="164" fontId="59" fillId="29" borderId="6" xfId="0" applyFont="1" applyFill="1" applyBorder="1"/>
    <xf numFmtId="164" fontId="58" fillId="29" borderId="5" xfId="0" applyFont="1" applyFill="1" applyBorder="1" applyAlignment="1">
      <alignment horizontal="left" vertical="center" indent="2"/>
    </xf>
    <xf numFmtId="164" fontId="58" fillId="29" borderId="5" xfId="0" applyFont="1" applyFill="1" applyBorder="1" applyAlignment="1">
      <alignment vertical="center"/>
    </xf>
    <xf numFmtId="164" fontId="58" fillId="29" borderId="5" xfId="0" applyFont="1" applyFill="1" applyBorder="1" applyAlignment="1">
      <alignment horizontal="center" vertical="center"/>
    </xf>
    <xf numFmtId="164" fontId="58" fillId="29" borderId="8" xfId="0" applyFont="1" applyFill="1" applyBorder="1" applyAlignment="1">
      <alignment vertical="center"/>
    </xf>
    <xf numFmtId="164" fontId="5" fillId="0" borderId="0" xfId="0" applyFont="1" applyAlignment="1">
      <alignment horizontal="center" vertical="top"/>
    </xf>
    <xf numFmtId="164" fontId="6" fillId="0" borderId="0" xfId="0" applyFont="1" applyAlignment="1">
      <alignment horizontal="center" vertical="top"/>
    </xf>
    <xf numFmtId="164" fontId="9" fillId="0" borderId="0" xfId="2" applyFont="1" applyAlignment="1">
      <alignment horizontal="center" vertical="top"/>
    </xf>
    <xf numFmtId="164" fontId="5" fillId="0" borderId="0" xfId="2" applyFont="1" applyAlignment="1">
      <alignment horizontal="center" vertical="top"/>
    </xf>
    <xf numFmtId="164" fontId="5" fillId="0" borderId="0" xfId="0" applyFont="1" applyAlignment="1">
      <alignment horizontal="center" vertical="top" wrapText="1"/>
    </xf>
    <xf numFmtId="164" fontId="6" fillId="2" borderId="0" xfId="0" applyFont="1" applyFill="1" applyAlignment="1">
      <alignment horizontal="center" vertical="top"/>
    </xf>
    <xf numFmtId="165" fontId="5" fillId="0" borderId="0" xfId="0" applyNumberFormat="1" applyFont="1" applyAlignment="1">
      <alignment horizontal="center" vertical="top"/>
    </xf>
    <xf numFmtId="165" fontId="6" fillId="0" borderId="0" xfId="0" applyNumberFormat="1" applyFont="1" applyAlignment="1">
      <alignment horizontal="center" vertical="top"/>
    </xf>
    <xf numFmtId="164" fontId="5" fillId="0" borderId="0" xfId="0" quotePrefix="1" applyFont="1" applyAlignment="1">
      <alignment horizontal="left"/>
    </xf>
    <xf numFmtId="0" fontId="40" fillId="28" borderId="32" xfId="4" applyNumberFormat="1" applyFont="1" applyFill="1" applyBorder="1" applyAlignment="1">
      <alignment horizontal="center" vertical="center" wrapText="1"/>
    </xf>
    <xf numFmtId="0" fontId="40" fillId="28" borderId="34" xfId="4" applyNumberFormat="1" applyFont="1" applyFill="1" applyBorder="1" applyAlignment="1">
      <alignment horizontal="center" vertical="center" wrapText="1"/>
    </xf>
    <xf numFmtId="0" fontId="40" fillId="28" borderId="33" xfId="4" applyNumberFormat="1" applyFont="1" applyFill="1" applyBorder="1" applyAlignment="1">
      <alignment horizontal="center" vertical="center" wrapText="1"/>
    </xf>
    <xf numFmtId="164" fontId="10" fillId="0" borderId="3" xfId="0" applyFont="1" applyBorder="1" applyAlignment="1">
      <alignment horizontal="center" wrapText="1"/>
    </xf>
    <xf numFmtId="164" fontId="10" fillId="0" borderId="11" xfId="0" applyFont="1" applyBorder="1" applyAlignment="1">
      <alignment horizontal="center" wrapText="1"/>
    </xf>
    <xf numFmtId="164" fontId="10" fillId="0" borderId="10" xfId="0" applyFont="1" applyBorder="1" applyAlignment="1">
      <alignment horizontal="center" wrapText="1"/>
    </xf>
    <xf numFmtId="164" fontId="10" fillId="0" borderId="7" xfId="0" applyFont="1" applyBorder="1" applyAlignment="1">
      <alignment horizontal="center" wrapText="1"/>
    </xf>
    <xf numFmtId="164" fontId="10" fillId="0" borderId="5" xfId="0" applyFont="1" applyBorder="1" applyAlignment="1">
      <alignment horizontal="center" wrapText="1"/>
    </xf>
    <xf numFmtId="164" fontId="10" fillId="0" borderId="8" xfId="0" applyFont="1" applyBorder="1" applyAlignment="1">
      <alignment horizontal="center" wrapText="1"/>
    </xf>
    <xf numFmtId="164" fontId="21" fillId="0" borderId="21" xfId="0" applyFont="1" applyBorder="1" applyAlignment="1">
      <alignment horizontal="left" vertical="top" wrapText="1" readingOrder="1"/>
    </xf>
    <xf numFmtId="164" fontId="21" fillId="0" borderId="22" xfId="0" applyFont="1" applyBorder="1" applyAlignment="1">
      <alignment horizontal="left" vertical="top" readingOrder="1"/>
    </xf>
    <xf numFmtId="164" fontId="21" fillId="0" borderId="1" xfId="0" applyFont="1" applyBorder="1" applyAlignment="1">
      <alignment horizontal="left" vertical="top" readingOrder="1"/>
    </xf>
    <xf numFmtId="164" fontId="21" fillId="0" borderId="23" xfId="0" applyFont="1" applyBorder="1" applyAlignment="1">
      <alignment horizontal="left" vertical="top" readingOrder="1"/>
    </xf>
    <xf numFmtId="164" fontId="21" fillId="0" borderId="0" xfId="0" applyFont="1" applyAlignment="1">
      <alignment horizontal="left" vertical="top" readingOrder="1"/>
    </xf>
    <xf numFmtId="164" fontId="21" fillId="0" borderId="24" xfId="0" applyFont="1" applyBorder="1" applyAlignment="1">
      <alignment horizontal="left" vertical="top" readingOrder="1"/>
    </xf>
    <xf numFmtId="164" fontId="21" fillId="0" borderId="25" xfId="0" applyFont="1" applyBorder="1" applyAlignment="1">
      <alignment horizontal="left" vertical="top" readingOrder="1"/>
    </xf>
    <xf numFmtId="164" fontId="21" fillId="0" borderId="26" xfId="0" applyFont="1" applyBorder="1" applyAlignment="1">
      <alignment horizontal="left" vertical="top" readingOrder="1"/>
    </xf>
    <xf numFmtId="164" fontId="21" fillId="0" borderId="2" xfId="0" applyFont="1" applyBorder="1" applyAlignment="1">
      <alignment horizontal="left" vertical="top" readingOrder="1"/>
    </xf>
    <xf numFmtId="164" fontId="10" fillId="0" borderId="7" xfId="0" applyFont="1" applyBorder="1" applyAlignment="1">
      <alignment horizontal="center"/>
    </xf>
    <xf numFmtId="164" fontId="10" fillId="0" borderId="5" xfId="0" applyFont="1" applyBorder="1" applyAlignment="1">
      <alignment horizontal="center"/>
    </xf>
    <xf numFmtId="164" fontId="10" fillId="0" borderId="8" xfId="0" applyFont="1" applyBorder="1" applyAlignment="1">
      <alignment horizontal="center"/>
    </xf>
    <xf numFmtId="164" fontId="10" fillId="0" borderId="7" xfId="0" applyFont="1" applyBorder="1" applyAlignment="1">
      <alignment horizontal="right"/>
    </xf>
    <xf numFmtId="164" fontId="10" fillId="0" borderId="5" xfId="0" applyFont="1" applyBorder="1" applyAlignment="1">
      <alignment horizontal="right"/>
    </xf>
    <xf numFmtId="167" fontId="10" fillId="0" borderId="5" xfId="0" applyNumberFormat="1" applyFont="1" applyBorder="1" applyAlignment="1">
      <alignment horizontal="left"/>
    </xf>
    <xf numFmtId="167" fontId="10" fillId="0" borderId="8" xfId="0" applyNumberFormat="1" applyFont="1" applyBorder="1" applyAlignment="1">
      <alignment horizontal="left"/>
    </xf>
    <xf numFmtId="164" fontId="5" fillId="0" borderId="0" xfId="0" applyFont="1" applyAlignment="1">
      <alignment horizontal="left" vertical="top"/>
    </xf>
    <xf numFmtId="164" fontId="5" fillId="0" borderId="0" xfId="0" applyFont="1" applyAlignment="1">
      <alignment horizontal="center" vertical="top" wrapText="1"/>
    </xf>
    <xf numFmtId="165" fontId="5" fillId="0" borderId="0" xfId="0" applyNumberFormat="1" applyFont="1" applyAlignment="1">
      <alignment horizontal="center" vertical="top"/>
    </xf>
    <xf numFmtId="164" fontId="5" fillId="0" borderId="19" xfId="2" applyFont="1" applyBorder="1" applyAlignment="1">
      <alignment horizontal="center" vertical="center" wrapText="1"/>
    </xf>
    <xf numFmtId="164" fontId="5" fillId="0" borderId="20" xfId="2" applyFont="1" applyBorder="1" applyAlignment="1">
      <alignment horizontal="center" vertical="center" wrapText="1"/>
    </xf>
    <xf numFmtId="167" fontId="10" fillId="0" borderId="7" xfId="0" applyNumberFormat="1" applyFont="1" applyBorder="1" applyAlignment="1">
      <alignment horizontal="center" wrapText="1"/>
    </xf>
    <xf numFmtId="167" fontId="10" fillId="0" borderId="5" xfId="0" applyNumberFormat="1" applyFont="1" applyBorder="1" applyAlignment="1">
      <alignment horizontal="center" wrapText="1"/>
    </xf>
    <xf numFmtId="167" fontId="10" fillId="0" borderId="8" xfId="0" applyNumberFormat="1" applyFont="1" applyBorder="1" applyAlignment="1">
      <alignment horizontal="center" wrapText="1"/>
    </xf>
    <xf numFmtId="164" fontId="5" fillId="0" borderId="6" xfId="2" applyFont="1" applyBorder="1" applyAlignment="1">
      <alignment horizontal="left" vertical="center" wrapText="1"/>
    </xf>
    <xf numFmtId="164" fontId="5" fillId="0" borderId="8" xfId="2" applyFont="1" applyBorder="1" applyAlignment="1">
      <alignment horizontal="left" vertical="center" wrapText="1"/>
    </xf>
    <xf numFmtId="164" fontId="5" fillId="0" borderId="29" xfId="2" applyFont="1" applyBorder="1" applyAlignment="1">
      <alignment horizontal="center" vertical="center" wrapText="1"/>
    </xf>
    <xf numFmtId="164" fontId="5" fillId="0" borderId="35" xfId="2" applyFont="1" applyBorder="1" applyAlignment="1">
      <alignment horizontal="center" vertical="center" wrapText="1"/>
    </xf>
    <xf numFmtId="164" fontId="5" fillId="0" borderId="30" xfId="2" applyFont="1" applyBorder="1" applyAlignment="1">
      <alignment horizontal="center" vertical="center" wrapText="1"/>
    </xf>
    <xf numFmtId="164" fontId="5" fillId="0" borderId="31" xfId="2" applyFont="1" applyBorder="1" applyAlignment="1">
      <alignment horizontal="center" vertical="center" wrapText="1"/>
    </xf>
    <xf numFmtId="164" fontId="5" fillId="0" borderId="32" xfId="2" applyFont="1" applyBorder="1" applyAlignment="1">
      <alignment horizontal="center" vertical="center" wrapText="1"/>
    </xf>
    <xf numFmtId="164" fontId="5" fillId="0" borderId="0" xfId="0" applyFont="1" applyAlignment="1">
      <alignment horizontal="center" vertical="top"/>
    </xf>
    <xf numFmtId="164" fontId="6" fillId="0" borderId="0" xfId="0" applyFont="1" applyAlignment="1">
      <alignment horizontal="center" vertical="top"/>
    </xf>
    <xf numFmtId="164" fontId="51" fillId="8" borderId="3" xfId="0" applyFont="1" applyFill="1" applyBorder="1" applyAlignment="1">
      <alignment horizontal="center" vertical="center" wrapText="1"/>
    </xf>
    <xf numFmtId="164" fontId="51" fillId="8" borderId="11" xfId="0" applyFont="1" applyFill="1" applyBorder="1" applyAlignment="1">
      <alignment horizontal="center" vertical="center" wrapText="1"/>
    </xf>
    <xf numFmtId="164" fontId="51" fillId="8" borderId="10" xfId="0" applyFont="1" applyFill="1" applyBorder="1" applyAlignment="1">
      <alignment horizontal="center" vertical="center" wrapText="1"/>
    </xf>
    <xf numFmtId="164" fontId="51" fillId="8" borderId="4" xfId="0" applyFont="1" applyFill="1" applyBorder="1" applyAlignment="1">
      <alignment horizontal="center" vertical="center" wrapText="1"/>
    </xf>
    <xf numFmtId="164" fontId="51" fillId="8" borderId="0" xfId="0" applyFont="1" applyFill="1" applyAlignment="1">
      <alignment horizontal="center" vertical="center" wrapText="1"/>
    </xf>
    <xf numFmtId="164" fontId="51" fillId="8" borderId="6" xfId="0" applyFont="1" applyFill="1" applyBorder="1" applyAlignment="1">
      <alignment horizontal="center" vertical="center" wrapText="1"/>
    </xf>
    <xf numFmtId="164" fontId="51" fillId="8" borderId="7" xfId="0" applyFont="1" applyFill="1" applyBorder="1" applyAlignment="1">
      <alignment horizontal="center" vertical="center" wrapText="1"/>
    </xf>
    <xf numFmtId="164" fontId="51" fillId="8" borderId="5" xfId="0" applyFont="1" applyFill="1" applyBorder="1" applyAlignment="1">
      <alignment horizontal="center" vertical="center" wrapText="1"/>
    </xf>
    <xf numFmtId="164" fontId="51" fillId="8" borderId="8" xfId="0" applyFont="1" applyFill="1" applyBorder="1" applyAlignment="1">
      <alignment horizontal="center" vertical="center" wrapText="1"/>
    </xf>
    <xf numFmtId="164" fontId="26" fillId="16" borderId="15" xfId="0" applyFont="1" applyFill="1" applyBorder="1" applyAlignment="1">
      <alignment horizontal="center" vertical="center" wrapText="1"/>
    </xf>
    <xf numFmtId="164" fontId="26" fillId="16" borderId="16" xfId="0" applyFont="1" applyFill="1" applyBorder="1" applyAlignment="1">
      <alignment horizontal="center" vertical="center" wrapText="1"/>
    </xf>
    <xf numFmtId="164" fontId="26" fillId="16" borderId="17" xfId="0" applyFont="1" applyFill="1" applyBorder="1" applyAlignment="1">
      <alignment horizontal="center" vertical="center" wrapText="1"/>
    </xf>
    <xf numFmtId="164" fontId="43" fillId="10" borderId="3" xfId="0" applyFont="1" applyFill="1" applyBorder="1" applyAlignment="1">
      <alignment horizontal="center" vertical="center" wrapText="1"/>
    </xf>
    <xf numFmtId="164" fontId="43" fillId="10" borderId="11" xfId="0" applyFont="1" applyFill="1" applyBorder="1" applyAlignment="1">
      <alignment horizontal="center" vertical="center" wrapText="1"/>
    </xf>
    <xf numFmtId="164" fontId="43" fillId="10" borderId="10" xfId="0" applyFont="1" applyFill="1" applyBorder="1" applyAlignment="1">
      <alignment horizontal="center" vertical="center" wrapText="1"/>
    </xf>
    <xf numFmtId="164" fontId="43" fillId="10" borderId="7" xfId="0" applyFont="1" applyFill="1" applyBorder="1" applyAlignment="1">
      <alignment horizontal="center" vertical="center" wrapText="1"/>
    </xf>
    <xf numFmtId="164" fontId="43" fillId="10" borderId="5" xfId="0" applyFont="1" applyFill="1" applyBorder="1" applyAlignment="1">
      <alignment horizontal="center" vertical="center" wrapText="1"/>
    </xf>
    <xf numFmtId="164" fontId="43" fillId="10" borderId="8" xfId="0" applyFont="1" applyFill="1" applyBorder="1" applyAlignment="1">
      <alignment horizontal="center" vertical="center" wrapText="1"/>
    </xf>
    <xf numFmtId="164" fontId="61" fillId="18" borderId="3" xfId="0" applyFont="1" applyFill="1" applyBorder="1" applyAlignment="1">
      <alignment horizontal="center" vertical="center" wrapText="1"/>
    </xf>
    <xf numFmtId="164" fontId="61" fillId="18" borderId="11" xfId="0" applyFont="1" applyFill="1" applyBorder="1" applyAlignment="1">
      <alignment horizontal="center" vertical="center" wrapText="1"/>
    </xf>
    <xf numFmtId="164" fontId="61" fillId="18" borderId="10" xfId="0" applyFont="1" applyFill="1" applyBorder="1" applyAlignment="1">
      <alignment horizontal="center" vertical="center" wrapText="1"/>
    </xf>
    <xf numFmtId="164" fontId="61" fillId="18" borderId="7" xfId="0" applyFont="1" applyFill="1" applyBorder="1" applyAlignment="1">
      <alignment horizontal="center" vertical="center" wrapText="1"/>
    </xf>
    <xf numFmtId="164" fontId="61" fillId="18" borderId="5" xfId="0" applyFont="1" applyFill="1" applyBorder="1" applyAlignment="1">
      <alignment horizontal="center" vertical="center" wrapText="1"/>
    </xf>
    <xf numFmtId="164" fontId="61" fillId="18" borderId="8" xfId="0" applyFont="1" applyFill="1" applyBorder="1" applyAlignment="1">
      <alignment horizontal="center" vertical="center" wrapText="1"/>
    </xf>
    <xf numFmtId="164" fontId="26" fillId="21" borderId="9" xfId="0" applyFont="1" applyFill="1" applyBorder="1" applyAlignment="1">
      <alignment horizontal="center" vertical="center" wrapText="1"/>
    </xf>
    <xf numFmtId="164" fontId="26" fillId="21" borderId="12" xfId="0" applyFont="1" applyFill="1" applyBorder="1" applyAlignment="1">
      <alignment horizontal="center" vertical="center" wrapText="1"/>
    </xf>
    <xf numFmtId="164" fontId="26" fillId="21" borderId="13" xfId="0" applyFont="1" applyFill="1" applyBorder="1" applyAlignment="1">
      <alignment horizontal="center" vertical="center" wrapText="1"/>
    </xf>
    <xf numFmtId="164" fontId="13" fillId="12" borderId="3" xfId="0" applyFont="1" applyFill="1" applyBorder="1" applyAlignment="1">
      <alignment horizontal="center" vertical="center" wrapText="1"/>
    </xf>
    <xf numFmtId="164" fontId="13" fillId="12" borderId="11" xfId="0" applyFont="1" applyFill="1" applyBorder="1" applyAlignment="1">
      <alignment horizontal="center" vertical="center" wrapText="1"/>
    </xf>
    <xf numFmtId="164" fontId="13" fillId="12" borderId="10" xfId="0" applyFont="1" applyFill="1" applyBorder="1" applyAlignment="1">
      <alignment horizontal="center" vertical="center" wrapText="1"/>
    </xf>
    <xf numFmtId="164" fontId="13" fillId="12" borderId="4" xfId="0" applyFont="1" applyFill="1" applyBorder="1" applyAlignment="1">
      <alignment horizontal="center" vertical="center" wrapText="1"/>
    </xf>
    <xf numFmtId="164" fontId="13" fillId="12" borderId="0" xfId="0" applyFont="1" applyFill="1" applyAlignment="1">
      <alignment horizontal="center" vertical="center" wrapText="1"/>
    </xf>
    <xf numFmtId="164" fontId="13" fillId="12" borderId="6" xfId="0" applyFont="1" applyFill="1" applyBorder="1" applyAlignment="1">
      <alignment horizontal="center" vertical="center" wrapText="1"/>
    </xf>
    <xf numFmtId="164" fontId="13" fillId="12" borderId="7" xfId="0" applyFont="1" applyFill="1" applyBorder="1" applyAlignment="1">
      <alignment horizontal="center" vertical="center" wrapText="1"/>
    </xf>
    <xf numFmtId="164" fontId="13" fillId="12" borderId="5" xfId="0" applyFont="1" applyFill="1" applyBorder="1" applyAlignment="1">
      <alignment horizontal="center" vertical="center" wrapText="1"/>
    </xf>
    <xf numFmtId="164" fontId="13" fillId="12" borderId="8" xfId="0" applyFont="1" applyFill="1" applyBorder="1" applyAlignment="1">
      <alignment horizontal="center" vertical="center" wrapText="1"/>
    </xf>
    <xf numFmtId="164" fontId="23" fillId="7" borderId="4" xfId="0" applyFont="1" applyFill="1" applyBorder="1" applyAlignment="1">
      <alignment horizontal="center" vertical="center" wrapText="1"/>
    </xf>
    <xf numFmtId="164" fontId="23" fillId="7" borderId="0" xfId="0" applyFont="1" applyFill="1" applyAlignment="1">
      <alignment horizontal="center" vertical="center" wrapText="1"/>
    </xf>
    <xf numFmtId="164" fontId="23" fillId="7" borderId="6" xfId="0" applyFont="1" applyFill="1" applyBorder="1" applyAlignment="1">
      <alignment horizontal="center" vertical="center" wrapText="1"/>
    </xf>
    <xf numFmtId="164" fontId="23" fillId="7" borderId="7" xfId="0" applyFont="1" applyFill="1" applyBorder="1" applyAlignment="1">
      <alignment horizontal="center" vertical="center" wrapText="1"/>
    </xf>
    <xf numFmtId="164" fontId="23" fillId="7" borderId="5" xfId="0" applyFont="1" applyFill="1" applyBorder="1" applyAlignment="1">
      <alignment horizontal="center" vertical="center" wrapText="1"/>
    </xf>
    <xf numFmtId="164" fontId="23" fillId="7" borderId="8" xfId="0" applyFont="1" applyFill="1" applyBorder="1" applyAlignment="1">
      <alignment horizontal="center" vertical="center" wrapText="1"/>
    </xf>
    <xf numFmtId="164" fontId="26" fillId="20" borderId="9" xfId="0" applyFont="1" applyFill="1" applyBorder="1" applyAlignment="1">
      <alignment horizontal="center" vertical="center" wrapText="1"/>
    </xf>
    <xf numFmtId="164" fontId="26" fillId="20" borderId="12" xfId="0" applyFont="1" applyFill="1" applyBorder="1" applyAlignment="1">
      <alignment horizontal="center" vertical="center" wrapText="1"/>
    </xf>
    <xf numFmtId="164" fontId="26" fillId="20" borderId="13" xfId="0" applyFont="1" applyFill="1" applyBorder="1" applyAlignment="1">
      <alignment horizontal="center" vertical="center" wrapText="1"/>
    </xf>
    <xf numFmtId="164" fontId="43" fillId="10" borderId="4" xfId="0" applyFont="1" applyFill="1" applyBorder="1" applyAlignment="1">
      <alignment horizontal="center" vertical="center" wrapText="1"/>
    </xf>
    <xf numFmtId="164" fontId="43" fillId="10" borderId="0" xfId="0" applyFont="1" applyFill="1" applyAlignment="1">
      <alignment horizontal="center" vertical="center" wrapText="1"/>
    </xf>
    <xf numFmtId="164" fontId="43" fillId="10" borderId="6" xfId="0" applyFont="1" applyFill="1" applyBorder="1" applyAlignment="1">
      <alignment horizontal="center" vertical="center" wrapText="1"/>
    </xf>
    <xf numFmtId="164" fontId="26" fillId="13" borderId="9" xfId="0" applyFont="1" applyFill="1" applyBorder="1" applyAlignment="1">
      <alignment horizontal="center" vertical="center" wrapText="1"/>
    </xf>
    <xf numFmtId="164" fontId="26" fillId="13" borderId="12" xfId="0" applyFont="1" applyFill="1" applyBorder="1" applyAlignment="1">
      <alignment horizontal="center" vertical="center" wrapText="1"/>
    </xf>
    <xf numFmtId="164" fontId="26" fillId="13" borderId="13" xfId="0" applyFont="1" applyFill="1" applyBorder="1" applyAlignment="1">
      <alignment horizontal="center" vertical="center" wrapText="1"/>
    </xf>
    <xf numFmtId="164" fontId="27" fillId="26" borderId="9" xfId="0" applyFont="1" applyFill="1" applyBorder="1" applyAlignment="1">
      <alignment horizontal="center" vertical="center" wrapText="1"/>
    </xf>
    <xf numFmtId="164" fontId="27" fillId="26" borderId="12" xfId="0" applyFont="1" applyFill="1" applyBorder="1" applyAlignment="1">
      <alignment horizontal="center" vertical="center" wrapText="1"/>
    </xf>
    <xf numFmtId="164" fontId="27" fillId="26" borderId="13" xfId="0" applyFont="1" applyFill="1" applyBorder="1" applyAlignment="1">
      <alignment horizontal="center" vertical="center" wrapText="1"/>
    </xf>
    <xf numFmtId="164" fontId="27" fillId="22" borderId="9" xfId="0" applyFont="1" applyFill="1" applyBorder="1" applyAlignment="1">
      <alignment horizontal="center" vertical="center" wrapText="1"/>
    </xf>
    <xf numFmtId="164" fontId="27" fillId="22" borderId="12" xfId="0" applyFont="1" applyFill="1" applyBorder="1" applyAlignment="1">
      <alignment horizontal="center" vertical="center" wrapText="1"/>
    </xf>
    <xf numFmtId="164" fontId="27" fillId="22" borderId="13" xfId="0" applyFont="1" applyFill="1" applyBorder="1" applyAlignment="1">
      <alignment horizontal="center" vertical="center" wrapText="1"/>
    </xf>
    <xf numFmtId="164" fontId="23" fillId="28" borderId="3" xfId="0" applyFont="1" applyFill="1" applyBorder="1" applyAlignment="1">
      <alignment horizontal="center" vertical="center" wrapText="1"/>
    </xf>
    <xf numFmtId="164" fontId="23" fillId="28" borderId="11" xfId="0" applyFont="1" applyFill="1" applyBorder="1" applyAlignment="1">
      <alignment horizontal="center" vertical="center" wrapText="1"/>
    </xf>
    <xf numFmtId="164" fontId="23" fillId="28" borderId="10" xfId="0" applyFont="1" applyFill="1" applyBorder="1" applyAlignment="1">
      <alignment horizontal="center" vertical="center" wrapText="1"/>
    </xf>
    <xf numFmtId="168" fontId="23" fillId="28" borderId="7" xfId="0" applyNumberFormat="1" applyFont="1" applyFill="1" applyBorder="1" applyAlignment="1">
      <alignment horizontal="center" vertical="center" wrapText="1"/>
    </xf>
    <xf numFmtId="168" fontId="23" fillId="28" borderId="5" xfId="0" applyNumberFormat="1" applyFont="1" applyFill="1" applyBorder="1" applyAlignment="1">
      <alignment horizontal="center" vertical="center" wrapText="1"/>
    </xf>
    <xf numFmtId="168" fontId="23" fillId="28" borderId="8" xfId="0" applyNumberFormat="1" applyFont="1" applyFill="1" applyBorder="1" applyAlignment="1">
      <alignment horizontal="center" vertical="center" wrapText="1"/>
    </xf>
    <xf numFmtId="168" fontId="23" fillId="28" borderId="4" xfId="0" applyNumberFormat="1" applyFont="1" applyFill="1" applyBorder="1" applyAlignment="1">
      <alignment horizontal="center" vertical="center" wrapText="1"/>
    </xf>
    <xf numFmtId="168" fontId="23" fillId="28" borderId="0" xfId="0" applyNumberFormat="1" applyFont="1" applyFill="1" applyAlignment="1">
      <alignment horizontal="center" vertical="center" wrapText="1"/>
    </xf>
    <xf numFmtId="168" fontId="23" fillId="28" borderId="6" xfId="0" applyNumberFormat="1" applyFont="1" applyFill="1" applyBorder="1" applyAlignment="1">
      <alignment horizontal="center" vertical="center" wrapText="1"/>
    </xf>
    <xf numFmtId="164" fontId="27" fillId="14" borderId="9" xfId="0" applyFont="1" applyFill="1" applyBorder="1" applyAlignment="1">
      <alignment horizontal="center" vertical="center" wrapText="1"/>
    </xf>
    <xf numFmtId="164" fontId="27" fillId="14" borderId="12" xfId="0" applyFont="1" applyFill="1" applyBorder="1" applyAlignment="1">
      <alignment horizontal="center" vertical="center" wrapText="1"/>
    </xf>
    <xf numFmtId="164" fontId="27" fillId="14" borderId="13" xfId="0" applyFont="1" applyFill="1" applyBorder="1" applyAlignment="1">
      <alignment horizontal="center" vertical="center" wrapText="1"/>
    </xf>
    <xf numFmtId="164" fontId="27" fillId="15" borderId="9" xfId="0" applyFont="1" applyFill="1" applyBorder="1" applyAlignment="1">
      <alignment horizontal="center" vertical="center" wrapText="1"/>
    </xf>
    <xf numFmtId="164" fontId="27" fillId="15" borderId="12" xfId="0" applyFont="1" applyFill="1" applyBorder="1" applyAlignment="1">
      <alignment horizontal="center" vertical="center" wrapText="1"/>
    </xf>
    <xf numFmtId="164" fontId="27" fillId="15" borderId="13" xfId="0" applyFont="1" applyFill="1" applyBorder="1" applyAlignment="1">
      <alignment horizontal="center" vertical="center" wrapText="1"/>
    </xf>
    <xf numFmtId="164" fontId="26" fillId="17" borderId="9" xfId="0" applyFont="1" applyFill="1" applyBorder="1" applyAlignment="1">
      <alignment horizontal="center" vertical="center" wrapText="1"/>
    </xf>
    <xf numFmtId="164" fontId="26" fillId="17" borderId="12" xfId="0" applyFont="1" applyFill="1" applyBorder="1" applyAlignment="1">
      <alignment horizontal="center" vertical="center" wrapText="1"/>
    </xf>
    <xf numFmtId="164" fontId="26" fillId="17" borderId="13" xfId="0" applyFont="1" applyFill="1" applyBorder="1" applyAlignment="1">
      <alignment horizontal="center" vertical="center" wrapText="1"/>
    </xf>
    <xf numFmtId="164" fontId="23" fillId="7" borderId="3" xfId="0" applyFont="1" applyFill="1" applyBorder="1" applyAlignment="1">
      <alignment horizontal="center" vertical="center" wrapText="1"/>
    </xf>
    <xf numFmtId="164" fontId="23" fillId="7" borderId="11" xfId="0" applyFont="1" applyFill="1" applyBorder="1" applyAlignment="1">
      <alignment horizontal="center" vertical="center" wrapText="1"/>
    </xf>
    <xf numFmtId="164" fontId="23" fillId="7" borderId="10" xfId="0" applyFont="1" applyFill="1" applyBorder="1" applyAlignment="1">
      <alignment horizontal="center" vertical="center" wrapText="1"/>
    </xf>
    <xf numFmtId="164" fontId="26" fillId="4" borderId="9" xfId="0" applyFont="1" applyFill="1" applyBorder="1" applyAlignment="1">
      <alignment horizontal="center" vertical="center" wrapText="1"/>
    </xf>
    <xf numFmtId="164" fontId="26" fillId="4" borderId="12" xfId="0" applyFont="1" applyFill="1" applyBorder="1" applyAlignment="1">
      <alignment horizontal="center" vertical="center" wrapText="1"/>
    </xf>
    <xf numFmtId="164" fontId="26" fillId="4" borderId="13" xfId="0" applyFont="1" applyFill="1" applyBorder="1" applyAlignment="1">
      <alignment horizontal="center" vertical="center" wrapText="1"/>
    </xf>
    <xf numFmtId="164" fontId="26" fillId="3" borderId="9" xfId="0" applyFont="1" applyFill="1" applyBorder="1" applyAlignment="1">
      <alignment horizontal="center" vertical="center" wrapText="1"/>
    </xf>
    <xf numFmtId="164" fontId="26" fillId="3" borderId="12" xfId="0" applyFont="1" applyFill="1" applyBorder="1" applyAlignment="1">
      <alignment horizontal="center" vertical="center" wrapText="1"/>
    </xf>
    <xf numFmtId="164" fontId="26" fillId="3" borderId="13" xfId="0" applyFont="1" applyFill="1" applyBorder="1" applyAlignment="1">
      <alignment horizontal="center" vertical="center" wrapText="1"/>
    </xf>
    <xf numFmtId="164" fontId="26" fillId="19" borderId="9" xfId="0" applyFont="1" applyFill="1" applyBorder="1" applyAlignment="1">
      <alignment horizontal="center" vertical="center" wrapText="1"/>
    </xf>
    <xf numFmtId="164" fontId="26" fillId="19" borderId="12" xfId="0" applyFont="1" applyFill="1" applyBorder="1" applyAlignment="1">
      <alignment horizontal="center" vertical="center" wrapText="1"/>
    </xf>
    <xf numFmtId="164" fontId="26" fillId="19" borderId="13" xfId="0" applyFont="1" applyFill="1" applyBorder="1" applyAlignment="1">
      <alignment horizontal="center" vertical="center" wrapText="1"/>
    </xf>
    <xf numFmtId="164" fontId="52" fillId="28" borderId="9" xfId="0" applyFont="1" applyFill="1" applyBorder="1" applyAlignment="1">
      <alignment horizontal="center" vertical="center" wrapText="1"/>
    </xf>
    <xf numFmtId="164" fontId="52" fillId="28" borderId="12" xfId="0" applyFont="1" applyFill="1" applyBorder="1" applyAlignment="1">
      <alignment horizontal="center" vertical="center" wrapText="1"/>
    </xf>
    <xf numFmtId="164" fontId="52" fillId="28" borderId="13" xfId="0" applyFont="1" applyFill="1" applyBorder="1" applyAlignment="1">
      <alignment horizontal="center" vertical="center" wrapText="1"/>
    </xf>
    <xf numFmtId="168" fontId="55" fillId="28" borderId="29" xfId="0" applyNumberFormat="1" applyFont="1" applyFill="1" applyBorder="1" applyAlignment="1">
      <alignment horizontal="center" vertical="center"/>
    </xf>
    <xf numFmtId="168" fontId="55" fillId="28" borderId="35" xfId="0" applyNumberFormat="1" applyFont="1" applyFill="1" applyBorder="1" applyAlignment="1">
      <alignment horizontal="center" vertical="center"/>
    </xf>
    <xf numFmtId="168" fontId="55" fillId="28" borderId="30" xfId="0" applyNumberFormat="1" applyFont="1" applyFill="1" applyBorder="1" applyAlignment="1">
      <alignment horizontal="center" vertical="center"/>
    </xf>
    <xf numFmtId="164" fontId="29" fillId="10" borderId="11" xfId="0" applyFont="1" applyFill="1" applyBorder="1" applyAlignment="1">
      <alignment horizontal="center" vertical="center" wrapText="1"/>
    </xf>
    <xf numFmtId="164" fontId="29" fillId="10" borderId="10" xfId="0" applyFont="1" applyFill="1" applyBorder="1" applyAlignment="1">
      <alignment horizontal="center" vertical="center" wrapText="1"/>
    </xf>
    <xf numFmtId="164" fontId="29" fillId="10" borderId="5" xfId="0" applyFont="1" applyFill="1" applyBorder="1" applyAlignment="1">
      <alignment horizontal="center" vertical="center" wrapText="1"/>
    </xf>
    <xf numFmtId="164" fontId="29" fillId="10" borderId="8" xfId="0" applyFont="1" applyFill="1" applyBorder="1" applyAlignment="1">
      <alignment horizontal="center" vertical="center" wrapText="1"/>
    </xf>
    <xf numFmtId="0" fontId="27" fillId="30" borderId="9" xfId="7" applyFont="1" applyFill="1" applyBorder="1" applyAlignment="1">
      <alignment horizontal="center" vertical="center" wrapText="1"/>
    </xf>
    <xf numFmtId="0" fontId="27" fillId="30" borderId="12" xfId="7" applyFont="1" applyFill="1" applyBorder="1" applyAlignment="1">
      <alignment horizontal="center" vertical="center" wrapText="1"/>
    </xf>
    <xf numFmtId="0" fontId="27" fillId="30" borderId="13" xfId="7" applyFont="1" applyFill="1" applyBorder="1" applyAlignment="1">
      <alignment horizontal="center" vertical="center" wrapText="1"/>
    </xf>
    <xf numFmtId="164" fontId="27" fillId="32" borderId="9" xfId="0" applyFont="1" applyFill="1" applyBorder="1" applyAlignment="1">
      <alignment horizontal="center" vertical="center" wrapText="1"/>
    </xf>
    <xf numFmtId="164" fontId="27" fillId="32" borderId="12" xfId="0" applyFont="1" applyFill="1" applyBorder="1" applyAlignment="1">
      <alignment horizontal="center" vertical="center" wrapText="1"/>
    </xf>
    <xf numFmtId="164" fontId="27" fillId="32" borderId="13" xfId="0" applyFont="1" applyFill="1" applyBorder="1" applyAlignment="1">
      <alignment horizontal="center" vertical="center" wrapText="1"/>
    </xf>
    <xf numFmtId="164" fontId="56" fillId="29" borderId="9" xfId="0" applyFont="1" applyFill="1" applyBorder="1" applyAlignment="1">
      <alignment horizontal="center" vertical="center" wrapText="1"/>
    </xf>
    <xf numFmtId="164" fontId="56" fillId="29" borderId="12" xfId="0" applyFont="1" applyFill="1" applyBorder="1" applyAlignment="1">
      <alignment horizontal="center" vertical="center" wrapText="1"/>
    </xf>
    <xf numFmtId="164" fontId="23" fillId="28" borderId="11" xfId="0" applyFont="1" applyFill="1" applyBorder="1" applyAlignment="1">
      <alignment horizontal="center" vertical="center"/>
    </xf>
    <xf numFmtId="164" fontId="23" fillId="28" borderId="10" xfId="0" applyFont="1" applyFill="1" applyBorder="1" applyAlignment="1">
      <alignment horizontal="center" vertical="center"/>
    </xf>
    <xf numFmtId="168" fontId="23" fillId="28" borderId="0" xfId="0" applyNumberFormat="1" applyFont="1" applyFill="1" applyAlignment="1">
      <alignment horizontal="center" vertical="center"/>
    </xf>
    <xf numFmtId="168" fontId="23" fillId="28" borderId="6" xfId="0" applyNumberFormat="1" applyFont="1" applyFill="1" applyBorder="1" applyAlignment="1">
      <alignment horizontal="center" vertical="center"/>
    </xf>
    <xf numFmtId="0" fontId="40" fillId="28" borderId="32" xfId="4" applyNumberFormat="1" applyFont="1" applyFill="1" applyBorder="1" applyAlignment="1">
      <alignment horizontal="center" vertical="center" wrapText="1"/>
    </xf>
    <xf numFmtId="0" fontId="40" fillId="28" borderId="33" xfId="4" applyNumberFormat="1" applyFont="1" applyFill="1" applyBorder="1" applyAlignment="1">
      <alignment horizontal="center" vertical="center" wrapText="1"/>
    </xf>
    <xf numFmtId="0" fontId="54" fillId="10" borderId="3" xfId="6" applyFont="1" applyFill="1" applyBorder="1" applyAlignment="1">
      <alignment horizontal="center" vertical="center" wrapText="1"/>
    </xf>
    <xf numFmtId="0" fontId="54" fillId="10" borderId="11" xfId="6" applyFont="1" applyFill="1" applyBorder="1" applyAlignment="1">
      <alignment horizontal="center" vertical="center" wrapText="1"/>
    </xf>
    <xf numFmtId="0" fontId="54" fillId="10" borderId="10" xfId="6" applyFont="1" applyFill="1" applyBorder="1" applyAlignment="1">
      <alignment horizontal="center" vertical="center" wrapText="1"/>
    </xf>
    <xf numFmtId="0" fontId="54" fillId="10" borderId="4" xfId="6" applyFont="1" applyFill="1" applyBorder="1" applyAlignment="1">
      <alignment horizontal="center" vertical="center" wrapText="1"/>
    </xf>
    <xf numFmtId="0" fontId="54" fillId="10" borderId="0" xfId="6" applyFont="1" applyFill="1" applyBorder="1" applyAlignment="1">
      <alignment horizontal="center" vertical="center" wrapText="1"/>
    </xf>
    <xf numFmtId="0" fontId="54" fillId="10" borderId="6" xfId="6" applyFont="1" applyFill="1" applyBorder="1" applyAlignment="1">
      <alignment horizontal="center" vertical="center" wrapText="1"/>
    </xf>
    <xf numFmtId="164" fontId="26" fillId="31" borderId="9" xfId="0" applyFont="1" applyFill="1" applyBorder="1" applyAlignment="1">
      <alignment horizontal="center" vertical="center" wrapText="1"/>
    </xf>
    <xf numFmtId="164" fontId="26" fillId="31" borderId="12" xfId="0" applyFont="1" applyFill="1" applyBorder="1" applyAlignment="1">
      <alignment horizontal="center" vertical="center" wrapText="1"/>
    </xf>
    <xf numFmtId="164" fontId="26" fillId="31" borderId="13" xfId="0" applyFont="1" applyFill="1" applyBorder="1" applyAlignment="1">
      <alignment horizontal="center" vertical="center" wrapText="1"/>
    </xf>
    <xf numFmtId="164" fontId="27" fillId="27" borderId="9" xfId="0" applyFont="1" applyFill="1" applyBorder="1" applyAlignment="1">
      <alignment horizontal="center" vertical="center" wrapText="1"/>
    </xf>
    <xf numFmtId="164" fontId="27" fillId="27" borderId="12" xfId="0" applyFont="1" applyFill="1" applyBorder="1" applyAlignment="1">
      <alignment horizontal="center" vertical="center" wrapText="1"/>
    </xf>
    <xf numFmtId="164" fontId="27" fillId="27" borderId="13" xfId="0" applyFont="1" applyFill="1" applyBorder="1" applyAlignment="1">
      <alignment horizontal="center" vertical="center" wrapText="1"/>
    </xf>
    <xf numFmtId="164" fontId="25" fillId="12" borderId="3" xfId="0" applyFont="1" applyFill="1" applyBorder="1" applyAlignment="1">
      <alignment horizontal="center" vertical="center" wrapText="1"/>
    </xf>
    <xf numFmtId="164" fontId="25" fillId="12" borderId="11" xfId="0" applyFont="1" applyFill="1" applyBorder="1" applyAlignment="1">
      <alignment horizontal="center" vertical="center" wrapText="1"/>
    </xf>
    <xf numFmtId="164" fontId="25" fillId="12" borderId="10" xfId="0" applyFont="1" applyFill="1" applyBorder="1" applyAlignment="1">
      <alignment horizontal="center" vertical="center" wrapText="1"/>
    </xf>
    <xf numFmtId="164" fontId="25" fillId="12" borderId="7" xfId="0" applyFont="1" applyFill="1" applyBorder="1" applyAlignment="1">
      <alignment horizontal="center" vertical="center" wrapText="1"/>
    </xf>
    <xf numFmtId="164" fontId="25" fillId="12" borderId="5" xfId="0" applyFont="1" applyFill="1" applyBorder="1" applyAlignment="1">
      <alignment horizontal="center" vertical="center" wrapText="1"/>
    </xf>
    <xf numFmtId="164" fontId="25" fillId="12" borderId="8" xfId="0" applyFont="1" applyFill="1" applyBorder="1" applyAlignment="1">
      <alignment horizontal="center" vertical="center" wrapText="1"/>
    </xf>
    <xf numFmtId="164" fontId="58" fillId="10" borderId="3" xfId="0" applyFont="1" applyFill="1" applyBorder="1" applyAlignment="1">
      <alignment horizontal="center" vertical="center" wrapText="1"/>
    </xf>
    <xf numFmtId="164" fontId="58" fillId="10" borderId="11" xfId="0" applyFont="1" applyFill="1" applyBorder="1" applyAlignment="1">
      <alignment horizontal="center" vertical="center" wrapText="1"/>
    </xf>
    <xf numFmtId="164" fontId="58" fillId="10" borderId="10" xfId="0" applyFont="1" applyFill="1" applyBorder="1" applyAlignment="1">
      <alignment horizontal="center" vertical="center" wrapText="1"/>
    </xf>
    <xf numFmtId="164" fontId="58" fillId="10" borderId="7" xfId="0" applyFont="1" applyFill="1" applyBorder="1" applyAlignment="1">
      <alignment horizontal="center" vertical="center" wrapText="1"/>
    </xf>
    <xf numFmtId="164" fontId="58" fillId="10" borderId="5" xfId="0" applyFont="1" applyFill="1" applyBorder="1" applyAlignment="1">
      <alignment horizontal="center" vertical="center" wrapText="1"/>
    </xf>
    <xf numFmtId="164" fontId="58" fillId="10" borderId="8" xfId="0" applyFont="1" applyFill="1" applyBorder="1" applyAlignment="1">
      <alignment horizontal="center" vertical="center" wrapText="1"/>
    </xf>
    <xf numFmtId="164" fontId="23" fillId="17" borderId="4" xfId="0" applyFont="1" applyFill="1" applyBorder="1" applyAlignment="1">
      <alignment horizontal="left" vertical="center"/>
    </xf>
    <xf numFmtId="164" fontId="23" fillId="17" borderId="0" xfId="0" applyFont="1" applyFill="1" applyAlignment="1">
      <alignment horizontal="left" vertical="center"/>
    </xf>
    <xf numFmtId="164" fontId="23" fillId="17" borderId="6" xfId="0" applyFont="1" applyFill="1" applyBorder="1" applyAlignment="1">
      <alignment horizontal="left" vertical="center"/>
    </xf>
    <xf numFmtId="164" fontId="23" fillId="4" borderId="4" xfId="0" applyFont="1" applyFill="1" applyBorder="1" applyAlignment="1">
      <alignment horizontal="left" vertical="center"/>
    </xf>
    <xf numFmtId="164" fontId="23" fillId="4" borderId="0" xfId="0" applyFont="1" applyFill="1" applyAlignment="1">
      <alignment horizontal="left" vertical="center"/>
    </xf>
    <xf numFmtId="164" fontId="23" fillId="4" borderId="6" xfId="0" applyFont="1" applyFill="1" applyBorder="1" applyAlignment="1">
      <alignment horizontal="left" vertical="center"/>
    </xf>
    <xf numFmtId="164" fontId="58" fillId="26" borderId="4" xfId="0" applyFont="1" applyFill="1" applyBorder="1" applyAlignment="1">
      <alignment horizontal="left" vertical="center"/>
    </xf>
    <xf numFmtId="164" fontId="58" fillId="26" borderId="0" xfId="0" applyFont="1" applyFill="1" applyAlignment="1">
      <alignment horizontal="left" vertical="center"/>
    </xf>
    <xf numFmtId="164" fontId="58" fillId="26" borderId="6" xfId="0" applyFont="1" applyFill="1" applyBorder="1" applyAlignment="1">
      <alignment horizontal="left" vertical="center"/>
    </xf>
    <xf numFmtId="164" fontId="58" fillId="32" borderId="4" xfId="0" applyFont="1" applyFill="1" applyBorder="1" applyAlignment="1">
      <alignment horizontal="left" vertical="center"/>
    </xf>
    <xf numFmtId="164" fontId="58" fillId="32" borderId="0" xfId="0" applyFont="1" applyFill="1" applyAlignment="1">
      <alignment horizontal="left" vertical="center"/>
    </xf>
    <xf numFmtId="164" fontId="58" fillId="32" borderId="6" xfId="0" applyFont="1" applyFill="1" applyBorder="1" applyAlignment="1">
      <alignment horizontal="left" vertical="center"/>
    </xf>
    <xf numFmtId="0" fontId="60" fillId="12" borderId="11" xfId="6" applyFont="1" applyFill="1" applyBorder="1" applyAlignment="1">
      <alignment horizontal="center" vertical="center" wrapText="1"/>
    </xf>
    <xf numFmtId="0" fontId="60" fillId="12" borderId="10" xfId="6" applyFont="1" applyFill="1" applyBorder="1" applyAlignment="1">
      <alignment horizontal="center" vertical="center" wrapText="1"/>
    </xf>
    <xf numFmtId="0" fontId="60" fillId="12" borderId="0" xfId="6" applyFont="1" applyFill="1" applyAlignment="1">
      <alignment horizontal="center" vertical="center" wrapText="1"/>
    </xf>
    <xf numFmtId="0" fontId="60" fillId="12" borderId="6" xfId="6" applyFont="1" applyFill="1" applyBorder="1" applyAlignment="1">
      <alignment horizontal="center" vertical="center" wrapText="1"/>
    </xf>
    <xf numFmtId="0" fontId="60" fillId="12" borderId="5" xfId="6" applyFont="1" applyFill="1" applyBorder="1" applyAlignment="1">
      <alignment horizontal="center" vertical="center" wrapText="1"/>
    </xf>
    <xf numFmtId="0" fontId="60" fillId="12" borderId="8" xfId="6" applyFont="1" applyFill="1" applyBorder="1" applyAlignment="1">
      <alignment horizontal="center" vertical="center" wrapText="1"/>
    </xf>
    <xf numFmtId="164" fontId="58" fillId="10" borderId="3" xfId="0" applyFont="1" applyFill="1" applyBorder="1" applyAlignment="1">
      <alignment horizontal="left" vertical="center"/>
    </xf>
    <xf numFmtId="164" fontId="58" fillId="10" borderId="11" xfId="0" applyFont="1" applyFill="1" applyBorder="1" applyAlignment="1">
      <alignment horizontal="left" vertical="center"/>
    </xf>
    <xf numFmtId="164" fontId="58" fillId="10" borderId="10" xfId="0" applyFont="1" applyFill="1" applyBorder="1" applyAlignment="1">
      <alignment horizontal="left" vertical="center"/>
    </xf>
    <xf numFmtId="164" fontId="23" fillId="18" borderId="4" xfId="0" applyFont="1" applyFill="1" applyBorder="1" applyAlignment="1">
      <alignment horizontal="left" vertical="center"/>
    </xf>
    <xf numFmtId="164" fontId="23" fillId="18" borderId="0" xfId="0" applyFont="1" applyFill="1" applyAlignment="1">
      <alignment horizontal="left" vertical="center"/>
    </xf>
    <xf numFmtId="164" fontId="23" fillId="18" borderId="6" xfId="0" applyFont="1" applyFill="1" applyBorder="1" applyAlignment="1">
      <alignment horizontal="left" vertical="center"/>
    </xf>
    <xf numFmtId="164" fontId="23" fillId="0" borderId="4" xfId="0" applyFont="1" applyBorder="1" applyAlignment="1">
      <alignment horizontal="left" vertical="center"/>
    </xf>
    <xf numFmtId="164" fontId="23" fillId="0" borderId="0" xfId="0" applyFont="1" applyAlignment="1">
      <alignment horizontal="left" vertical="center"/>
    </xf>
    <xf numFmtId="164" fontId="23" fillId="0" borderId="6" xfId="0" applyFont="1" applyBorder="1" applyAlignment="1">
      <alignment horizontal="left" vertical="center"/>
    </xf>
    <xf numFmtId="164" fontId="23" fillId="3" borderId="4" xfId="0" applyFont="1" applyFill="1" applyBorder="1" applyAlignment="1">
      <alignment horizontal="left" vertical="center"/>
    </xf>
    <xf numFmtId="164" fontId="23" fillId="3" borderId="0" xfId="0" applyFont="1" applyFill="1" applyAlignment="1">
      <alignment horizontal="left" vertical="center"/>
    </xf>
    <xf numFmtId="164" fontId="23" fillId="3" borderId="6" xfId="0" applyFont="1" applyFill="1" applyBorder="1" applyAlignment="1">
      <alignment horizontal="left" vertical="center"/>
    </xf>
    <xf numFmtId="164" fontId="58" fillId="30" borderId="4" xfId="0" applyFont="1" applyFill="1" applyBorder="1" applyAlignment="1">
      <alignment horizontal="left" vertical="center"/>
    </xf>
    <xf numFmtId="164" fontId="58" fillId="30" borderId="0" xfId="0" applyFont="1" applyFill="1" applyAlignment="1">
      <alignment horizontal="left" vertical="center"/>
    </xf>
    <xf numFmtId="164" fontId="58" fillId="30" borderId="6" xfId="0" applyFont="1" applyFill="1" applyBorder="1" applyAlignment="1">
      <alignment horizontal="left" vertical="center"/>
    </xf>
    <xf numFmtId="164" fontId="23" fillId="31" borderId="3" xfId="0" applyFont="1" applyFill="1" applyBorder="1" applyAlignment="1">
      <alignment horizontal="left" vertical="center"/>
    </xf>
    <xf numFmtId="164" fontId="23" fillId="31" borderId="11" xfId="0" applyFont="1" applyFill="1" applyBorder="1" applyAlignment="1">
      <alignment horizontal="left" vertical="center"/>
    </xf>
    <xf numFmtId="164" fontId="23" fillId="31" borderId="10" xfId="0" applyFont="1" applyFill="1" applyBorder="1" applyAlignment="1">
      <alignment horizontal="left" vertical="center"/>
    </xf>
    <xf numFmtId="164" fontId="23" fillId="20" borderId="4" xfId="0" applyFont="1" applyFill="1" applyBorder="1" applyAlignment="1">
      <alignment horizontal="left" vertical="center"/>
    </xf>
    <xf numFmtId="164" fontId="23" fillId="20" borderId="0" xfId="0" applyFont="1" applyFill="1" applyAlignment="1">
      <alignment horizontal="left" vertical="center"/>
    </xf>
    <xf numFmtId="164" fontId="23" fillId="20" borderId="6" xfId="0" applyFont="1" applyFill="1" applyBorder="1" applyAlignment="1">
      <alignment horizontal="left" vertical="center"/>
    </xf>
    <xf numFmtId="164" fontId="58" fillId="22" borderId="4" xfId="0" applyFont="1" applyFill="1" applyBorder="1" applyAlignment="1">
      <alignment horizontal="left" vertical="center"/>
    </xf>
    <xf numFmtId="164" fontId="58" fillId="22" borderId="0" xfId="0" applyFont="1" applyFill="1" applyAlignment="1">
      <alignment horizontal="left" vertical="center"/>
    </xf>
    <xf numFmtId="164" fontId="58" fillId="22" borderId="6" xfId="0" applyFont="1" applyFill="1" applyBorder="1" applyAlignment="1">
      <alignment horizontal="left" vertical="center"/>
    </xf>
    <xf numFmtId="164" fontId="23" fillId="12" borderId="4" xfId="0" applyFont="1" applyFill="1" applyBorder="1" applyAlignment="1">
      <alignment horizontal="left" vertical="center"/>
    </xf>
    <xf numFmtId="164" fontId="23" fillId="12" borderId="0" xfId="0" applyFont="1" applyFill="1" applyAlignment="1">
      <alignment horizontal="left" vertical="center"/>
    </xf>
    <xf numFmtId="164" fontId="23" fillId="12" borderId="6" xfId="0" applyFont="1" applyFill="1" applyBorder="1" applyAlignment="1">
      <alignment horizontal="left" vertical="center"/>
    </xf>
    <xf numFmtId="164" fontId="23" fillId="19" borderId="4" xfId="0" applyFont="1" applyFill="1" applyBorder="1" applyAlignment="1">
      <alignment horizontal="left" vertical="center"/>
    </xf>
    <xf numFmtId="164" fontId="23" fillId="19" borderId="0" xfId="0" applyFont="1" applyFill="1" applyAlignment="1">
      <alignment horizontal="left" vertical="center"/>
    </xf>
    <xf numFmtId="164" fontId="23" fillId="19" borderId="6" xfId="0" applyFont="1" applyFill="1" applyBorder="1" applyAlignment="1">
      <alignment horizontal="left" vertical="center"/>
    </xf>
    <xf numFmtId="164" fontId="58" fillId="15" borderId="4" xfId="0" applyFont="1" applyFill="1" applyBorder="1" applyAlignment="1">
      <alignment horizontal="left" vertical="center"/>
    </xf>
    <xf numFmtId="164" fontId="58" fillId="15" borderId="0" xfId="0" applyFont="1" applyFill="1" applyAlignment="1">
      <alignment horizontal="left" vertical="center"/>
    </xf>
    <xf numFmtId="164" fontId="58" fillId="15" borderId="6" xfId="0" applyFont="1" applyFill="1" applyBorder="1" applyAlignment="1">
      <alignment horizontal="left" vertical="center"/>
    </xf>
  </cellXfs>
  <cellStyles count="9">
    <cellStyle name="Euro" xfId="1" xr:uid="{00000000-0005-0000-0000-000000000000}"/>
    <cellStyle name="Hyperlink" xfId="4" builtinId="8" customBuiltin="1"/>
    <cellStyle name="Hyperlink 2" xfId="6" xr:uid="{CDC4224C-ADBD-4F0A-BC21-44CA658AC2EA}"/>
    <cellStyle name="Normal" xfId="0" builtinId="0"/>
    <cellStyle name="Normal 2" xfId="5" xr:uid="{EDAFCCC9-7EA5-453A-A9E9-8C513507127F}"/>
    <cellStyle name="Normal 3" xfId="7" xr:uid="{5A17443E-FC47-437C-8721-D17CA1094965}"/>
    <cellStyle name="Normal 4" xfId="8" xr:uid="{65118CAD-F07D-40E5-937C-664D107A7D9D}"/>
    <cellStyle name="Normal_00250r0P802-15_WG-Sep00 Meeting Objectives and Agenda" xfId="2" xr:uid="{00000000-0005-0000-0000-000003000000}"/>
    <cellStyle name="Normal_00250r0P802-15_WG-Sep00 Meeting Objectives and Agenda1"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6FFFF"/>
      <color rgb="FFCC00FF"/>
      <color rgb="FF0000FF"/>
      <color rgb="FF66CCFF"/>
      <color rgb="FF96368B"/>
      <color rgb="FFFFABAB"/>
      <color rgb="FFDDD9C4"/>
      <color rgb="FFFFFF99"/>
      <color rgb="FFFFCC99"/>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1" Type="http://schemas.openxmlformats.org/officeDocument/2006/relationships/image" Target="../media/image11.jpg"/></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xdr:colOff>
      <xdr:row>3</xdr:row>
      <xdr:rowOff>7620</xdr:rowOff>
    </xdr:from>
    <xdr:to>
      <xdr:col>7</xdr:col>
      <xdr:colOff>502920</xdr:colOff>
      <xdr:row>36</xdr:row>
      <xdr:rowOff>156902</xdr:rowOff>
    </xdr:to>
    <xdr:pic>
      <xdr:nvPicPr>
        <xdr:cNvPr id="4" name="Picture 3">
          <a:extLst>
            <a:ext uri="{FF2B5EF4-FFF2-40B4-BE49-F238E27FC236}">
              <a16:creationId xmlns:a16="http://schemas.microsoft.com/office/drawing/2014/main" id="{46B420E3-D5AA-BE16-4033-101761D116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579120"/>
          <a:ext cx="8328660" cy="643578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printerSettings" Target="../printerSettings/printerSettings2.bin"/><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ieee802.org/802tele_calendar.html" TargetMode="External"/><Relationship Id="rId13" Type="http://schemas.openxmlformats.org/officeDocument/2006/relationships/hyperlink" Target="https://ieeesa.webex.com/ieeesa/j.php?MTID=m704fd5fb4348be2c398421946ca1ed1f" TargetMode="External"/><Relationship Id="rId18" Type="http://schemas.openxmlformats.org/officeDocument/2006/relationships/hyperlink" Target="https://ieeesa.webex.com/ieeesa/j.php?MTID=mf6b3dcaaa3f8fd4aef59dabcdf40525c" TargetMode="External"/><Relationship Id="rId3" Type="http://schemas.openxmlformats.org/officeDocument/2006/relationships/hyperlink" Target="https://ieeesa.webex.com/ieeesa/j.php?MTID=mf6b3dcaaa3f8fd4aef59dabcdf40525c" TargetMode="External"/><Relationship Id="rId21" Type="http://schemas.openxmlformats.org/officeDocument/2006/relationships/printerSettings" Target="../printerSettings/printerSettings6.bin"/><Relationship Id="rId7" Type="http://schemas.openxmlformats.org/officeDocument/2006/relationships/hyperlink" Target="https://www.ieee802.org/802tele_calendar.html" TargetMode="External"/><Relationship Id="rId12" Type="http://schemas.openxmlformats.org/officeDocument/2006/relationships/hyperlink" Target="https://ieeesa.webex.com/ieeesa/j.php?MTID=m446d741d2011fbf01d251323596506f4" TargetMode="External"/><Relationship Id="rId17" Type="http://schemas.openxmlformats.org/officeDocument/2006/relationships/hyperlink" Target="https://ieeesa.webex.com/ieeesa/j.php?MTID=m704fd5fb4348be2c398421946ca1ed1f" TargetMode="External"/><Relationship Id="rId2" Type="http://schemas.openxmlformats.org/officeDocument/2006/relationships/hyperlink" Target="https://ieeesa.webex.com/ieeesa/j.php?MTID=m704fd5fb4348be2c398421946ca1ed1f" TargetMode="External"/><Relationship Id="rId16" Type="http://schemas.openxmlformats.org/officeDocument/2006/relationships/hyperlink" Target="https://ieeesa.webex.com/ieeesa/j.php?MTID=m446d741d2011fbf01d251323596506f4" TargetMode="External"/><Relationship Id="rId20" Type="http://schemas.openxmlformats.org/officeDocument/2006/relationships/hyperlink" Target="https://ieeesa.webex.com/ieeesa/j.php?MTID=m446d741d2011fbf01d251323596506f4" TargetMode="External"/><Relationship Id="rId1" Type="http://schemas.openxmlformats.org/officeDocument/2006/relationships/hyperlink" Target="https://ieeesa.webex.com/ieeesa/j.php?MTID=m08ad5fa764194afbed9cfb42220d6cfa" TargetMode="External"/><Relationship Id="rId6" Type="http://schemas.openxmlformats.org/officeDocument/2006/relationships/hyperlink" Target="https://www.ieee802.org/802tele_calendar.html" TargetMode="External"/><Relationship Id="rId11" Type="http://schemas.openxmlformats.org/officeDocument/2006/relationships/hyperlink" Target="https://ieeesa.webex.com/ieeesa/j.php?MTID=m08ad5fa764194afbed9cfb42220d6cfa" TargetMode="External"/><Relationship Id="rId5" Type="http://schemas.openxmlformats.org/officeDocument/2006/relationships/hyperlink" Target="https://ieeesa.webex.com/ieeesa/j.php?MTID=m446d741d2011fbf01d251323596506f4" TargetMode="External"/><Relationship Id="rId15" Type="http://schemas.openxmlformats.org/officeDocument/2006/relationships/hyperlink" Target="https://ieeesa.webex.com/ieeesa/j.php?MTID=m08ad5fa764194afbed9cfb42220d6cfa" TargetMode="External"/><Relationship Id="rId10" Type="http://schemas.openxmlformats.org/officeDocument/2006/relationships/hyperlink" Target="https://ieeesa.webex.com/ieeesa/j.php?MTID=mf6b3dcaaa3f8fd4aef59dabcdf40525c" TargetMode="External"/><Relationship Id="rId19" Type="http://schemas.openxmlformats.org/officeDocument/2006/relationships/hyperlink" Target="https://ieeesa.webex.com/ieeesa/j.php?MTID=m08ad5fa764194afbed9cfb42220d6cfa" TargetMode="External"/><Relationship Id="rId4" Type="http://schemas.openxmlformats.org/officeDocument/2006/relationships/hyperlink" Target="https://ieeesa.webex.com/ieeesa/j.php?MTID=m08ad5fa764194afbed9cfb42220d6cfa" TargetMode="External"/><Relationship Id="rId9" Type="http://schemas.openxmlformats.org/officeDocument/2006/relationships/hyperlink" Target="https://ieeesa.webex.com/ieeesa/j.php?MTID=m704fd5fb4348be2c398421946ca1ed1f" TargetMode="External"/><Relationship Id="rId14" Type="http://schemas.openxmlformats.org/officeDocument/2006/relationships/hyperlink" Target="https://ieeesa.webex.com/ieeesa/j.php?MTID=mf6b3dcaaa3f8fd4aef59dabcdf40525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A97" zoomScale="150" zoomScaleNormal="150" workbookViewId="0">
      <selection activeCell="N13" sqref="N13"/>
    </sheetView>
  </sheetViews>
  <sheetFormatPr defaultColWidth="8.75" defaultRowHeight="12.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C481-D5EC-7F48-9147-7667E316FECF}">
  <dimension ref="A1:I9"/>
  <sheetViews>
    <sheetView zoomScaleNormal="100" workbookViewId="0">
      <selection activeCell="A10" sqref="A10"/>
    </sheetView>
  </sheetViews>
  <sheetFormatPr defaultColWidth="10.6640625" defaultRowHeight="12.5" x14ac:dyDescent="0.25"/>
  <cols>
    <col min="1" max="7" width="15.58203125" customWidth="1"/>
    <col min="8" max="9" width="5.58203125" customWidth="1"/>
  </cols>
  <sheetData>
    <row r="1" spans="1:9" s="7" customFormat="1" ht="15" customHeight="1" x14ac:dyDescent="0.35">
      <c r="A1" s="165" t="s">
        <v>252</v>
      </c>
      <c r="B1" s="166"/>
      <c r="C1" s="166"/>
      <c r="D1" s="166"/>
      <c r="E1" s="166"/>
      <c r="F1" s="166"/>
      <c r="G1" s="167"/>
      <c r="I1" s="9"/>
    </row>
    <row r="2" spans="1:9" s="7" customFormat="1" ht="15" customHeight="1" thickBot="1" x14ac:dyDescent="0.4">
      <c r="A2" s="168" t="s">
        <v>35</v>
      </c>
      <c r="B2" s="169"/>
      <c r="C2" s="169"/>
      <c r="D2" s="169"/>
      <c r="E2" s="169"/>
      <c r="F2" s="169"/>
      <c r="G2" s="170"/>
      <c r="I2" s="10"/>
    </row>
    <row r="3" spans="1:9" ht="15" customHeight="1" x14ac:dyDescent="0.25"/>
    <row r="4" spans="1:9" s="36" customFormat="1" ht="15" customHeight="1" x14ac:dyDescent="0.25">
      <c r="A4" s="171" t="s">
        <v>129</v>
      </c>
      <c r="B4" s="172"/>
      <c r="C4" s="172"/>
      <c r="D4" s="172"/>
      <c r="E4" s="172"/>
      <c r="F4" s="172"/>
      <c r="G4" s="173"/>
    </row>
    <row r="5" spans="1:9" s="36" customFormat="1" ht="15" customHeight="1" x14ac:dyDescent="0.25">
      <c r="A5" s="174"/>
      <c r="B5" s="175"/>
      <c r="C5" s="175"/>
      <c r="D5" s="175"/>
      <c r="E5" s="175"/>
      <c r="F5" s="175"/>
      <c r="G5" s="176"/>
    </row>
    <row r="6" spans="1:9" s="36" customFormat="1" ht="15" customHeight="1" x14ac:dyDescent="0.25">
      <c r="A6" s="174"/>
      <c r="B6" s="175"/>
      <c r="C6" s="175"/>
      <c r="D6" s="175"/>
      <c r="E6" s="175"/>
      <c r="F6" s="175"/>
      <c r="G6" s="176"/>
    </row>
    <row r="7" spans="1:9" s="36" customFormat="1" ht="15" customHeight="1" x14ac:dyDescent="0.25">
      <c r="A7" s="174"/>
      <c r="B7" s="175"/>
      <c r="C7" s="175"/>
      <c r="D7" s="175"/>
      <c r="E7" s="175"/>
      <c r="F7" s="175"/>
      <c r="G7" s="176"/>
    </row>
    <row r="8" spans="1:9" ht="15" customHeight="1" x14ac:dyDescent="0.25">
      <c r="A8" s="177"/>
      <c r="B8" s="178"/>
      <c r="C8" s="178"/>
      <c r="D8" s="178"/>
      <c r="E8" s="178"/>
      <c r="F8" s="178"/>
      <c r="G8" s="179"/>
    </row>
    <row r="9" spans="1:9" ht="14" x14ac:dyDescent="0.3">
      <c r="A9" s="43" t="s">
        <v>43</v>
      </c>
      <c r="B9" s="73" t="s">
        <v>36</v>
      </c>
    </row>
  </sheetData>
  <mergeCells count="3">
    <mergeCell ref="A1:G1"/>
    <mergeCell ref="A2:G2"/>
    <mergeCell ref="A4:G8"/>
  </mergeCells>
  <hyperlinks>
    <hyperlink ref="B9" r:id="rId1" xr:uid="{B1261241-F0CB-4E35-A8A9-4394C12F5A5A}"/>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BF447-CEBA-430D-8082-72055E7B941F}">
  <dimension ref="A1:I69"/>
  <sheetViews>
    <sheetView workbookViewId="0">
      <selection activeCell="J36" sqref="J36"/>
    </sheetView>
  </sheetViews>
  <sheetFormatPr defaultRowHeight="12.5" x14ac:dyDescent="0.25"/>
  <cols>
    <col min="1" max="1" width="5.58203125" style="41" customWidth="1"/>
    <col min="2" max="2" width="35.58203125" customWidth="1"/>
    <col min="3" max="3" width="12" customWidth="1"/>
    <col min="4" max="4" width="12.25" customWidth="1"/>
    <col min="8" max="9" width="5.58203125" customWidth="1"/>
  </cols>
  <sheetData>
    <row r="1" spans="1:9" s="7" customFormat="1" ht="15" customHeight="1" x14ac:dyDescent="0.35">
      <c r="A1" s="165" t="str">
        <f>Registration!A1</f>
        <v>150th IEEE 802.15 WSN Session</v>
      </c>
      <c r="B1" s="166"/>
      <c r="C1" s="166"/>
      <c r="D1" s="166"/>
      <c r="E1" s="166"/>
      <c r="F1" s="166"/>
      <c r="G1" s="167"/>
      <c r="I1" s="9"/>
    </row>
    <row r="2" spans="1:9" s="7" customFormat="1" ht="15" customHeight="1" thickBot="1" x14ac:dyDescent="0.4">
      <c r="A2" s="180" t="s">
        <v>198</v>
      </c>
      <c r="B2" s="181"/>
      <c r="C2" s="181"/>
      <c r="D2" s="181"/>
      <c r="E2" s="181"/>
      <c r="F2" s="181"/>
      <c r="G2" s="182"/>
      <c r="I2" s="10"/>
    </row>
    <row r="3" spans="1:9" x14ac:dyDescent="0.25">
      <c r="A3" s="39"/>
      <c r="B3" s="36"/>
      <c r="C3" s="36"/>
      <c r="D3" s="35"/>
      <c r="E3" s="35"/>
      <c r="F3" s="35"/>
      <c r="G3" s="35"/>
    </row>
    <row r="4" spans="1:9" x14ac:dyDescent="0.25">
      <c r="A4" s="39"/>
      <c r="B4" s="36"/>
      <c r="C4" s="36"/>
      <c r="D4" s="35"/>
      <c r="E4" s="35"/>
      <c r="F4" s="35"/>
      <c r="G4" s="35"/>
    </row>
    <row r="5" spans="1:9" x14ac:dyDescent="0.25">
      <c r="A5" s="39"/>
      <c r="B5" s="36"/>
      <c r="C5" s="36"/>
      <c r="D5" s="35"/>
      <c r="E5" s="35"/>
      <c r="F5" s="35"/>
      <c r="G5" s="35"/>
    </row>
    <row r="6" spans="1:9" x14ac:dyDescent="0.25">
      <c r="A6" s="39"/>
      <c r="B6" s="36"/>
      <c r="C6" s="36"/>
      <c r="D6" s="36"/>
      <c r="E6" s="35"/>
      <c r="F6" s="35"/>
      <c r="G6" s="35"/>
    </row>
    <row r="7" spans="1:9" x14ac:dyDescent="0.25">
      <c r="A7" s="39"/>
      <c r="B7" s="36"/>
      <c r="C7" s="36"/>
      <c r="D7" s="35"/>
      <c r="E7" s="35"/>
      <c r="F7" s="35"/>
      <c r="G7" s="35"/>
    </row>
    <row r="8" spans="1:9" x14ac:dyDescent="0.25">
      <c r="A8" s="39"/>
      <c r="B8" s="36"/>
      <c r="C8" s="36"/>
      <c r="D8" s="35"/>
      <c r="E8" s="35"/>
      <c r="F8" s="35"/>
      <c r="G8" s="35"/>
    </row>
    <row r="9" spans="1:9" x14ac:dyDescent="0.25">
      <c r="A9" s="39"/>
      <c r="B9" s="37"/>
      <c r="C9" s="52"/>
      <c r="D9" s="35"/>
      <c r="E9" s="35"/>
      <c r="F9" s="35"/>
      <c r="G9" s="35"/>
    </row>
    <row r="10" spans="1:9" x14ac:dyDescent="0.25">
      <c r="A10" s="39"/>
      <c r="B10" s="37"/>
      <c r="C10" s="52"/>
      <c r="D10" s="35"/>
      <c r="E10" s="35"/>
      <c r="F10" s="35"/>
      <c r="G10" s="35"/>
    </row>
    <row r="11" spans="1:9" x14ac:dyDescent="0.25">
      <c r="A11" s="39"/>
      <c r="B11" s="37"/>
      <c r="C11" s="52"/>
      <c r="D11" s="35"/>
      <c r="E11" s="35"/>
      <c r="F11" s="35"/>
      <c r="G11" s="35"/>
    </row>
    <row r="12" spans="1:9" x14ac:dyDescent="0.25">
      <c r="A12" s="39"/>
      <c r="B12" s="37"/>
      <c r="C12" s="52"/>
      <c r="D12" s="35"/>
      <c r="E12" s="35"/>
      <c r="F12" s="35"/>
      <c r="G12" s="35"/>
    </row>
    <row r="13" spans="1:9" x14ac:dyDescent="0.25">
      <c r="A13" s="39"/>
      <c r="B13" s="37"/>
      <c r="C13" s="52"/>
      <c r="D13" s="35"/>
      <c r="E13" s="35"/>
      <c r="F13" s="35"/>
      <c r="G13" s="35"/>
    </row>
    <row r="14" spans="1:9" x14ac:dyDescent="0.25">
      <c r="A14" s="40"/>
      <c r="B14" s="37"/>
      <c r="C14" s="52"/>
      <c r="D14" s="35"/>
      <c r="E14" s="35"/>
      <c r="F14" s="35"/>
      <c r="G14" s="35"/>
    </row>
    <row r="15" spans="1:9" x14ac:dyDescent="0.25">
      <c r="A15" s="40"/>
      <c r="B15" s="37"/>
      <c r="C15" s="52"/>
      <c r="D15" s="35"/>
      <c r="E15" s="35"/>
      <c r="F15" s="35"/>
      <c r="G15" s="35"/>
    </row>
    <row r="16" spans="1:9" x14ac:dyDescent="0.25">
      <c r="A16" s="39"/>
      <c r="B16" s="37"/>
      <c r="C16" s="52"/>
      <c r="D16" s="35"/>
      <c r="E16" s="35"/>
      <c r="F16" s="35"/>
      <c r="G16" s="35"/>
    </row>
    <row r="17" spans="1:7" x14ac:dyDescent="0.25">
      <c r="A17" s="39"/>
      <c r="B17" s="36"/>
      <c r="C17" s="36"/>
      <c r="D17" s="35"/>
      <c r="E17" s="35"/>
      <c r="F17" s="35"/>
      <c r="G17" s="35"/>
    </row>
    <row r="18" spans="1:7" x14ac:dyDescent="0.25">
      <c r="A18" s="39"/>
      <c r="B18" s="36"/>
      <c r="C18" s="36"/>
      <c r="D18" s="35"/>
      <c r="E18" s="35"/>
      <c r="F18" s="35"/>
      <c r="G18" s="35"/>
    </row>
    <row r="19" spans="1:7" x14ac:dyDescent="0.25">
      <c r="A19" s="40"/>
      <c r="B19" s="36"/>
      <c r="C19" s="36"/>
      <c r="D19" s="35"/>
      <c r="E19" s="35"/>
      <c r="F19" s="35"/>
      <c r="G19" s="35"/>
    </row>
    <row r="20" spans="1:7" x14ac:dyDescent="0.25">
      <c r="A20" s="40"/>
      <c r="B20" s="36"/>
      <c r="C20" s="36"/>
      <c r="D20" s="35"/>
      <c r="E20" s="35"/>
      <c r="F20" s="35"/>
      <c r="G20" s="35"/>
    </row>
    <row r="21" spans="1:7" x14ac:dyDescent="0.25">
      <c r="A21" s="40"/>
      <c r="B21" s="36"/>
      <c r="C21" s="36"/>
      <c r="D21" s="35"/>
      <c r="E21" s="35"/>
      <c r="F21" s="35"/>
      <c r="G21" s="35"/>
    </row>
    <row r="22" spans="1:7" x14ac:dyDescent="0.25">
      <c r="A22" s="40"/>
      <c r="B22" s="36"/>
      <c r="C22" s="36"/>
      <c r="D22" s="35"/>
      <c r="E22" s="35"/>
      <c r="F22" s="35"/>
      <c r="G22" s="35"/>
    </row>
    <row r="23" spans="1:7" x14ac:dyDescent="0.25">
      <c r="A23" s="40"/>
      <c r="B23" s="36"/>
      <c r="C23" s="36"/>
      <c r="D23" s="35"/>
      <c r="E23" s="35"/>
      <c r="F23" s="35"/>
      <c r="G23" s="35"/>
    </row>
    <row r="24" spans="1:7" x14ac:dyDescent="0.25">
      <c r="A24" s="40"/>
      <c r="B24" s="36"/>
      <c r="C24" s="36"/>
      <c r="D24" s="35"/>
      <c r="E24" s="35"/>
      <c r="F24" s="35"/>
      <c r="G24" s="35"/>
    </row>
    <row r="25" spans="1:7" x14ac:dyDescent="0.25">
      <c r="A25" s="40"/>
      <c r="B25" s="36"/>
      <c r="C25" s="36"/>
      <c r="D25" s="35"/>
      <c r="E25" s="35"/>
      <c r="F25" s="35"/>
      <c r="G25" s="35"/>
    </row>
    <row r="26" spans="1:7" x14ac:dyDescent="0.25">
      <c r="A26" s="40"/>
      <c r="B26" s="36"/>
      <c r="C26" s="36"/>
      <c r="D26" s="35"/>
      <c r="E26" s="35"/>
      <c r="F26" s="35"/>
      <c r="G26" s="35"/>
    </row>
    <row r="27" spans="1:7" x14ac:dyDescent="0.25">
      <c r="A27" s="40"/>
      <c r="B27" s="36"/>
      <c r="C27" s="36"/>
      <c r="D27" s="35"/>
      <c r="E27" s="35"/>
      <c r="F27" s="35"/>
      <c r="G27" s="35"/>
    </row>
    <row r="28" spans="1:7" x14ac:dyDescent="0.25">
      <c r="A28" s="40"/>
      <c r="B28" s="36"/>
      <c r="C28" s="36"/>
      <c r="D28" s="35"/>
      <c r="E28" s="35"/>
      <c r="F28" s="35"/>
      <c r="G28" s="35"/>
    </row>
    <row r="29" spans="1:7" x14ac:dyDescent="0.25">
      <c r="A29" s="40"/>
      <c r="B29" s="36"/>
      <c r="C29" s="36"/>
      <c r="D29" s="35"/>
      <c r="E29" s="35"/>
      <c r="F29" s="35"/>
      <c r="G29" s="35"/>
    </row>
    <row r="30" spans="1:7" x14ac:dyDescent="0.25">
      <c r="A30" s="39"/>
      <c r="B30" s="36"/>
      <c r="C30" s="36"/>
      <c r="D30" s="35"/>
      <c r="E30" s="35"/>
      <c r="F30" s="35"/>
      <c r="G30" s="35"/>
    </row>
    <row r="31" spans="1:7" x14ac:dyDescent="0.25">
      <c r="A31" s="40"/>
      <c r="B31" s="36"/>
      <c r="C31" s="36"/>
      <c r="D31" s="35"/>
      <c r="E31" s="35"/>
      <c r="F31" s="35"/>
      <c r="G31" s="35"/>
    </row>
    <row r="32" spans="1:7" x14ac:dyDescent="0.25">
      <c r="A32" s="39"/>
      <c r="B32" s="36"/>
      <c r="C32" s="36"/>
      <c r="D32" s="35"/>
      <c r="E32" s="35"/>
      <c r="F32" s="35"/>
      <c r="G32" s="35"/>
    </row>
    <row r="33" spans="1:7" x14ac:dyDescent="0.25">
      <c r="A33" s="39"/>
      <c r="B33" s="36"/>
      <c r="C33" s="36"/>
      <c r="D33" s="35"/>
      <c r="E33" s="35"/>
      <c r="F33" s="35"/>
      <c r="G33" s="35"/>
    </row>
    <row r="34" spans="1:7" x14ac:dyDescent="0.25">
      <c r="A34" s="39"/>
      <c r="B34" s="36"/>
      <c r="C34" s="36"/>
      <c r="D34" s="35"/>
      <c r="E34" s="35"/>
      <c r="F34" s="35"/>
      <c r="G34" s="35"/>
    </row>
    <row r="35" spans="1:7" x14ac:dyDescent="0.25">
      <c r="A35" s="39"/>
      <c r="B35" s="38"/>
      <c r="C35" s="36"/>
      <c r="D35" s="36"/>
      <c r="E35" s="35"/>
      <c r="F35" s="35"/>
      <c r="G35" s="35"/>
    </row>
    <row r="36" spans="1:7" x14ac:dyDescent="0.25">
      <c r="A36" s="39"/>
      <c r="B36" s="38"/>
      <c r="C36" s="45"/>
      <c r="D36" s="45"/>
      <c r="E36" s="35"/>
      <c r="F36" s="35"/>
      <c r="G36" s="35"/>
    </row>
    <row r="37" spans="1:7" ht="14.5" x14ac:dyDescent="0.25">
      <c r="A37" s="39"/>
      <c r="B37" s="58"/>
      <c r="C37" s="45"/>
      <c r="D37" s="45"/>
      <c r="E37" s="35"/>
      <c r="F37" s="35"/>
      <c r="G37" s="35"/>
    </row>
    <row r="38" spans="1:7" ht="14.5" x14ac:dyDescent="0.25">
      <c r="A38" s="39"/>
      <c r="B38" s="58"/>
      <c r="C38" s="45"/>
      <c r="D38" s="45"/>
      <c r="E38" s="35"/>
      <c r="F38" s="35"/>
      <c r="G38" s="35"/>
    </row>
    <row r="39" spans="1:7" ht="14.5" x14ac:dyDescent="0.25">
      <c r="A39" s="39"/>
      <c r="B39" s="58"/>
      <c r="C39" s="45"/>
      <c r="D39" s="45"/>
      <c r="E39" s="35"/>
      <c r="F39" s="35"/>
      <c r="G39" s="35"/>
    </row>
    <row r="40" spans="1:7" ht="14.5" x14ac:dyDescent="0.25">
      <c r="A40" s="39"/>
      <c r="B40" s="57"/>
      <c r="C40" s="45"/>
      <c r="D40" s="45"/>
      <c r="E40" s="35"/>
      <c r="F40" s="35"/>
      <c r="G40" s="35"/>
    </row>
    <row r="41" spans="1:7" x14ac:dyDescent="0.25">
      <c r="A41" s="39"/>
      <c r="B41" s="36"/>
      <c r="C41" s="36"/>
      <c r="D41" s="35"/>
      <c r="E41" s="35"/>
      <c r="F41" s="35"/>
      <c r="G41" s="35"/>
    </row>
    <row r="42" spans="1:7" x14ac:dyDescent="0.25">
      <c r="A42" s="39"/>
      <c r="B42" s="36"/>
      <c r="C42" s="35"/>
      <c r="D42" s="35"/>
      <c r="E42" s="35"/>
      <c r="F42" s="35"/>
      <c r="G42" s="35"/>
    </row>
    <row r="43" spans="1:7" ht="18" x14ac:dyDescent="0.4">
      <c r="B43" s="30"/>
    </row>
    <row r="44" spans="1:7" ht="20" x14ac:dyDescent="0.4">
      <c r="A44" s="42"/>
      <c r="C44" s="32"/>
    </row>
    <row r="45" spans="1:7" ht="18" x14ac:dyDescent="0.4">
      <c r="B45" s="30"/>
    </row>
    <row r="46" spans="1:7" ht="18" x14ac:dyDescent="0.4">
      <c r="B46" s="30"/>
      <c r="C46" s="31"/>
    </row>
    <row r="47" spans="1:7" ht="18" x14ac:dyDescent="0.4">
      <c r="B47" s="30"/>
      <c r="C47" s="31"/>
    </row>
    <row r="48" spans="1:7" ht="18" x14ac:dyDescent="0.4">
      <c r="B48" s="30"/>
      <c r="C48" s="31"/>
    </row>
    <row r="49" spans="2:3" ht="18" x14ac:dyDescent="0.4">
      <c r="B49" s="30"/>
      <c r="C49" s="31"/>
    </row>
    <row r="50" spans="2:3" ht="17.5" x14ac:dyDescent="0.35">
      <c r="C50" s="31"/>
    </row>
    <row r="51" spans="2:3" ht="18" x14ac:dyDescent="0.4">
      <c r="B51" s="30"/>
      <c r="C51" s="31"/>
    </row>
    <row r="52" spans="2:3" ht="18" x14ac:dyDescent="0.4">
      <c r="B52" s="30"/>
      <c r="C52" s="31"/>
    </row>
    <row r="53" spans="2:3" ht="17.5" x14ac:dyDescent="0.35">
      <c r="C53" s="31"/>
    </row>
    <row r="54" spans="2:3" ht="18" x14ac:dyDescent="0.4">
      <c r="B54" s="30"/>
      <c r="C54" s="32"/>
    </row>
    <row r="55" spans="2:3" ht="18" x14ac:dyDescent="0.4">
      <c r="B55" s="30"/>
      <c r="C55" s="31"/>
    </row>
    <row r="56" spans="2:3" ht="17.5" x14ac:dyDescent="0.35">
      <c r="C56" s="31"/>
    </row>
    <row r="57" spans="2:3" ht="18" x14ac:dyDescent="0.4">
      <c r="B57" s="30"/>
      <c r="C57" s="31"/>
    </row>
    <row r="58" spans="2:3" ht="17.5" x14ac:dyDescent="0.35">
      <c r="C58" s="31"/>
    </row>
    <row r="59" spans="2:3" ht="18" x14ac:dyDescent="0.4">
      <c r="B59" s="30"/>
      <c r="C59" s="31"/>
    </row>
    <row r="60" spans="2:3" ht="17.5" x14ac:dyDescent="0.35">
      <c r="C60" s="31"/>
    </row>
    <row r="61" spans="2:3" ht="18" x14ac:dyDescent="0.4">
      <c r="B61" s="30"/>
      <c r="C61" s="31"/>
    </row>
    <row r="62" spans="2:3" ht="18" x14ac:dyDescent="0.4">
      <c r="B62" s="30"/>
      <c r="C62" s="31"/>
    </row>
    <row r="63" spans="2:3" ht="17.5" x14ac:dyDescent="0.35">
      <c r="C63" s="31"/>
    </row>
    <row r="64" spans="2:3" ht="18" x14ac:dyDescent="0.4">
      <c r="B64" s="30"/>
      <c r="C64" s="31"/>
    </row>
    <row r="65" spans="2:3" ht="17.5" x14ac:dyDescent="0.35">
      <c r="C65" s="31"/>
    </row>
    <row r="66" spans="2:3" ht="18" x14ac:dyDescent="0.4">
      <c r="B66" s="30"/>
      <c r="C66" s="31"/>
    </row>
    <row r="67" spans="2:3" ht="17.5" x14ac:dyDescent="0.35">
      <c r="C67" s="31"/>
    </row>
    <row r="68" spans="2:3" ht="17.5" x14ac:dyDescent="0.35">
      <c r="C68" s="31"/>
    </row>
    <row r="69" spans="2:3" ht="17.5" x14ac:dyDescent="0.35">
      <c r="C69" s="31"/>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C008-F588-BD44-A9BC-D1495B84CA99}">
  <dimension ref="A1:H74"/>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ColWidth="10.6640625" defaultRowHeight="12.5" x14ac:dyDescent="0.25"/>
  <cols>
    <col min="1" max="1" width="5.58203125" style="41" customWidth="1"/>
    <col min="2" max="2" width="50.58203125" style="79" customWidth="1"/>
    <col min="3" max="3" width="12" style="79" customWidth="1"/>
    <col min="4" max="4" width="12.25" customWidth="1"/>
    <col min="7" max="7" width="5.58203125" customWidth="1"/>
    <col min="8" max="8" width="6.58203125" customWidth="1"/>
  </cols>
  <sheetData>
    <row r="1" spans="1:8" s="7" customFormat="1" ht="15" customHeight="1" x14ac:dyDescent="0.35">
      <c r="A1" s="165" t="str">
        <f>Registration!A1</f>
        <v>150th IEEE 802.15 WSN Session</v>
      </c>
      <c r="B1" s="166"/>
      <c r="C1" s="166"/>
      <c r="D1" s="166"/>
      <c r="E1" s="166"/>
      <c r="F1" s="167"/>
      <c r="H1" s="9"/>
    </row>
    <row r="2" spans="1:8" s="7" customFormat="1" ht="15" customHeight="1" thickBot="1" x14ac:dyDescent="0.4">
      <c r="A2" s="183" t="s">
        <v>179</v>
      </c>
      <c r="B2" s="184"/>
      <c r="C2" s="185">
        <v>45424</v>
      </c>
      <c r="D2" s="185"/>
      <c r="E2" s="185"/>
      <c r="F2" s="186"/>
      <c r="H2" s="10"/>
    </row>
    <row r="3" spans="1:8" s="35" customFormat="1" ht="15" customHeight="1" thickBot="1" x14ac:dyDescent="0.35">
      <c r="A3" s="76" t="s">
        <v>41</v>
      </c>
      <c r="B3" s="78" t="s">
        <v>42</v>
      </c>
      <c r="C3" s="78" t="s">
        <v>45</v>
      </c>
      <c r="D3" s="50"/>
      <c r="E3" s="50"/>
      <c r="F3" s="51"/>
    </row>
    <row r="4" spans="1:8" s="35" customFormat="1" ht="15" customHeight="1" x14ac:dyDescent="0.25">
      <c r="A4" s="39">
        <v>1</v>
      </c>
      <c r="B4" s="45" t="s">
        <v>123</v>
      </c>
      <c r="C4" s="45" t="s">
        <v>25</v>
      </c>
    </row>
    <row r="5" spans="1:8" s="35" customFormat="1" ht="85" customHeight="1" x14ac:dyDescent="0.25">
      <c r="A5" s="39">
        <v>2</v>
      </c>
      <c r="B5" s="77" t="s">
        <v>161</v>
      </c>
      <c r="C5" s="45" t="s">
        <v>25</v>
      </c>
    </row>
    <row r="6" spans="1:8" s="35" customFormat="1" ht="15" customHeight="1" x14ac:dyDescent="0.25">
      <c r="A6" s="39">
        <v>3</v>
      </c>
      <c r="B6" s="77" t="s">
        <v>191</v>
      </c>
      <c r="C6" s="45" t="s">
        <v>25</v>
      </c>
    </row>
    <row r="7" spans="1:8" s="35" customFormat="1" ht="30" customHeight="1" x14ac:dyDescent="0.25">
      <c r="A7" s="39">
        <v>4</v>
      </c>
      <c r="B7" s="77" t="s">
        <v>208</v>
      </c>
      <c r="C7" s="45" t="s">
        <v>25</v>
      </c>
      <c r="D7" s="36"/>
    </row>
    <row r="8" spans="1:8" s="35" customFormat="1" ht="15" customHeight="1" x14ac:dyDescent="0.25">
      <c r="A8" s="39">
        <v>5</v>
      </c>
      <c r="B8" s="45" t="s">
        <v>164</v>
      </c>
      <c r="C8" s="45" t="s">
        <v>25</v>
      </c>
    </row>
    <row r="9" spans="1:8" s="35" customFormat="1" ht="15" customHeight="1" x14ac:dyDescent="0.25">
      <c r="A9" s="39"/>
      <c r="B9" s="37" t="s">
        <v>180</v>
      </c>
      <c r="C9" s="81" t="str">
        <f>_xlfn.CONCAT("2pm to 3:00pm on ",TEXT(('AC Opening'!$C$2),"DDD., MMM. DD, YYYY"))</f>
        <v>2pm to 3:00pm on Sun., May. 12, 2024</v>
      </c>
    </row>
    <row r="10" spans="1:8" s="35" customFormat="1" ht="15" customHeight="1" x14ac:dyDescent="0.25">
      <c r="A10" s="39"/>
      <c r="B10" s="37" t="s">
        <v>106</v>
      </c>
      <c r="C10" s="81" t="str">
        <f>_xlfn.CONCAT("4pm to 5:30pm on ",TEXT(('AC Opening'!$C$2),"DDD., MMM. DD, YYYY"))</f>
        <v>4pm to 5:30pm on Sun., May. 12, 2024</v>
      </c>
    </row>
    <row r="11" spans="1:8" s="35" customFormat="1" ht="15" customHeight="1" x14ac:dyDescent="0.25">
      <c r="A11" s="39"/>
      <c r="B11" s="37" t="s">
        <v>162</v>
      </c>
      <c r="C11" s="81" t="str">
        <f>_xlfn.CONCAT("5:30pm to 6:30pm on ",TEXT(('AC Opening'!$C$2),"DDD., MMM. DD, YYYY"))</f>
        <v>5:30pm to 6:30pm on Sun., May. 12, 2024</v>
      </c>
    </row>
    <row r="12" spans="1:8" s="35" customFormat="1" ht="15" customHeight="1" x14ac:dyDescent="0.25">
      <c r="A12" s="39"/>
      <c r="B12" s="37" t="s">
        <v>185</v>
      </c>
      <c r="C12" s="81" t="s">
        <v>203</v>
      </c>
    </row>
    <row r="13" spans="1:8" s="35" customFormat="1" ht="15" customHeight="1" x14ac:dyDescent="0.25">
      <c r="A13" s="39"/>
      <c r="B13" s="37" t="s">
        <v>184</v>
      </c>
      <c r="C13" s="81" t="str">
        <f>_xlfn.CONCAT("8:00am to 9:00am on ",TEXT(('AC Opening'!$C$2)+1,"DDD., MMM. DD, YYYY"))</f>
        <v>8:00am to 9:00am on Mon., May. 13, 2024</v>
      </c>
    </row>
    <row r="14" spans="1:8" s="35" customFormat="1" ht="15" customHeight="1" x14ac:dyDescent="0.25">
      <c r="A14" s="39"/>
      <c r="B14" s="37" t="s">
        <v>103</v>
      </c>
      <c r="C14" s="81" t="str">
        <f>_xlfn.CONCAT("9:15am to 10:00am on ",TEXT(('AC Opening'!$C$2)+1,"DDD., MMM. DD, YYYY"))</f>
        <v>9:15am to 10:00am on Mon., May. 13, 2024</v>
      </c>
    </row>
    <row r="15" spans="1:8" s="35" customFormat="1" ht="15" customHeight="1" x14ac:dyDescent="0.25">
      <c r="A15" s="39"/>
      <c r="B15" s="37" t="s">
        <v>163</v>
      </c>
      <c r="C15" s="81" t="str">
        <f>_xlfn.CONCAT("8:00am to 9:00am on ",TEXT(('AC Opening'!$C$2)+3,"DDD., MMM. DD, YYYY"))</f>
        <v>8:00am to 9:00am on Wed., May. 15, 2024</v>
      </c>
    </row>
    <row r="16" spans="1:8" s="35" customFormat="1" ht="15" customHeight="1" x14ac:dyDescent="0.25">
      <c r="A16" s="40"/>
      <c r="B16" s="37" t="s">
        <v>104</v>
      </c>
      <c r="C16" s="81" t="str">
        <f>_xlfn.CONCAT("10:30am to 11:30am on ",TEXT(('AC Opening'!$C$2)+3,"DDD., MMM. DD, YYYY"))</f>
        <v>10:30am to 11:30am on Wed., May. 15, 2024</v>
      </c>
    </row>
    <row r="17" spans="1:7" s="35" customFormat="1" ht="15" customHeight="1" x14ac:dyDescent="0.25">
      <c r="A17" s="40"/>
      <c r="B17" s="37" t="s">
        <v>195</v>
      </c>
      <c r="C17" s="81" t="str">
        <f>_xlfn.CONCAT("11:30am to 12:30pm on ",TEXT(('AC Opening'!$C$2)+3,"DDD., MMM. DD, YYYY"))</f>
        <v>11:30am to 12:30pm on Wed., May. 15, 2024</v>
      </c>
    </row>
    <row r="18" spans="1:7" s="35" customFormat="1" ht="15" customHeight="1" x14ac:dyDescent="0.25">
      <c r="A18" s="40"/>
      <c r="B18" s="37" t="s">
        <v>105</v>
      </c>
      <c r="C18" s="81" t="str">
        <f>_xlfn.CONCAT("4:00pm to 6:00pm on ",TEXT(('AC Opening'!$C$2)+4,"DDD., MMM. DD, YYYY"))</f>
        <v>4:00pm to 6:00pm on Thu., May. 16, 2024</v>
      </c>
    </row>
    <row r="19" spans="1:7" s="35" customFormat="1" ht="15" customHeight="1" x14ac:dyDescent="0.25">
      <c r="A19" s="40"/>
      <c r="B19" s="37" t="s">
        <v>186</v>
      </c>
      <c r="C19" s="81" t="s">
        <v>203</v>
      </c>
    </row>
    <row r="20" spans="1:7" s="35" customFormat="1" ht="15" customHeight="1" x14ac:dyDescent="0.25">
      <c r="A20" s="39">
        <v>6</v>
      </c>
      <c r="B20" s="45" t="s">
        <v>124</v>
      </c>
      <c r="C20" s="45" t="s">
        <v>25</v>
      </c>
    </row>
    <row r="21" spans="1:7" s="35" customFormat="1" ht="15" customHeight="1" x14ac:dyDescent="0.25">
      <c r="A21" s="40"/>
      <c r="B21" s="45" t="s">
        <v>138</v>
      </c>
      <c r="C21" s="45" t="s">
        <v>20</v>
      </c>
      <c r="E21" s="45"/>
      <c r="F21" s="45"/>
    </row>
    <row r="22" spans="1:7" s="35" customFormat="1" ht="15" customHeight="1" x14ac:dyDescent="0.25">
      <c r="A22" s="40"/>
      <c r="B22" s="45" t="s">
        <v>19</v>
      </c>
      <c r="C22" s="45" t="s">
        <v>20</v>
      </c>
      <c r="E22" s="45"/>
      <c r="F22" s="45"/>
    </row>
    <row r="23" spans="1:7" s="35" customFormat="1" ht="15" customHeight="1" x14ac:dyDescent="0.25">
      <c r="A23" s="40"/>
      <c r="B23" s="45" t="s">
        <v>281</v>
      </c>
      <c r="C23" s="45" t="s">
        <v>20</v>
      </c>
      <c r="E23" s="45"/>
      <c r="F23" s="45"/>
    </row>
    <row r="24" spans="1:7" s="35" customFormat="1" ht="15" customHeight="1" x14ac:dyDescent="0.25">
      <c r="A24" s="40"/>
      <c r="B24" s="45" t="s">
        <v>181</v>
      </c>
      <c r="C24" s="45" t="s">
        <v>21</v>
      </c>
      <c r="E24" s="45"/>
      <c r="F24" s="45"/>
      <c r="G24" s="36"/>
    </row>
    <row r="25" spans="1:7" s="35" customFormat="1" ht="15" customHeight="1" x14ac:dyDescent="0.25">
      <c r="A25" s="40"/>
      <c r="B25" s="45" t="s">
        <v>212</v>
      </c>
      <c r="C25" s="45" t="s">
        <v>21</v>
      </c>
    </row>
    <row r="26" spans="1:7" s="35" customFormat="1" ht="15" customHeight="1" x14ac:dyDescent="0.25">
      <c r="A26" s="40"/>
      <c r="B26" s="45" t="s">
        <v>264</v>
      </c>
      <c r="C26" s="45" t="s">
        <v>21</v>
      </c>
    </row>
    <row r="27" spans="1:7" s="35" customFormat="1" ht="15" customHeight="1" x14ac:dyDescent="0.25">
      <c r="A27" s="40"/>
      <c r="B27" s="45" t="s">
        <v>263</v>
      </c>
      <c r="C27" s="45" t="s">
        <v>29</v>
      </c>
    </row>
    <row r="28" spans="1:7" s="35" customFormat="1" ht="15" customHeight="1" x14ac:dyDescent="0.25">
      <c r="A28" s="40"/>
      <c r="B28" s="45" t="s">
        <v>251</v>
      </c>
      <c r="C28" s="45" t="s">
        <v>29</v>
      </c>
    </row>
    <row r="29" spans="1:7" s="35" customFormat="1" ht="15" customHeight="1" x14ac:dyDescent="0.25">
      <c r="A29" s="40"/>
      <c r="B29" s="45" t="s">
        <v>192</v>
      </c>
      <c r="C29" s="45" t="s">
        <v>29</v>
      </c>
    </row>
    <row r="30" spans="1:7" s="35" customFormat="1" ht="15" customHeight="1" x14ac:dyDescent="0.25">
      <c r="A30" s="40"/>
      <c r="B30" s="45" t="s">
        <v>139</v>
      </c>
      <c r="C30" s="45" t="s">
        <v>122</v>
      </c>
    </row>
    <row r="31" spans="1:7" s="35" customFormat="1" ht="15" customHeight="1" x14ac:dyDescent="0.25">
      <c r="A31" s="40"/>
      <c r="B31" s="45" t="s">
        <v>140</v>
      </c>
      <c r="C31" s="45" t="s">
        <v>23</v>
      </c>
    </row>
    <row r="32" spans="1:7" s="35" customFormat="1" ht="15" customHeight="1" x14ac:dyDescent="0.25">
      <c r="A32" s="40"/>
      <c r="B32" s="45" t="s">
        <v>141</v>
      </c>
      <c r="C32" s="45" t="s">
        <v>24</v>
      </c>
      <c r="F32" s="36"/>
    </row>
    <row r="33" spans="1:6" s="35" customFormat="1" ht="15" customHeight="1" x14ac:dyDescent="0.25">
      <c r="A33" s="40"/>
      <c r="B33" s="45" t="s">
        <v>205</v>
      </c>
      <c r="C33" s="45" t="s">
        <v>24</v>
      </c>
      <c r="F33" s="36"/>
    </row>
    <row r="34" spans="1:6" s="35" customFormat="1" ht="15" customHeight="1" x14ac:dyDescent="0.25">
      <c r="A34" s="40"/>
      <c r="B34" s="45" t="s">
        <v>142</v>
      </c>
      <c r="C34" s="45" t="s">
        <v>29</v>
      </c>
    </row>
    <row r="35" spans="1:6" s="35" customFormat="1" ht="15" customHeight="1" x14ac:dyDescent="0.25">
      <c r="A35" s="39"/>
      <c r="B35" s="45" t="s">
        <v>143</v>
      </c>
      <c r="C35" s="45" t="s">
        <v>25</v>
      </c>
    </row>
    <row r="36" spans="1:6" s="35" customFormat="1" ht="15" customHeight="1" x14ac:dyDescent="0.25">
      <c r="A36" s="40"/>
      <c r="B36" s="45" t="s">
        <v>144</v>
      </c>
      <c r="C36" s="45" t="s">
        <v>22</v>
      </c>
    </row>
    <row r="37" spans="1:6" s="35" customFormat="1" ht="15" customHeight="1" x14ac:dyDescent="0.25">
      <c r="A37" s="40"/>
      <c r="B37" s="45" t="s">
        <v>225</v>
      </c>
      <c r="C37" s="45" t="s">
        <v>226</v>
      </c>
    </row>
    <row r="38" spans="1:6" s="35" customFormat="1" ht="15" customHeight="1" x14ac:dyDescent="0.25">
      <c r="A38" s="39">
        <v>7</v>
      </c>
      <c r="B38" s="45" t="s">
        <v>219</v>
      </c>
      <c r="C38" s="45" t="s">
        <v>25</v>
      </c>
    </row>
    <row r="39" spans="1:6" s="35" customFormat="1" ht="15" customHeight="1" x14ac:dyDescent="0.25">
      <c r="A39" s="39"/>
      <c r="B39" s="45" t="s">
        <v>253</v>
      </c>
      <c r="C39" s="45" t="s">
        <v>25</v>
      </c>
    </row>
    <row r="40" spans="1:6" s="35" customFormat="1" ht="15" customHeight="1" x14ac:dyDescent="0.25">
      <c r="A40" s="39">
        <v>8</v>
      </c>
      <c r="B40" s="45" t="s">
        <v>30</v>
      </c>
      <c r="C40" s="45" t="s">
        <v>25</v>
      </c>
    </row>
    <row r="41" spans="1:6" s="35" customFormat="1" ht="15" customHeight="1" x14ac:dyDescent="0.25">
      <c r="A41" s="39"/>
      <c r="B41" s="38" t="s">
        <v>254</v>
      </c>
      <c r="C41" s="45" t="s">
        <v>25</v>
      </c>
      <c r="D41" s="45"/>
    </row>
    <row r="42" spans="1:6" s="35" customFormat="1" ht="15" customHeight="1" x14ac:dyDescent="0.25">
      <c r="A42" s="39"/>
      <c r="B42" s="59"/>
      <c r="C42" s="45" t="s">
        <v>25</v>
      </c>
      <c r="D42" s="45"/>
    </row>
    <row r="43" spans="1:6" s="35" customFormat="1" ht="15" customHeight="1" x14ac:dyDescent="0.25">
      <c r="A43" s="39"/>
      <c r="B43" s="59"/>
      <c r="C43" s="45" t="s">
        <v>25</v>
      </c>
      <c r="D43" s="45"/>
    </row>
    <row r="44" spans="1:6" s="35" customFormat="1" ht="15" customHeight="1" x14ac:dyDescent="0.25">
      <c r="A44" s="39"/>
      <c r="B44" s="59"/>
      <c r="C44" s="45"/>
      <c r="D44" s="45"/>
    </row>
    <row r="45" spans="1:6" s="35" customFormat="1" ht="80" customHeight="1" x14ac:dyDescent="0.25">
      <c r="A45" s="39"/>
      <c r="B45" s="77" t="s">
        <v>204</v>
      </c>
      <c r="C45" s="45" t="s">
        <v>171</v>
      </c>
      <c r="D45" s="45"/>
    </row>
    <row r="46" spans="1:6" s="35" customFormat="1" ht="15" customHeight="1" x14ac:dyDescent="0.25">
      <c r="A46" s="39">
        <v>9</v>
      </c>
      <c r="B46" s="45" t="s">
        <v>147</v>
      </c>
      <c r="C46" s="45" t="s">
        <v>25</v>
      </c>
    </row>
    <row r="47" spans="1:6" s="35" customFormat="1" ht="15" customHeight="1" x14ac:dyDescent="0.25">
      <c r="A47" s="39"/>
      <c r="B47" s="45"/>
      <c r="C47" s="82"/>
    </row>
    <row r="48" spans="1:6" x14ac:dyDescent="0.25">
      <c r="B48" s="74"/>
    </row>
    <row r="49" spans="1:3" ht="20" x14ac:dyDescent="0.4">
      <c r="A49" s="42"/>
      <c r="C49" s="83"/>
    </row>
    <row r="50" spans="1:3" ht="18" x14ac:dyDescent="0.4">
      <c r="B50" s="80"/>
    </row>
    <row r="51" spans="1:3" ht="18" x14ac:dyDescent="0.4">
      <c r="B51" s="80"/>
      <c r="C51" s="84"/>
    </row>
    <row r="52" spans="1:3" ht="18" x14ac:dyDescent="0.4">
      <c r="B52" s="80"/>
      <c r="C52" s="84"/>
    </row>
    <row r="53" spans="1:3" ht="18" x14ac:dyDescent="0.4">
      <c r="B53" s="80"/>
      <c r="C53" s="84"/>
    </row>
    <row r="54" spans="1:3" ht="18" x14ac:dyDescent="0.4">
      <c r="B54" s="80"/>
      <c r="C54" s="84"/>
    </row>
    <row r="55" spans="1:3" ht="17.5" x14ac:dyDescent="0.35">
      <c r="C55" s="84"/>
    </row>
    <row r="56" spans="1:3" ht="18" x14ac:dyDescent="0.4">
      <c r="B56" s="80"/>
      <c r="C56" s="84"/>
    </row>
    <row r="57" spans="1:3" ht="18" x14ac:dyDescent="0.4">
      <c r="B57" s="80"/>
      <c r="C57" s="84"/>
    </row>
    <row r="58" spans="1:3" ht="17.5" x14ac:dyDescent="0.35">
      <c r="C58" s="84"/>
    </row>
    <row r="59" spans="1:3" ht="18" x14ac:dyDescent="0.4">
      <c r="B59" s="80"/>
      <c r="C59" s="83"/>
    </row>
    <row r="60" spans="1:3" ht="18" x14ac:dyDescent="0.4">
      <c r="B60" s="80"/>
      <c r="C60" s="84"/>
    </row>
    <row r="61" spans="1:3" ht="17.5" x14ac:dyDescent="0.35">
      <c r="C61" s="84"/>
    </row>
    <row r="62" spans="1:3" ht="18" x14ac:dyDescent="0.4">
      <c r="B62" s="80"/>
      <c r="C62" s="84"/>
    </row>
    <row r="63" spans="1:3" ht="17.5" x14ac:dyDescent="0.35">
      <c r="C63" s="84"/>
    </row>
    <row r="64" spans="1:3" ht="18" x14ac:dyDescent="0.4">
      <c r="B64" s="80"/>
      <c r="C64" s="84"/>
    </row>
    <row r="65" spans="2:3" ht="17.5" x14ac:dyDescent="0.35">
      <c r="C65" s="84"/>
    </row>
    <row r="66" spans="2:3" ht="18" x14ac:dyDescent="0.4">
      <c r="B66" s="80"/>
      <c r="C66" s="84"/>
    </row>
    <row r="67" spans="2:3" ht="18" x14ac:dyDescent="0.4">
      <c r="B67" s="80"/>
      <c r="C67" s="84"/>
    </row>
    <row r="68" spans="2:3" ht="17.5" x14ac:dyDescent="0.35">
      <c r="C68" s="84"/>
    </row>
    <row r="69" spans="2:3" ht="18" x14ac:dyDescent="0.4">
      <c r="B69" s="80"/>
      <c r="C69" s="84"/>
    </row>
    <row r="70" spans="2:3" ht="17.5" x14ac:dyDescent="0.35">
      <c r="C70" s="84"/>
    </row>
    <row r="71" spans="2:3" ht="18" x14ac:dyDescent="0.4">
      <c r="B71" s="80"/>
      <c r="C71" s="84"/>
    </row>
    <row r="72" spans="2:3" ht="17.5" x14ac:dyDescent="0.35">
      <c r="C72" s="84"/>
    </row>
    <row r="73" spans="2:3" ht="17.5" x14ac:dyDescent="0.35">
      <c r="C73" s="84"/>
    </row>
    <row r="74" spans="2:3" ht="17.5" x14ac:dyDescent="0.35">
      <c r="C74" s="84"/>
    </row>
  </sheetData>
  <mergeCells count="3">
    <mergeCell ref="A1:F1"/>
    <mergeCell ref="A2:B2"/>
    <mergeCell ref="C2:F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E0D8-5223-417B-BF07-56A790AF15A8}">
  <dimension ref="A1:IU101"/>
  <sheetViews>
    <sheetView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 x14ac:dyDescent="0.25"/>
  <cols>
    <col min="1" max="1" width="5.58203125" style="19" customWidth="1"/>
    <col min="2" max="2" width="3.58203125" style="15" customWidth="1"/>
    <col min="3" max="3" width="75.58203125" style="16" customWidth="1"/>
    <col min="4" max="4" width="11.58203125" style="15" customWidth="1"/>
    <col min="5" max="5" width="3.1640625" style="156" customWidth="1"/>
    <col min="6" max="6" width="8.75" style="155" customWidth="1"/>
    <col min="7" max="7" width="5.58203125" style="15" customWidth="1"/>
    <col min="8" max="8" width="6.58203125" style="15" customWidth="1"/>
    <col min="9"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12" s="7" customFormat="1" ht="15" customHeight="1" x14ac:dyDescent="0.35">
      <c r="A1" s="165" t="str">
        <f>Registration!A1</f>
        <v>150th IEEE 802.15 WSN Session</v>
      </c>
      <c r="B1" s="166"/>
      <c r="C1" s="166"/>
      <c r="D1" s="166"/>
      <c r="E1" s="166"/>
      <c r="F1" s="167"/>
      <c r="H1" s="6"/>
      <c r="I1" s="6"/>
      <c r="J1" s="6"/>
      <c r="K1" s="6"/>
      <c r="L1" s="6"/>
    </row>
    <row r="2" spans="1:12" s="7" customFormat="1" ht="15" customHeight="1" thickBot="1" x14ac:dyDescent="0.4">
      <c r="A2" s="192" t="str">
        <f>_xlfn.CONCAT("Agenda for WG15 Opening Plenary - ",TEXT(('AC Opening'!C2)+1,"DDDD, MMMM DD, YYYY"))</f>
        <v>Agenda for WG15 Opening Plenary - Monday, May 13, 2024</v>
      </c>
      <c r="B2" s="193"/>
      <c r="C2" s="193"/>
      <c r="D2" s="193"/>
      <c r="E2" s="193"/>
      <c r="F2" s="194"/>
      <c r="H2" s="6"/>
      <c r="I2" s="6"/>
      <c r="J2" s="6"/>
      <c r="K2" s="6"/>
      <c r="L2" s="6"/>
    </row>
    <row r="3" spans="1:12" ht="25" customHeight="1" thickBot="1" x14ac:dyDescent="0.3">
      <c r="A3" s="47" t="s">
        <v>41</v>
      </c>
      <c r="B3" s="48" t="s">
        <v>44</v>
      </c>
      <c r="C3" s="49" t="s">
        <v>42</v>
      </c>
      <c r="D3" s="48" t="s">
        <v>45</v>
      </c>
      <c r="E3" s="190" t="s">
        <v>151</v>
      </c>
      <c r="F3" s="191"/>
      <c r="G3" s="46"/>
      <c r="H3" s="6"/>
      <c r="I3" s="6"/>
      <c r="J3" s="6"/>
      <c r="K3" s="6"/>
      <c r="L3" s="6"/>
    </row>
    <row r="4" spans="1:12" s="6" customFormat="1" ht="15" customHeight="1" x14ac:dyDescent="0.3">
      <c r="A4" s="4">
        <v>1</v>
      </c>
      <c r="B4" s="8" t="s">
        <v>7</v>
      </c>
      <c r="C4" s="22" t="s">
        <v>0</v>
      </c>
      <c r="D4" s="2" t="s">
        <v>25</v>
      </c>
      <c r="E4" s="157">
        <v>0</v>
      </c>
      <c r="F4" s="159">
        <f>TIME(9,5,0)</f>
        <v>0.37847222222222221</v>
      </c>
    </row>
    <row r="5" spans="1:12" s="6" customFormat="1" ht="15" customHeight="1" x14ac:dyDescent="0.3">
      <c r="A5" s="4">
        <v>1.1000000000000001</v>
      </c>
      <c r="B5" s="8" t="s">
        <v>4</v>
      </c>
      <c r="C5" s="2" t="s">
        <v>17</v>
      </c>
      <c r="D5" s="187" t="s">
        <v>29</v>
      </c>
      <c r="E5" s="188">
        <v>5</v>
      </c>
      <c r="F5" s="189">
        <f>F4+TIME(0,E4,0)</f>
        <v>0.37847222222222221</v>
      </c>
    </row>
    <row r="6" spans="1:12" s="6" customFormat="1" ht="30" customHeight="1" x14ac:dyDescent="0.3">
      <c r="A6" s="4" t="s">
        <v>13</v>
      </c>
      <c r="B6" s="8" t="s">
        <v>4</v>
      </c>
      <c r="C6" s="71" t="s">
        <v>166</v>
      </c>
      <c r="D6" s="187"/>
      <c r="E6" s="188"/>
      <c r="F6" s="189"/>
    </row>
    <row r="7" spans="1:12" s="6" customFormat="1" ht="45" customHeight="1" x14ac:dyDescent="0.3">
      <c r="A7" s="4" t="s">
        <v>14</v>
      </c>
      <c r="B7" s="8" t="s">
        <v>4</v>
      </c>
      <c r="C7" s="72" t="s">
        <v>165</v>
      </c>
      <c r="D7" s="187"/>
      <c r="E7" s="188"/>
      <c r="F7" s="189"/>
    </row>
    <row r="8" spans="1:12" s="6" customFormat="1" ht="15" customHeight="1" x14ac:dyDescent="0.3">
      <c r="A8" s="4" t="s">
        <v>15</v>
      </c>
      <c r="B8" s="8" t="s">
        <v>4</v>
      </c>
      <c r="C8" s="23" t="s">
        <v>199</v>
      </c>
      <c r="D8" s="187"/>
      <c r="E8" s="188"/>
      <c r="F8" s="189"/>
    </row>
    <row r="9" spans="1:12" s="6" customFormat="1" ht="15" customHeight="1" x14ac:dyDescent="0.3">
      <c r="A9" s="4" t="s">
        <v>33</v>
      </c>
      <c r="B9" s="8" t="s">
        <v>4</v>
      </c>
      <c r="C9" s="28" t="s">
        <v>137</v>
      </c>
      <c r="D9" s="187"/>
      <c r="E9" s="188"/>
      <c r="F9" s="189"/>
    </row>
    <row r="10" spans="1:12" s="6" customFormat="1" ht="30" customHeight="1" x14ac:dyDescent="0.3">
      <c r="A10" s="4" t="s">
        <v>46</v>
      </c>
      <c r="B10" s="8" t="s">
        <v>4</v>
      </c>
      <c r="C10" s="27" t="s">
        <v>190</v>
      </c>
      <c r="D10" s="187"/>
      <c r="E10" s="188"/>
      <c r="F10" s="189"/>
    </row>
    <row r="11" spans="1:12" s="6" customFormat="1" ht="15" customHeight="1" x14ac:dyDescent="0.3">
      <c r="A11" s="4" t="s">
        <v>107</v>
      </c>
      <c r="B11" s="8" t="s">
        <v>4</v>
      </c>
      <c r="C11" s="27" t="s">
        <v>125</v>
      </c>
      <c r="D11" s="187"/>
      <c r="E11" s="188"/>
      <c r="F11" s="189"/>
    </row>
    <row r="12" spans="1:12" s="6" customFormat="1" ht="15" customHeight="1" x14ac:dyDescent="0.3">
      <c r="A12" s="4" t="s">
        <v>215</v>
      </c>
      <c r="B12" s="8" t="s">
        <v>4</v>
      </c>
      <c r="C12" s="29"/>
      <c r="D12" s="2"/>
      <c r="E12" s="157">
        <v>0</v>
      </c>
      <c r="F12" s="159">
        <f>F5+TIME(0,E5,0)</f>
        <v>0.38194444444444442</v>
      </c>
    </row>
    <row r="13" spans="1:12" s="6" customFormat="1" ht="15" customHeight="1" x14ac:dyDescent="0.3">
      <c r="A13" s="4" t="s">
        <v>216</v>
      </c>
      <c r="B13" s="8" t="s">
        <v>4</v>
      </c>
      <c r="C13" s="29"/>
      <c r="D13" s="2"/>
      <c r="E13" s="157">
        <v>0</v>
      </c>
      <c r="F13" s="159">
        <f>F12+TIME(0,E12,0)</f>
        <v>0.38194444444444442</v>
      </c>
    </row>
    <row r="14" spans="1:12" s="6" customFormat="1" ht="15" customHeight="1" x14ac:dyDescent="0.3">
      <c r="A14" s="4">
        <v>1.2</v>
      </c>
      <c r="B14" s="8" t="s">
        <v>3</v>
      </c>
      <c r="C14" s="26" t="s">
        <v>16</v>
      </c>
      <c r="D14" s="2" t="s">
        <v>25</v>
      </c>
      <c r="E14" s="157">
        <v>1</v>
      </c>
      <c r="F14" s="159">
        <f t="shared" ref="F14" si="0">F13+TIME(0,E13,0)</f>
        <v>0.38194444444444442</v>
      </c>
    </row>
    <row r="15" spans="1:12" s="6" customFormat="1" ht="30" customHeight="1" x14ac:dyDescent="0.3">
      <c r="A15" s="4">
        <v>1.3</v>
      </c>
      <c r="B15" s="8" t="s">
        <v>4</v>
      </c>
      <c r="C15" s="33" t="s">
        <v>167</v>
      </c>
      <c r="D15" s="187" t="s">
        <v>25</v>
      </c>
      <c r="E15" s="188">
        <v>6</v>
      </c>
      <c r="F15" s="189">
        <f>F14+TIME(0,E14,0)</f>
        <v>0.38263888888888886</v>
      </c>
    </row>
    <row r="16" spans="1:12" s="6" customFormat="1" ht="30" customHeight="1" x14ac:dyDescent="0.3">
      <c r="A16" s="4">
        <v>1.4</v>
      </c>
      <c r="B16" s="8" t="s">
        <v>4</v>
      </c>
      <c r="C16" s="33" t="s">
        <v>168</v>
      </c>
      <c r="D16" s="187"/>
      <c r="E16" s="188"/>
      <c r="F16" s="189"/>
    </row>
    <row r="17" spans="1:255" s="6" customFormat="1" ht="30" customHeight="1" x14ac:dyDescent="0.3">
      <c r="A17" s="4" t="s">
        <v>109</v>
      </c>
      <c r="B17" s="8" t="s">
        <v>4</v>
      </c>
      <c r="C17" s="33" t="s">
        <v>169</v>
      </c>
      <c r="D17" s="187"/>
      <c r="E17" s="188"/>
      <c r="F17" s="189"/>
    </row>
    <row r="18" spans="1:255" s="6" customFormat="1" ht="15" customHeight="1" x14ac:dyDescent="0.3">
      <c r="A18" s="4" t="s">
        <v>110</v>
      </c>
      <c r="B18" s="8" t="s">
        <v>2</v>
      </c>
      <c r="C18" s="26" t="s">
        <v>255</v>
      </c>
      <c r="D18" s="2" t="s">
        <v>25</v>
      </c>
      <c r="E18" s="157">
        <v>1</v>
      </c>
      <c r="F18" s="159">
        <f>F15+TIME(0,E15,0)</f>
        <v>0.38680555555555551</v>
      </c>
    </row>
    <row r="19" spans="1:255" s="6" customFormat="1" ht="15" customHeight="1" x14ac:dyDescent="0.3">
      <c r="A19" s="4" t="s">
        <v>111</v>
      </c>
      <c r="B19" s="8" t="s">
        <v>2</v>
      </c>
      <c r="C19" s="1" t="s">
        <v>256</v>
      </c>
      <c r="D19" s="2" t="s">
        <v>25</v>
      </c>
      <c r="E19" s="157">
        <v>1</v>
      </c>
      <c r="F19" s="159">
        <f>F18+TIME(0,E18,0)</f>
        <v>0.38749999999999996</v>
      </c>
    </row>
    <row r="20" spans="1:255" customFormat="1" ht="15" customHeight="1" x14ac:dyDescent="0.3">
      <c r="A20" s="2">
        <v>1.8</v>
      </c>
      <c r="B20" s="2" t="s">
        <v>4</v>
      </c>
      <c r="C20" s="53" t="s">
        <v>210</v>
      </c>
      <c r="D20" s="2" t="s">
        <v>25</v>
      </c>
      <c r="E20" s="157">
        <v>0</v>
      </c>
      <c r="F20" s="159">
        <f>F19+TIME(0,E19,0)</f>
        <v>0.3881944444444444</v>
      </c>
    </row>
    <row r="21" spans="1:255" s="6" customFormat="1" ht="15" customHeight="1" x14ac:dyDescent="0.3">
      <c r="A21" s="20"/>
      <c r="B21" s="8"/>
      <c r="D21" s="2"/>
      <c r="E21" s="157">
        <v>0</v>
      </c>
      <c r="F21" s="159">
        <f t="shared" ref="F21:F34" si="1">F20+TIME(0,E20,0)</f>
        <v>0.3881944444444444</v>
      </c>
    </row>
    <row r="22" spans="1:255" s="6" customFormat="1" ht="15" customHeight="1" x14ac:dyDescent="0.3">
      <c r="A22" s="4">
        <v>2</v>
      </c>
      <c r="B22" s="8" t="s">
        <v>7</v>
      </c>
      <c r="C22" s="26" t="s">
        <v>11</v>
      </c>
      <c r="D22" s="2"/>
      <c r="E22" s="157">
        <v>0</v>
      </c>
      <c r="F22" s="159">
        <f t="shared" si="1"/>
        <v>0.3881944444444444</v>
      </c>
    </row>
    <row r="23" spans="1:255" s="8" customFormat="1" ht="15" customHeight="1" x14ac:dyDescent="0.3">
      <c r="A23" s="4">
        <v>2.1</v>
      </c>
      <c r="B23" s="8" t="s">
        <v>4</v>
      </c>
      <c r="C23" s="85" t="s">
        <v>209</v>
      </c>
      <c r="D23" s="2" t="s">
        <v>25</v>
      </c>
      <c r="E23" s="157">
        <v>1</v>
      </c>
      <c r="F23" s="159">
        <f t="shared" si="1"/>
        <v>0.3881944444444444</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6" customFormat="1" ht="15" customHeight="1" x14ac:dyDescent="0.3">
      <c r="A24" s="4">
        <v>2.2000000000000002</v>
      </c>
      <c r="B24" s="1" t="s">
        <v>4</v>
      </c>
      <c r="C24" s="86" t="s">
        <v>196</v>
      </c>
      <c r="D24" s="2" t="s">
        <v>20</v>
      </c>
      <c r="E24" s="157">
        <v>1</v>
      </c>
      <c r="F24" s="159">
        <f t="shared" si="1"/>
        <v>0.38888888888888884</v>
      </c>
    </row>
    <row r="25" spans="1:255" s="18" customFormat="1" ht="15" customHeight="1" x14ac:dyDescent="0.3">
      <c r="A25" s="4">
        <v>2.2999999999999998</v>
      </c>
      <c r="B25" s="1" t="s">
        <v>4</v>
      </c>
      <c r="C25" s="86" t="s">
        <v>257</v>
      </c>
      <c r="D25" s="2" t="s">
        <v>25</v>
      </c>
      <c r="E25" s="157">
        <v>1</v>
      </c>
      <c r="F25" s="159">
        <f t="shared" si="1"/>
        <v>0.38958333333333328</v>
      </c>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row>
    <row r="26" spans="1:255" ht="15" customHeight="1" x14ac:dyDescent="0.3">
      <c r="A26" s="4">
        <v>2.4</v>
      </c>
      <c r="B26" s="1" t="s">
        <v>4</v>
      </c>
      <c r="C26" s="87" t="s">
        <v>187</v>
      </c>
      <c r="D26" s="2" t="s">
        <v>25</v>
      </c>
      <c r="E26" s="157">
        <v>1</v>
      </c>
      <c r="F26" s="159">
        <f t="shared" si="1"/>
        <v>0.39027777777777772</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3">
      <c r="A27" s="4" t="s">
        <v>214</v>
      </c>
      <c r="B27" s="1" t="s">
        <v>4</v>
      </c>
      <c r="C27" s="87" t="str">
        <f>'AC Opening'!B6</f>
        <v>WG ADMIN ITEMS - N/A</v>
      </c>
      <c r="D27" s="2" t="s">
        <v>25</v>
      </c>
      <c r="E27" s="157">
        <v>0</v>
      </c>
      <c r="F27" s="159">
        <f t="shared" si="1"/>
        <v>0.39097222222222217</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A28" s="4" t="s">
        <v>108</v>
      </c>
      <c r="B28" s="1" t="s">
        <v>4</v>
      </c>
      <c r="C28" s="87" t="s">
        <v>258</v>
      </c>
      <c r="D28" s="2" t="s">
        <v>25</v>
      </c>
      <c r="E28" s="157">
        <v>2</v>
      </c>
      <c r="F28" s="159">
        <f t="shared" si="1"/>
        <v>0.39097222222222217</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4" t="s">
        <v>220</v>
      </c>
      <c r="B29" s="1" t="s">
        <v>4</v>
      </c>
      <c r="C29" s="87" t="s">
        <v>259</v>
      </c>
      <c r="D29" s="2" t="s">
        <v>25</v>
      </c>
      <c r="E29" s="157">
        <v>1</v>
      </c>
      <c r="F29" s="159">
        <f t="shared" si="1"/>
        <v>0.39236111111111105</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3">
      <c r="A30" s="4" t="s">
        <v>221</v>
      </c>
      <c r="B30" s="2" t="s">
        <v>4</v>
      </c>
      <c r="C30" s="87" t="s">
        <v>260</v>
      </c>
      <c r="D30" s="2" t="s">
        <v>29</v>
      </c>
      <c r="E30" s="157">
        <v>1</v>
      </c>
      <c r="F30" s="159">
        <f t="shared" si="1"/>
        <v>0.39305555555555549</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3">
      <c r="A31" s="4" t="s">
        <v>222</v>
      </c>
      <c r="B31" s="2" t="s">
        <v>2</v>
      </c>
      <c r="C31" s="27"/>
      <c r="D31" s="2"/>
      <c r="E31" s="157">
        <v>0</v>
      </c>
      <c r="F31" s="159">
        <f t="shared" si="1"/>
        <v>0.39374999999999993</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3">
      <c r="A32" s="4" t="s">
        <v>223</v>
      </c>
      <c r="B32" s="2" t="s">
        <v>2</v>
      </c>
      <c r="C32" s="27"/>
      <c r="D32" s="2"/>
      <c r="E32" s="157">
        <v>0</v>
      </c>
      <c r="F32" s="159">
        <f t="shared" si="1"/>
        <v>0.39374999999999993</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3">
      <c r="A33" s="15"/>
      <c r="C33" s="34"/>
      <c r="D33" s="2"/>
      <c r="E33" s="157"/>
      <c r="F33" s="159">
        <f t="shared" si="1"/>
        <v>0.39374999999999993</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3">
      <c r="A34" s="4">
        <v>3</v>
      </c>
      <c r="B34" s="2" t="s">
        <v>7</v>
      </c>
      <c r="C34" s="2" t="s">
        <v>113</v>
      </c>
      <c r="D34" s="2"/>
      <c r="E34" s="157"/>
      <c r="F34" s="159">
        <f t="shared" si="1"/>
        <v>0.39374999999999993</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3">
      <c r="A35" s="4" t="s">
        <v>38</v>
      </c>
      <c r="B35" s="2" t="s">
        <v>4</v>
      </c>
      <c r="C35" s="1" t="s">
        <v>261</v>
      </c>
      <c r="D35" s="187" t="s">
        <v>25</v>
      </c>
      <c r="E35" s="188">
        <v>5</v>
      </c>
      <c r="F35" s="189">
        <f>F34+TIME(0,E34,0)</f>
        <v>0.39374999999999993</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customFormat="1" ht="30" customHeight="1" x14ac:dyDescent="0.3">
      <c r="A36" s="4" t="s">
        <v>114</v>
      </c>
      <c r="B36" s="2" t="s">
        <v>4</v>
      </c>
      <c r="C36" s="29" t="s">
        <v>262</v>
      </c>
      <c r="D36" s="187"/>
      <c r="E36" s="188"/>
      <c r="F36" s="189"/>
    </row>
    <row r="37" spans="1:255" customFormat="1" ht="15" customHeight="1" x14ac:dyDescent="0.3">
      <c r="A37" s="4" t="s">
        <v>115</v>
      </c>
      <c r="B37" s="2" t="s">
        <v>4</v>
      </c>
      <c r="C37" s="27" t="str">
        <f>_xlfn.CONCAT("The 802 Wireless Chairs Adv. Committee will be held 4pm to 5:30pm on Sun. July 14, 2024")</f>
        <v>The 802 Wireless Chairs Adv. Committee will be held 4pm to 5:30pm on Sun. July 14, 2024</v>
      </c>
      <c r="D37" s="187"/>
      <c r="E37" s="188"/>
      <c r="F37" s="189"/>
      <c r="I37" s="27"/>
    </row>
    <row r="38" spans="1:255" customFormat="1" ht="15" customHeight="1" x14ac:dyDescent="0.3">
      <c r="A38" s="4" t="s">
        <v>116</v>
      </c>
      <c r="B38" s="2" t="s">
        <v>4</v>
      </c>
      <c r="C38" s="27" t="str">
        <f>_xlfn.CONCAT("The 802.15 AC will be held ","5:30 to 6:30pm on Sun. July 14, 2024")</f>
        <v>The 802.15 AC will be held 5:30 to 6:30pm on Sun. July 14, 2024</v>
      </c>
      <c r="D38" s="187"/>
      <c r="E38" s="188"/>
      <c r="F38" s="189"/>
    </row>
    <row r="39" spans="1:255" customFormat="1" ht="60" customHeight="1" x14ac:dyDescent="0.3">
      <c r="A39" s="4" t="s">
        <v>117</v>
      </c>
      <c r="B39" s="2" t="s">
        <v>4</v>
      </c>
      <c r="C39" s="29" t="s">
        <v>279</v>
      </c>
      <c r="D39" s="187"/>
      <c r="E39" s="188"/>
      <c r="F39" s="189"/>
    </row>
    <row r="40" spans="1:255" customFormat="1" ht="140" customHeight="1" x14ac:dyDescent="0.3">
      <c r="A40" s="4" t="s">
        <v>118</v>
      </c>
      <c r="B40" s="2" t="s">
        <v>4</v>
      </c>
      <c r="C40" s="29" t="s">
        <v>201</v>
      </c>
      <c r="D40" s="187"/>
      <c r="E40" s="188"/>
      <c r="F40" s="189"/>
    </row>
    <row r="41" spans="1:255" ht="15" customHeight="1" x14ac:dyDescent="0.3">
      <c r="A41" s="4" t="s">
        <v>39</v>
      </c>
      <c r="B41" s="2" t="s">
        <v>4</v>
      </c>
      <c r="C41" s="1" t="s">
        <v>211</v>
      </c>
      <c r="D41" s="2" t="s">
        <v>25</v>
      </c>
      <c r="E41" s="157">
        <v>0</v>
      </c>
      <c r="F41" s="159">
        <f>F35+TIME(0,E35,0)</f>
        <v>0.39722222222222214</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3">
      <c r="A42" s="4"/>
      <c r="B42" s="2"/>
      <c r="C42" s="56"/>
      <c r="D42" s="2"/>
      <c r="E42" s="157"/>
      <c r="F42" s="159">
        <f>F41+TIME(0,E41,0)</f>
        <v>0.39722222222222214</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3">
      <c r="A43" s="4">
        <v>4</v>
      </c>
      <c r="B43" s="2" t="s">
        <v>7</v>
      </c>
      <c r="C43" s="2" t="s">
        <v>126</v>
      </c>
      <c r="D43" s="2" t="s">
        <v>25</v>
      </c>
      <c r="E43" s="157">
        <v>0</v>
      </c>
      <c r="F43" s="159">
        <f t="shared" ref="F43:F68" si="2">F42+TIME(0,E42,0)</f>
        <v>0.39722222222222214</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3">
      <c r="A44" s="4" t="s">
        <v>224</v>
      </c>
      <c r="B44" s="2" t="s">
        <v>3</v>
      </c>
      <c r="C44" s="2" t="str">
        <f>'AC Opening'!B21</f>
        <v>TG 4ab UWB-NG Amendment</v>
      </c>
      <c r="D44" s="2" t="str">
        <f>'AC Opening'!C21</f>
        <v>Rolfe</v>
      </c>
      <c r="E44" s="157">
        <v>2</v>
      </c>
      <c r="F44" s="159">
        <f t="shared" si="2"/>
        <v>0.39722222222222214</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3">
      <c r="A45" s="4">
        <v>4.2</v>
      </c>
      <c r="B45" s="2" t="s">
        <v>3</v>
      </c>
      <c r="C45" s="2" t="str">
        <f>'AC Opening'!B22</f>
        <v>SC WNG</v>
      </c>
      <c r="D45" s="2" t="str">
        <f>'AC Opening'!C22</f>
        <v>Rolfe</v>
      </c>
      <c r="E45" s="157">
        <v>2</v>
      </c>
      <c r="F45" s="159">
        <f t="shared" si="2"/>
        <v>0.39861111111111103</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3">
      <c r="A46" s="4">
        <v>4.3</v>
      </c>
      <c r="B46" s="2" t="s">
        <v>3</v>
      </c>
      <c r="C46" s="2" t="str">
        <f>'AC Opening'!B23</f>
        <v>Joint .15/.11 Mtg.</v>
      </c>
      <c r="D46" s="2" t="str">
        <f>'AC Opening'!C23</f>
        <v>Rolfe</v>
      </c>
      <c r="E46" s="157">
        <v>2</v>
      </c>
      <c r="F46" s="159">
        <f t="shared" si="2"/>
        <v>0.39999999999999991</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3">
      <c r="A47" s="4">
        <v>4.4000000000000004</v>
      </c>
      <c r="B47" s="2" t="s">
        <v>3</v>
      </c>
      <c r="C47" s="2" t="str">
        <f>'AC Opening'!B24</f>
        <v>TG 4ac Privacy Amendment</v>
      </c>
      <c r="D47" s="2" t="str">
        <f>'AC Opening'!C24</f>
        <v>Kivinen</v>
      </c>
      <c r="E47" s="157">
        <v>2</v>
      </c>
      <c r="F47" s="159">
        <f t="shared" si="2"/>
        <v>0.4013888888888888</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3">
      <c r="A48" s="4">
        <v>4.5</v>
      </c>
      <c r="B48" s="2" t="s">
        <v>3</v>
      </c>
      <c r="C48" s="2" t="str">
        <f>'AC Opening'!B25</f>
        <v>SC IETF - update at WG15 Mid-Week</v>
      </c>
      <c r="D48" s="2" t="str">
        <f>'AC Opening'!C25</f>
        <v>Kivinen</v>
      </c>
      <c r="E48" s="157">
        <v>2</v>
      </c>
      <c r="F48" s="159">
        <f t="shared" si="2"/>
        <v>0.40277777777777768</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3">
      <c r="A49" s="4">
        <v>4.5999999999999996</v>
      </c>
      <c r="B49" s="2" t="s">
        <v>3</v>
      </c>
      <c r="C49" s="2" t="str">
        <f>'AC Opening'!B26</f>
        <v>IG Crypto</v>
      </c>
      <c r="D49" s="2" t="str">
        <f>'AC Opening'!C26</f>
        <v>Kivinen</v>
      </c>
      <c r="E49" s="157">
        <v>2</v>
      </c>
      <c r="F49" s="159">
        <f t="shared" si="2"/>
        <v>0.40416666666666656</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3">
      <c r="A50" s="4">
        <v>4.7</v>
      </c>
      <c r="B50" s="2" t="s">
        <v>3</v>
      </c>
      <c r="C50" s="2" t="str">
        <f>'AC Opening'!B27</f>
        <v>TG 4ad NG-SUN PHYs Amendment</v>
      </c>
      <c r="D50" s="2" t="str">
        <f>'AC Opening'!C27</f>
        <v>Beecher</v>
      </c>
      <c r="E50" s="157">
        <v>2</v>
      </c>
      <c r="F50" s="159">
        <f t="shared" si="2"/>
        <v>0.40555555555555545</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3">
      <c r="A51" s="4">
        <v>4.8</v>
      </c>
      <c r="B51" s="2" t="s">
        <v>3</v>
      </c>
      <c r="C51" s="2" t="str">
        <f>'AC Opening'!B28</f>
        <v>Joint .15/.1 Mtg.</v>
      </c>
      <c r="D51" s="2" t="str">
        <f>'AC Opening'!C28</f>
        <v>Beecher</v>
      </c>
      <c r="E51" s="157">
        <v>2</v>
      </c>
      <c r="F51" s="159">
        <f t="shared" si="2"/>
        <v>0.40694444444444433</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3">
      <c r="A52" s="4">
        <v>4.9000000000000004</v>
      </c>
      <c r="B52" s="2" t="s">
        <v>3</v>
      </c>
      <c r="C52" s="2" t="str">
        <f>'AC Opening'!B29</f>
        <v>SC MAINT/RULES</v>
      </c>
      <c r="D52" s="2" t="str">
        <f>'AC Opening'!C29</f>
        <v>Beecher</v>
      </c>
      <c r="E52" s="157">
        <v>2</v>
      </c>
      <c r="F52" s="159">
        <f t="shared" si="2"/>
        <v>0.40833333333333321</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3">
      <c r="A53" s="4" t="s">
        <v>188</v>
      </c>
      <c r="B53" s="2" t="s">
        <v>3</v>
      </c>
      <c r="C53" s="2" t="str">
        <f>'AC Opening'!B30</f>
        <v>TG 4me Revision to 2020</v>
      </c>
      <c r="D53" s="2" t="str">
        <f>'AC Opening'!C30</f>
        <v>Stuebing</v>
      </c>
      <c r="E53" s="157">
        <v>2</v>
      </c>
      <c r="F53" s="159">
        <f t="shared" si="2"/>
        <v>0.4097222222222221</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3">
      <c r="A54" s="4">
        <v>4.1100000000000003</v>
      </c>
      <c r="B54" s="2" t="s">
        <v>3</v>
      </c>
      <c r="C54" s="2" t="str">
        <f>'AC Opening'!B31</f>
        <v>TG 6ma BAN/VAN Revision</v>
      </c>
      <c r="D54" s="2" t="str">
        <f>'AC Opening'!C31</f>
        <v>Kohno</v>
      </c>
      <c r="E54" s="157">
        <v>2</v>
      </c>
      <c r="F54" s="159">
        <f t="shared" si="2"/>
        <v>0.41111111111111098</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ht="15" customHeight="1" x14ac:dyDescent="0.3">
      <c r="A55" s="4">
        <v>4.12</v>
      </c>
      <c r="B55" s="2" t="s">
        <v>3</v>
      </c>
      <c r="C55" s="2" t="str">
        <f>'AC Opening'!B32</f>
        <v>TG 7a OCC Amendment</v>
      </c>
      <c r="D55" s="2" t="str">
        <f>'AC Opening'!C32</f>
        <v>Jang</v>
      </c>
      <c r="E55" s="157">
        <v>2</v>
      </c>
      <c r="F55" s="159">
        <f t="shared" si="2"/>
        <v>0.41249999999999987</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3">
      <c r="A56" s="4" t="s">
        <v>189</v>
      </c>
      <c r="B56" s="2" t="s">
        <v>3</v>
      </c>
      <c r="C56" s="2" t="str">
        <f>'AC Opening'!B33</f>
        <v>IG NG-OCC</v>
      </c>
      <c r="D56" s="2" t="str">
        <f>'AC Opening'!C33</f>
        <v>Jang</v>
      </c>
      <c r="E56" s="157">
        <v>2</v>
      </c>
      <c r="F56" s="159">
        <f t="shared" si="2"/>
        <v>0.41388888888888875</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3">
      <c r="A57" s="4">
        <v>4.1399999999999997</v>
      </c>
      <c r="B57" s="2" t="s">
        <v>3</v>
      </c>
      <c r="C57" s="2" t="str">
        <f>'AC Opening'!B34</f>
        <v>TG 14 UWB-AHN New Standard - IN HIBERNATION</v>
      </c>
      <c r="D57" s="2" t="str">
        <f>'AC Opening'!C34</f>
        <v>Beecher</v>
      </c>
      <c r="E57" s="157">
        <v>2</v>
      </c>
      <c r="F57" s="159">
        <f t="shared" si="2"/>
        <v>0.41527777777777763</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3">
      <c r="A58" s="4" t="s">
        <v>227</v>
      </c>
      <c r="B58" s="2" t="s">
        <v>3</v>
      </c>
      <c r="C58" s="2" t="str">
        <f>'AC Opening'!B35</f>
        <v>TG 15 NB-AHN New Standard - IN HIBERNATION</v>
      </c>
      <c r="D58" s="2" t="str">
        <f>'AC Opening'!C35</f>
        <v>Powell</v>
      </c>
      <c r="E58" s="157">
        <v>2</v>
      </c>
      <c r="F58" s="159">
        <f t="shared" si="2"/>
        <v>0.41666666666666652</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3">
      <c r="A59" s="4" t="s">
        <v>265</v>
      </c>
      <c r="B59" s="2" t="s">
        <v>3</v>
      </c>
      <c r="C59" s="2" t="str">
        <f>'AC Opening'!B36</f>
        <v>TG 16t Lic-NB Amendment</v>
      </c>
      <c r="D59" s="2" t="str">
        <f>'AC Opening'!C36</f>
        <v>Godfrey</v>
      </c>
      <c r="E59" s="157">
        <v>2</v>
      </c>
      <c r="F59" s="159">
        <f t="shared" si="2"/>
        <v>0.4180555555555554</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row>
    <row r="60" spans="1:255" ht="15" customHeight="1" x14ac:dyDescent="0.3">
      <c r="A60" s="4" t="s">
        <v>273</v>
      </c>
      <c r="B60" s="2" t="s">
        <v>3</v>
      </c>
      <c r="C60" s="2" t="str">
        <f>'AC Opening'!B37</f>
        <v>SC THz</v>
      </c>
      <c r="D60" s="2" t="str">
        <f>'AC Opening'!C37</f>
        <v>Kurner</v>
      </c>
      <c r="E60" s="157">
        <v>2</v>
      </c>
      <c r="F60" s="159">
        <f t="shared" si="2"/>
        <v>0.41944444444444429</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ht="15" customHeight="1" x14ac:dyDescent="0.3">
      <c r="A61" s="4"/>
      <c r="B61" s="2"/>
      <c r="C61" s="13"/>
      <c r="D61" s="2"/>
      <c r="E61" s="157"/>
      <c r="F61" s="159">
        <f t="shared" si="2"/>
        <v>0.42083333333333317</v>
      </c>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row>
    <row r="62" spans="1:255" ht="15" customHeight="1" x14ac:dyDescent="0.3">
      <c r="A62" s="4" t="s">
        <v>37</v>
      </c>
      <c r="B62" s="2" t="s">
        <v>7</v>
      </c>
      <c r="C62" s="1" t="s">
        <v>9</v>
      </c>
      <c r="D62" s="2" t="s">
        <v>25</v>
      </c>
      <c r="E62" s="157">
        <v>1</v>
      </c>
      <c r="F62" s="159">
        <f t="shared" si="2"/>
        <v>0.42083333333333317</v>
      </c>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2"/>
      <c r="EV62" s="12"/>
      <c r="EW62" s="12"/>
      <c r="EX62" s="12"/>
      <c r="EY62" s="12"/>
      <c r="EZ62" s="12"/>
      <c r="FA62" s="12"/>
      <c r="FB62" s="12"/>
      <c r="FC62" s="12"/>
      <c r="FD62" s="12"/>
      <c r="FE62" s="12"/>
      <c r="FF62" s="12"/>
      <c r="FG62" s="12"/>
      <c r="FH62" s="12"/>
      <c r="FI62" s="12"/>
      <c r="FJ62" s="12"/>
      <c r="FK62" s="12"/>
      <c r="FL62" s="12"/>
      <c r="FM62" s="12"/>
      <c r="FN62" s="12"/>
      <c r="FO62" s="12"/>
      <c r="FP62" s="12"/>
      <c r="FQ62" s="12"/>
      <c r="FR62" s="12"/>
      <c r="FS62" s="12"/>
      <c r="FT62" s="12"/>
      <c r="FU62" s="12"/>
      <c r="FV62" s="12"/>
      <c r="FW62" s="12"/>
      <c r="FX62" s="12"/>
      <c r="FY62" s="12"/>
      <c r="FZ62" s="12"/>
      <c r="GA62" s="12"/>
      <c r="GB62" s="12"/>
      <c r="GC62" s="12"/>
      <c r="GD62" s="12"/>
      <c r="GE62" s="12"/>
      <c r="GF62" s="12"/>
      <c r="GG62" s="12"/>
      <c r="GH62" s="12"/>
      <c r="GI62" s="12"/>
      <c r="GJ62" s="12"/>
      <c r="GK62" s="12"/>
      <c r="GL62" s="12"/>
      <c r="GM62" s="12"/>
      <c r="GN62" s="12"/>
      <c r="GO62" s="12"/>
      <c r="GP62" s="12"/>
      <c r="GQ62" s="12"/>
      <c r="GR62" s="12"/>
      <c r="GS62" s="12"/>
      <c r="GT62" s="12"/>
      <c r="GU62" s="12"/>
      <c r="GV62" s="12"/>
      <c r="GW62" s="12"/>
      <c r="GX62" s="12"/>
      <c r="GY62" s="12"/>
      <c r="GZ62" s="12"/>
      <c r="HA62" s="12"/>
      <c r="HB62" s="12"/>
      <c r="HC62" s="12"/>
      <c r="HD62" s="12"/>
      <c r="HE62" s="12"/>
      <c r="HF62" s="12"/>
      <c r="HG62" s="12"/>
      <c r="HH62" s="12"/>
      <c r="HI62" s="12"/>
      <c r="HJ62" s="12"/>
      <c r="HK62" s="12"/>
      <c r="HL62" s="12"/>
      <c r="HM62" s="12"/>
      <c r="HN62" s="12"/>
      <c r="HO62" s="12"/>
      <c r="HP62" s="12"/>
      <c r="HQ62" s="12"/>
      <c r="HR62" s="12"/>
      <c r="HS62" s="12"/>
      <c r="HT62" s="12"/>
      <c r="HU62" s="12"/>
      <c r="HV62" s="12"/>
      <c r="HW62" s="12"/>
      <c r="HX62" s="12"/>
      <c r="HY62" s="12"/>
      <c r="HZ62" s="12"/>
      <c r="IA62" s="12"/>
      <c r="IB62" s="12"/>
      <c r="IC62" s="12"/>
      <c r="ID62" s="12"/>
      <c r="IE62" s="12"/>
      <c r="IF62" s="12"/>
      <c r="IG62" s="12"/>
      <c r="IH62" s="12"/>
      <c r="II62" s="12"/>
      <c r="IJ62" s="12"/>
      <c r="IK62" s="12"/>
      <c r="IL62" s="12"/>
      <c r="IM62" s="12"/>
      <c r="IN62" s="12"/>
      <c r="IO62" s="12"/>
      <c r="IP62" s="12"/>
      <c r="IQ62" s="12"/>
      <c r="IR62" s="12"/>
      <c r="IS62" s="12"/>
      <c r="IT62" s="12"/>
      <c r="IU62" s="12"/>
    </row>
    <row r="63" spans="1:255" ht="15" customHeight="1" x14ac:dyDescent="0.3">
      <c r="A63" s="20"/>
      <c r="B63" s="2"/>
      <c r="C63" s="21"/>
      <c r="D63" s="2"/>
      <c r="E63" s="157"/>
      <c r="F63" s="159">
        <f t="shared" si="2"/>
        <v>0.42152777777777761</v>
      </c>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row>
    <row r="64" spans="1:255" customFormat="1" x14ac:dyDescent="0.3">
      <c r="A64" s="4" t="s">
        <v>119</v>
      </c>
      <c r="B64" s="2" t="s">
        <v>7</v>
      </c>
      <c r="C64" s="21" t="s">
        <v>157</v>
      </c>
      <c r="D64" s="2" t="s">
        <v>25</v>
      </c>
      <c r="E64" s="157">
        <v>1</v>
      </c>
      <c r="F64" s="159">
        <f t="shared" si="2"/>
        <v>0.42152777777777761</v>
      </c>
    </row>
    <row r="65" spans="1:255" ht="15" customHeight="1" x14ac:dyDescent="0.3">
      <c r="A65" s="20">
        <v>6.1</v>
      </c>
      <c r="B65" s="2"/>
      <c r="C65" s="21"/>
      <c r="D65" s="2"/>
      <c r="E65" s="157"/>
      <c r="F65" s="159">
        <f t="shared" si="2"/>
        <v>0.42222222222222205</v>
      </c>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row>
    <row r="66" spans="1:255" ht="15" customHeight="1" x14ac:dyDescent="0.3">
      <c r="A66" s="20"/>
      <c r="B66" s="2"/>
      <c r="C66" s="21"/>
      <c r="D66" s="2"/>
      <c r="E66" s="157"/>
      <c r="F66" s="159">
        <f t="shared" si="2"/>
        <v>0.42222222222222205</v>
      </c>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row>
    <row r="67" spans="1:255" ht="15" customHeight="1" x14ac:dyDescent="0.3">
      <c r="A67" s="4" t="s">
        <v>40</v>
      </c>
      <c r="B67" s="2" t="s">
        <v>2</v>
      </c>
      <c r="C67" s="2" t="s">
        <v>12</v>
      </c>
      <c r="D67" s="2" t="s">
        <v>25</v>
      </c>
      <c r="E67" s="157">
        <v>0</v>
      </c>
      <c r="F67" s="159">
        <f t="shared" si="2"/>
        <v>0.42222222222222205</v>
      </c>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row>
    <row r="68" spans="1:255" ht="15" customHeight="1" x14ac:dyDescent="0.3">
      <c r="A68" s="4"/>
      <c r="B68" s="2"/>
      <c r="C68" s="2"/>
      <c r="D68" s="2"/>
      <c r="E68" s="157"/>
      <c r="F68" s="159">
        <f t="shared" si="2"/>
        <v>0.42222222222222205</v>
      </c>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row>
    <row r="69" spans="1:255" ht="15" customHeight="1" x14ac:dyDescent="0.3">
      <c r="A69" s="4"/>
      <c r="B69" s="2"/>
      <c r="C69" s="2"/>
      <c r="D69" s="2"/>
      <c r="E69" s="153"/>
      <c r="F69" s="159"/>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row>
    <row r="70" spans="1:255" ht="15" customHeight="1" x14ac:dyDescent="0.3">
      <c r="A70" s="20"/>
      <c r="B70" s="2" t="s">
        <v>5</v>
      </c>
      <c r="C70" s="14" t="s">
        <v>6</v>
      </c>
      <c r="D70" s="2"/>
      <c r="E70" s="153" t="s">
        <v>5</v>
      </c>
      <c r="F70" s="159"/>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18"/>
      <c r="DK70" s="18"/>
      <c r="DL70" s="18"/>
      <c r="DM70" s="18"/>
      <c r="DN70" s="18"/>
      <c r="DO70" s="18"/>
      <c r="DP70" s="18"/>
      <c r="DQ70" s="18"/>
      <c r="DR70" s="18"/>
      <c r="DS70" s="18"/>
      <c r="DT70" s="18"/>
      <c r="DU70" s="18"/>
      <c r="DV70" s="18"/>
      <c r="DW70" s="18"/>
      <c r="DX70" s="18"/>
      <c r="DY70" s="18"/>
      <c r="DZ70" s="18"/>
      <c r="EA70" s="18"/>
      <c r="EB70" s="18"/>
      <c r="EC70" s="18"/>
      <c r="ED70" s="18"/>
      <c r="EE70" s="18"/>
      <c r="EF70" s="18"/>
      <c r="EG70" s="18"/>
      <c r="EH70" s="18"/>
      <c r="EI70" s="18"/>
      <c r="EJ70" s="18"/>
      <c r="EK70" s="18"/>
      <c r="EL70" s="18"/>
      <c r="EM70" s="18"/>
      <c r="EN70" s="18"/>
      <c r="EO70" s="18"/>
      <c r="EP70" s="18"/>
      <c r="EQ70" s="18"/>
      <c r="ER70" s="18"/>
      <c r="ES70" s="18"/>
      <c r="ET70" s="18"/>
      <c r="EU70" s="18"/>
      <c r="EV70" s="18"/>
      <c r="EW70" s="18"/>
      <c r="EX70" s="18"/>
      <c r="EY70" s="18"/>
      <c r="EZ70" s="18"/>
      <c r="FA70" s="18"/>
      <c r="FB70" s="18"/>
      <c r="FC70" s="18"/>
      <c r="FD70" s="18"/>
      <c r="FE70" s="18"/>
      <c r="FF70" s="18"/>
      <c r="FG70" s="18"/>
      <c r="FH70" s="18"/>
      <c r="FI70" s="18"/>
      <c r="FJ70" s="18"/>
      <c r="FK70" s="18"/>
      <c r="FL70" s="18"/>
      <c r="FM70" s="18"/>
      <c r="FN70" s="18"/>
      <c r="FO70" s="18"/>
      <c r="FP70" s="18"/>
      <c r="FQ70" s="18"/>
      <c r="FR70" s="18"/>
      <c r="FS70" s="18"/>
      <c r="FT70" s="18"/>
      <c r="FU70" s="18"/>
      <c r="FV70" s="18"/>
      <c r="FW70" s="18"/>
      <c r="FX70" s="18"/>
      <c r="FY70" s="18"/>
      <c r="FZ70" s="18"/>
      <c r="GA70" s="18"/>
      <c r="GB70" s="18"/>
      <c r="GC70" s="18"/>
      <c r="GD70" s="18"/>
      <c r="GE70" s="18"/>
      <c r="GF70" s="18"/>
      <c r="GG70" s="18"/>
      <c r="GH70" s="18"/>
      <c r="GI70" s="18"/>
      <c r="GJ70" s="18"/>
      <c r="GK70" s="18"/>
      <c r="GL70" s="18"/>
      <c r="GM70" s="18"/>
      <c r="GN70" s="18"/>
      <c r="GO70" s="18"/>
      <c r="GP70" s="18"/>
      <c r="GQ70" s="18"/>
      <c r="GR70" s="18"/>
      <c r="GS70" s="18"/>
      <c r="GT70" s="18"/>
      <c r="GU70" s="18"/>
      <c r="GV70" s="18"/>
      <c r="GW70" s="18"/>
      <c r="GX70" s="18"/>
      <c r="GY70" s="18"/>
      <c r="GZ70" s="18"/>
      <c r="HA70" s="18"/>
      <c r="HB70" s="18"/>
      <c r="HC70" s="18"/>
      <c r="HD70" s="18"/>
      <c r="HE70" s="18"/>
      <c r="HF70" s="18"/>
      <c r="HG70" s="18"/>
      <c r="HH70" s="18"/>
      <c r="HI70" s="18"/>
      <c r="HJ70" s="18"/>
      <c r="HK70" s="18"/>
      <c r="HL70" s="18"/>
      <c r="HM70" s="18"/>
      <c r="HN70" s="18"/>
      <c r="HO70" s="18"/>
      <c r="HP70" s="18"/>
      <c r="HQ70" s="18"/>
      <c r="HR70" s="18"/>
      <c r="HS70" s="18"/>
      <c r="HT70" s="18"/>
      <c r="HU70" s="18"/>
      <c r="HV70" s="18"/>
      <c r="HW70" s="18"/>
      <c r="HX70" s="18"/>
      <c r="HY70" s="18"/>
      <c r="HZ70" s="18"/>
      <c r="IA70" s="18"/>
      <c r="IB70" s="18"/>
      <c r="IC70" s="18"/>
      <c r="ID70" s="18"/>
      <c r="IE70" s="18"/>
      <c r="IF70" s="18"/>
      <c r="IG70" s="18"/>
      <c r="IH70" s="18"/>
      <c r="II70" s="18"/>
      <c r="IJ70" s="18"/>
      <c r="IK70" s="18"/>
      <c r="IL70" s="18"/>
      <c r="IM70" s="18"/>
      <c r="IN70" s="18"/>
      <c r="IO70" s="18"/>
      <c r="IP70" s="18"/>
      <c r="IQ70" s="18"/>
      <c r="IR70" s="18"/>
      <c r="IS70" s="18"/>
      <c r="IT70" s="18"/>
      <c r="IU70" s="18"/>
    </row>
    <row r="71" spans="1:255" ht="15" customHeight="1" x14ac:dyDescent="0.3">
      <c r="A71" s="20" t="s">
        <v>5</v>
      </c>
      <c r="B71" s="2"/>
      <c r="C71" s="5" t="s">
        <v>10</v>
      </c>
      <c r="D71" s="2"/>
      <c r="E71" s="153"/>
      <c r="F71" s="153"/>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c r="DJ71" s="18"/>
      <c r="DK71" s="18"/>
      <c r="DL71" s="18"/>
      <c r="DM71" s="18"/>
      <c r="DN71" s="18"/>
      <c r="DO71" s="18"/>
      <c r="DP71" s="18"/>
      <c r="DQ71" s="18"/>
      <c r="DR71" s="18"/>
      <c r="DS71" s="18"/>
      <c r="DT71" s="18"/>
      <c r="DU71" s="18"/>
      <c r="DV71" s="18"/>
      <c r="DW71" s="18"/>
      <c r="DX71" s="18"/>
      <c r="DY71" s="18"/>
      <c r="DZ71" s="18"/>
      <c r="EA71" s="18"/>
      <c r="EB71" s="18"/>
      <c r="EC71" s="18"/>
      <c r="ED71" s="18"/>
      <c r="EE71" s="18"/>
      <c r="EF71" s="18"/>
      <c r="EG71" s="18"/>
      <c r="EH71" s="18"/>
      <c r="EI71" s="18"/>
      <c r="EJ71" s="18"/>
      <c r="EK71" s="18"/>
      <c r="EL71" s="18"/>
      <c r="EM71" s="18"/>
      <c r="EN71" s="18"/>
      <c r="EO71" s="18"/>
      <c r="EP71" s="18"/>
      <c r="EQ71" s="18"/>
      <c r="ER71" s="18"/>
      <c r="ES71" s="18"/>
      <c r="ET71" s="18"/>
      <c r="EU71" s="18"/>
      <c r="EV71" s="18"/>
      <c r="EW71" s="18"/>
      <c r="EX71" s="18"/>
      <c r="EY71" s="18"/>
      <c r="EZ71" s="18"/>
      <c r="FA71" s="18"/>
      <c r="FB71" s="18"/>
      <c r="FC71" s="18"/>
      <c r="FD71" s="18"/>
      <c r="FE71" s="18"/>
      <c r="FF71" s="18"/>
      <c r="FG71" s="18"/>
      <c r="FH71" s="18"/>
      <c r="FI71" s="18"/>
      <c r="FJ71" s="18"/>
      <c r="FK71" s="18"/>
      <c r="FL71" s="18"/>
      <c r="FM71" s="18"/>
      <c r="FN71" s="18"/>
      <c r="FO71" s="18"/>
      <c r="FP71" s="18"/>
      <c r="FQ71" s="18"/>
      <c r="FR71" s="18"/>
      <c r="FS71" s="18"/>
      <c r="FT71" s="18"/>
      <c r="FU71" s="18"/>
      <c r="FV71" s="18"/>
      <c r="FW71" s="18"/>
      <c r="FX71" s="18"/>
      <c r="FY71" s="18"/>
      <c r="FZ71" s="18"/>
      <c r="GA71" s="18"/>
      <c r="GB71" s="18"/>
      <c r="GC71" s="18"/>
      <c r="GD71" s="18"/>
      <c r="GE71" s="18"/>
      <c r="GF71" s="18"/>
      <c r="GG71" s="18"/>
      <c r="GH71" s="18"/>
      <c r="GI71" s="18"/>
      <c r="GJ71" s="18"/>
      <c r="GK71" s="18"/>
      <c r="GL71" s="18"/>
      <c r="GM71" s="18"/>
      <c r="GN71" s="18"/>
      <c r="GO71" s="18"/>
      <c r="GP71" s="18"/>
      <c r="GQ71" s="18"/>
      <c r="GR71" s="18"/>
      <c r="GS71" s="18"/>
      <c r="GT71" s="18"/>
      <c r="GU71" s="18"/>
      <c r="GV71" s="18"/>
      <c r="GW71" s="18"/>
      <c r="GX71" s="18"/>
      <c r="GY71" s="18"/>
      <c r="GZ71" s="18"/>
      <c r="HA71" s="18"/>
      <c r="HB71" s="18"/>
      <c r="HC71" s="18"/>
      <c r="HD71" s="18"/>
      <c r="HE71" s="18"/>
      <c r="HF71" s="18"/>
      <c r="HG71" s="18"/>
      <c r="HH71" s="18"/>
      <c r="HI71" s="18"/>
      <c r="HJ71" s="18"/>
      <c r="HK71" s="18"/>
      <c r="HL71" s="18"/>
      <c r="HM71" s="18"/>
      <c r="HN71" s="18"/>
      <c r="HO71" s="18"/>
      <c r="HP71" s="18"/>
      <c r="HQ71" s="18"/>
      <c r="HR71" s="18"/>
      <c r="HS71" s="18"/>
      <c r="HT71" s="18"/>
      <c r="HU71" s="18"/>
      <c r="HV71" s="18"/>
      <c r="HW71" s="18"/>
      <c r="HX71" s="18"/>
      <c r="HY71" s="18"/>
      <c r="HZ71" s="18"/>
      <c r="IA71" s="18"/>
      <c r="IB71" s="18"/>
      <c r="IC71" s="18"/>
      <c r="ID71" s="18"/>
      <c r="IE71" s="18"/>
      <c r="IF71" s="18"/>
      <c r="IG71" s="18"/>
      <c r="IH71" s="18"/>
      <c r="II71" s="18"/>
      <c r="IJ71" s="18"/>
      <c r="IK71" s="18"/>
      <c r="IL71" s="18"/>
      <c r="IM71" s="18"/>
      <c r="IN71" s="18"/>
      <c r="IO71" s="18"/>
      <c r="IP71" s="18"/>
      <c r="IQ71" s="18"/>
      <c r="IR71" s="18"/>
      <c r="IS71" s="18"/>
      <c r="IT71" s="18"/>
      <c r="IU71" s="18"/>
    </row>
    <row r="72" spans="1:255" ht="15.5" x14ac:dyDescent="0.3">
      <c r="A72" s="20"/>
      <c r="B72" s="2"/>
      <c r="C72" s="14" t="s">
        <v>1</v>
      </c>
      <c r="D72" s="2"/>
      <c r="E72" s="153"/>
      <c r="F72" s="159"/>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8"/>
      <c r="DL72" s="18"/>
      <c r="DM72" s="18"/>
      <c r="DN72" s="18"/>
      <c r="DO72" s="18"/>
      <c r="DP72" s="18"/>
      <c r="DQ72" s="18"/>
      <c r="DR72" s="18"/>
      <c r="DS72" s="18"/>
      <c r="DT72" s="18"/>
      <c r="DU72" s="18"/>
      <c r="DV72" s="18"/>
      <c r="DW72" s="18"/>
      <c r="DX72" s="18"/>
      <c r="DY72" s="18"/>
      <c r="DZ72" s="18"/>
      <c r="EA72" s="18"/>
      <c r="EB72" s="18"/>
      <c r="EC72" s="18"/>
      <c r="ED72" s="18"/>
      <c r="EE72" s="18"/>
      <c r="EF72" s="18"/>
      <c r="EG72" s="18"/>
      <c r="EH72" s="18"/>
      <c r="EI72" s="18"/>
      <c r="EJ72" s="18"/>
      <c r="EK72" s="18"/>
      <c r="EL72" s="18"/>
      <c r="EM72" s="18"/>
      <c r="EN72" s="18"/>
      <c r="EO72" s="18"/>
      <c r="EP72" s="18"/>
      <c r="EQ72" s="18"/>
      <c r="ER72" s="18"/>
      <c r="ES72" s="18"/>
      <c r="ET72" s="18"/>
      <c r="EU72" s="18"/>
      <c r="EV72" s="18"/>
      <c r="EW72" s="18"/>
      <c r="EX72" s="18"/>
      <c r="EY72" s="18"/>
      <c r="EZ72" s="18"/>
      <c r="FA72" s="18"/>
      <c r="FB72" s="18"/>
      <c r="FC72" s="18"/>
      <c r="FD72" s="18"/>
      <c r="FE72" s="18"/>
      <c r="FF72" s="18"/>
      <c r="FG72" s="18"/>
      <c r="FH72" s="18"/>
      <c r="FI72" s="18"/>
      <c r="FJ72" s="18"/>
      <c r="FK72" s="18"/>
      <c r="FL72" s="18"/>
      <c r="FM72" s="18"/>
      <c r="FN72" s="18"/>
      <c r="FO72" s="18"/>
      <c r="FP72" s="18"/>
      <c r="FQ72" s="18"/>
      <c r="FR72" s="18"/>
      <c r="FS72" s="18"/>
      <c r="FT72" s="18"/>
      <c r="FU72" s="18"/>
      <c r="FV72" s="18"/>
      <c r="FW72" s="18"/>
      <c r="FX72" s="18"/>
      <c r="FY72" s="18"/>
      <c r="FZ72" s="18"/>
      <c r="GA72" s="18"/>
      <c r="GB72" s="18"/>
      <c r="GC72" s="18"/>
      <c r="GD72" s="18"/>
      <c r="GE72" s="18"/>
      <c r="GF72" s="18"/>
      <c r="GG72" s="18"/>
      <c r="GH72" s="18"/>
      <c r="GI72" s="18"/>
      <c r="GJ72" s="18"/>
      <c r="GK72" s="18"/>
      <c r="GL72" s="18"/>
      <c r="GM72" s="18"/>
      <c r="GN72" s="18"/>
      <c r="GO72" s="18"/>
      <c r="GP72" s="18"/>
      <c r="GQ72" s="18"/>
      <c r="GR72" s="18"/>
      <c r="GS72" s="18"/>
      <c r="GT72" s="18"/>
      <c r="GU72" s="18"/>
      <c r="GV72" s="18"/>
      <c r="GW72" s="18"/>
      <c r="GX72" s="18"/>
      <c r="GY72" s="18"/>
      <c r="GZ72" s="18"/>
      <c r="HA72" s="18"/>
      <c r="HB72" s="18"/>
      <c r="HC72" s="18"/>
      <c r="HD72" s="18"/>
      <c r="HE72" s="18"/>
      <c r="HF72" s="18"/>
      <c r="HG72" s="18"/>
      <c r="HH72" s="18"/>
      <c r="HI72" s="18"/>
      <c r="HJ72" s="18"/>
      <c r="HK72" s="18"/>
      <c r="HL72" s="18"/>
      <c r="HM72" s="18"/>
      <c r="HN72" s="18"/>
      <c r="HO72" s="18"/>
      <c r="HP72" s="18"/>
      <c r="HQ72" s="18"/>
      <c r="HR72" s="18"/>
      <c r="HS72" s="18"/>
      <c r="HT72" s="18"/>
      <c r="HU72" s="18"/>
      <c r="HV72" s="18"/>
      <c r="HW72" s="18"/>
      <c r="HX72" s="18"/>
      <c r="HY72" s="18"/>
      <c r="HZ72" s="18"/>
      <c r="IA72" s="18"/>
      <c r="IB72" s="18"/>
      <c r="IC72" s="18"/>
      <c r="ID72" s="18"/>
      <c r="IE72" s="18"/>
      <c r="IF72" s="18"/>
      <c r="IG72" s="18"/>
      <c r="IH72" s="18"/>
      <c r="II72" s="18"/>
      <c r="IJ72" s="18"/>
      <c r="IK72" s="18"/>
      <c r="IL72" s="18"/>
      <c r="IM72" s="18"/>
      <c r="IN72" s="18"/>
      <c r="IO72" s="18"/>
      <c r="IP72" s="18"/>
      <c r="IQ72" s="18"/>
      <c r="IR72" s="18"/>
      <c r="IS72" s="18"/>
      <c r="IT72" s="18"/>
      <c r="IU72" s="18"/>
    </row>
    <row r="73" spans="1:255" x14ac:dyDescent="0.25">
      <c r="C73" s="15"/>
      <c r="E73" s="155"/>
    </row>
    <row r="74" spans="1:255" x14ac:dyDescent="0.25">
      <c r="C74" s="15"/>
      <c r="E74" s="155"/>
    </row>
    <row r="75" spans="1:255" x14ac:dyDescent="0.25">
      <c r="C75" s="15"/>
      <c r="E75" s="155"/>
    </row>
    <row r="76" spans="1:255" x14ac:dyDescent="0.25">
      <c r="C76" s="15"/>
      <c r="E76" s="155"/>
    </row>
    <row r="77" spans="1:255" x14ac:dyDescent="0.25">
      <c r="C77" s="15"/>
      <c r="E77" s="155"/>
    </row>
    <row r="78" spans="1:255" x14ac:dyDescent="0.25">
      <c r="C78" s="15"/>
      <c r="E78" s="155"/>
    </row>
    <row r="79" spans="1:255" x14ac:dyDescent="0.25">
      <c r="C79" s="15"/>
      <c r="E79" s="155"/>
    </row>
    <row r="80" spans="1:255" x14ac:dyDescent="0.25">
      <c r="A80" s="15"/>
      <c r="C80" s="15"/>
      <c r="E80" s="155"/>
    </row>
    <row r="81" spans="1:5" x14ac:dyDescent="0.25">
      <c r="A81" s="15"/>
      <c r="C81" s="15"/>
      <c r="E81" s="155"/>
    </row>
    <row r="82" spans="1:5" x14ac:dyDescent="0.25">
      <c r="A82" s="15"/>
    </row>
    <row r="83" spans="1:5" x14ac:dyDescent="0.25">
      <c r="A83" s="15"/>
    </row>
    <row r="84" spans="1:5" x14ac:dyDescent="0.25">
      <c r="A84" s="15"/>
    </row>
    <row r="95" spans="1:5" x14ac:dyDescent="0.25">
      <c r="A95" s="15"/>
    </row>
    <row r="96" spans="1:5" ht="16.5" customHeight="1" x14ac:dyDescent="0.25">
      <c r="A96" s="15"/>
    </row>
    <row r="97" spans="1:5" ht="16.5" customHeight="1" x14ac:dyDescent="0.25">
      <c r="A97" s="15"/>
      <c r="C97" s="15"/>
      <c r="E97" s="155"/>
    </row>
    <row r="98" spans="1:5" ht="16.5" customHeight="1" x14ac:dyDescent="0.25">
      <c r="A98" s="15"/>
      <c r="C98" s="15"/>
      <c r="E98" s="155"/>
    </row>
    <row r="99" spans="1:5" ht="16.5" customHeight="1" x14ac:dyDescent="0.25">
      <c r="A99" s="15"/>
      <c r="C99" s="15"/>
      <c r="E99" s="155"/>
    </row>
    <row r="100" spans="1:5" ht="16.5" customHeight="1" x14ac:dyDescent="0.25">
      <c r="A100" s="15"/>
      <c r="C100" s="15"/>
      <c r="E100" s="155"/>
    </row>
    <row r="101" spans="1:5" x14ac:dyDescent="0.25">
      <c r="A101" s="15"/>
      <c r="C101" s="15"/>
      <c r="E101" s="155"/>
    </row>
  </sheetData>
  <mergeCells count="12">
    <mergeCell ref="E3:F3"/>
    <mergeCell ref="A1:F1"/>
    <mergeCell ref="A2:F2"/>
    <mergeCell ref="D5:D11"/>
    <mergeCell ref="E5:E11"/>
    <mergeCell ref="F5:F11"/>
    <mergeCell ref="D15:D17"/>
    <mergeCell ref="E15:E17"/>
    <mergeCell ref="F15:F17"/>
    <mergeCell ref="D35:D40"/>
    <mergeCell ref="E35:E40"/>
    <mergeCell ref="F35:F40"/>
  </mergeCells>
  <hyperlinks>
    <hyperlink ref="C16" r:id="rId1" display="IEEE PATENT POLICY--CALL FOR LOAs" xr:uid="{2A0E5CBC-DE45-4FBE-8F82-08AD4446AA2B}"/>
    <hyperlink ref="C17" r:id="rId2" display="IEEE PATENT POLICY--CALL FOR LOAs" xr:uid="{60E438EC-D623-4E57-8608-C80895F93F44}"/>
    <hyperlink ref="C15" r:id="rId3" display="https://mentor.ieee.org/myproject/Public/mytools/mob/slideset.pdf" xr:uid="{22E0CB9F-AFC8-4EF7-8525-23C3F5FFF478}"/>
    <hyperlink ref="C7" r:id="rId4" display="https://grouper.ieee.org/groups/802/15/pub/Meeting_Plan.html" xr:uid="{0EB2D07D-6DC3-416D-A925-C10EAA5FC830}"/>
    <hyperlink ref="C6" r:id="rId5" display="http://grouper.ieee.org/groups/802/15/calendar.html" xr:uid="{16B7F08E-A7B2-4E70-9040-6EB34F8703A9}"/>
  </hyperlinks>
  <pageMargins left="0.7" right="0.7" top="0.75" bottom="0.75" header="0.3" footer="0.3"/>
  <pageSetup orientation="portrait" horizontalDpi="300" verticalDpi="300" r:id="rId6"/>
  <ignoredErrors>
    <ignoredError sqref="A17:A19 A35 A41 A66:A67 A27:A28 A61:A6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BE3AF-6254-48BC-8684-6149B49A2E5A}">
  <dimension ref="A1:H60"/>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ColWidth="10.6640625" defaultRowHeight="12.5" x14ac:dyDescent="0.25"/>
  <cols>
    <col min="1" max="1" width="5.58203125" style="41" customWidth="1"/>
    <col min="2" max="2" width="50.58203125" style="79" customWidth="1"/>
    <col min="3" max="3" width="12" style="79" customWidth="1"/>
    <col min="4" max="4" width="20.58203125" style="79" customWidth="1"/>
    <col min="5" max="5" width="3.1640625" customWidth="1"/>
    <col min="6" max="6" width="8.75" customWidth="1"/>
    <col min="7" max="7" width="5.58203125" customWidth="1"/>
    <col min="8" max="8" width="6.58203125" customWidth="1"/>
  </cols>
  <sheetData>
    <row r="1" spans="1:8" s="7" customFormat="1" ht="15" customHeight="1" x14ac:dyDescent="0.35">
      <c r="A1" s="165" t="str">
        <f>Registration!A1</f>
        <v>150th IEEE 802.15 WSN Session</v>
      </c>
      <c r="B1" s="166"/>
      <c r="C1" s="166"/>
      <c r="D1" s="166"/>
      <c r="E1" s="166"/>
      <c r="F1" s="167"/>
      <c r="H1" s="9"/>
    </row>
    <row r="2" spans="1:8" s="7" customFormat="1" ht="15" customHeight="1" thickBot="1" x14ac:dyDescent="0.4">
      <c r="A2" s="180" t="str">
        <f>_xlfn.CONCAT("Agenda for WG15 AC Mtg. - ",TEXT(('AC Opening'!C2)+3,"DDDD, MMMM DD, YYYY"))</f>
        <v>Agenda for WG15 AC Mtg. - Wednesday, May 15, 2024</v>
      </c>
      <c r="B2" s="181"/>
      <c r="C2" s="181"/>
      <c r="D2" s="181"/>
      <c r="E2" s="181"/>
      <c r="F2" s="182"/>
      <c r="H2" s="10"/>
    </row>
    <row r="3" spans="1:8" s="35" customFormat="1" ht="15" customHeight="1" thickBot="1" x14ac:dyDescent="0.35">
      <c r="A3" s="76" t="s">
        <v>41</v>
      </c>
      <c r="B3" s="78" t="s">
        <v>42</v>
      </c>
      <c r="C3" s="78" t="s">
        <v>45</v>
      </c>
      <c r="D3" s="78" t="s">
        <v>152</v>
      </c>
      <c r="E3" s="50"/>
      <c r="F3" s="51"/>
    </row>
    <row r="4" spans="1:8" s="35" customFormat="1" ht="15" customHeight="1" x14ac:dyDescent="0.25">
      <c r="A4" s="39">
        <f>'AC Opening'!A4</f>
        <v>1</v>
      </c>
      <c r="B4" s="45" t="str">
        <f>'AC Opening'!B4</f>
        <v>Attendance requirements for Mtg.</v>
      </c>
      <c r="C4" s="45" t="str">
        <f>'AC Opening'!C4</f>
        <v>Powell</v>
      </c>
      <c r="D4" s="82"/>
      <c r="G4" s="55"/>
    </row>
    <row r="5" spans="1:8" s="35" customFormat="1" ht="85" customHeight="1" x14ac:dyDescent="0.25">
      <c r="A5" s="39">
        <f>'AC Opening'!A5</f>
        <v>2</v>
      </c>
      <c r="B5" s="59" t="str">
        <f>'AC Opening'!B5</f>
        <v>Chair Reminders:
    - Show Patent Policy, Antitrust, Copyright,
      Ethics/Conduct, and Bylaws opening slides
      and ask patent claim question
    - Remind participants they must register and pay
      registation fee for meeting</v>
      </c>
      <c r="C5" s="45" t="str">
        <f>'AC Opening'!C5</f>
        <v>Powell</v>
      </c>
      <c r="D5" s="82"/>
    </row>
    <row r="6" spans="1:8" s="35" customFormat="1" ht="15" customHeight="1" x14ac:dyDescent="0.25">
      <c r="A6" s="39">
        <f>'AC Opening'!A6</f>
        <v>3</v>
      </c>
      <c r="B6" s="77" t="str">
        <f>'AC Opening'!B6</f>
        <v>WG ADMIN ITEMS - N/A</v>
      </c>
      <c r="C6" s="45" t="str">
        <f>'AC Opening'!C6</f>
        <v>Powell</v>
      </c>
      <c r="D6" s="82"/>
    </row>
    <row r="7" spans="1:8" s="35" customFormat="1" ht="30" customHeight="1" x14ac:dyDescent="0.25">
      <c r="A7" s="39">
        <f>'AC Opening'!A7</f>
        <v>4</v>
      </c>
      <c r="B7" s="77" t="str">
        <f>'AC Opening'!B7</f>
        <v>Update on NesCom and RevCom and Dates
    - See SASB Dates TAB(s)</v>
      </c>
      <c r="C7" s="45" t="str">
        <f>'AC Opening'!C7</f>
        <v>Powell</v>
      </c>
      <c r="D7" s="45"/>
    </row>
    <row r="8" spans="1:8" s="35" customFormat="1" ht="15" customHeight="1" x14ac:dyDescent="0.25">
      <c r="A8" s="39">
        <f>'AC Opening'!A8</f>
        <v>5</v>
      </c>
      <c r="B8" s="45" t="s">
        <v>159</v>
      </c>
      <c r="C8" s="45" t="str">
        <f>'AC Opening'!C8</f>
        <v>Powell</v>
      </c>
      <c r="D8" s="45"/>
    </row>
    <row r="9" spans="1:8" s="35" customFormat="1" ht="15" customHeight="1" x14ac:dyDescent="0.25">
      <c r="A9" s="39">
        <f>'AC Opening'!A20</f>
        <v>6</v>
      </c>
      <c r="B9" s="45" t="s">
        <v>155</v>
      </c>
      <c r="C9" s="45" t="str">
        <f>'AC Opening'!C8</f>
        <v>Powell</v>
      </c>
      <c r="D9" s="82"/>
    </row>
    <row r="10" spans="1:8" s="35" customFormat="1" ht="50" customHeight="1" x14ac:dyDescent="0.25">
      <c r="A10" s="40"/>
      <c r="B10" s="45" t="str">
        <f>'AC Opening'!B21</f>
        <v>TG 4ab UWB-NG Amendment</v>
      </c>
      <c r="C10" s="45" t="str">
        <f>'AC Opening'!C21</f>
        <v>Rolfe</v>
      </c>
      <c r="D10" s="77" t="s">
        <v>112</v>
      </c>
    </row>
    <row r="11" spans="1:8" s="35" customFormat="1" ht="50" customHeight="1" x14ac:dyDescent="0.25">
      <c r="A11" s="39"/>
      <c r="B11" s="45" t="str">
        <f>'AC Opening'!B22</f>
        <v>SC WNG</v>
      </c>
      <c r="C11" s="45" t="str">
        <f>'AC Opening'!C22</f>
        <v>Rolfe</v>
      </c>
      <c r="D11" s="77" t="s">
        <v>112</v>
      </c>
    </row>
    <row r="12" spans="1:8" s="35" customFormat="1" ht="50" customHeight="1" x14ac:dyDescent="0.25">
      <c r="A12" s="39"/>
      <c r="B12" s="45" t="str">
        <f>'AC Opening'!B23</f>
        <v>Joint .15/.11 Mtg.</v>
      </c>
      <c r="C12" s="45" t="str">
        <f>'AC Opening'!C23</f>
        <v>Rolfe</v>
      </c>
      <c r="D12" s="77" t="s">
        <v>112</v>
      </c>
    </row>
    <row r="13" spans="1:8" s="35" customFormat="1" ht="50" customHeight="1" x14ac:dyDescent="0.25">
      <c r="A13" s="40"/>
      <c r="B13" s="45" t="str">
        <f>'AC Opening'!B24</f>
        <v>TG 4ac Privacy Amendment</v>
      </c>
      <c r="C13" s="45" t="str">
        <f>'AC Opening'!C24</f>
        <v>Kivinen</v>
      </c>
      <c r="D13" s="77" t="s">
        <v>112</v>
      </c>
    </row>
    <row r="14" spans="1:8" s="35" customFormat="1" ht="50" customHeight="1" x14ac:dyDescent="0.25">
      <c r="A14" s="40"/>
      <c r="B14" s="45" t="str">
        <f>'AC Opening'!B25</f>
        <v>SC IETF - update at WG15 Mid-Week</v>
      </c>
      <c r="C14" s="45" t="str">
        <f>'AC Opening'!C25</f>
        <v>Kivinen</v>
      </c>
      <c r="D14" s="77" t="s">
        <v>112</v>
      </c>
    </row>
    <row r="15" spans="1:8" s="35" customFormat="1" ht="50" customHeight="1" x14ac:dyDescent="0.25">
      <c r="A15" s="40"/>
      <c r="B15" s="45" t="str">
        <f>'AC Opening'!B26</f>
        <v>IG Crypto</v>
      </c>
      <c r="C15" s="45" t="str">
        <f>'AC Opening'!C26</f>
        <v>Kivinen</v>
      </c>
      <c r="D15" s="77" t="s">
        <v>112</v>
      </c>
    </row>
    <row r="16" spans="1:8" s="35" customFormat="1" ht="50" customHeight="1" x14ac:dyDescent="0.25">
      <c r="A16" s="40"/>
      <c r="B16" s="45" t="str">
        <f>'AC Opening'!B27</f>
        <v>TG 4ad NG-SUN PHYs Amendment</v>
      </c>
      <c r="C16" s="45" t="str">
        <f>'AC Opening'!C27</f>
        <v>Beecher</v>
      </c>
      <c r="D16" s="77" t="s">
        <v>112</v>
      </c>
    </row>
    <row r="17" spans="1:4" s="35" customFormat="1" ht="50" customHeight="1" x14ac:dyDescent="0.25">
      <c r="A17" s="40"/>
      <c r="B17" s="45" t="str">
        <f>'AC Opening'!B28</f>
        <v>Joint .15/.1 Mtg.</v>
      </c>
      <c r="C17" s="45" t="str">
        <f>'AC Opening'!C28</f>
        <v>Beecher</v>
      </c>
      <c r="D17" s="77" t="s">
        <v>112</v>
      </c>
    </row>
    <row r="18" spans="1:4" s="35" customFormat="1" ht="50" customHeight="1" x14ac:dyDescent="0.25">
      <c r="A18" s="40"/>
      <c r="B18" s="45" t="str">
        <f>'AC Opening'!B29</f>
        <v>SC MAINT/RULES</v>
      </c>
      <c r="C18" s="45" t="str">
        <f>'AC Opening'!C29</f>
        <v>Beecher</v>
      </c>
      <c r="D18" s="77" t="s">
        <v>217</v>
      </c>
    </row>
    <row r="19" spans="1:4" s="35" customFormat="1" ht="50" customHeight="1" x14ac:dyDescent="0.25">
      <c r="A19" s="40"/>
      <c r="B19" s="45" t="str">
        <f>'AC Opening'!B30</f>
        <v>TG 4me Revision to 2020</v>
      </c>
      <c r="C19" s="45" t="str">
        <f>'AC Opening'!C30</f>
        <v>Stuebing</v>
      </c>
      <c r="D19" s="77" t="s">
        <v>217</v>
      </c>
    </row>
    <row r="20" spans="1:4" s="35" customFormat="1" ht="15" customHeight="1" x14ac:dyDescent="0.25">
      <c r="A20" s="40"/>
      <c r="B20" s="45" t="str">
        <f>'AC Opening'!B31</f>
        <v>TG 6ma BAN/VAN Revision</v>
      </c>
      <c r="C20" s="45" t="str">
        <f>'AC Opening'!C31</f>
        <v>Kohno</v>
      </c>
      <c r="D20" s="77" t="s">
        <v>159</v>
      </c>
    </row>
    <row r="21" spans="1:4" s="35" customFormat="1" ht="15" customHeight="1" x14ac:dyDescent="0.25">
      <c r="A21" s="40"/>
      <c r="B21" s="45" t="str">
        <f>'AC Opening'!B32</f>
        <v>TG 7a OCC Amendment</v>
      </c>
      <c r="C21" s="45" t="str">
        <f>'AC Opening'!C32</f>
        <v>Jang</v>
      </c>
      <c r="D21" s="77" t="s">
        <v>159</v>
      </c>
    </row>
    <row r="22" spans="1:4" s="35" customFormat="1" ht="50" customHeight="1" x14ac:dyDescent="0.25">
      <c r="A22" s="40"/>
      <c r="B22" s="45" t="str">
        <f>'AC Opening'!B33</f>
        <v>IG NG-OCC</v>
      </c>
      <c r="C22" s="45" t="str">
        <f>'AC Opening'!C33</f>
        <v>Jang</v>
      </c>
      <c r="D22" s="77" t="s">
        <v>112</v>
      </c>
    </row>
    <row r="23" spans="1:4" s="35" customFormat="1" ht="50" customHeight="1" x14ac:dyDescent="0.25">
      <c r="A23" s="39"/>
      <c r="B23" s="45" t="str">
        <f>'AC Opening'!B34</f>
        <v>TG 14 UWB-AHN New Standard - IN HIBERNATION</v>
      </c>
      <c r="C23" s="45" t="str">
        <f>'AC Opening'!C34</f>
        <v>Beecher</v>
      </c>
      <c r="D23" s="77" t="s">
        <v>112</v>
      </c>
    </row>
    <row r="24" spans="1:4" s="35" customFormat="1" ht="50" customHeight="1" x14ac:dyDescent="0.25">
      <c r="A24" s="40"/>
      <c r="B24" s="45" t="str">
        <f>'AC Opening'!B35</f>
        <v>TG 15 NB-AHN New Standard - IN HIBERNATION</v>
      </c>
      <c r="C24" s="45" t="str">
        <f>'AC Opening'!C35</f>
        <v>Powell</v>
      </c>
      <c r="D24" s="77" t="s">
        <v>112</v>
      </c>
    </row>
    <row r="25" spans="1:4" s="35" customFormat="1" ht="50" customHeight="1" x14ac:dyDescent="0.25">
      <c r="A25" s="40"/>
      <c r="B25" s="45" t="str">
        <f>'AC Opening'!B36</f>
        <v>TG 16t Lic-NB Amendment</v>
      </c>
      <c r="C25" s="45" t="str">
        <f>'AC Opening'!C36</f>
        <v>Godfrey</v>
      </c>
      <c r="D25" s="77" t="s">
        <v>112</v>
      </c>
    </row>
    <row r="26" spans="1:4" s="35" customFormat="1" ht="50" customHeight="1" x14ac:dyDescent="0.25">
      <c r="A26" s="40"/>
      <c r="B26" s="45" t="str">
        <f>'AC Opening'!B37</f>
        <v>SC THz</v>
      </c>
      <c r="C26" s="45" t="str">
        <f>'AC Opening'!C37</f>
        <v>Kurner</v>
      </c>
      <c r="D26" s="77" t="s">
        <v>112</v>
      </c>
    </row>
    <row r="27" spans="1:4" s="35" customFormat="1" ht="15" customHeight="1" x14ac:dyDescent="0.25">
      <c r="A27" s="39">
        <v>6</v>
      </c>
      <c r="B27" s="45" t="str">
        <f>'AC Opening'!B38</f>
        <v>Plans for May Mtg.</v>
      </c>
      <c r="C27" s="45" t="str">
        <f>'AC Opening'!C38</f>
        <v>Powell</v>
      </c>
      <c r="D27" s="82"/>
    </row>
    <row r="28" spans="1:4" s="35" customFormat="1" ht="15" customHeight="1" x14ac:dyDescent="0.25">
      <c r="A28" s="39"/>
      <c r="B28" s="45" t="str">
        <f>'AC Opening'!B39</f>
        <v>Plans for July Mtg.</v>
      </c>
      <c r="C28" s="45" t="str">
        <f>'AC Opening'!C39</f>
        <v>Powell</v>
      </c>
      <c r="D28" s="82"/>
    </row>
    <row r="29" spans="1:4" s="35" customFormat="1" ht="15" customHeight="1" x14ac:dyDescent="0.25">
      <c r="A29" s="39">
        <v>7</v>
      </c>
      <c r="B29" s="45" t="str">
        <f>'AC Opening'!B40</f>
        <v xml:space="preserve">AoB: </v>
      </c>
      <c r="C29" s="45" t="str">
        <f>'AC Opening'!C40</f>
        <v>Powell</v>
      </c>
      <c r="D29" s="82"/>
    </row>
    <row r="30" spans="1:4" s="35" customFormat="1" ht="15" customHeight="1" x14ac:dyDescent="0.25">
      <c r="A30" s="39"/>
      <c r="B30" s="38" t="str">
        <f>'AC Opening'!B41</f>
        <v>New Task Group - TG4ad approved by NesCom</v>
      </c>
      <c r="C30" s="45" t="str">
        <f>'AC Opening'!C41</f>
        <v>Powell</v>
      </c>
      <c r="D30" s="82"/>
    </row>
    <row r="31" spans="1:4" x14ac:dyDescent="0.25">
      <c r="B31" s="38">
        <f>'AC Opening'!B42</f>
        <v>0</v>
      </c>
      <c r="C31" s="45" t="str">
        <f>'AC Opening'!C42</f>
        <v>Powell</v>
      </c>
    </row>
    <row r="32" spans="1:4" ht="15" customHeight="1" x14ac:dyDescent="0.25">
      <c r="B32" s="38">
        <f>'AC Opening'!B43</f>
        <v>0</v>
      </c>
      <c r="C32" s="45" t="str">
        <f>'AC Opening'!C43</f>
        <v>Powell</v>
      </c>
    </row>
    <row r="33" spans="1:3" ht="15" customHeight="1" x14ac:dyDescent="0.25">
      <c r="B33" s="38">
        <f>'AC Opening'!B44</f>
        <v>0</v>
      </c>
      <c r="C33" s="45">
        <f>'AC Opening'!C44</f>
        <v>0</v>
      </c>
    </row>
    <row r="34" spans="1:3" ht="80" customHeight="1" x14ac:dyDescent="0.25">
      <c r="B34" s="74" t="str">
        <f>'AC Opening'!B45</f>
        <v xml:space="preserve">    Motions @ EOW
        - …
        - …
        - …
        - …
        - …</v>
      </c>
      <c r="C34" s="45" t="str">
        <f>'AC Opening'!C45</f>
        <v>All</v>
      </c>
    </row>
    <row r="35" spans="1:3" ht="15" customHeight="1" x14ac:dyDescent="0.25">
      <c r="A35" s="39">
        <v>8</v>
      </c>
      <c r="B35" s="45" t="s">
        <v>172</v>
      </c>
      <c r="C35" s="45" t="str">
        <f>'AC Opening'!C46</f>
        <v>Powell</v>
      </c>
    </row>
    <row r="36" spans="1:3" x14ac:dyDescent="0.25">
      <c r="B36" s="45"/>
      <c r="C36" s="45"/>
    </row>
    <row r="37" spans="1:3" x14ac:dyDescent="0.25">
      <c r="B37" s="45"/>
      <c r="C37" s="45"/>
    </row>
    <row r="38" spans="1:3" ht="18" x14ac:dyDescent="0.4">
      <c r="B38" s="80"/>
      <c r="C38" s="84"/>
    </row>
    <row r="39" spans="1:3" ht="18" x14ac:dyDescent="0.4">
      <c r="B39" s="80"/>
      <c r="C39" s="84"/>
    </row>
    <row r="40" spans="1:3" ht="18" x14ac:dyDescent="0.4">
      <c r="B40" s="80"/>
      <c r="C40" s="84"/>
    </row>
    <row r="41" spans="1:3" ht="17.5" x14ac:dyDescent="0.35">
      <c r="C41" s="84"/>
    </row>
    <row r="42" spans="1:3" ht="18" x14ac:dyDescent="0.4">
      <c r="B42" s="80"/>
      <c r="C42" s="84"/>
    </row>
    <row r="43" spans="1:3" ht="18" x14ac:dyDescent="0.4">
      <c r="B43" s="80"/>
      <c r="C43" s="84"/>
    </row>
    <row r="44" spans="1:3" ht="17.5" x14ac:dyDescent="0.35">
      <c r="C44" s="84"/>
    </row>
    <row r="45" spans="1:3" ht="18" x14ac:dyDescent="0.4">
      <c r="B45" s="80"/>
      <c r="C45" s="83"/>
    </row>
    <row r="46" spans="1:3" ht="18" x14ac:dyDescent="0.4">
      <c r="B46" s="80"/>
      <c r="C46" s="84"/>
    </row>
    <row r="47" spans="1:3" ht="17.5" x14ac:dyDescent="0.35">
      <c r="C47" s="84"/>
    </row>
    <row r="48" spans="1:3" ht="18" x14ac:dyDescent="0.4">
      <c r="B48" s="80"/>
      <c r="C48" s="84"/>
    </row>
    <row r="49" spans="2:3" ht="17.5" x14ac:dyDescent="0.35">
      <c r="C49" s="84"/>
    </row>
    <row r="50" spans="2:3" ht="18" x14ac:dyDescent="0.4">
      <c r="B50" s="80"/>
      <c r="C50" s="84"/>
    </row>
    <row r="51" spans="2:3" ht="17.5" x14ac:dyDescent="0.35">
      <c r="C51" s="84"/>
    </row>
    <row r="52" spans="2:3" ht="18" x14ac:dyDescent="0.4">
      <c r="B52" s="80"/>
      <c r="C52" s="84"/>
    </row>
    <row r="53" spans="2:3" ht="18" x14ac:dyDescent="0.4">
      <c r="B53" s="80"/>
      <c r="C53" s="84"/>
    </row>
    <row r="54" spans="2:3" ht="17.5" x14ac:dyDescent="0.35">
      <c r="C54" s="84"/>
    </row>
    <row r="55" spans="2:3" ht="18" x14ac:dyDescent="0.4">
      <c r="B55" s="80"/>
      <c r="C55" s="84"/>
    </row>
    <row r="56" spans="2:3" ht="17.5" x14ac:dyDescent="0.35">
      <c r="C56" s="84"/>
    </row>
    <row r="57" spans="2:3" ht="18" x14ac:dyDescent="0.4">
      <c r="B57" s="80"/>
      <c r="C57" s="84"/>
    </row>
    <row r="58" spans="2:3" ht="17.5" x14ac:dyDescent="0.35">
      <c r="C58" s="84"/>
    </row>
    <row r="59" spans="2:3" ht="17.5" x14ac:dyDescent="0.35">
      <c r="C59" s="84"/>
    </row>
    <row r="60" spans="2:3" ht="17.5" x14ac:dyDescent="0.35">
      <c r="C60" s="84"/>
    </row>
  </sheetData>
  <mergeCells count="2">
    <mergeCell ref="A1:F1"/>
    <mergeCell ref="A2:F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9B97B-CB95-49B2-B322-085B82FA1B0D}">
  <dimension ref="A1:IU90"/>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 x14ac:dyDescent="0.25"/>
  <cols>
    <col min="1" max="1" width="5.58203125" style="19" customWidth="1"/>
    <col min="2" max="2" width="3.58203125" style="15" customWidth="1"/>
    <col min="3" max="3" width="75.58203125" style="16" customWidth="1"/>
    <col min="4" max="4" width="11.58203125" style="15" customWidth="1"/>
    <col min="5" max="5" width="3.1640625" style="156" customWidth="1"/>
    <col min="6" max="6" width="8.75" style="155" customWidth="1"/>
    <col min="7" max="7" width="5.58203125" style="15" customWidth="1"/>
    <col min="8" max="8" width="6.58203125" style="15" customWidth="1"/>
    <col min="9"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255" s="7" customFormat="1" ht="15" customHeight="1" x14ac:dyDescent="0.35">
      <c r="A1" s="165" t="str">
        <f>Registration!A1</f>
        <v>150th IEEE 802.15 WSN Session</v>
      </c>
      <c r="B1" s="166"/>
      <c r="C1" s="166"/>
      <c r="D1" s="166"/>
      <c r="E1" s="166"/>
      <c r="F1" s="167"/>
      <c r="H1" s="9"/>
    </row>
    <row r="2" spans="1:255" s="7" customFormat="1" ht="15" customHeight="1" thickBot="1" x14ac:dyDescent="0.4">
      <c r="A2" s="192" t="str">
        <f>_xlfn.CONCAT("Agenda for WG15 Mid-Week Plenary - ",TEXT(('AC Opening'!C2)+3,"DDDD, MMMM DD, YYYY"))</f>
        <v>Agenda for WG15 Mid-Week Plenary - Wednesday, May 15, 2024</v>
      </c>
      <c r="B2" s="193"/>
      <c r="C2" s="193"/>
      <c r="D2" s="193"/>
      <c r="E2" s="193"/>
      <c r="F2" s="194"/>
      <c r="H2" s="10"/>
    </row>
    <row r="3" spans="1:255" ht="25" customHeight="1" thickBot="1" x14ac:dyDescent="0.3">
      <c r="A3" s="47" t="s">
        <v>41</v>
      </c>
      <c r="B3" s="48" t="s">
        <v>44</v>
      </c>
      <c r="C3" s="49" t="s">
        <v>42</v>
      </c>
      <c r="D3" s="48" t="s">
        <v>45</v>
      </c>
      <c r="E3" s="190" t="s">
        <v>151</v>
      </c>
      <c r="F3" s="191"/>
      <c r="G3" s="46"/>
    </row>
    <row r="4" spans="1:255" s="6" customFormat="1" ht="15" customHeight="1" x14ac:dyDescent="0.3">
      <c r="A4" s="22">
        <f>'WG Opening'!A4</f>
        <v>1</v>
      </c>
      <c r="B4" s="8" t="s">
        <v>7</v>
      </c>
      <c r="C4" s="22" t="str">
        <f>'WG Opening'!C4</f>
        <v>MEETING CALLED TO ORDER</v>
      </c>
      <c r="D4" s="2" t="str">
        <f>'WG Opening'!D4</f>
        <v>Powell</v>
      </c>
      <c r="E4" s="157">
        <v>0</v>
      </c>
      <c r="F4" s="159">
        <f>TIME(10,30,0)</f>
        <v>0.4375</v>
      </c>
    </row>
    <row r="5" spans="1:255" s="6" customFormat="1" ht="15" customHeight="1" x14ac:dyDescent="0.3">
      <c r="A5" s="22">
        <f>'WG Opening'!A5</f>
        <v>1.1000000000000001</v>
      </c>
      <c r="B5" s="22" t="str">
        <f>'WG Opening'!B5</f>
        <v>II</v>
      </c>
      <c r="C5" s="22" t="str">
        <f>'WG Opening'!C5</f>
        <v>ANNOUNCEMENTS (Don’t forget to announce your name and affiliation before you speak)</v>
      </c>
      <c r="D5" s="187" t="str">
        <f>'WG Opening'!D5</f>
        <v>Beecher</v>
      </c>
      <c r="E5" s="188">
        <v>5</v>
      </c>
      <c r="F5" s="189">
        <f>F4+TIME(0,E4,0)</f>
        <v>0.4375</v>
      </c>
    </row>
    <row r="6" spans="1:255" s="6" customFormat="1" ht="30" customHeight="1" x14ac:dyDescent="0.3">
      <c r="A6" s="22" t="str">
        <f>'WG Opening'!A6</f>
        <v>1.1a</v>
      </c>
      <c r="B6" s="22" t="str">
        <f>'WG Opening'!B6</f>
        <v>II</v>
      </c>
      <c r="C6" s="71" t="s">
        <v>166</v>
      </c>
      <c r="D6" s="187"/>
      <c r="E6" s="188"/>
      <c r="F6" s="189"/>
    </row>
    <row r="7" spans="1:255" s="6" customFormat="1" ht="45" customHeight="1" x14ac:dyDescent="0.3">
      <c r="A7" s="22" t="str">
        <f>'WG Opening'!A7</f>
        <v>1.1b</v>
      </c>
      <c r="B7" s="22" t="str">
        <f>'WG Opening'!B7</f>
        <v>II</v>
      </c>
      <c r="C7" s="72" t="s">
        <v>165</v>
      </c>
      <c r="D7" s="187"/>
      <c r="E7" s="188"/>
      <c r="F7" s="189"/>
    </row>
    <row r="8" spans="1:255" s="6" customFormat="1" ht="15" customHeight="1" x14ac:dyDescent="0.3">
      <c r="A8" s="22" t="str">
        <f>'WG Opening'!A8</f>
        <v>1.1c</v>
      </c>
      <c r="B8" s="22" t="str">
        <f>'WG Opening'!B8</f>
        <v>II</v>
      </c>
      <c r="C8" s="54" t="str">
        <f>'WG Opening'!C8</f>
        <v>This Mtg. is being held Mixed-Mode as per the vote in the 802 LMSC</v>
      </c>
      <c r="D8" s="187"/>
      <c r="E8" s="188"/>
      <c r="F8" s="189"/>
    </row>
    <row r="9" spans="1:255" s="6" customFormat="1" ht="15" customHeight="1" x14ac:dyDescent="0.3">
      <c r="A9" s="22" t="str">
        <f>'WG Opening'!A9</f>
        <v>1.1d</v>
      </c>
      <c r="B9" s="22" t="str">
        <f>'WG Opening'!B9</f>
        <v>II</v>
      </c>
      <c r="C9" s="54" t="str">
        <f>'WG Opening'!C9</f>
        <v>DirectVoteLive (DVL) for Closing Plenary [rem: highly recomm. to use one email for all 802 items]</v>
      </c>
      <c r="D9" s="187"/>
      <c r="E9" s="188"/>
      <c r="F9" s="189"/>
    </row>
    <row r="10" spans="1:255" s="6" customFormat="1" ht="30" customHeight="1" x14ac:dyDescent="0.3">
      <c r="A10" s="22" t="str">
        <f>'WG Opening'!A10</f>
        <v>1.1e</v>
      </c>
      <c r="B10" s="22" t="str">
        <f>'WG Opening'!B10</f>
        <v>II</v>
      </c>
      <c r="C10" s="54" t="str">
        <f>'WG Opening'!C10</f>
        <v>All motions for WG closing are due to WG Chair (Clint Powell), and WG Vice-Chair (Phil Beecher) immediately after the close of your last mtg.</v>
      </c>
      <c r="D10" s="187"/>
      <c r="E10" s="188"/>
      <c r="F10" s="189"/>
    </row>
    <row r="11" spans="1:255" s="6" customFormat="1" ht="15" customHeight="1" x14ac:dyDescent="0.3">
      <c r="A11" s="22" t="str">
        <f>'WG Opening'!A11</f>
        <v>1.1f</v>
      </c>
      <c r="B11" s="22" t="str">
        <f>'WG Opening'!B11</f>
        <v>II</v>
      </c>
      <c r="C11" s="54" t="str">
        <f>'WG Opening'!C11</f>
        <v>Mixed-Mode Meeting Ground Rules &amp; 75% Criteria</v>
      </c>
      <c r="D11" s="187"/>
      <c r="E11" s="188"/>
      <c r="F11" s="189"/>
    </row>
    <row r="12" spans="1:255" s="6" customFormat="1" ht="15" customHeight="1" x14ac:dyDescent="0.3">
      <c r="A12" s="22" t="str">
        <f>'WG Opening'!A12</f>
        <v>1.1g</v>
      </c>
      <c r="B12" s="22" t="str">
        <f>'WG Opening'!B12</f>
        <v>II</v>
      </c>
      <c r="C12" s="54">
        <f>'WG Opening'!C12</f>
        <v>0</v>
      </c>
      <c r="D12" s="141">
        <f>'WG Opening'!D12</f>
        <v>0</v>
      </c>
      <c r="E12" s="157">
        <v>0</v>
      </c>
      <c r="F12" s="159">
        <f>F5+TIME(0,E5,0)</f>
        <v>0.44097222222222221</v>
      </c>
    </row>
    <row r="13" spans="1:255" s="6" customFormat="1" ht="15" customHeight="1" x14ac:dyDescent="0.3">
      <c r="A13" s="22" t="str">
        <f>'WG Opening'!A13</f>
        <v>1.1h</v>
      </c>
      <c r="B13" s="22" t="str">
        <f>'WG Opening'!B13</f>
        <v>II</v>
      </c>
      <c r="C13" s="54">
        <f>'WG Opening'!C13</f>
        <v>0</v>
      </c>
      <c r="D13" s="141">
        <f>'WG Opening'!D13</f>
        <v>0</v>
      </c>
      <c r="E13" s="157">
        <f>'WG Opening'!E13</f>
        <v>0</v>
      </c>
      <c r="F13" s="159">
        <f>F12+TIME(0,E12,0)</f>
        <v>0.44097222222222221</v>
      </c>
    </row>
    <row r="14" spans="1:255" s="6" customFormat="1" ht="15" customHeight="1" x14ac:dyDescent="0.3">
      <c r="A14" s="4"/>
      <c r="B14" s="8"/>
      <c r="D14" s="2"/>
      <c r="E14" s="157"/>
      <c r="F14" s="159">
        <f>F13+TIME(0,E13,0)</f>
        <v>0.44097222222222221</v>
      </c>
    </row>
    <row r="15" spans="1:255" s="6" customFormat="1" ht="15" customHeight="1" x14ac:dyDescent="0.3">
      <c r="A15" s="4">
        <v>2</v>
      </c>
      <c r="B15" s="8" t="s">
        <v>7</v>
      </c>
      <c r="C15" s="2" t="str">
        <f>'WG Opening'!C22</f>
        <v>GENERAL AND ADMINISTRATIVE</v>
      </c>
      <c r="D15" s="2"/>
      <c r="E15" s="157">
        <v>0</v>
      </c>
      <c r="F15" s="159">
        <f t="shared" ref="F15:F55" si="0">F14+TIME(0,E14,0)</f>
        <v>0.44097222222222221</v>
      </c>
    </row>
    <row r="16" spans="1:255" ht="15" customHeight="1" x14ac:dyDescent="0.3">
      <c r="A16" s="4" t="s">
        <v>102</v>
      </c>
      <c r="B16" s="1" t="s">
        <v>4</v>
      </c>
      <c r="C16" s="87" t="str">
        <f>'WG Opening'!C27</f>
        <v>WG ADMIN ITEMS - N/A</v>
      </c>
      <c r="D16" s="2" t="str">
        <f>'WG Opening'!D27</f>
        <v>Powell</v>
      </c>
      <c r="E16" s="157">
        <v>0</v>
      </c>
      <c r="F16" s="159">
        <f t="shared" si="0"/>
        <v>0.44097222222222221</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3">
      <c r="A17" s="15"/>
      <c r="C17" s="34"/>
      <c r="D17" s="2"/>
      <c r="E17" s="157">
        <v>0</v>
      </c>
      <c r="F17" s="159">
        <f t="shared" si="0"/>
        <v>0.44097222222222221</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ht="15" customHeight="1" x14ac:dyDescent="0.3">
      <c r="A18" s="2">
        <f>'WG Opening'!A34</f>
        <v>3</v>
      </c>
      <c r="B18" s="2" t="str">
        <f>'WG Opening'!B34</f>
        <v>*</v>
      </c>
      <c r="C18" s="2" t="str">
        <f>'WG Opening'!C34</f>
        <v>FUTURE MTGS AND POLLS</v>
      </c>
      <c r="D18" s="2"/>
      <c r="E18" s="157">
        <v>0</v>
      </c>
      <c r="F18" s="159">
        <f t="shared" si="0"/>
        <v>0.44097222222222221</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ht="15" customHeight="1" x14ac:dyDescent="0.3">
      <c r="A19" s="2" t="str">
        <f>'WG Opening'!A35</f>
        <v>3.1</v>
      </c>
      <c r="B19" s="2" t="str">
        <f>'WG Opening'!B35</f>
        <v>II</v>
      </c>
      <c r="C19" s="1" t="str">
        <f>'WG Opening'!C35</f>
        <v>JULY 2024 802 PLENARY MIXED MODE MTG. - PLAN OF RECORD AND MTG INFO</v>
      </c>
      <c r="D19" s="187" t="str">
        <f>'WG Opening'!D35</f>
        <v>Powell</v>
      </c>
      <c r="E19" s="188">
        <v>5</v>
      </c>
      <c r="F19" s="189">
        <f>F18+TIME(0,E18,0)</f>
        <v>0.44097222222222221</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customFormat="1" ht="30" customHeight="1" x14ac:dyDescent="0.3">
      <c r="A20" s="2" t="str">
        <f>'WG Opening'!A36</f>
        <v>3.1a</v>
      </c>
      <c r="B20" s="2" t="str">
        <f>'WG Opening'!B36</f>
        <v>II</v>
      </c>
      <c r="C20" s="29" t="str">
        <f>'WG Opening'!C36</f>
        <v>802.15 WG will hold its session July 14-19, 2024, with the in-person part being held at the Sheraton Le Centre Montreal @ Montreal, Quebec</v>
      </c>
      <c r="D20" s="187"/>
      <c r="E20" s="188"/>
      <c r="F20" s="189"/>
    </row>
    <row r="21" spans="1:255" customFormat="1" ht="15" customHeight="1" x14ac:dyDescent="0.3">
      <c r="A21" s="2" t="str">
        <f>'WG Opening'!A37</f>
        <v>3.1b</v>
      </c>
      <c r="B21" s="2" t="str">
        <f>'WG Opening'!B37</f>
        <v>II</v>
      </c>
      <c r="C21" s="27" t="str">
        <f>'WG Opening'!C37</f>
        <v>The 802 Wireless Chairs Adv. Committee will be held 4pm to 5:30pm on Sun. July 14, 2024</v>
      </c>
      <c r="D21" s="187"/>
      <c r="E21" s="188"/>
      <c r="F21" s="189"/>
    </row>
    <row r="22" spans="1:255" customFormat="1" ht="15" customHeight="1" x14ac:dyDescent="0.3">
      <c r="A22" s="2" t="str">
        <f>'WG Opening'!A38</f>
        <v>3.1c</v>
      </c>
      <c r="B22" s="2" t="str">
        <f>'WG Opening'!B38</f>
        <v>II</v>
      </c>
      <c r="C22" s="27" t="str">
        <f>'WG Opening'!C38</f>
        <v>The 802.15 AC will be held 5:30 to 6:30pm on Sun. July 14, 2024</v>
      </c>
      <c r="D22" s="187"/>
      <c r="E22" s="188"/>
      <c r="F22" s="189"/>
    </row>
    <row r="23" spans="1:255" customFormat="1" ht="60" customHeight="1" x14ac:dyDescent="0.3">
      <c r="A23" s="2" t="str">
        <f>'WG Opening'!A39</f>
        <v>3.1d</v>
      </c>
      <c r="B23" s="2" t="str">
        <f>'WG Opening'!B39</f>
        <v>II</v>
      </c>
      <c r="C23" s="29" t="str">
        <f>'WG Opening'!C39</f>
        <v>802 (in-person) Mtg. Registration Fees &amp; Deadlines have been set at $600 until Friday, May 17th, 2024, $850 through Friday, June 28th, 2024, and $1100 after Friday, June 28th, 2024 
Additional In Hotel Stay Discount of $300
Student Rate $100</v>
      </c>
      <c r="D23" s="187"/>
      <c r="E23" s="188"/>
      <c r="F23" s="189"/>
    </row>
    <row r="24" spans="1:255" customFormat="1" ht="140" customHeight="1" x14ac:dyDescent="0.3">
      <c r="A24" s="2" t="str">
        <f>'WG Opening'!A40</f>
        <v>3.1e</v>
      </c>
      <c r="B24" s="2" t="str">
        <f>'WG Opening'!B40</f>
        <v>II</v>
      </c>
      <c r="C24" s="29" t="str">
        <f>'WG Opening'!C40</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4" s="187"/>
      <c r="E24" s="188"/>
      <c r="F24" s="189"/>
    </row>
    <row r="25" spans="1:255" ht="15" customHeight="1" x14ac:dyDescent="0.3">
      <c r="A25" s="53" t="str">
        <f>'WG Opening'!A41</f>
        <v>3.2</v>
      </c>
      <c r="B25" s="53" t="str">
        <f>'WG Opening'!B41</f>
        <v>II</v>
      </c>
      <c r="C25" s="53" t="str">
        <f>'WG Opening'!C41</f>
        <v>POLLS - In person and ePolls</v>
      </c>
      <c r="D25" s="1" t="str">
        <f>'WG Opening'!D41</f>
        <v>Powell</v>
      </c>
      <c r="E25" s="157">
        <v>0</v>
      </c>
      <c r="F25" s="159">
        <f>F19+TIME(0,E19,0)</f>
        <v>0.44444444444444442</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25">
      <c r="E26" s="157"/>
      <c r="F26" s="159">
        <f t="shared" si="0"/>
        <v>0.44444444444444442</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3">
      <c r="A27" s="2">
        <f>'WG Opening'!A43</f>
        <v>4</v>
      </c>
      <c r="B27" s="8" t="str">
        <f>'WG Opening'!B43</f>
        <v>*</v>
      </c>
      <c r="C27" s="2" t="s">
        <v>127</v>
      </c>
      <c r="D27" s="2" t="str">
        <f>'WG Opening'!D43</f>
        <v>Powell</v>
      </c>
      <c r="E27" s="157">
        <v>0</v>
      </c>
      <c r="F27" s="159">
        <f t="shared" si="0"/>
        <v>0.44444444444444442</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A28" s="2" t="str">
        <f>'WG Opening'!A44</f>
        <v>4.1</v>
      </c>
      <c r="B28" s="8" t="str">
        <f>'WG Opening'!B44</f>
        <v>DT</v>
      </c>
      <c r="C28" s="8" t="str">
        <f>'WG Opening'!C44</f>
        <v>TG 4ab UWB-NG Amendment</v>
      </c>
      <c r="D28" s="2" t="str">
        <f>'WG Opening'!D44</f>
        <v>Rolfe</v>
      </c>
      <c r="E28" s="157">
        <v>2</v>
      </c>
      <c r="F28" s="159">
        <f t="shared" si="0"/>
        <v>0.44444444444444442</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2">
        <f>'WG Opening'!A45</f>
        <v>4.2</v>
      </c>
      <c r="B29" s="8" t="str">
        <f>'WG Opening'!B45</f>
        <v>DT</v>
      </c>
      <c r="C29" s="8" t="str">
        <f>'WG Opening'!C45</f>
        <v>SC WNG</v>
      </c>
      <c r="D29" s="2" t="str">
        <f>'WG Opening'!D45</f>
        <v>Rolfe</v>
      </c>
      <c r="E29" s="157">
        <v>0</v>
      </c>
      <c r="F29" s="159">
        <f t="shared" si="0"/>
        <v>0.4458333333333333</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3">
      <c r="A30" s="2">
        <f>'WG Opening'!A46</f>
        <v>4.3</v>
      </c>
      <c r="B30" s="8" t="str">
        <f>'WG Opening'!B46</f>
        <v>DT</v>
      </c>
      <c r="C30" s="8" t="str">
        <f>'WG Opening'!C46</f>
        <v>Joint .15/.11 Mtg.</v>
      </c>
      <c r="D30" s="2" t="str">
        <f>'WG Opening'!D46</f>
        <v>Rolfe</v>
      </c>
      <c r="E30" s="157">
        <v>0</v>
      </c>
      <c r="F30" s="159">
        <f t="shared" si="0"/>
        <v>0.4458333333333333</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3">
      <c r="A31" s="2">
        <f>'WG Opening'!A47</f>
        <v>4.4000000000000004</v>
      </c>
      <c r="B31" s="8" t="str">
        <f>'WG Opening'!B47</f>
        <v>DT</v>
      </c>
      <c r="C31" s="8" t="str">
        <f>'WG Opening'!C47</f>
        <v>TG 4ac Privacy Amendment</v>
      </c>
      <c r="D31" s="2" t="str">
        <f>'WG Opening'!D47</f>
        <v>Kivinen</v>
      </c>
      <c r="E31" s="157">
        <v>2</v>
      </c>
      <c r="F31" s="159">
        <f t="shared" si="0"/>
        <v>0.4458333333333333</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3">
      <c r="A32" s="2">
        <f>'WG Opening'!A48</f>
        <v>4.5</v>
      </c>
      <c r="B32" s="8" t="str">
        <f>'WG Opening'!B48</f>
        <v>DT</v>
      </c>
      <c r="C32" s="8" t="str">
        <f>'WG Opening'!C48</f>
        <v>SC IETF - update at WG15 Mid-Week</v>
      </c>
      <c r="D32" s="2" t="str">
        <f>'WG Opening'!D48</f>
        <v>Kivinen</v>
      </c>
      <c r="E32" s="157">
        <v>15</v>
      </c>
      <c r="F32" s="159">
        <f t="shared" si="0"/>
        <v>0.44722222222222219</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3">
      <c r="A33" s="2">
        <f>'WG Opening'!A49</f>
        <v>4.5999999999999996</v>
      </c>
      <c r="B33" s="8" t="str">
        <f>'WG Opening'!B49</f>
        <v>DT</v>
      </c>
      <c r="C33" s="8" t="str">
        <f>'WG Opening'!C49</f>
        <v>IG Crypto</v>
      </c>
      <c r="D33" s="2" t="str">
        <f>'WG Opening'!D49</f>
        <v>Kivinen</v>
      </c>
      <c r="E33" s="157">
        <v>15</v>
      </c>
      <c r="F33" s="159">
        <f t="shared" si="0"/>
        <v>0.45763888888888887</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3">
      <c r="A34" s="2">
        <f>'WG Opening'!A50</f>
        <v>4.7</v>
      </c>
      <c r="B34" s="8" t="str">
        <f>'WG Opening'!B50</f>
        <v>DT</v>
      </c>
      <c r="C34" s="8" t="str">
        <f>'WG Opening'!C50</f>
        <v>TG 4ad NG-SUN PHYs Amendment</v>
      </c>
      <c r="D34" s="2" t="str">
        <f>'WG Opening'!D50</f>
        <v>Beecher</v>
      </c>
      <c r="E34" s="157">
        <v>2</v>
      </c>
      <c r="F34" s="159">
        <f t="shared" si="0"/>
        <v>0.46805555555555556</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3">
      <c r="A35" s="2">
        <f>'WG Opening'!A51</f>
        <v>4.8</v>
      </c>
      <c r="B35" s="8" t="str">
        <f>'WG Opening'!B51</f>
        <v>DT</v>
      </c>
      <c r="C35" s="8" t="str">
        <f>'WG Opening'!C51</f>
        <v>Joint .15/.1 Mtg.</v>
      </c>
      <c r="D35" s="2" t="str">
        <f>'WG Opening'!D51</f>
        <v>Beecher</v>
      </c>
      <c r="E35" s="157">
        <v>2</v>
      </c>
      <c r="F35" s="159">
        <f t="shared" si="0"/>
        <v>0.46944444444444444</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3">
      <c r="A36" s="2">
        <f>'WG Opening'!A52</f>
        <v>4.9000000000000004</v>
      </c>
      <c r="B36" s="8" t="str">
        <f>'WG Opening'!B52</f>
        <v>DT</v>
      </c>
      <c r="C36" s="8" t="str">
        <f>'WG Opening'!C52</f>
        <v>SC MAINT/RULES</v>
      </c>
      <c r="D36" s="2" t="str">
        <f>'WG Opening'!D52</f>
        <v>Beecher</v>
      </c>
      <c r="E36" s="157">
        <v>2</v>
      </c>
      <c r="F36" s="159">
        <f t="shared" si="0"/>
        <v>0.47083333333333333</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3">
      <c r="A37" s="2" t="str">
        <f>'WG Opening'!A53</f>
        <v>4.10</v>
      </c>
      <c r="B37" s="8" t="str">
        <f>'WG Opening'!B53</f>
        <v>DT</v>
      </c>
      <c r="C37" s="8" t="str">
        <f>'WG Opening'!C53</f>
        <v>TG 4me Revision to 2020</v>
      </c>
      <c r="D37" s="2" t="str">
        <f>'WG Opening'!D53</f>
        <v>Stuebing</v>
      </c>
      <c r="E37" s="157">
        <v>2</v>
      </c>
      <c r="F37" s="159">
        <f t="shared" si="0"/>
        <v>0.47222222222222221</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3">
      <c r="A38" s="2">
        <f>'WG Opening'!A54</f>
        <v>4.1100000000000003</v>
      </c>
      <c r="B38" s="8" t="str">
        <f>'WG Opening'!B54</f>
        <v>DT</v>
      </c>
      <c r="C38" s="8" t="str">
        <f>'WG Opening'!C54</f>
        <v>TG 6ma BAN/VAN Revision</v>
      </c>
      <c r="D38" s="2" t="str">
        <f>'WG Opening'!D54</f>
        <v>Kohno</v>
      </c>
      <c r="E38" s="157">
        <v>2</v>
      </c>
      <c r="F38" s="159">
        <f t="shared" si="0"/>
        <v>0.47361111111111109</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3">
      <c r="A39" s="2">
        <f>'WG Opening'!A55</f>
        <v>4.12</v>
      </c>
      <c r="B39" s="8" t="str">
        <f>'WG Opening'!B55</f>
        <v>DT</v>
      </c>
      <c r="C39" s="8" t="str">
        <f>'WG Opening'!C55</f>
        <v>TG 7a OCC Amendment</v>
      </c>
      <c r="D39" s="2" t="str">
        <f>'WG Opening'!D55</f>
        <v>Jang</v>
      </c>
      <c r="E39" s="157">
        <v>2</v>
      </c>
      <c r="F39" s="159">
        <f t="shared" si="0"/>
        <v>0.47499999999999998</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3">
      <c r="A40" s="2" t="str">
        <f>'WG Opening'!A56</f>
        <v>4.13</v>
      </c>
      <c r="B40" s="8" t="str">
        <f>'WG Opening'!B56</f>
        <v>DT</v>
      </c>
      <c r="C40" s="8" t="str">
        <f>'WG Opening'!C56</f>
        <v>IG NG-OCC</v>
      </c>
      <c r="D40" s="2" t="str">
        <f>'WG Opening'!D56</f>
        <v>Jang</v>
      </c>
      <c r="E40" s="157">
        <v>2</v>
      </c>
      <c r="F40" s="159">
        <f t="shared" si="0"/>
        <v>0.47638888888888886</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3">
      <c r="A41" s="2">
        <f>'WG Opening'!A57</f>
        <v>4.1399999999999997</v>
      </c>
      <c r="B41" s="8" t="str">
        <f>'WG Opening'!B57</f>
        <v>DT</v>
      </c>
      <c r="C41" s="8" t="str">
        <f>'WG Opening'!C57</f>
        <v>TG 14 UWB-AHN New Standard - IN HIBERNATION</v>
      </c>
      <c r="D41" s="2" t="str">
        <f>'WG Opening'!D57</f>
        <v>Beecher</v>
      </c>
      <c r="E41" s="157">
        <v>0</v>
      </c>
      <c r="F41" s="159">
        <f t="shared" si="0"/>
        <v>0.47777777777777775</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3">
      <c r="A42" s="2" t="str">
        <f>'WG Opening'!A58</f>
        <v>4.15</v>
      </c>
      <c r="B42" s="8" t="str">
        <f>'WG Opening'!B58</f>
        <v>DT</v>
      </c>
      <c r="C42" s="8" t="str">
        <f>'WG Opening'!C58</f>
        <v>TG 15 NB-AHN New Standard - IN HIBERNATION</v>
      </c>
      <c r="D42" s="2" t="str">
        <f>'WG Opening'!D58</f>
        <v>Powell</v>
      </c>
      <c r="E42" s="157">
        <v>0</v>
      </c>
      <c r="F42" s="159">
        <f t="shared" si="0"/>
        <v>0.47777777777777775</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3">
      <c r="A43" s="2" t="str">
        <f>'WG Opening'!A59</f>
        <v>4.16</v>
      </c>
      <c r="B43" s="8" t="str">
        <f>'WG Opening'!B59</f>
        <v>DT</v>
      </c>
      <c r="C43" s="8" t="str">
        <f>'WG Opening'!C59</f>
        <v>TG 16t Lic-NB Amendment</v>
      </c>
      <c r="D43" s="2" t="str">
        <f>'WG Opening'!D59</f>
        <v>Godfrey</v>
      </c>
      <c r="E43" s="157">
        <v>2</v>
      </c>
      <c r="F43" s="159">
        <f t="shared" si="0"/>
        <v>0.47777777777777775</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3">
      <c r="A44" s="2" t="str">
        <f>'WG Opening'!A60</f>
        <v>4.17</v>
      </c>
      <c r="B44" s="8" t="str">
        <f>'WG Opening'!B60</f>
        <v>DT</v>
      </c>
      <c r="C44" s="8" t="str">
        <f>'WG Opening'!C60</f>
        <v>SC THz</v>
      </c>
      <c r="D44" s="2" t="str">
        <f>'WG Opening'!D60</f>
        <v>Kurner</v>
      </c>
      <c r="E44" s="157">
        <v>4</v>
      </c>
      <c r="F44" s="159">
        <f t="shared" si="0"/>
        <v>0.47916666666666663</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s="23" customFormat="1" ht="15" customHeight="1" x14ac:dyDescent="0.3">
      <c r="A45" s="161" t="s">
        <v>273</v>
      </c>
      <c r="B45" s="2" t="s">
        <v>3</v>
      </c>
      <c r="C45" s="24" t="s">
        <v>26</v>
      </c>
      <c r="D45" s="24" t="s">
        <v>156</v>
      </c>
      <c r="E45" s="158">
        <v>10</v>
      </c>
      <c r="F45" s="159">
        <f t="shared" si="0"/>
        <v>0.4819444444444444</v>
      </c>
      <c r="G45" s="79"/>
      <c r="H45" s="65"/>
      <c r="I45" s="65"/>
      <c r="J45" s="2"/>
    </row>
    <row r="46" spans="1:255" customFormat="1" ht="15" customHeight="1" x14ac:dyDescent="0.3">
      <c r="A46" s="161" t="s">
        <v>274</v>
      </c>
      <c r="B46" s="2" t="s">
        <v>3</v>
      </c>
      <c r="C46" s="24"/>
      <c r="D46" s="24"/>
      <c r="E46" s="158">
        <v>0</v>
      </c>
      <c r="F46" s="159">
        <f t="shared" si="0"/>
        <v>0.48888888888888882</v>
      </c>
      <c r="G46" s="79"/>
      <c r="H46" s="65"/>
      <c r="I46" s="65"/>
      <c r="J46" s="2" t="s">
        <v>202</v>
      </c>
    </row>
    <row r="47" spans="1:255" customFormat="1" ht="15" customHeight="1" x14ac:dyDescent="0.3">
      <c r="A47" s="161" t="s">
        <v>275</v>
      </c>
      <c r="B47" s="2" t="s">
        <v>3</v>
      </c>
      <c r="C47" s="24"/>
      <c r="D47" s="24"/>
      <c r="E47" s="158">
        <v>0</v>
      </c>
      <c r="F47" s="159">
        <f t="shared" si="0"/>
        <v>0.48888888888888882</v>
      </c>
      <c r="G47" s="79"/>
      <c r="H47" s="65"/>
      <c r="I47" s="65"/>
      <c r="J47" s="2"/>
    </row>
    <row r="48" spans="1:255" customFormat="1" ht="15" customHeight="1" x14ac:dyDescent="0.3">
      <c r="A48" s="161" t="s">
        <v>272</v>
      </c>
      <c r="B48" s="2" t="s">
        <v>3</v>
      </c>
      <c r="C48" s="24"/>
      <c r="D48" s="24"/>
      <c r="E48" s="158">
        <v>0</v>
      </c>
      <c r="F48" s="159">
        <f t="shared" si="0"/>
        <v>0.48888888888888882</v>
      </c>
      <c r="G48" s="79"/>
      <c r="H48" s="65"/>
      <c r="I48" s="65"/>
      <c r="J48" s="2"/>
    </row>
    <row r="49" spans="1:255" ht="15" customHeight="1" x14ac:dyDescent="0.3">
      <c r="A49" s="4"/>
      <c r="B49" s="2"/>
      <c r="C49" s="13"/>
      <c r="D49" s="2"/>
      <c r="E49" s="157">
        <v>0</v>
      </c>
      <c r="F49" s="159">
        <f t="shared" si="0"/>
        <v>0.48888888888888882</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3">
      <c r="A50" s="2" t="str">
        <f>'WG Opening'!A62</f>
        <v>5</v>
      </c>
      <c r="B50" s="2" t="str">
        <f>'WG Opening'!B62</f>
        <v>*</v>
      </c>
      <c r="C50" s="2" t="str">
        <f>'WG Opening'!C62</f>
        <v>NEW BUSINESS</v>
      </c>
      <c r="D50" s="2" t="str">
        <f>'WG Opening'!D62</f>
        <v>Powell</v>
      </c>
      <c r="E50" s="157">
        <v>1</v>
      </c>
      <c r="F50" s="159">
        <f t="shared" si="0"/>
        <v>0.48888888888888882</v>
      </c>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c r="HZ50" s="12"/>
      <c r="IA50" s="12"/>
      <c r="IB50" s="12"/>
      <c r="IC50" s="12"/>
      <c r="ID50" s="12"/>
      <c r="IE50" s="12"/>
      <c r="IF50" s="12"/>
      <c r="IG50" s="12"/>
      <c r="IH50" s="12"/>
      <c r="II50" s="12"/>
      <c r="IJ50" s="12"/>
      <c r="IK50" s="12"/>
      <c r="IL50" s="12"/>
      <c r="IM50" s="12"/>
      <c r="IN50" s="12"/>
      <c r="IO50" s="12"/>
      <c r="IP50" s="12"/>
      <c r="IQ50" s="12"/>
      <c r="IR50" s="12"/>
      <c r="IS50" s="12"/>
      <c r="IT50" s="12"/>
      <c r="IU50" s="12"/>
    </row>
    <row r="51" spans="1:255" ht="15" customHeight="1" x14ac:dyDescent="0.3">
      <c r="A51" s="20"/>
      <c r="B51" s="2"/>
      <c r="C51" s="21"/>
      <c r="D51" s="2"/>
      <c r="E51" s="157">
        <v>0</v>
      </c>
      <c r="F51" s="159">
        <f t="shared" si="0"/>
        <v>0.48958333333333326</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customFormat="1" x14ac:dyDescent="0.3">
      <c r="A52" s="2" t="str">
        <f>'WG Opening'!A64</f>
        <v>6</v>
      </c>
      <c r="B52" s="2" t="str">
        <f>'WG Opening'!B64</f>
        <v>*</v>
      </c>
      <c r="C52" s="2" t="str">
        <f>'WG Opening'!C64</f>
        <v>AOB</v>
      </c>
      <c r="D52" s="2" t="str">
        <f>'WG Opening'!D64</f>
        <v>Powell</v>
      </c>
      <c r="E52" s="157">
        <v>1</v>
      </c>
      <c r="F52" s="159">
        <f t="shared" si="0"/>
        <v>0.48958333333333326</v>
      </c>
    </row>
    <row r="53" spans="1:255" customFormat="1" x14ac:dyDescent="0.3">
      <c r="A53" s="4"/>
      <c r="B53" s="2"/>
      <c r="C53" s="29"/>
      <c r="D53" s="2"/>
      <c r="E53" s="157">
        <v>0</v>
      </c>
      <c r="F53" s="159">
        <f t="shared" si="0"/>
        <v>0.4902777777777777</v>
      </c>
    </row>
    <row r="54" spans="1:255" ht="15" customHeight="1" x14ac:dyDescent="0.3">
      <c r="A54" s="4" t="s">
        <v>40</v>
      </c>
      <c r="B54" s="2" t="s">
        <v>2</v>
      </c>
      <c r="C54" s="1" t="s">
        <v>233</v>
      </c>
      <c r="D54" s="2" t="str">
        <f>'WG Opening'!D67</f>
        <v>Powell</v>
      </c>
      <c r="E54" s="157">
        <v>1</v>
      </c>
      <c r="F54" s="159">
        <f t="shared" si="0"/>
        <v>0.4902777777777777</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ht="15" customHeight="1" x14ac:dyDescent="0.3">
      <c r="A55" s="4"/>
      <c r="B55" s="2"/>
      <c r="C55" s="2"/>
      <c r="D55" s="2"/>
      <c r="E55" s="153"/>
      <c r="F55" s="159">
        <f t="shared" si="0"/>
        <v>0.49097222222222214</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3">
      <c r="A56" s="4"/>
      <c r="B56" s="2"/>
      <c r="C56" s="2"/>
      <c r="D56" s="2"/>
      <c r="E56" s="153"/>
      <c r="F56" s="159"/>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3">
      <c r="A57" s="20"/>
      <c r="B57" s="2" t="s">
        <v>5</v>
      </c>
      <c r="C57" s="5" t="str">
        <f>'WG Opening'!C70</f>
        <v>ME - Motion, External        MI - Motion, Internal</v>
      </c>
      <c r="D57" s="2"/>
      <c r="E57" s="153" t="s">
        <v>5</v>
      </c>
      <c r="F57" s="159"/>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c r="GQ57" s="18"/>
      <c r="GR57" s="18"/>
      <c r="GS57" s="18"/>
      <c r="GT57" s="18"/>
      <c r="GU57" s="18"/>
      <c r="GV57" s="18"/>
      <c r="GW57" s="18"/>
      <c r="GX57" s="18"/>
      <c r="GY57" s="18"/>
      <c r="GZ57" s="18"/>
      <c r="HA57" s="18"/>
      <c r="HB57" s="18"/>
      <c r="HC57" s="18"/>
      <c r="HD57" s="18"/>
      <c r="HE57" s="18"/>
      <c r="HF57" s="18"/>
      <c r="HG57" s="18"/>
      <c r="HH57" s="18"/>
      <c r="HI57" s="18"/>
      <c r="HJ57" s="18"/>
      <c r="HK57" s="18"/>
      <c r="HL57" s="18"/>
      <c r="HM57" s="18"/>
      <c r="HN57" s="18"/>
      <c r="HO57" s="18"/>
      <c r="HP57" s="18"/>
      <c r="HQ57" s="18"/>
      <c r="HR57" s="18"/>
      <c r="HS57" s="18"/>
      <c r="HT57" s="18"/>
      <c r="HU57" s="18"/>
      <c r="HV57" s="18"/>
      <c r="HW57" s="18"/>
      <c r="HX57" s="18"/>
      <c r="HY57" s="18"/>
      <c r="HZ57" s="18"/>
      <c r="IA57" s="18"/>
      <c r="IB57" s="18"/>
      <c r="IC57" s="18"/>
      <c r="ID57" s="18"/>
      <c r="IE57" s="18"/>
      <c r="IF57" s="18"/>
      <c r="IG57" s="18"/>
      <c r="IH57" s="18"/>
      <c r="II57" s="18"/>
      <c r="IJ57" s="18"/>
      <c r="IK57" s="18"/>
      <c r="IL57" s="18"/>
      <c r="IM57" s="18"/>
      <c r="IN57" s="18"/>
      <c r="IO57" s="18"/>
      <c r="IP57" s="18"/>
      <c r="IQ57" s="18"/>
      <c r="IR57" s="18"/>
      <c r="IS57" s="18"/>
      <c r="IT57" s="18"/>
      <c r="IU57" s="18"/>
    </row>
    <row r="58" spans="1:255" ht="15" customHeight="1" x14ac:dyDescent="0.3">
      <c r="A58" s="20" t="s">
        <v>5</v>
      </c>
      <c r="B58" s="2"/>
      <c r="C58" s="5" t="str">
        <f>'WG Opening'!C71</f>
        <v>DT - Discussion Topic         II - Information Item</v>
      </c>
      <c r="D58" s="2"/>
      <c r="E58" s="153"/>
      <c r="F58" s="153"/>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18"/>
      <c r="EQ58" s="18"/>
      <c r="ER58" s="18"/>
      <c r="ES58" s="18"/>
      <c r="ET58" s="18"/>
      <c r="EU58" s="18"/>
      <c r="EV58" s="18"/>
      <c r="EW58" s="18"/>
      <c r="EX58" s="18"/>
      <c r="EY58" s="18"/>
      <c r="EZ58" s="18"/>
      <c r="FA58" s="18"/>
      <c r="FB58" s="18"/>
      <c r="FC58" s="18"/>
      <c r="FD58" s="18"/>
      <c r="FE58" s="18"/>
      <c r="FF58" s="18"/>
      <c r="FG58" s="18"/>
      <c r="FH58" s="18"/>
      <c r="FI58" s="18"/>
      <c r="FJ58" s="18"/>
      <c r="FK58" s="18"/>
      <c r="FL58" s="18"/>
      <c r="FM58" s="18"/>
      <c r="FN58" s="18"/>
      <c r="FO58" s="18"/>
      <c r="FP58" s="18"/>
      <c r="FQ58" s="18"/>
      <c r="FR58" s="18"/>
      <c r="FS58" s="18"/>
      <c r="FT58" s="18"/>
      <c r="FU58" s="18"/>
      <c r="FV58" s="18"/>
      <c r="FW58" s="18"/>
      <c r="FX58" s="18"/>
      <c r="FY58" s="18"/>
      <c r="FZ58" s="18"/>
      <c r="GA58" s="18"/>
      <c r="GB58" s="18"/>
      <c r="GC58" s="18"/>
      <c r="GD58" s="18"/>
      <c r="GE58" s="18"/>
      <c r="GF58" s="18"/>
      <c r="GG58" s="18"/>
      <c r="GH58" s="18"/>
      <c r="GI58" s="18"/>
      <c r="GJ58" s="18"/>
      <c r="GK58" s="18"/>
      <c r="GL58" s="18"/>
      <c r="GM58" s="18"/>
      <c r="GN58" s="18"/>
      <c r="GO58" s="18"/>
      <c r="GP58" s="18"/>
      <c r="GQ58" s="18"/>
      <c r="GR58" s="18"/>
      <c r="GS58" s="18"/>
      <c r="GT58" s="18"/>
      <c r="GU58" s="18"/>
      <c r="GV58" s="18"/>
      <c r="GW58" s="18"/>
      <c r="GX58" s="18"/>
      <c r="GY58" s="18"/>
      <c r="GZ58" s="18"/>
      <c r="HA58" s="18"/>
      <c r="HB58" s="18"/>
      <c r="HC58" s="18"/>
      <c r="HD58" s="18"/>
      <c r="HE58" s="18"/>
      <c r="HF58" s="18"/>
      <c r="HG58" s="18"/>
      <c r="HH58" s="18"/>
      <c r="HI58" s="18"/>
      <c r="HJ58" s="18"/>
      <c r="HK58" s="18"/>
      <c r="HL58" s="18"/>
      <c r="HM58" s="18"/>
      <c r="HN58" s="18"/>
      <c r="HO58" s="18"/>
      <c r="HP58" s="18"/>
      <c r="HQ58" s="18"/>
      <c r="HR58" s="18"/>
      <c r="HS58" s="18"/>
      <c r="HT58" s="18"/>
      <c r="HU58" s="18"/>
      <c r="HV58" s="18"/>
      <c r="HW58" s="18"/>
      <c r="HX58" s="18"/>
      <c r="HY58" s="18"/>
      <c r="HZ58" s="18"/>
      <c r="IA58" s="18"/>
      <c r="IB58" s="18"/>
      <c r="IC58" s="18"/>
      <c r="ID58" s="18"/>
      <c r="IE58" s="18"/>
      <c r="IF58" s="18"/>
      <c r="IG58" s="18"/>
      <c r="IH58" s="18"/>
      <c r="II58" s="18"/>
      <c r="IJ58" s="18"/>
      <c r="IK58" s="18"/>
      <c r="IL58" s="18"/>
      <c r="IM58" s="18"/>
      <c r="IN58" s="18"/>
      <c r="IO58" s="18"/>
      <c r="IP58" s="18"/>
      <c r="IQ58" s="18"/>
      <c r="IR58" s="18"/>
      <c r="IS58" s="18"/>
      <c r="IT58" s="18"/>
      <c r="IU58" s="18"/>
    </row>
    <row r="59" spans="1:255" ht="15.5" x14ac:dyDescent="0.3">
      <c r="A59" s="20"/>
      <c r="B59" s="2"/>
      <c r="C59" s="5" t="str">
        <f>'WG Opening'!C72</f>
        <v>Category  (* = consent agenda)</v>
      </c>
      <c r="D59" s="2"/>
      <c r="E59" s="153"/>
      <c r="F59" s="159"/>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18"/>
      <c r="DT59" s="18"/>
      <c r="DU59" s="18"/>
      <c r="DV59" s="18"/>
      <c r="DW59" s="18"/>
      <c r="DX59" s="18"/>
      <c r="DY59" s="18"/>
      <c r="DZ59" s="18"/>
      <c r="EA59" s="18"/>
      <c r="EB59" s="18"/>
      <c r="EC59" s="18"/>
      <c r="ED59" s="18"/>
      <c r="EE59" s="18"/>
      <c r="EF59" s="18"/>
      <c r="EG59" s="18"/>
      <c r="EH59" s="18"/>
      <c r="EI59" s="18"/>
      <c r="EJ59" s="18"/>
      <c r="EK59" s="18"/>
      <c r="EL59" s="18"/>
      <c r="EM59" s="18"/>
      <c r="EN59" s="18"/>
      <c r="EO59" s="18"/>
      <c r="EP59" s="18"/>
      <c r="EQ59" s="18"/>
      <c r="ER59" s="18"/>
      <c r="ES59" s="18"/>
      <c r="ET59" s="18"/>
      <c r="EU59" s="18"/>
      <c r="EV59" s="18"/>
      <c r="EW59" s="18"/>
      <c r="EX59" s="18"/>
      <c r="EY59" s="18"/>
      <c r="EZ59" s="18"/>
      <c r="FA59" s="18"/>
      <c r="FB59" s="18"/>
      <c r="FC59" s="18"/>
      <c r="FD59" s="18"/>
      <c r="FE59" s="18"/>
      <c r="FF59" s="18"/>
      <c r="FG59" s="18"/>
      <c r="FH59" s="18"/>
      <c r="FI59" s="18"/>
      <c r="FJ59" s="18"/>
      <c r="FK59" s="18"/>
      <c r="FL59" s="18"/>
      <c r="FM59" s="18"/>
      <c r="FN59" s="18"/>
      <c r="FO59" s="18"/>
      <c r="FP59" s="18"/>
      <c r="FQ59" s="18"/>
      <c r="FR59" s="18"/>
      <c r="FS59" s="18"/>
      <c r="FT59" s="18"/>
      <c r="FU59" s="18"/>
      <c r="FV59" s="18"/>
      <c r="FW59" s="18"/>
      <c r="FX59" s="18"/>
      <c r="FY59" s="18"/>
      <c r="FZ59" s="18"/>
      <c r="GA59" s="18"/>
      <c r="GB59" s="18"/>
      <c r="GC59" s="18"/>
      <c r="GD59" s="18"/>
      <c r="GE59" s="18"/>
      <c r="GF59" s="18"/>
      <c r="GG59" s="18"/>
      <c r="GH59" s="18"/>
      <c r="GI59" s="18"/>
      <c r="GJ59" s="18"/>
      <c r="GK59" s="18"/>
      <c r="GL59" s="18"/>
      <c r="GM59" s="18"/>
      <c r="GN59" s="18"/>
      <c r="GO59" s="18"/>
      <c r="GP59" s="18"/>
      <c r="GQ59" s="18"/>
      <c r="GR59" s="18"/>
      <c r="GS59" s="18"/>
      <c r="GT59" s="18"/>
      <c r="GU59" s="18"/>
      <c r="GV59" s="18"/>
      <c r="GW59" s="18"/>
      <c r="GX59" s="18"/>
      <c r="GY59" s="18"/>
      <c r="GZ59" s="18"/>
      <c r="HA59" s="18"/>
      <c r="HB59" s="18"/>
      <c r="HC59" s="18"/>
      <c r="HD59" s="18"/>
      <c r="HE59" s="18"/>
      <c r="HF59" s="18"/>
      <c r="HG59" s="18"/>
      <c r="HH59" s="18"/>
      <c r="HI59" s="18"/>
      <c r="HJ59" s="18"/>
      <c r="HK59" s="18"/>
      <c r="HL59" s="18"/>
      <c r="HM59" s="18"/>
      <c r="HN59" s="18"/>
      <c r="HO59" s="18"/>
      <c r="HP59" s="18"/>
      <c r="HQ59" s="18"/>
      <c r="HR59" s="18"/>
      <c r="HS59" s="18"/>
      <c r="HT59" s="18"/>
      <c r="HU59" s="18"/>
      <c r="HV59" s="18"/>
      <c r="HW59" s="18"/>
      <c r="HX59" s="18"/>
      <c r="HY59" s="18"/>
      <c r="HZ59" s="18"/>
      <c r="IA59" s="18"/>
      <c r="IB59" s="18"/>
      <c r="IC59" s="18"/>
      <c r="ID59" s="18"/>
      <c r="IE59" s="18"/>
      <c r="IF59" s="18"/>
      <c r="IG59" s="18"/>
      <c r="IH59" s="18"/>
      <c r="II59" s="18"/>
      <c r="IJ59" s="18"/>
      <c r="IK59" s="18"/>
      <c r="IL59" s="18"/>
      <c r="IM59" s="18"/>
      <c r="IN59" s="18"/>
      <c r="IO59" s="18"/>
      <c r="IP59" s="18"/>
      <c r="IQ59" s="18"/>
      <c r="IR59" s="18"/>
      <c r="IS59" s="18"/>
      <c r="IT59" s="18"/>
      <c r="IU59" s="18"/>
    </row>
    <row r="60" spans="1:255" ht="15.5" x14ac:dyDescent="0.3">
      <c r="A60" s="25"/>
      <c r="B60" s="2"/>
      <c r="C60" s="14"/>
      <c r="D60" s="2"/>
      <c r="E60" s="153"/>
      <c r="F60" s="159"/>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18"/>
      <c r="GQ60" s="18"/>
      <c r="GR60" s="18"/>
      <c r="GS60" s="18"/>
      <c r="GT60" s="18"/>
      <c r="GU60" s="18"/>
      <c r="GV60" s="18"/>
      <c r="GW60" s="18"/>
      <c r="GX60" s="18"/>
      <c r="GY60" s="18"/>
      <c r="GZ60" s="18"/>
      <c r="HA60" s="18"/>
      <c r="HB60" s="18"/>
      <c r="HC60" s="18"/>
      <c r="HD60" s="18"/>
      <c r="HE60" s="18"/>
      <c r="HF60" s="18"/>
      <c r="HG60" s="18"/>
      <c r="HH60" s="18"/>
      <c r="HI60" s="18"/>
      <c r="HJ60" s="18"/>
      <c r="HK60" s="18"/>
      <c r="HL60" s="18"/>
      <c r="HM60" s="18"/>
      <c r="HN60" s="18"/>
      <c r="HO60" s="18"/>
      <c r="HP60" s="18"/>
      <c r="HQ60" s="18"/>
      <c r="HR60" s="18"/>
      <c r="HS60" s="18"/>
      <c r="HT60" s="18"/>
      <c r="HU60" s="18"/>
      <c r="HV60" s="18"/>
      <c r="HW60" s="18"/>
      <c r="HX60" s="18"/>
      <c r="HY60" s="18"/>
      <c r="HZ60" s="18"/>
      <c r="IA60" s="18"/>
      <c r="IB60" s="18"/>
      <c r="IC60" s="18"/>
      <c r="ID60" s="18"/>
      <c r="IE60" s="18"/>
      <c r="IF60" s="18"/>
      <c r="IG60" s="18"/>
      <c r="IH60" s="18"/>
      <c r="II60" s="18"/>
      <c r="IJ60" s="18"/>
      <c r="IK60" s="18"/>
      <c r="IL60" s="18"/>
      <c r="IM60" s="18"/>
      <c r="IN60" s="18"/>
      <c r="IO60" s="18"/>
      <c r="IP60" s="18"/>
      <c r="IQ60" s="18"/>
      <c r="IR60" s="18"/>
      <c r="IS60" s="18"/>
      <c r="IT60" s="18"/>
      <c r="IU60" s="18"/>
    </row>
    <row r="61" spans="1:255" x14ac:dyDescent="0.25">
      <c r="C61" s="15"/>
      <c r="E61" s="155"/>
    </row>
    <row r="62" spans="1:255" x14ac:dyDescent="0.25">
      <c r="C62" s="15"/>
      <c r="E62" s="155"/>
    </row>
    <row r="63" spans="1:255" x14ac:dyDescent="0.25">
      <c r="C63" s="15"/>
      <c r="E63" s="155"/>
    </row>
    <row r="64" spans="1:255" x14ac:dyDescent="0.25">
      <c r="C64" s="15"/>
      <c r="E64" s="155"/>
    </row>
    <row r="65" spans="1:5" x14ac:dyDescent="0.25">
      <c r="C65" s="15"/>
      <c r="E65" s="155"/>
    </row>
    <row r="66" spans="1:5" x14ac:dyDescent="0.25">
      <c r="C66" s="15"/>
      <c r="E66" s="155"/>
    </row>
    <row r="67" spans="1:5" x14ac:dyDescent="0.25">
      <c r="C67" s="15"/>
      <c r="E67" s="155"/>
    </row>
    <row r="68" spans="1:5" x14ac:dyDescent="0.25">
      <c r="C68" s="15"/>
      <c r="E68" s="155"/>
    </row>
    <row r="69" spans="1:5" x14ac:dyDescent="0.25">
      <c r="A69" s="15"/>
      <c r="C69" s="15"/>
      <c r="E69" s="155"/>
    </row>
    <row r="70" spans="1:5" x14ac:dyDescent="0.25">
      <c r="A70" s="15"/>
      <c r="C70" s="15"/>
      <c r="E70" s="155"/>
    </row>
    <row r="71" spans="1:5" x14ac:dyDescent="0.25">
      <c r="A71" s="15"/>
    </row>
    <row r="72" spans="1:5" x14ac:dyDescent="0.25">
      <c r="A72" s="15"/>
    </row>
    <row r="73" spans="1:5" x14ac:dyDescent="0.25">
      <c r="A73" s="15"/>
    </row>
    <row r="84" spans="1:5" x14ac:dyDescent="0.25">
      <c r="A84" s="15"/>
    </row>
    <row r="85" spans="1:5" ht="16.5" customHeight="1" x14ac:dyDescent="0.25">
      <c r="A85" s="15"/>
    </row>
    <row r="86" spans="1:5" ht="16.5" customHeight="1" x14ac:dyDescent="0.25">
      <c r="A86" s="15"/>
      <c r="C86" s="15"/>
      <c r="E86" s="155"/>
    </row>
    <row r="87" spans="1:5" ht="16.5" customHeight="1" x14ac:dyDescent="0.25">
      <c r="A87" s="15"/>
      <c r="C87" s="15"/>
      <c r="E87" s="155"/>
    </row>
    <row r="88" spans="1:5" ht="16.5" customHeight="1" x14ac:dyDescent="0.25">
      <c r="A88" s="15"/>
      <c r="C88" s="15"/>
      <c r="E88" s="155"/>
    </row>
    <row r="89" spans="1:5" ht="16.5" customHeight="1" x14ac:dyDescent="0.25">
      <c r="A89" s="15"/>
      <c r="C89" s="15"/>
      <c r="E89" s="155"/>
    </row>
    <row r="90" spans="1:5" x14ac:dyDescent="0.25">
      <c r="A90" s="15"/>
      <c r="C90" s="15"/>
      <c r="E90" s="155"/>
    </row>
  </sheetData>
  <mergeCells count="9">
    <mergeCell ref="D19:D24"/>
    <mergeCell ref="E19:E24"/>
    <mergeCell ref="F19:F24"/>
    <mergeCell ref="A1:F1"/>
    <mergeCell ref="A2:F2"/>
    <mergeCell ref="E3:F3"/>
    <mergeCell ref="D5:D11"/>
    <mergeCell ref="E5:E11"/>
    <mergeCell ref="F5:F11"/>
  </mergeCells>
  <hyperlinks>
    <hyperlink ref="C7" r:id="rId1" display="https://grouper.ieee.org/groups/802/15/pub/Meeting_Plan.html" xr:uid="{C24B7155-DA2B-460A-B5AF-7C14C03B316E}"/>
    <hyperlink ref="C6" r:id="rId2" display="http://grouper.ieee.org/groups/802/15/calendar.html" xr:uid="{F7784978-3D3B-49C5-ADC9-BD0C538E6925}"/>
  </hyperlinks>
  <pageMargins left="0.7" right="0.7" top="0.75" bottom="0.75" header="0.3" footer="0.3"/>
  <pageSetup orientation="portrait" horizontalDpi="300" verticalDpi="300" r:id="rId3"/>
  <ignoredErrors>
    <ignoredError sqref="A49 A16:A17 A26 A53:A54 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62D5F-5CED-4837-9A2B-17F4CDDCF698}">
  <dimension ref="A1:IV85"/>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 x14ac:dyDescent="0.25"/>
  <cols>
    <col min="1" max="1" width="5.58203125" style="19" customWidth="1"/>
    <col min="2" max="2" width="3.58203125" style="15" customWidth="1"/>
    <col min="3" max="3" width="62.83203125" style="16" customWidth="1"/>
    <col min="4" max="4" width="11.58203125" style="15" customWidth="1"/>
    <col min="5" max="5" width="3.1640625" style="156" customWidth="1"/>
    <col min="6" max="6" width="8.75" style="155" customWidth="1"/>
    <col min="7" max="7" width="9" style="15" customWidth="1"/>
    <col min="8" max="8" width="7.83203125" style="17" customWidth="1"/>
    <col min="9" max="9" width="8.58203125" style="17" customWidth="1"/>
    <col min="10" max="10" width="50.58203125" style="67" customWidth="1"/>
    <col min="11" max="11" width="10.58203125" style="15" customWidth="1"/>
    <col min="12" max="256" width="9.4140625" style="15"/>
    <col min="257" max="257" width="6.25" style="15" customWidth="1"/>
    <col min="258" max="258" width="4.75" style="15" customWidth="1"/>
    <col min="259" max="259" width="55.83203125" style="15" customWidth="1"/>
    <col min="260" max="260" width="2.75" style="15" customWidth="1"/>
    <col min="261" max="261" width="14.75" style="15" customWidth="1"/>
    <col min="262" max="262" width="3.25" style="15" customWidth="1"/>
    <col min="263" max="263" width="8.1640625" style="15" customWidth="1"/>
    <col min="264" max="264" width="4.1640625" style="15" customWidth="1"/>
    <col min="265" max="512" width="9.4140625" style="15"/>
    <col min="513" max="513" width="6.25" style="15" customWidth="1"/>
    <col min="514" max="514" width="4.75" style="15" customWidth="1"/>
    <col min="515" max="515" width="55.83203125" style="15" customWidth="1"/>
    <col min="516" max="516" width="2.75" style="15" customWidth="1"/>
    <col min="517" max="517" width="14.75" style="15" customWidth="1"/>
    <col min="518" max="518" width="3.25" style="15" customWidth="1"/>
    <col min="519" max="519" width="8.1640625" style="15" customWidth="1"/>
    <col min="520" max="520" width="4.1640625" style="15" customWidth="1"/>
    <col min="521" max="768" width="9.4140625" style="15"/>
    <col min="769" max="769" width="6.25" style="15" customWidth="1"/>
    <col min="770" max="770" width="4.75" style="15" customWidth="1"/>
    <col min="771" max="771" width="55.83203125" style="15" customWidth="1"/>
    <col min="772" max="772" width="2.75" style="15" customWidth="1"/>
    <col min="773" max="773" width="14.75" style="15" customWidth="1"/>
    <col min="774" max="774" width="3.25" style="15" customWidth="1"/>
    <col min="775" max="775" width="8.1640625" style="15" customWidth="1"/>
    <col min="776" max="776" width="4.1640625" style="15" customWidth="1"/>
    <col min="777" max="1024" width="9.4140625" style="15"/>
    <col min="1025" max="1025" width="6.25" style="15" customWidth="1"/>
    <col min="1026" max="1026" width="4.75" style="15" customWidth="1"/>
    <col min="1027" max="1027" width="55.83203125" style="15" customWidth="1"/>
    <col min="1028" max="1028" width="2.75" style="15" customWidth="1"/>
    <col min="1029" max="1029" width="14.75" style="15" customWidth="1"/>
    <col min="1030" max="1030" width="3.25" style="15" customWidth="1"/>
    <col min="1031" max="1031" width="8.1640625" style="15" customWidth="1"/>
    <col min="1032" max="1032" width="4.1640625" style="15" customWidth="1"/>
    <col min="1033" max="1280" width="9.4140625" style="15"/>
    <col min="1281" max="1281" width="6.25" style="15" customWidth="1"/>
    <col min="1282" max="1282" width="4.75" style="15" customWidth="1"/>
    <col min="1283" max="1283" width="55.83203125" style="15" customWidth="1"/>
    <col min="1284" max="1284" width="2.75" style="15" customWidth="1"/>
    <col min="1285" max="1285" width="14.75" style="15" customWidth="1"/>
    <col min="1286" max="1286" width="3.25" style="15" customWidth="1"/>
    <col min="1287" max="1287" width="8.1640625" style="15" customWidth="1"/>
    <col min="1288" max="1288" width="4.1640625" style="15" customWidth="1"/>
    <col min="1289" max="1536" width="9.4140625" style="15"/>
    <col min="1537" max="1537" width="6.25" style="15" customWidth="1"/>
    <col min="1538" max="1538" width="4.75" style="15" customWidth="1"/>
    <col min="1539" max="1539" width="55.83203125" style="15" customWidth="1"/>
    <col min="1540" max="1540" width="2.75" style="15" customWidth="1"/>
    <col min="1541" max="1541" width="14.75" style="15" customWidth="1"/>
    <col min="1542" max="1542" width="3.25" style="15" customWidth="1"/>
    <col min="1543" max="1543" width="8.1640625" style="15" customWidth="1"/>
    <col min="1544" max="1544" width="4.1640625" style="15" customWidth="1"/>
    <col min="1545" max="1792" width="9.4140625" style="15"/>
    <col min="1793" max="1793" width="6.25" style="15" customWidth="1"/>
    <col min="1794" max="1794" width="4.75" style="15" customWidth="1"/>
    <col min="1795" max="1795" width="55.83203125" style="15" customWidth="1"/>
    <col min="1796" max="1796" width="2.75" style="15" customWidth="1"/>
    <col min="1797" max="1797" width="14.75" style="15" customWidth="1"/>
    <col min="1798" max="1798" width="3.25" style="15" customWidth="1"/>
    <col min="1799" max="1799" width="8.1640625" style="15" customWidth="1"/>
    <col min="1800" max="1800" width="4.1640625" style="15" customWidth="1"/>
    <col min="1801" max="2048" width="9.4140625" style="15"/>
    <col min="2049" max="2049" width="6.25" style="15" customWidth="1"/>
    <col min="2050" max="2050" width="4.75" style="15" customWidth="1"/>
    <col min="2051" max="2051" width="55.83203125" style="15" customWidth="1"/>
    <col min="2052" max="2052" width="2.75" style="15" customWidth="1"/>
    <col min="2053" max="2053" width="14.75" style="15" customWidth="1"/>
    <col min="2054" max="2054" width="3.25" style="15" customWidth="1"/>
    <col min="2055" max="2055" width="8.1640625" style="15" customWidth="1"/>
    <col min="2056" max="2056" width="4.1640625" style="15" customWidth="1"/>
    <col min="2057" max="2304" width="9.4140625" style="15"/>
    <col min="2305" max="2305" width="6.25" style="15" customWidth="1"/>
    <col min="2306" max="2306" width="4.75" style="15" customWidth="1"/>
    <col min="2307" max="2307" width="55.83203125" style="15" customWidth="1"/>
    <col min="2308" max="2308" width="2.75" style="15" customWidth="1"/>
    <col min="2309" max="2309" width="14.75" style="15" customWidth="1"/>
    <col min="2310" max="2310" width="3.25" style="15" customWidth="1"/>
    <col min="2311" max="2311" width="8.1640625" style="15" customWidth="1"/>
    <col min="2312" max="2312" width="4.1640625" style="15" customWidth="1"/>
    <col min="2313" max="2560" width="9.4140625" style="15"/>
    <col min="2561" max="2561" width="6.25" style="15" customWidth="1"/>
    <col min="2562" max="2562" width="4.75" style="15" customWidth="1"/>
    <col min="2563" max="2563" width="55.83203125" style="15" customWidth="1"/>
    <col min="2564" max="2564" width="2.75" style="15" customWidth="1"/>
    <col min="2565" max="2565" width="14.75" style="15" customWidth="1"/>
    <col min="2566" max="2566" width="3.25" style="15" customWidth="1"/>
    <col min="2567" max="2567" width="8.1640625" style="15" customWidth="1"/>
    <col min="2568" max="2568" width="4.1640625" style="15" customWidth="1"/>
    <col min="2569" max="2816" width="9.4140625" style="15"/>
    <col min="2817" max="2817" width="6.25" style="15" customWidth="1"/>
    <col min="2818" max="2818" width="4.75" style="15" customWidth="1"/>
    <col min="2819" max="2819" width="55.83203125" style="15" customWidth="1"/>
    <col min="2820" max="2820" width="2.75" style="15" customWidth="1"/>
    <col min="2821" max="2821" width="14.75" style="15" customWidth="1"/>
    <col min="2822" max="2822" width="3.25" style="15" customWidth="1"/>
    <col min="2823" max="2823" width="8.1640625" style="15" customWidth="1"/>
    <col min="2824" max="2824" width="4.1640625" style="15" customWidth="1"/>
    <col min="2825" max="3072" width="9.4140625" style="15"/>
    <col min="3073" max="3073" width="6.25" style="15" customWidth="1"/>
    <col min="3074" max="3074" width="4.75" style="15" customWidth="1"/>
    <col min="3075" max="3075" width="55.83203125" style="15" customWidth="1"/>
    <col min="3076" max="3076" width="2.75" style="15" customWidth="1"/>
    <col min="3077" max="3077" width="14.75" style="15" customWidth="1"/>
    <col min="3078" max="3078" width="3.25" style="15" customWidth="1"/>
    <col min="3079" max="3079" width="8.1640625" style="15" customWidth="1"/>
    <col min="3080" max="3080" width="4.1640625" style="15" customWidth="1"/>
    <col min="3081" max="3328" width="9.4140625" style="15"/>
    <col min="3329" max="3329" width="6.25" style="15" customWidth="1"/>
    <col min="3330" max="3330" width="4.75" style="15" customWidth="1"/>
    <col min="3331" max="3331" width="55.83203125" style="15" customWidth="1"/>
    <col min="3332" max="3332" width="2.75" style="15" customWidth="1"/>
    <col min="3333" max="3333" width="14.75" style="15" customWidth="1"/>
    <col min="3334" max="3334" width="3.25" style="15" customWidth="1"/>
    <col min="3335" max="3335" width="8.1640625" style="15" customWidth="1"/>
    <col min="3336" max="3336" width="4.1640625" style="15" customWidth="1"/>
    <col min="3337" max="3584" width="9.4140625" style="15"/>
    <col min="3585" max="3585" width="6.25" style="15" customWidth="1"/>
    <col min="3586" max="3586" width="4.75" style="15" customWidth="1"/>
    <col min="3587" max="3587" width="55.83203125" style="15" customWidth="1"/>
    <col min="3588" max="3588" width="2.75" style="15" customWidth="1"/>
    <col min="3589" max="3589" width="14.75" style="15" customWidth="1"/>
    <col min="3590" max="3590" width="3.25" style="15" customWidth="1"/>
    <col min="3591" max="3591" width="8.1640625" style="15" customWidth="1"/>
    <col min="3592" max="3592" width="4.1640625" style="15" customWidth="1"/>
    <col min="3593" max="3840" width="9.4140625" style="15"/>
    <col min="3841" max="3841" width="6.25" style="15" customWidth="1"/>
    <col min="3842" max="3842" width="4.75" style="15" customWidth="1"/>
    <col min="3843" max="3843" width="55.83203125" style="15" customWidth="1"/>
    <col min="3844" max="3844" width="2.75" style="15" customWidth="1"/>
    <col min="3845" max="3845" width="14.75" style="15" customWidth="1"/>
    <col min="3846" max="3846" width="3.25" style="15" customWidth="1"/>
    <col min="3847" max="3847" width="8.1640625" style="15" customWidth="1"/>
    <col min="3848" max="3848" width="4.1640625" style="15" customWidth="1"/>
    <col min="3849" max="4096" width="9.4140625" style="15"/>
    <col min="4097" max="4097" width="6.25" style="15" customWidth="1"/>
    <col min="4098" max="4098" width="4.75" style="15" customWidth="1"/>
    <col min="4099" max="4099" width="55.83203125" style="15" customWidth="1"/>
    <col min="4100" max="4100" width="2.75" style="15" customWidth="1"/>
    <col min="4101" max="4101" width="14.75" style="15" customWidth="1"/>
    <col min="4102" max="4102" width="3.25" style="15" customWidth="1"/>
    <col min="4103" max="4103" width="8.1640625" style="15" customWidth="1"/>
    <col min="4104" max="4104" width="4.1640625" style="15" customWidth="1"/>
    <col min="4105" max="4352" width="9.4140625" style="15"/>
    <col min="4353" max="4353" width="6.25" style="15" customWidth="1"/>
    <col min="4354" max="4354" width="4.75" style="15" customWidth="1"/>
    <col min="4355" max="4355" width="55.83203125" style="15" customWidth="1"/>
    <col min="4356" max="4356" width="2.75" style="15" customWidth="1"/>
    <col min="4357" max="4357" width="14.75" style="15" customWidth="1"/>
    <col min="4358" max="4358" width="3.25" style="15" customWidth="1"/>
    <col min="4359" max="4359" width="8.1640625" style="15" customWidth="1"/>
    <col min="4360" max="4360" width="4.1640625" style="15" customWidth="1"/>
    <col min="4361" max="4608" width="9.4140625" style="15"/>
    <col min="4609" max="4609" width="6.25" style="15" customWidth="1"/>
    <col min="4610" max="4610" width="4.75" style="15" customWidth="1"/>
    <col min="4611" max="4611" width="55.83203125" style="15" customWidth="1"/>
    <col min="4612" max="4612" width="2.75" style="15" customWidth="1"/>
    <col min="4613" max="4613" width="14.75" style="15" customWidth="1"/>
    <col min="4614" max="4614" width="3.25" style="15" customWidth="1"/>
    <col min="4615" max="4615" width="8.1640625" style="15" customWidth="1"/>
    <col min="4616" max="4616" width="4.1640625" style="15" customWidth="1"/>
    <col min="4617" max="4864" width="9.4140625" style="15"/>
    <col min="4865" max="4865" width="6.25" style="15" customWidth="1"/>
    <col min="4866" max="4866" width="4.75" style="15" customWidth="1"/>
    <col min="4867" max="4867" width="55.83203125" style="15" customWidth="1"/>
    <col min="4868" max="4868" width="2.75" style="15" customWidth="1"/>
    <col min="4869" max="4869" width="14.75" style="15" customWidth="1"/>
    <col min="4870" max="4870" width="3.25" style="15" customWidth="1"/>
    <col min="4871" max="4871" width="8.1640625" style="15" customWidth="1"/>
    <col min="4872" max="4872" width="4.1640625" style="15" customWidth="1"/>
    <col min="4873" max="5120" width="9.4140625" style="15"/>
    <col min="5121" max="5121" width="6.25" style="15" customWidth="1"/>
    <col min="5122" max="5122" width="4.75" style="15" customWidth="1"/>
    <col min="5123" max="5123" width="55.83203125" style="15" customWidth="1"/>
    <col min="5124" max="5124" width="2.75" style="15" customWidth="1"/>
    <col min="5125" max="5125" width="14.75" style="15" customWidth="1"/>
    <col min="5126" max="5126" width="3.25" style="15" customWidth="1"/>
    <col min="5127" max="5127" width="8.1640625" style="15" customWidth="1"/>
    <col min="5128" max="5128" width="4.1640625" style="15" customWidth="1"/>
    <col min="5129" max="5376" width="9.4140625" style="15"/>
    <col min="5377" max="5377" width="6.25" style="15" customWidth="1"/>
    <col min="5378" max="5378" width="4.75" style="15" customWidth="1"/>
    <col min="5379" max="5379" width="55.83203125" style="15" customWidth="1"/>
    <col min="5380" max="5380" width="2.75" style="15" customWidth="1"/>
    <col min="5381" max="5381" width="14.75" style="15" customWidth="1"/>
    <col min="5382" max="5382" width="3.25" style="15" customWidth="1"/>
    <col min="5383" max="5383" width="8.1640625" style="15" customWidth="1"/>
    <col min="5384" max="5384" width="4.1640625" style="15" customWidth="1"/>
    <col min="5385" max="5632" width="9.4140625" style="15"/>
    <col min="5633" max="5633" width="6.25" style="15" customWidth="1"/>
    <col min="5634" max="5634" width="4.75" style="15" customWidth="1"/>
    <col min="5635" max="5635" width="55.83203125" style="15" customWidth="1"/>
    <col min="5636" max="5636" width="2.75" style="15" customWidth="1"/>
    <col min="5637" max="5637" width="14.75" style="15" customWidth="1"/>
    <col min="5638" max="5638" width="3.25" style="15" customWidth="1"/>
    <col min="5639" max="5639" width="8.1640625" style="15" customWidth="1"/>
    <col min="5640" max="5640" width="4.1640625" style="15" customWidth="1"/>
    <col min="5641" max="5888" width="9.4140625" style="15"/>
    <col min="5889" max="5889" width="6.25" style="15" customWidth="1"/>
    <col min="5890" max="5890" width="4.75" style="15" customWidth="1"/>
    <col min="5891" max="5891" width="55.83203125" style="15" customWidth="1"/>
    <col min="5892" max="5892" width="2.75" style="15" customWidth="1"/>
    <col min="5893" max="5893" width="14.75" style="15" customWidth="1"/>
    <col min="5894" max="5894" width="3.25" style="15" customWidth="1"/>
    <col min="5895" max="5895" width="8.1640625" style="15" customWidth="1"/>
    <col min="5896" max="5896" width="4.1640625" style="15" customWidth="1"/>
    <col min="5897" max="6144" width="9.4140625" style="15"/>
    <col min="6145" max="6145" width="6.25" style="15" customWidth="1"/>
    <col min="6146" max="6146" width="4.75" style="15" customWidth="1"/>
    <col min="6147" max="6147" width="55.83203125" style="15" customWidth="1"/>
    <col min="6148" max="6148" width="2.75" style="15" customWidth="1"/>
    <col min="6149" max="6149" width="14.75" style="15" customWidth="1"/>
    <col min="6150" max="6150" width="3.25" style="15" customWidth="1"/>
    <col min="6151" max="6151" width="8.1640625" style="15" customWidth="1"/>
    <col min="6152" max="6152" width="4.1640625" style="15" customWidth="1"/>
    <col min="6153" max="6400" width="9.4140625" style="15"/>
    <col min="6401" max="6401" width="6.25" style="15" customWidth="1"/>
    <col min="6402" max="6402" width="4.75" style="15" customWidth="1"/>
    <col min="6403" max="6403" width="55.83203125" style="15" customWidth="1"/>
    <col min="6404" max="6404" width="2.75" style="15" customWidth="1"/>
    <col min="6405" max="6405" width="14.75" style="15" customWidth="1"/>
    <col min="6406" max="6406" width="3.25" style="15" customWidth="1"/>
    <col min="6407" max="6407" width="8.1640625" style="15" customWidth="1"/>
    <col min="6408" max="6408" width="4.1640625" style="15" customWidth="1"/>
    <col min="6409" max="6656" width="9.4140625" style="15"/>
    <col min="6657" max="6657" width="6.25" style="15" customWidth="1"/>
    <col min="6658" max="6658" width="4.75" style="15" customWidth="1"/>
    <col min="6659" max="6659" width="55.83203125" style="15" customWidth="1"/>
    <col min="6660" max="6660" width="2.75" style="15" customWidth="1"/>
    <col min="6661" max="6661" width="14.75" style="15" customWidth="1"/>
    <col min="6662" max="6662" width="3.25" style="15" customWidth="1"/>
    <col min="6663" max="6663" width="8.1640625" style="15" customWidth="1"/>
    <col min="6664" max="6664" width="4.1640625" style="15" customWidth="1"/>
    <col min="6665" max="6912" width="9.4140625" style="15"/>
    <col min="6913" max="6913" width="6.25" style="15" customWidth="1"/>
    <col min="6914" max="6914" width="4.75" style="15" customWidth="1"/>
    <col min="6915" max="6915" width="55.83203125" style="15" customWidth="1"/>
    <col min="6916" max="6916" width="2.75" style="15" customWidth="1"/>
    <col min="6917" max="6917" width="14.75" style="15" customWidth="1"/>
    <col min="6918" max="6918" width="3.25" style="15" customWidth="1"/>
    <col min="6919" max="6919" width="8.1640625" style="15" customWidth="1"/>
    <col min="6920" max="6920" width="4.1640625" style="15" customWidth="1"/>
    <col min="6921" max="7168" width="9.4140625" style="15"/>
    <col min="7169" max="7169" width="6.25" style="15" customWidth="1"/>
    <col min="7170" max="7170" width="4.75" style="15" customWidth="1"/>
    <col min="7171" max="7171" width="55.83203125" style="15" customWidth="1"/>
    <col min="7172" max="7172" width="2.75" style="15" customWidth="1"/>
    <col min="7173" max="7173" width="14.75" style="15" customWidth="1"/>
    <col min="7174" max="7174" width="3.25" style="15" customWidth="1"/>
    <col min="7175" max="7175" width="8.1640625" style="15" customWidth="1"/>
    <col min="7176" max="7176" width="4.1640625" style="15" customWidth="1"/>
    <col min="7177" max="7424" width="9.4140625" style="15"/>
    <col min="7425" max="7425" width="6.25" style="15" customWidth="1"/>
    <col min="7426" max="7426" width="4.75" style="15" customWidth="1"/>
    <col min="7427" max="7427" width="55.83203125" style="15" customWidth="1"/>
    <col min="7428" max="7428" width="2.75" style="15" customWidth="1"/>
    <col min="7429" max="7429" width="14.75" style="15" customWidth="1"/>
    <col min="7430" max="7430" width="3.25" style="15" customWidth="1"/>
    <col min="7431" max="7431" width="8.1640625" style="15" customWidth="1"/>
    <col min="7432" max="7432" width="4.1640625" style="15" customWidth="1"/>
    <col min="7433" max="7680" width="9.4140625" style="15"/>
    <col min="7681" max="7681" width="6.25" style="15" customWidth="1"/>
    <col min="7682" max="7682" width="4.75" style="15" customWidth="1"/>
    <col min="7683" max="7683" width="55.83203125" style="15" customWidth="1"/>
    <col min="7684" max="7684" width="2.75" style="15" customWidth="1"/>
    <col min="7685" max="7685" width="14.75" style="15" customWidth="1"/>
    <col min="7686" max="7686" width="3.25" style="15" customWidth="1"/>
    <col min="7687" max="7687" width="8.1640625" style="15" customWidth="1"/>
    <col min="7688" max="7688" width="4.1640625" style="15" customWidth="1"/>
    <col min="7689" max="7936" width="9.4140625" style="15"/>
    <col min="7937" max="7937" width="6.25" style="15" customWidth="1"/>
    <col min="7938" max="7938" width="4.75" style="15" customWidth="1"/>
    <col min="7939" max="7939" width="55.83203125" style="15" customWidth="1"/>
    <col min="7940" max="7940" width="2.75" style="15" customWidth="1"/>
    <col min="7941" max="7941" width="14.75" style="15" customWidth="1"/>
    <col min="7942" max="7942" width="3.25" style="15" customWidth="1"/>
    <col min="7943" max="7943" width="8.1640625" style="15" customWidth="1"/>
    <col min="7944" max="7944" width="4.1640625" style="15" customWidth="1"/>
    <col min="7945" max="8192" width="9.4140625" style="15"/>
    <col min="8193" max="8193" width="6.25" style="15" customWidth="1"/>
    <col min="8194" max="8194" width="4.75" style="15" customWidth="1"/>
    <col min="8195" max="8195" width="55.83203125" style="15" customWidth="1"/>
    <col min="8196" max="8196" width="2.75" style="15" customWidth="1"/>
    <col min="8197" max="8197" width="14.75" style="15" customWidth="1"/>
    <col min="8198" max="8198" width="3.25" style="15" customWidth="1"/>
    <col min="8199" max="8199" width="8.1640625" style="15" customWidth="1"/>
    <col min="8200" max="8200" width="4.1640625" style="15" customWidth="1"/>
    <col min="8201" max="8448" width="9.4140625" style="15"/>
    <col min="8449" max="8449" width="6.25" style="15" customWidth="1"/>
    <col min="8450" max="8450" width="4.75" style="15" customWidth="1"/>
    <col min="8451" max="8451" width="55.83203125" style="15" customWidth="1"/>
    <col min="8452" max="8452" width="2.75" style="15" customWidth="1"/>
    <col min="8453" max="8453" width="14.75" style="15" customWidth="1"/>
    <col min="8454" max="8454" width="3.25" style="15" customWidth="1"/>
    <col min="8455" max="8455" width="8.1640625" style="15" customWidth="1"/>
    <col min="8456" max="8456" width="4.1640625" style="15" customWidth="1"/>
    <col min="8457" max="8704" width="9.4140625" style="15"/>
    <col min="8705" max="8705" width="6.25" style="15" customWidth="1"/>
    <col min="8706" max="8706" width="4.75" style="15" customWidth="1"/>
    <col min="8707" max="8707" width="55.83203125" style="15" customWidth="1"/>
    <col min="8708" max="8708" width="2.75" style="15" customWidth="1"/>
    <col min="8709" max="8709" width="14.75" style="15" customWidth="1"/>
    <col min="8710" max="8710" width="3.25" style="15" customWidth="1"/>
    <col min="8711" max="8711" width="8.1640625" style="15" customWidth="1"/>
    <col min="8712" max="8712" width="4.1640625" style="15" customWidth="1"/>
    <col min="8713" max="8960" width="9.4140625" style="15"/>
    <col min="8961" max="8961" width="6.25" style="15" customWidth="1"/>
    <col min="8962" max="8962" width="4.75" style="15" customWidth="1"/>
    <col min="8963" max="8963" width="55.83203125" style="15" customWidth="1"/>
    <col min="8964" max="8964" width="2.75" style="15" customWidth="1"/>
    <col min="8965" max="8965" width="14.75" style="15" customWidth="1"/>
    <col min="8966" max="8966" width="3.25" style="15" customWidth="1"/>
    <col min="8967" max="8967" width="8.1640625" style="15" customWidth="1"/>
    <col min="8968" max="8968" width="4.1640625" style="15" customWidth="1"/>
    <col min="8969" max="9216" width="9.4140625" style="15"/>
    <col min="9217" max="9217" width="6.25" style="15" customWidth="1"/>
    <col min="9218" max="9218" width="4.75" style="15" customWidth="1"/>
    <col min="9219" max="9219" width="55.83203125" style="15" customWidth="1"/>
    <col min="9220" max="9220" width="2.75" style="15" customWidth="1"/>
    <col min="9221" max="9221" width="14.75" style="15" customWidth="1"/>
    <col min="9222" max="9222" width="3.25" style="15" customWidth="1"/>
    <col min="9223" max="9223" width="8.1640625" style="15" customWidth="1"/>
    <col min="9224" max="9224" width="4.1640625" style="15" customWidth="1"/>
    <col min="9225" max="9472" width="9.4140625" style="15"/>
    <col min="9473" max="9473" width="6.25" style="15" customWidth="1"/>
    <col min="9474" max="9474" width="4.75" style="15" customWidth="1"/>
    <col min="9475" max="9475" width="55.83203125" style="15" customWidth="1"/>
    <col min="9476" max="9476" width="2.75" style="15" customWidth="1"/>
    <col min="9477" max="9477" width="14.75" style="15" customWidth="1"/>
    <col min="9478" max="9478" width="3.25" style="15" customWidth="1"/>
    <col min="9479" max="9479" width="8.1640625" style="15" customWidth="1"/>
    <col min="9480" max="9480" width="4.1640625" style="15" customWidth="1"/>
    <col min="9481" max="9728" width="9.4140625" style="15"/>
    <col min="9729" max="9729" width="6.25" style="15" customWidth="1"/>
    <col min="9730" max="9730" width="4.75" style="15" customWidth="1"/>
    <col min="9731" max="9731" width="55.83203125" style="15" customWidth="1"/>
    <col min="9732" max="9732" width="2.75" style="15" customWidth="1"/>
    <col min="9733" max="9733" width="14.75" style="15" customWidth="1"/>
    <col min="9734" max="9734" width="3.25" style="15" customWidth="1"/>
    <col min="9735" max="9735" width="8.1640625" style="15" customWidth="1"/>
    <col min="9736" max="9736" width="4.1640625" style="15" customWidth="1"/>
    <col min="9737" max="9984" width="9.4140625" style="15"/>
    <col min="9985" max="9985" width="6.25" style="15" customWidth="1"/>
    <col min="9986" max="9986" width="4.75" style="15" customWidth="1"/>
    <col min="9987" max="9987" width="55.83203125" style="15" customWidth="1"/>
    <col min="9988" max="9988" width="2.75" style="15" customWidth="1"/>
    <col min="9989" max="9989" width="14.75" style="15" customWidth="1"/>
    <col min="9990" max="9990" width="3.25" style="15" customWidth="1"/>
    <col min="9991" max="9991" width="8.1640625" style="15" customWidth="1"/>
    <col min="9992" max="9992" width="4.1640625" style="15" customWidth="1"/>
    <col min="9993" max="10240" width="9.4140625" style="15"/>
    <col min="10241" max="10241" width="6.25" style="15" customWidth="1"/>
    <col min="10242" max="10242" width="4.75" style="15" customWidth="1"/>
    <col min="10243" max="10243" width="55.83203125" style="15" customWidth="1"/>
    <col min="10244" max="10244" width="2.75" style="15" customWidth="1"/>
    <col min="10245" max="10245" width="14.75" style="15" customWidth="1"/>
    <col min="10246" max="10246" width="3.25" style="15" customWidth="1"/>
    <col min="10247" max="10247" width="8.1640625" style="15" customWidth="1"/>
    <col min="10248" max="10248" width="4.1640625" style="15" customWidth="1"/>
    <col min="10249" max="10496" width="9.4140625" style="15"/>
    <col min="10497" max="10497" width="6.25" style="15" customWidth="1"/>
    <col min="10498" max="10498" width="4.75" style="15" customWidth="1"/>
    <col min="10499" max="10499" width="55.83203125" style="15" customWidth="1"/>
    <col min="10500" max="10500" width="2.75" style="15" customWidth="1"/>
    <col min="10501" max="10501" width="14.75" style="15" customWidth="1"/>
    <col min="10502" max="10502" width="3.25" style="15" customWidth="1"/>
    <col min="10503" max="10503" width="8.1640625" style="15" customWidth="1"/>
    <col min="10504" max="10504" width="4.1640625" style="15" customWidth="1"/>
    <col min="10505" max="10752" width="9.4140625" style="15"/>
    <col min="10753" max="10753" width="6.25" style="15" customWidth="1"/>
    <col min="10754" max="10754" width="4.75" style="15" customWidth="1"/>
    <col min="10755" max="10755" width="55.83203125" style="15" customWidth="1"/>
    <col min="10756" max="10756" width="2.75" style="15" customWidth="1"/>
    <col min="10757" max="10757" width="14.75" style="15" customWidth="1"/>
    <col min="10758" max="10758" width="3.25" style="15" customWidth="1"/>
    <col min="10759" max="10759" width="8.1640625" style="15" customWidth="1"/>
    <col min="10760" max="10760" width="4.1640625" style="15" customWidth="1"/>
    <col min="10761" max="11008" width="9.4140625" style="15"/>
    <col min="11009" max="11009" width="6.25" style="15" customWidth="1"/>
    <col min="11010" max="11010" width="4.75" style="15" customWidth="1"/>
    <col min="11011" max="11011" width="55.83203125" style="15" customWidth="1"/>
    <col min="11012" max="11012" width="2.75" style="15" customWidth="1"/>
    <col min="11013" max="11013" width="14.75" style="15" customWidth="1"/>
    <col min="11014" max="11014" width="3.25" style="15" customWidth="1"/>
    <col min="11015" max="11015" width="8.1640625" style="15" customWidth="1"/>
    <col min="11016" max="11016" width="4.1640625" style="15" customWidth="1"/>
    <col min="11017" max="11264" width="9.4140625" style="15"/>
    <col min="11265" max="11265" width="6.25" style="15" customWidth="1"/>
    <col min="11266" max="11266" width="4.75" style="15" customWidth="1"/>
    <col min="11267" max="11267" width="55.83203125" style="15" customWidth="1"/>
    <col min="11268" max="11268" width="2.75" style="15" customWidth="1"/>
    <col min="11269" max="11269" width="14.75" style="15" customWidth="1"/>
    <col min="11270" max="11270" width="3.25" style="15" customWidth="1"/>
    <col min="11271" max="11271" width="8.1640625" style="15" customWidth="1"/>
    <col min="11272" max="11272" width="4.1640625" style="15" customWidth="1"/>
    <col min="11273" max="11520" width="9.4140625" style="15"/>
    <col min="11521" max="11521" width="6.25" style="15" customWidth="1"/>
    <col min="11522" max="11522" width="4.75" style="15" customWidth="1"/>
    <col min="11523" max="11523" width="55.83203125" style="15" customWidth="1"/>
    <col min="11524" max="11524" width="2.75" style="15" customWidth="1"/>
    <col min="11525" max="11525" width="14.75" style="15" customWidth="1"/>
    <col min="11526" max="11526" width="3.25" style="15" customWidth="1"/>
    <col min="11527" max="11527" width="8.1640625" style="15" customWidth="1"/>
    <col min="11528" max="11528" width="4.1640625" style="15" customWidth="1"/>
    <col min="11529" max="11776" width="9.4140625" style="15"/>
    <col min="11777" max="11777" width="6.25" style="15" customWidth="1"/>
    <col min="11778" max="11778" width="4.75" style="15" customWidth="1"/>
    <col min="11779" max="11779" width="55.83203125" style="15" customWidth="1"/>
    <col min="11780" max="11780" width="2.75" style="15" customWidth="1"/>
    <col min="11781" max="11781" width="14.75" style="15" customWidth="1"/>
    <col min="11782" max="11782" width="3.25" style="15" customWidth="1"/>
    <col min="11783" max="11783" width="8.1640625" style="15" customWidth="1"/>
    <col min="11784" max="11784" width="4.1640625" style="15" customWidth="1"/>
    <col min="11785" max="12032" width="9.4140625" style="15"/>
    <col min="12033" max="12033" width="6.25" style="15" customWidth="1"/>
    <col min="12034" max="12034" width="4.75" style="15" customWidth="1"/>
    <col min="12035" max="12035" width="55.83203125" style="15" customWidth="1"/>
    <col min="12036" max="12036" width="2.75" style="15" customWidth="1"/>
    <col min="12037" max="12037" width="14.75" style="15" customWidth="1"/>
    <col min="12038" max="12038" width="3.25" style="15" customWidth="1"/>
    <col min="12039" max="12039" width="8.1640625" style="15" customWidth="1"/>
    <col min="12040" max="12040" width="4.1640625" style="15" customWidth="1"/>
    <col min="12041" max="12288" width="9.4140625" style="15"/>
    <col min="12289" max="12289" width="6.25" style="15" customWidth="1"/>
    <col min="12290" max="12290" width="4.75" style="15" customWidth="1"/>
    <col min="12291" max="12291" width="55.83203125" style="15" customWidth="1"/>
    <col min="12292" max="12292" width="2.75" style="15" customWidth="1"/>
    <col min="12293" max="12293" width="14.75" style="15" customWidth="1"/>
    <col min="12294" max="12294" width="3.25" style="15" customWidth="1"/>
    <col min="12295" max="12295" width="8.1640625" style="15" customWidth="1"/>
    <col min="12296" max="12296" width="4.1640625" style="15" customWidth="1"/>
    <col min="12297" max="12544" width="9.4140625" style="15"/>
    <col min="12545" max="12545" width="6.25" style="15" customWidth="1"/>
    <col min="12546" max="12546" width="4.75" style="15" customWidth="1"/>
    <col min="12547" max="12547" width="55.83203125" style="15" customWidth="1"/>
    <col min="12548" max="12548" width="2.75" style="15" customWidth="1"/>
    <col min="12549" max="12549" width="14.75" style="15" customWidth="1"/>
    <col min="12550" max="12550" width="3.25" style="15" customWidth="1"/>
    <col min="12551" max="12551" width="8.1640625" style="15" customWidth="1"/>
    <col min="12552" max="12552" width="4.1640625" style="15" customWidth="1"/>
    <col min="12553" max="12800" width="9.4140625" style="15"/>
    <col min="12801" max="12801" width="6.25" style="15" customWidth="1"/>
    <col min="12802" max="12802" width="4.75" style="15" customWidth="1"/>
    <col min="12803" max="12803" width="55.83203125" style="15" customWidth="1"/>
    <col min="12804" max="12804" width="2.75" style="15" customWidth="1"/>
    <col min="12805" max="12805" width="14.75" style="15" customWidth="1"/>
    <col min="12806" max="12806" width="3.25" style="15" customWidth="1"/>
    <col min="12807" max="12807" width="8.1640625" style="15" customWidth="1"/>
    <col min="12808" max="12808" width="4.1640625" style="15" customWidth="1"/>
    <col min="12809" max="13056" width="9.4140625" style="15"/>
    <col min="13057" max="13057" width="6.25" style="15" customWidth="1"/>
    <col min="13058" max="13058" width="4.75" style="15" customWidth="1"/>
    <col min="13059" max="13059" width="55.83203125" style="15" customWidth="1"/>
    <col min="13060" max="13060" width="2.75" style="15" customWidth="1"/>
    <col min="13061" max="13061" width="14.75" style="15" customWidth="1"/>
    <col min="13062" max="13062" width="3.25" style="15" customWidth="1"/>
    <col min="13063" max="13063" width="8.1640625" style="15" customWidth="1"/>
    <col min="13064" max="13064" width="4.1640625" style="15" customWidth="1"/>
    <col min="13065" max="13312" width="9.4140625" style="15"/>
    <col min="13313" max="13313" width="6.25" style="15" customWidth="1"/>
    <col min="13314" max="13314" width="4.75" style="15" customWidth="1"/>
    <col min="13315" max="13315" width="55.83203125" style="15" customWidth="1"/>
    <col min="13316" max="13316" width="2.75" style="15" customWidth="1"/>
    <col min="13317" max="13317" width="14.75" style="15" customWidth="1"/>
    <col min="13318" max="13318" width="3.25" style="15" customWidth="1"/>
    <col min="13319" max="13319" width="8.1640625" style="15" customWidth="1"/>
    <col min="13320" max="13320" width="4.1640625" style="15" customWidth="1"/>
    <col min="13321" max="13568" width="9.4140625" style="15"/>
    <col min="13569" max="13569" width="6.25" style="15" customWidth="1"/>
    <col min="13570" max="13570" width="4.75" style="15" customWidth="1"/>
    <col min="13571" max="13571" width="55.83203125" style="15" customWidth="1"/>
    <col min="13572" max="13572" width="2.75" style="15" customWidth="1"/>
    <col min="13573" max="13573" width="14.75" style="15" customWidth="1"/>
    <col min="13574" max="13574" width="3.25" style="15" customWidth="1"/>
    <col min="13575" max="13575" width="8.1640625" style="15" customWidth="1"/>
    <col min="13576" max="13576" width="4.1640625" style="15" customWidth="1"/>
    <col min="13577" max="13824" width="9.4140625" style="15"/>
    <col min="13825" max="13825" width="6.25" style="15" customWidth="1"/>
    <col min="13826" max="13826" width="4.75" style="15" customWidth="1"/>
    <col min="13827" max="13827" width="55.83203125" style="15" customWidth="1"/>
    <col min="13828" max="13828" width="2.75" style="15" customWidth="1"/>
    <col min="13829" max="13829" width="14.75" style="15" customWidth="1"/>
    <col min="13830" max="13830" width="3.25" style="15" customWidth="1"/>
    <col min="13831" max="13831" width="8.1640625" style="15" customWidth="1"/>
    <col min="13832" max="13832" width="4.1640625" style="15" customWidth="1"/>
    <col min="13833" max="14080" width="9.4140625" style="15"/>
    <col min="14081" max="14081" width="6.25" style="15" customWidth="1"/>
    <col min="14082" max="14082" width="4.75" style="15" customWidth="1"/>
    <col min="14083" max="14083" width="55.83203125" style="15" customWidth="1"/>
    <col min="14084" max="14084" width="2.75" style="15" customWidth="1"/>
    <col min="14085" max="14085" width="14.75" style="15" customWidth="1"/>
    <col min="14086" max="14086" width="3.25" style="15" customWidth="1"/>
    <col min="14087" max="14087" width="8.1640625" style="15" customWidth="1"/>
    <col min="14088" max="14088" width="4.1640625" style="15" customWidth="1"/>
    <col min="14089" max="14336" width="9.4140625" style="15"/>
    <col min="14337" max="14337" width="6.25" style="15" customWidth="1"/>
    <col min="14338" max="14338" width="4.75" style="15" customWidth="1"/>
    <col min="14339" max="14339" width="55.83203125" style="15" customWidth="1"/>
    <col min="14340" max="14340" width="2.75" style="15" customWidth="1"/>
    <col min="14341" max="14341" width="14.75" style="15" customWidth="1"/>
    <col min="14342" max="14342" width="3.25" style="15" customWidth="1"/>
    <col min="14343" max="14343" width="8.1640625" style="15" customWidth="1"/>
    <col min="14344" max="14344" width="4.1640625" style="15" customWidth="1"/>
    <col min="14345" max="14592" width="9.4140625" style="15"/>
    <col min="14593" max="14593" width="6.25" style="15" customWidth="1"/>
    <col min="14594" max="14594" width="4.75" style="15" customWidth="1"/>
    <col min="14595" max="14595" width="55.83203125" style="15" customWidth="1"/>
    <col min="14596" max="14596" width="2.75" style="15" customWidth="1"/>
    <col min="14597" max="14597" width="14.75" style="15" customWidth="1"/>
    <col min="14598" max="14598" width="3.25" style="15" customWidth="1"/>
    <col min="14599" max="14599" width="8.1640625" style="15" customWidth="1"/>
    <col min="14600" max="14600" width="4.1640625" style="15" customWidth="1"/>
    <col min="14601" max="14848" width="9.4140625" style="15"/>
    <col min="14849" max="14849" width="6.25" style="15" customWidth="1"/>
    <col min="14850" max="14850" width="4.75" style="15" customWidth="1"/>
    <col min="14851" max="14851" width="55.83203125" style="15" customWidth="1"/>
    <col min="14852" max="14852" width="2.75" style="15" customWidth="1"/>
    <col min="14853" max="14853" width="14.75" style="15" customWidth="1"/>
    <col min="14854" max="14854" width="3.25" style="15" customWidth="1"/>
    <col min="14855" max="14855" width="8.1640625" style="15" customWidth="1"/>
    <col min="14856" max="14856" width="4.1640625" style="15" customWidth="1"/>
    <col min="14857" max="15104" width="9.4140625" style="15"/>
    <col min="15105" max="15105" width="6.25" style="15" customWidth="1"/>
    <col min="15106" max="15106" width="4.75" style="15" customWidth="1"/>
    <col min="15107" max="15107" width="55.83203125" style="15" customWidth="1"/>
    <col min="15108" max="15108" width="2.75" style="15" customWidth="1"/>
    <col min="15109" max="15109" width="14.75" style="15" customWidth="1"/>
    <col min="15110" max="15110" width="3.25" style="15" customWidth="1"/>
    <col min="15111" max="15111" width="8.1640625" style="15" customWidth="1"/>
    <col min="15112" max="15112" width="4.1640625" style="15" customWidth="1"/>
    <col min="15113" max="15360" width="9.4140625" style="15"/>
    <col min="15361" max="15361" width="6.25" style="15" customWidth="1"/>
    <col min="15362" max="15362" width="4.75" style="15" customWidth="1"/>
    <col min="15363" max="15363" width="55.83203125" style="15" customWidth="1"/>
    <col min="15364" max="15364" width="2.75" style="15" customWidth="1"/>
    <col min="15365" max="15365" width="14.75" style="15" customWidth="1"/>
    <col min="15366" max="15366" width="3.25" style="15" customWidth="1"/>
    <col min="15367" max="15367" width="8.1640625" style="15" customWidth="1"/>
    <col min="15368" max="15368" width="4.1640625" style="15" customWidth="1"/>
    <col min="15369" max="15616" width="9.4140625" style="15"/>
    <col min="15617" max="15617" width="6.25" style="15" customWidth="1"/>
    <col min="15618" max="15618" width="4.75" style="15" customWidth="1"/>
    <col min="15619" max="15619" width="55.83203125" style="15" customWidth="1"/>
    <col min="15620" max="15620" width="2.75" style="15" customWidth="1"/>
    <col min="15621" max="15621" width="14.75" style="15" customWidth="1"/>
    <col min="15622" max="15622" width="3.25" style="15" customWidth="1"/>
    <col min="15623" max="15623" width="8.1640625" style="15" customWidth="1"/>
    <col min="15624" max="15624" width="4.1640625" style="15" customWidth="1"/>
    <col min="15625" max="15872" width="9.4140625" style="15"/>
    <col min="15873" max="15873" width="6.25" style="15" customWidth="1"/>
    <col min="15874" max="15874" width="4.75" style="15" customWidth="1"/>
    <col min="15875" max="15875" width="55.83203125" style="15" customWidth="1"/>
    <col min="15876" max="15876" width="2.75" style="15" customWidth="1"/>
    <col min="15877" max="15877" width="14.75" style="15" customWidth="1"/>
    <col min="15878" max="15878" width="3.25" style="15" customWidth="1"/>
    <col min="15879" max="15879" width="8.1640625" style="15" customWidth="1"/>
    <col min="15880" max="15880" width="4.1640625" style="15" customWidth="1"/>
    <col min="15881" max="16128" width="9.4140625" style="15"/>
    <col min="16129" max="16129" width="6.25" style="15" customWidth="1"/>
    <col min="16130" max="16130" width="4.75" style="15" customWidth="1"/>
    <col min="16131" max="16131" width="55.83203125" style="15" customWidth="1"/>
    <col min="16132" max="16132" width="2.75" style="15" customWidth="1"/>
    <col min="16133" max="16133" width="14.75" style="15" customWidth="1"/>
    <col min="16134" max="16134" width="3.25" style="15" customWidth="1"/>
    <col min="16135" max="16135" width="8.1640625" style="15" customWidth="1"/>
    <col min="16136" max="16136" width="4.1640625" style="15" customWidth="1"/>
    <col min="16137" max="16384" width="9.4140625" style="15"/>
  </cols>
  <sheetData>
    <row r="1" spans="1:256" s="7" customFormat="1" ht="15" customHeight="1" x14ac:dyDescent="0.35">
      <c r="A1" s="165" t="str">
        <f>Registration!A1</f>
        <v>150th IEEE 802.15 WSN Session</v>
      </c>
      <c r="B1" s="166"/>
      <c r="C1" s="166"/>
      <c r="D1" s="166"/>
      <c r="E1" s="166"/>
      <c r="F1" s="167"/>
      <c r="G1" s="88"/>
      <c r="H1" s="61"/>
      <c r="I1" s="61"/>
      <c r="J1" s="66"/>
    </row>
    <row r="2" spans="1:256" s="7" customFormat="1" ht="15" customHeight="1" thickBot="1" x14ac:dyDescent="0.4">
      <c r="A2" s="192" t="str">
        <f>_xlfn.CONCAT("Agenda for WG15 Closing Plenary - ",TEXT(('AC Opening'!C2)+4,"DDDD, MMMM DD, YYYY"))</f>
        <v>Agenda for WG15 Closing Plenary - Thursday, May 16, 2024</v>
      </c>
      <c r="B2" s="193"/>
      <c r="C2" s="193"/>
      <c r="D2" s="193"/>
      <c r="E2" s="193"/>
      <c r="F2" s="194"/>
      <c r="G2" s="88"/>
      <c r="H2" s="60"/>
      <c r="I2" s="60"/>
      <c r="J2" s="66"/>
    </row>
    <row r="3" spans="1:256" ht="25" customHeight="1" thickBot="1" x14ac:dyDescent="0.3">
      <c r="A3" s="47" t="s">
        <v>41</v>
      </c>
      <c r="B3" s="48" t="s">
        <v>44</v>
      </c>
      <c r="C3" s="49" t="s">
        <v>42</v>
      </c>
      <c r="D3" s="48" t="s">
        <v>45</v>
      </c>
      <c r="E3" s="190" t="s">
        <v>151</v>
      </c>
      <c r="F3" s="191"/>
      <c r="G3" s="67"/>
    </row>
    <row r="4" spans="1:256" customFormat="1" ht="15" customHeight="1" x14ac:dyDescent="0.3">
      <c r="A4" s="22">
        <f>'WG Opening'!A4</f>
        <v>1</v>
      </c>
      <c r="B4" s="22" t="str">
        <f>'WG Opening'!B4</f>
        <v>*</v>
      </c>
      <c r="C4" s="22" t="str">
        <f>'WG Opening'!C4</f>
        <v>MEETING CALLED TO ORDER</v>
      </c>
      <c r="D4" s="2" t="str">
        <f>'WG Opening'!D4</f>
        <v>Powell</v>
      </c>
      <c r="E4" s="154">
        <v>0</v>
      </c>
      <c r="F4" s="160">
        <f>TIME(16,0,0)</f>
        <v>0.66666666666666663</v>
      </c>
      <c r="G4" s="79"/>
      <c r="H4" s="62"/>
      <c r="I4" s="62"/>
      <c r="J4" s="68"/>
    </row>
    <row r="5" spans="1:256" s="6" customFormat="1" ht="15" customHeight="1" x14ac:dyDescent="0.3">
      <c r="A5" s="22">
        <f>'WG Opening'!A5</f>
        <v>1.1000000000000001</v>
      </c>
      <c r="B5" s="22" t="str">
        <f>'WG Opening'!B5</f>
        <v>II</v>
      </c>
      <c r="C5" s="22" t="str">
        <f>'WG Opening'!C5</f>
        <v>ANNOUNCEMENTS (Don’t forget to announce your name and affiliation before you speak)</v>
      </c>
      <c r="D5" s="187" t="str">
        <f>'WG Opening'!D5</f>
        <v>Beecher</v>
      </c>
      <c r="E5" s="202">
        <v>5</v>
      </c>
      <c r="F5" s="189">
        <f>F4+TIME(0,E4,0)</f>
        <v>0.66666666666666663</v>
      </c>
      <c r="G5" s="89"/>
      <c r="H5" s="63"/>
      <c r="I5" s="63"/>
      <c r="J5" s="69"/>
    </row>
    <row r="6" spans="1:256" s="6" customFormat="1" ht="30" customHeight="1" x14ac:dyDescent="0.3">
      <c r="A6" s="22" t="str">
        <f>'WG Opening'!A6</f>
        <v>1.1a</v>
      </c>
      <c r="B6" s="22" t="str">
        <f>'WG Opening'!B6</f>
        <v>II</v>
      </c>
      <c r="C6" s="71" t="s">
        <v>166</v>
      </c>
      <c r="D6" s="187"/>
      <c r="E6" s="202"/>
      <c r="F6" s="189"/>
      <c r="G6" s="89"/>
      <c r="H6" s="63"/>
      <c r="I6" s="63"/>
      <c r="J6" s="69"/>
    </row>
    <row r="7" spans="1:256" s="6" customFormat="1" ht="45" customHeight="1" x14ac:dyDescent="0.3">
      <c r="A7" s="22" t="str">
        <f>'WG Opening'!A7</f>
        <v>1.1b</v>
      </c>
      <c r="B7" s="22" t="str">
        <f>'WG Opening'!B7</f>
        <v>II</v>
      </c>
      <c r="C7" s="72" t="s">
        <v>165</v>
      </c>
      <c r="D7" s="187"/>
      <c r="E7" s="202"/>
      <c r="F7" s="189"/>
      <c r="G7" s="89"/>
      <c r="H7" s="63"/>
      <c r="I7" s="63"/>
      <c r="J7" s="69"/>
    </row>
    <row r="8" spans="1:256" s="6" customFormat="1" ht="15" customHeight="1" x14ac:dyDescent="0.3">
      <c r="A8" s="22" t="str">
        <f>'WG Opening'!A8</f>
        <v>1.1c</v>
      </c>
      <c r="B8" s="22" t="str">
        <f>'WG Opening'!B8</f>
        <v>II</v>
      </c>
      <c r="C8" s="54" t="str">
        <f>'WG Opening'!C8</f>
        <v>This Mtg. is being held Mixed-Mode as per the vote in the 802 LMSC</v>
      </c>
      <c r="D8" s="187"/>
      <c r="E8" s="202"/>
      <c r="F8" s="189"/>
      <c r="G8" s="89"/>
      <c r="H8" s="63"/>
      <c r="I8" s="63"/>
      <c r="J8" s="69"/>
    </row>
    <row r="9" spans="1:256" s="6" customFormat="1" ht="30" customHeight="1" x14ac:dyDescent="0.3">
      <c r="A9" s="22" t="str">
        <f>'WG Opening'!A9</f>
        <v>1.1d</v>
      </c>
      <c r="B9" s="22" t="str">
        <f>'WG Opening'!B9</f>
        <v>II</v>
      </c>
      <c r="C9" s="54" t="str">
        <f>'WG Opening'!C9</f>
        <v>DirectVoteLive (DVL) for Closing Plenary [rem: highly recomm. to use one email for all 802 items]</v>
      </c>
      <c r="D9" s="187"/>
      <c r="E9" s="202"/>
      <c r="F9" s="189"/>
      <c r="G9" s="89"/>
      <c r="H9" s="63"/>
      <c r="I9" s="63"/>
      <c r="J9" s="69"/>
    </row>
    <row r="10" spans="1:256" s="6" customFormat="1" ht="30" customHeight="1" x14ac:dyDescent="0.3">
      <c r="A10" s="22" t="str">
        <f>'WG Opening'!A10</f>
        <v>1.1e</v>
      </c>
      <c r="B10" s="22" t="str">
        <f>'WG Opening'!B10</f>
        <v>II</v>
      </c>
      <c r="C10" s="54" t="str">
        <f>'WG Opening'!C10</f>
        <v>All motions for WG closing are due to WG Chair (Clint Powell), and WG Vice-Chair (Phil Beecher) immediately after the close of your last mtg.</v>
      </c>
      <c r="D10" s="187"/>
      <c r="E10" s="202"/>
      <c r="F10" s="189"/>
      <c r="G10" s="89"/>
      <c r="H10" s="63"/>
      <c r="I10" s="63"/>
      <c r="J10" s="69"/>
    </row>
    <row r="11" spans="1:256" s="6" customFormat="1" ht="15" customHeight="1" x14ac:dyDescent="0.3">
      <c r="A11" s="22" t="str">
        <f>'WG Opening'!A11</f>
        <v>1.1f</v>
      </c>
      <c r="B11" s="22" t="str">
        <f>'WG Opening'!B11</f>
        <v>II</v>
      </c>
      <c r="C11" s="54" t="str">
        <f>'WG Opening'!C11</f>
        <v>Mixed-Mode Meeting Ground Rules &amp; 75% Criteria</v>
      </c>
      <c r="D11" s="187"/>
      <c r="E11" s="202"/>
      <c r="F11" s="189"/>
      <c r="G11" s="89"/>
      <c r="H11" s="63"/>
      <c r="I11" s="63"/>
      <c r="J11" s="69"/>
    </row>
    <row r="12" spans="1:256" s="6" customFormat="1" ht="15" customHeight="1" x14ac:dyDescent="0.3">
      <c r="A12" s="22" t="str">
        <f>'WG Opening'!A12</f>
        <v>1.1g</v>
      </c>
      <c r="B12" s="22" t="str">
        <f>'WG Opening'!B12</f>
        <v>II</v>
      </c>
      <c r="C12" s="54">
        <f>'WG Opening'!C12</f>
        <v>0</v>
      </c>
      <c r="D12" s="22">
        <f>'WG Opening'!D12</f>
        <v>0</v>
      </c>
      <c r="E12" s="153">
        <f>'WG Opening'!E12</f>
        <v>0</v>
      </c>
      <c r="F12" s="159">
        <f>F5+TIME(0,E5,0)</f>
        <v>0.67013888888888884</v>
      </c>
      <c r="G12" s="89"/>
      <c r="H12" s="63"/>
      <c r="I12" s="63"/>
      <c r="J12" s="69"/>
    </row>
    <row r="13" spans="1:256" s="6" customFormat="1" ht="15" customHeight="1" x14ac:dyDescent="0.3">
      <c r="A13" s="22" t="str">
        <f>'WG Opening'!A13</f>
        <v>1.1h</v>
      </c>
      <c r="B13" s="22" t="str">
        <f>'WG Opening'!B13</f>
        <v>II</v>
      </c>
      <c r="C13" s="54">
        <f>'WG Opening'!C13</f>
        <v>0</v>
      </c>
      <c r="D13" s="22">
        <f>'WG Opening'!D13</f>
        <v>0</v>
      </c>
      <c r="E13" s="153">
        <f>'WG Opening'!E13</f>
        <v>0</v>
      </c>
      <c r="F13" s="159">
        <f>F12+TIME(0,E12,0)</f>
        <v>0.67013888888888884</v>
      </c>
      <c r="G13" s="89"/>
      <c r="H13" s="63"/>
      <c r="I13" s="63"/>
      <c r="J13" s="69"/>
    </row>
    <row r="14" spans="1:256" customFormat="1" ht="15" customHeight="1" x14ac:dyDescent="0.3">
      <c r="A14" s="2"/>
      <c r="B14" s="2"/>
      <c r="C14" s="28"/>
      <c r="D14" s="2"/>
      <c r="E14" s="154"/>
      <c r="F14" s="159">
        <f>F13+TIME(0,E13,0)</f>
        <v>0.67013888888888884</v>
      </c>
      <c r="G14" s="79"/>
      <c r="H14" s="62"/>
      <c r="I14" s="62"/>
      <c r="J14" s="68"/>
    </row>
    <row r="15" spans="1:256" s="6" customFormat="1" ht="15" customHeight="1" x14ac:dyDescent="0.3">
      <c r="A15" s="26">
        <f>'WG Opening'!A22</f>
        <v>2</v>
      </c>
      <c r="B15" s="26" t="str">
        <f>'WG Opening'!B22</f>
        <v>*</v>
      </c>
      <c r="C15" s="26" t="str">
        <f>'WG Opening'!C22</f>
        <v>GENERAL AND ADMINISTRATIVE</v>
      </c>
      <c r="D15" s="2"/>
      <c r="E15" s="153"/>
      <c r="F15" s="159">
        <f t="shared" ref="F15:F18" si="0">F14+TIME(0,E14,0)</f>
        <v>0.67013888888888884</v>
      </c>
      <c r="G15" s="89"/>
      <c r="H15" s="63"/>
      <c r="I15" s="63"/>
      <c r="J15" s="69"/>
    </row>
    <row r="16" spans="1:256" ht="15" customHeight="1" x14ac:dyDescent="0.3">
      <c r="A16" s="26">
        <f>'WG Opening'!A23</f>
        <v>2.1</v>
      </c>
      <c r="B16" s="26" t="str">
        <f>'WG Opening'!B23</f>
        <v>II</v>
      </c>
      <c r="C16" s="87" t="str">
        <f>'WG Opening'!C27</f>
        <v>WG ADMIN ITEMS - N/A</v>
      </c>
      <c r="D16" s="2" t="str">
        <f>'WG Opening'!D27</f>
        <v>Powell</v>
      </c>
      <c r="E16" s="153">
        <v>0</v>
      </c>
      <c r="F16" s="159">
        <f t="shared" si="0"/>
        <v>0.67013888888888884</v>
      </c>
      <c r="G16" s="89"/>
      <c r="H16" s="63"/>
      <c r="I16" s="63"/>
      <c r="J16" s="69"/>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customFormat="1" ht="15" customHeight="1" x14ac:dyDescent="0.3">
      <c r="A17" s="2"/>
      <c r="B17" s="2"/>
      <c r="C17" s="28"/>
      <c r="D17" s="2"/>
      <c r="E17" s="154"/>
      <c r="F17" s="159">
        <f t="shared" si="0"/>
        <v>0.67013888888888884</v>
      </c>
      <c r="G17" s="79"/>
      <c r="H17" s="62"/>
      <c r="I17" s="62"/>
      <c r="J17" s="68"/>
    </row>
    <row r="18" spans="1:256" ht="15" customHeight="1" x14ac:dyDescent="0.3">
      <c r="A18" s="2">
        <f>'WG Opening'!A34</f>
        <v>3</v>
      </c>
      <c r="B18" s="2" t="str">
        <f>'WG Opening'!B34</f>
        <v>*</v>
      </c>
      <c r="C18" s="2" t="str">
        <f>'WG Opening'!C34</f>
        <v>FUTURE MTGS AND POLLS</v>
      </c>
      <c r="D18" s="2"/>
      <c r="E18" s="154"/>
      <c r="F18" s="159">
        <f t="shared" si="0"/>
        <v>0.67013888888888884</v>
      </c>
      <c r="G18" s="89"/>
      <c r="H18" s="63"/>
      <c r="I18" s="63"/>
      <c r="J18" s="69"/>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customFormat="1" ht="15" customHeight="1" x14ac:dyDescent="0.3">
      <c r="A19" s="2" t="str">
        <f>'WG Opening'!A35</f>
        <v>3.1</v>
      </c>
      <c r="B19" s="2" t="str">
        <f>'WG Opening'!B35</f>
        <v>II</v>
      </c>
      <c r="C19" s="1" t="str">
        <f>'WG Mid-Week'!C19</f>
        <v>JULY 2024 802 PLENARY MIXED MODE MTG. - PLAN OF RECORD AND MTG INFO</v>
      </c>
      <c r="D19" s="187" t="str">
        <f>'WG Opening'!D35</f>
        <v>Powell</v>
      </c>
      <c r="E19" s="203">
        <v>5</v>
      </c>
      <c r="F19" s="189">
        <f>F18+TIME(0,E18,0)</f>
        <v>0.67013888888888884</v>
      </c>
      <c r="G19" s="79"/>
      <c r="H19" s="62"/>
      <c r="I19" s="62"/>
      <c r="J19" s="68"/>
    </row>
    <row r="20" spans="1:256" customFormat="1" ht="30" customHeight="1" x14ac:dyDescent="0.3">
      <c r="A20" s="2" t="str">
        <f>'WG Opening'!A36</f>
        <v>3.1a</v>
      </c>
      <c r="B20" s="2" t="str">
        <f>'WG Opening'!B36</f>
        <v>II</v>
      </c>
      <c r="C20" s="29" t="str">
        <f>'WG Mid-Week'!C20</f>
        <v>802.15 WG will hold its session July 14-19, 2024, with the in-person part being held at the Sheraton Le Centre Montreal @ Montreal, Quebec</v>
      </c>
      <c r="D20" s="187"/>
      <c r="E20" s="203"/>
      <c r="F20" s="189"/>
      <c r="G20" s="79"/>
      <c r="H20" s="62"/>
      <c r="I20" s="62"/>
      <c r="J20" s="68"/>
    </row>
    <row r="21" spans="1:256" customFormat="1" ht="30" customHeight="1" x14ac:dyDescent="0.3">
      <c r="A21" s="2" t="str">
        <f>'WG Opening'!A37</f>
        <v>3.1b</v>
      </c>
      <c r="B21" s="2" t="str">
        <f>'WG Opening'!B37</f>
        <v>II</v>
      </c>
      <c r="C21" s="27" t="str">
        <f>'WG Mid-Week'!C21</f>
        <v>The 802 Wireless Chairs Adv. Committee will be held 4pm to 5:30pm on Sun. July 14, 2024</v>
      </c>
      <c r="D21" s="187"/>
      <c r="E21" s="203"/>
      <c r="F21" s="189"/>
      <c r="G21" s="79"/>
      <c r="H21" s="62"/>
      <c r="I21" s="62"/>
      <c r="J21" s="68"/>
    </row>
    <row r="22" spans="1:256" customFormat="1" ht="15" customHeight="1" x14ac:dyDescent="0.3">
      <c r="A22" s="2" t="str">
        <f>'WG Opening'!A38</f>
        <v>3.1c</v>
      </c>
      <c r="B22" s="2" t="str">
        <f>'WG Opening'!B38</f>
        <v>II</v>
      </c>
      <c r="C22" s="27" t="str">
        <f>'WG Mid-Week'!C22</f>
        <v>The 802.15 AC will be held 5:30 to 6:30pm on Sun. July 14, 2024</v>
      </c>
      <c r="D22" s="187"/>
      <c r="E22" s="203"/>
      <c r="F22" s="189"/>
      <c r="G22" s="79"/>
      <c r="H22" s="62"/>
      <c r="I22" s="62"/>
      <c r="J22" s="68"/>
    </row>
    <row r="23" spans="1:256" customFormat="1" ht="60" customHeight="1" x14ac:dyDescent="0.3">
      <c r="A23" s="2" t="str">
        <f>'WG Opening'!A39</f>
        <v>3.1d</v>
      </c>
      <c r="B23" s="2" t="str">
        <f>'WG Opening'!B39</f>
        <v>II</v>
      </c>
      <c r="C23" s="29" t="str">
        <f>'WG Mid-Week'!C23</f>
        <v>802 (in-person) Mtg. Registration Fees &amp; Deadlines have been set at $600 until Friday, May 17th, 2024, $850 through Friday, June 28th, 2024, and $1100 after Friday, June 28th, 2024 
Additional In Hotel Stay Discount of $300
Student Rate $100</v>
      </c>
      <c r="D23" s="187"/>
      <c r="E23" s="203"/>
      <c r="F23" s="189"/>
      <c r="G23" s="79"/>
      <c r="H23" s="62"/>
      <c r="I23" s="62"/>
      <c r="J23" s="68"/>
    </row>
    <row r="24" spans="1:256" customFormat="1" ht="160" customHeight="1" thickBot="1" x14ac:dyDescent="0.35">
      <c r="A24" s="2" t="str">
        <f>'WG Opening'!A40</f>
        <v>3.1e</v>
      </c>
      <c r="B24" s="2" t="str">
        <f>'WG Opening'!B40</f>
        <v>II</v>
      </c>
      <c r="C24" s="29" t="str">
        <f>'WG Mid-Week'!C24</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4" s="187"/>
      <c r="E24" s="203"/>
      <c r="F24" s="189"/>
      <c r="G24" s="79"/>
      <c r="H24" s="62"/>
      <c r="I24" s="62"/>
      <c r="J24" s="68"/>
    </row>
    <row r="25" spans="1:256" ht="15" customHeight="1" x14ac:dyDescent="0.3">
      <c r="A25" s="2" t="str">
        <f>'WG Opening'!A41</f>
        <v>3.2</v>
      </c>
      <c r="B25" s="2" t="str">
        <f>'WG Opening'!B41</f>
        <v>II</v>
      </c>
      <c r="C25" s="53" t="str">
        <f>'WG Opening'!C41</f>
        <v>POLLS - In person and ePolls</v>
      </c>
      <c r="D25" s="2" t="str">
        <f>'WG Opening'!D41</f>
        <v>Powell</v>
      </c>
      <c r="E25" s="153">
        <v>1</v>
      </c>
      <c r="F25" s="159">
        <f>F19+TIME(0,E19,0)</f>
        <v>0.67361111111111105</v>
      </c>
      <c r="G25" s="89"/>
      <c r="H25" s="197" t="s">
        <v>193</v>
      </c>
      <c r="I25" s="198"/>
      <c r="J25" s="199"/>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1:256" ht="15" customHeight="1" x14ac:dyDescent="0.3">
      <c r="A26" s="4"/>
      <c r="B26" s="2"/>
      <c r="C26" s="56"/>
      <c r="D26" s="2"/>
      <c r="E26" s="153"/>
      <c r="F26" s="159">
        <f t="shared" ref="F26:F55" si="1">F25+TIME(0,E25,0)</f>
        <v>0.67430555555555549</v>
      </c>
      <c r="G26" s="89"/>
      <c r="H26" s="200" t="s">
        <v>182</v>
      </c>
      <c r="I26" s="195" t="s">
        <v>238</v>
      </c>
      <c r="J26" s="195" t="s">
        <v>173</v>
      </c>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row>
    <row r="27" spans="1:256" ht="15" customHeight="1" thickBot="1" x14ac:dyDescent="0.35">
      <c r="A27" s="4">
        <f>'WG Opening'!A43</f>
        <v>4</v>
      </c>
      <c r="B27" s="4" t="str">
        <f>'WG Opening'!B43</f>
        <v>*</v>
      </c>
      <c r="C27" s="2" t="s">
        <v>128</v>
      </c>
      <c r="D27" s="2" t="str">
        <f>'WG Opening'!D43</f>
        <v>Powell</v>
      </c>
      <c r="E27" s="153">
        <v>0</v>
      </c>
      <c r="F27" s="159">
        <f t="shared" si="1"/>
        <v>0.67430555555555549</v>
      </c>
      <c r="G27" s="89"/>
      <c r="H27" s="201"/>
      <c r="I27" s="196"/>
      <c r="J27" s="196"/>
      <c r="K27" s="11"/>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6" customFormat="1" ht="15" customHeight="1" x14ac:dyDescent="0.3">
      <c r="A28" s="4" t="str">
        <f>'WG Opening'!A44</f>
        <v>4.1</v>
      </c>
      <c r="B28" s="4" t="str">
        <f>'WG Opening'!B44</f>
        <v>DT</v>
      </c>
      <c r="C28" s="8" t="str">
        <f>'WG Opening'!C44</f>
        <v>TG 4ab UWB-NG Amendment</v>
      </c>
      <c r="D28" s="2" t="str">
        <f>'WG Opening'!D44</f>
        <v>Rolfe</v>
      </c>
      <c r="E28" s="153">
        <v>6</v>
      </c>
      <c r="F28" s="159">
        <f t="shared" si="1"/>
        <v>0.67430555555555549</v>
      </c>
      <c r="G28" s="88" t="str">
        <f t="shared" ref="G28:G34" si="2">LEFT(C28,7)</f>
        <v xml:space="preserve">TG 4ab </v>
      </c>
      <c r="H28" s="75">
        <v>8</v>
      </c>
      <c r="I28" s="75"/>
      <c r="J28" s="2" t="s">
        <v>237</v>
      </c>
      <c r="K28" s="88"/>
    </row>
    <row r="29" spans="1:256" customFormat="1" ht="15" customHeight="1" x14ac:dyDescent="0.3">
      <c r="A29" s="4">
        <f>'WG Opening'!A45</f>
        <v>4.2</v>
      </c>
      <c r="B29" s="4" t="str">
        <f>'WG Opening'!B45</f>
        <v>DT</v>
      </c>
      <c r="C29" s="8" t="str">
        <f>'WG Opening'!C45</f>
        <v>SC WNG</v>
      </c>
      <c r="D29" s="2" t="str">
        <f>'WG Opening'!D45</f>
        <v>Rolfe</v>
      </c>
      <c r="E29" s="153">
        <v>4</v>
      </c>
      <c r="F29" s="159">
        <f t="shared" si="1"/>
        <v>0.67847222222222214</v>
      </c>
      <c r="G29" s="88" t="str">
        <f t="shared" si="2"/>
        <v>SC WNG</v>
      </c>
      <c r="H29" s="75">
        <v>1</v>
      </c>
      <c r="I29" s="75"/>
      <c r="J29" s="2"/>
      <c r="K29" s="88"/>
    </row>
    <row r="30" spans="1:256" customFormat="1" ht="15" customHeight="1" x14ac:dyDescent="0.3">
      <c r="A30" s="4">
        <f>'WG Opening'!A46</f>
        <v>4.3</v>
      </c>
      <c r="B30" s="4" t="str">
        <f>'WG Opening'!B46</f>
        <v>DT</v>
      </c>
      <c r="C30" s="8" t="str">
        <f>'WG Opening'!C46</f>
        <v>Joint .15/.11 Mtg.</v>
      </c>
      <c r="D30" s="2" t="str">
        <f>'WG Opening'!D46</f>
        <v>Rolfe</v>
      </c>
      <c r="E30" s="153">
        <v>4</v>
      </c>
      <c r="F30" s="159">
        <f t="shared" si="1"/>
        <v>0.68124999999999991</v>
      </c>
      <c r="G30" s="88" t="str">
        <f t="shared" ref="G30" si="3">LEFT(C30,7)</f>
        <v>Joint .</v>
      </c>
      <c r="H30" s="75">
        <v>0</v>
      </c>
      <c r="I30" s="75"/>
      <c r="J30" s="2"/>
      <c r="K30" s="88"/>
    </row>
    <row r="31" spans="1:256" customFormat="1" ht="15" customHeight="1" x14ac:dyDescent="0.3">
      <c r="A31" s="4">
        <f>'WG Opening'!A47</f>
        <v>4.4000000000000004</v>
      </c>
      <c r="B31" s="4" t="str">
        <f>'WG Opening'!B47</f>
        <v>DT</v>
      </c>
      <c r="C31" s="8" t="str">
        <f>'WG Opening'!C47</f>
        <v>TG 4ac Privacy Amendment</v>
      </c>
      <c r="D31" s="2" t="str">
        <f>'WG Opening'!D47</f>
        <v>Kivinen</v>
      </c>
      <c r="E31" s="153">
        <v>6</v>
      </c>
      <c r="F31" s="159">
        <f t="shared" si="1"/>
        <v>0.68402777777777768</v>
      </c>
      <c r="G31" s="88" t="str">
        <f t="shared" si="2"/>
        <v xml:space="preserve">TG 4ac </v>
      </c>
      <c r="H31" s="75">
        <v>2</v>
      </c>
      <c r="I31" s="75"/>
      <c r="J31" s="2" t="s">
        <v>229</v>
      </c>
      <c r="K31" s="88"/>
    </row>
    <row r="32" spans="1:256" customFormat="1" ht="15" customHeight="1" x14ac:dyDescent="0.3">
      <c r="A32" s="4">
        <f>'WG Opening'!A48</f>
        <v>4.5</v>
      </c>
      <c r="B32" s="4" t="str">
        <f>'WG Opening'!B48</f>
        <v>DT</v>
      </c>
      <c r="C32" s="8" t="str">
        <f>'WG Opening'!C48</f>
        <v>SC IETF - update at WG15 Mid-Week</v>
      </c>
      <c r="D32" s="2" t="str">
        <f>'WG Opening'!D48</f>
        <v>Kivinen</v>
      </c>
      <c r="E32" s="153">
        <v>0</v>
      </c>
      <c r="F32" s="159">
        <f t="shared" si="1"/>
        <v>0.68819444444444433</v>
      </c>
      <c r="G32" s="88" t="str">
        <f t="shared" si="2"/>
        <v>SC IETF</v>
      </c>
      <c r="H32" s="75">
        <v>0</v>
      </c>
      <c r="I32" s="75"/>
      <c r="J32" s="2" t="s">
        <v>230</v>
      </c>
      <c r="K32" s="88"/>
    </row>
    <row r="33" spans="1:256" customFormat="1" ht="15" customHeight="1" x14ac:dyDescent="0.3">
      <c r="A33" s="4">
        <f>'WG Opening'!A49</f>
        <v>4.5999999999999996</v>
      </c>
      <c r="B33" s="4" t="str">
        <f>'WG Opening'!B49</f>
        <v>DT</v>
      </c>
      <c r="C33" s="8" t="str">
        <f>'WG Opening'!C49</f>
        <v>IG Crypto</v>
      </c>
      <c r="D33" s="2" t="str">
        <f>'WG Opening'!D49</f>
        <v>Kivinen</v>
      </c>
      <c r="E33" s="153">
        <v>0</v>
      </c>
      <c r="F33" s="159">
        <f t="shared" si="1"/>
        <v>0.68819444444444433</v>
      </c>
      <c r="G33" s="88" t="str">
        <f t="shared" si="2"/>
        <v>IG Cryp</v>
      </c>
      <c r="H33" s="75">
        <v>2</v>
      </c>
      <c r="I33" s="75"/>
      <c r="J33" s="2"/>
      <c r="K33" s="88"/>
    </row>
    <row r="34" spans="1:256" customFormat="1" ht="15" customHeight="1" x14ac:dyDescent="0.3">
      <c r="A34" s="4">
        <f>'WG Opening'!A50</f>
        <v>4.7</v>
      </c>
      <c r="B34" s="4" t="str">
        <f>'WG Opening'!B50</f>
        <v>DT</v>
      </c>
      <c r="C34" s="8" t="str">
        <f>'WG Opening'!C50</f>
        <v>TG 4ad NG-SUN PHYs Amendment</v>
      </c>
      <c r="D34" s="2" t="str">
        <f>'WG Opening'!D50</f>
        <v>Beecher</v>
      </c>
      <c r="E34" s="153">
        <v>4</v>
      </c>
      <c r="F34" s="159">
        <f t="shared" si="1"/>
        <v>0.68819444444444433</v>
      </c>
      <c r="G34" s="88" t="str">
        <f t="shared" si="2"/>
        <v xml:space="preserve">TG 4ad </v>
      </c>
      <c r="H34" s="75">
        <v>4</v>
      </c>
      <c r="I34" s="75"/>
      <c r="J34" s="2"/>
      <c r="K34" s="88"/>
    </row>
    <row r="35" spans="1:256" customFormat="1" ht="15" customHeight="1" x14ac:dyDescent="0.3">
      <c r="A35" s="4">
        <f>'WG Opening'!A51</f>
        <v>4.8</v>
      </c>
      <c r="B35" s="4" t="str">
        <f>'WG Opening'!B51</f>
        <v>DT</v>
      </c>
      <c r="C35" s="8" t="str">
        <f>'WG Opening'!C51</f>
        <v>Joint .15/.1 Mtg.</v>
      </c>
      <c r="D35" s="2" t="str">
        <f>'WG Opening'!D51</f>
        <v>Beecher</v>
      </c>
      <c r="E35" s="153">
        <v>5</v>
      </c>
      <c r="F35" s="159">
        <f t="shared" si="1"/>
        <v>0.6909722222222221</v>
      </c>
      <c r="G35" s="88" t="str">
        <f t="shared" ref="G35:G43" si="4">LEFT(C35,7)</f>
        <v>Joint .</v>
      </c>
      <c r="H35" s="75">
        <v>4</v>
      </c>
      <c r="I35" s="75"/>
      <c r="J35" s="2" t="s">
        <v>228</v>
      </c>
      <c r="K35" s="88"/>
    </row>
    <row r="36" spans="1:256" customFormat="1" ht="15" customHeight="1" x14ac:dyDescent="0.3">
      <c r="A36" s="4">
        <f>'WG Opening'!A52</f>
        <v>4.9000000000000004</v>
      </c>
      <c r="B36" s="4" t="str">
        <f>'WG Opening'!B52</f>
        <v>DT</v>
      </c>
      <c r="C36" s="8" t="str">
        <f>'WG Opening'!C52</f>
        <v>SC MAINT/RULES</v>
      </c>
      <c r="D36" s="2" t="str">
        <f>'WG Opening'!D52</f>
        <v>Beecher</v>
      </c>
      <c r="E36" s="153">
        <v>6</v>
      </c>
      <c r="F36" s="159">
        <f t="shared" si="1"/>
        <v>0.69444444444444431</v>
      </c>
      <c r="G36" s="88" t="str">
        <f t="shared" si="4"/>
        <v>SC MAIN</v>
      </c>
      <c r="H36" s="75">
        <v>3</v>
      </c>
      <c r="I36" s="75"/>
      <c r="J36" s="2" t="s">
        <v>239</v>
      </c>
      <c r="K36" s="88"/>
    </row>
    <row r="37" spans="1:256" ht="15" customHeight="1" x14ac:dyDescent="0.3">
      <c r="A37" s="4" t="str">
        <f>'WG Opening'!A53</f>
        <v>4.10</v>
      </c>
      <c r="B37" s="4" t="str">
        <f>'WG Opening'!B53</f>
        <v>DT</v>
      </c>
      <c r="C37" s="8" t="str">
        <f>'WG Opening'!C53</f>
        <v>TG 4me Revision to 2020</v>
      </c>
      <c r="D37" s="2" t="str">
        <f>'WG Opening'!D53</f>
        <v>Stuebing</v>
      </c>
      <c r="E37" s="153">
        <v>6</v>
      </c>
      <c r="F37" s="159">
        <f t="shared" si="1"/>
        <v>0.69861111111111096</v>
      </c>
      <c r="G37" s="88" t="str">
        <f t="shared" ref="G37" si="5">LEFT(C37,7)</f>
        <v xml:space="preserve">TG 4me </v>
      </c>
      <c r="H37" s="75">
        <v>2</v>
      </c>
      <c r="I37" s="75"/>
      <c r="J37" s="2" t="s">
        <v>240</v>
      </c>
      <c r="K37" s="88"/>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row>
    <row r="38" spans="1:256" ht="15" customHeight="1" x14ac:dyDescent="0.3">
      <c r="A38" s="4">
        <f>'WG Opening'!A54</f>
        <v>4.1100000000000003</v>
      </c>
      <c r="B38" s="4" t="str">
        <f>'WG Opening'!B54</f>
        <v>DT</v>
      </c>
      <c r="C38" s="8" t="str">
        <f>'WG Opening'!C54</f>
        <v>TG 6ma BAN/VAN Revision</v>
      </c>
      <c r="D38" s="2" t="str">
        <f>'WG Opening'!D54</f>
        <v>Kohno</v>
      </c>
      <c r="E38" s="153">
        <v>6</v>
      </c>
      <c r="F38" s="159">
        <f t="shared" si="1"/>
        <v>0.70277777777777761</v>
      </c>
      <c r="G38" s="88" t="str">
        <f t="shared" si="4"/>
        <v xml:space="preserve">TG 6ma </v>
      </c>
      <c r="H38" s="75">
        <v>0</v>
      </c>
      <c r="I38" s="75"/>
      <c r="J38" s="2"/>
      <c r="K38" s="88"/>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row>
    <row r="39" spans="1:256" customFormat="1" ht="15" customHeight="1" x14ac:dyDescent="0.3">
      <c r="A39" s="4">
        <f>'WG Opening'!A55</f>
        <v>4.12</v>
      </c>
      <c r="B39" s="4" t="str">
        <f>'WG Opening'!B55</f>
        <v>DT</v>
      </c>
      <c r="C39" s="8" t="str">
        <f>'WG Opening'!C55</f>
        <v>TG 7a OCC Amendment</v>
      </c>
      <c r="D39" s="2" t="str">
        <f>'WG Opening'!D55</f>
        <v>Jang</v>
      </c>
      <c r="E39" s="153">
        <v>6</v>
      </c>
      <c r="F39" s="159">
        <f t="shared" si="1"/>
        <v>0.70694444444444426</v>
      </c>
      <c r="G39" s="88" t="str">
        <f t="shared" si="4"/>
        <v>TG 7a O</v>
      </c>
      <c r="H39" s="75">
        <v>0</v>
      </c>
      <c r="I39" s="75"/>
      <c r="J39" s="2"/>
      <c r="K39" s="88"/>
    </row>
    <row r="40" spans="1:256" customFormat="1" ht="15" customHeight="1" x14ac:dyDescent="0.3">
      <c r="A40" s="4" t="str">
        <f>'WG Opening'!A56</f>
        <v>4.13</v>
      </c>
      <c r="B40" s="4" t="str">
        <f>'WG Opening'!B56</f>
        <v>DT</v>
      </c>
      <c r="C40" s="8" t="str">
        <f>'WG Opening'!C56</f>
        <v>IG NG-OCC</v>
      </c>
      <c r="D40" s="2" t="str">
        <f>'WG Opening'!D56</f>
        <v>Jang</v>
      </c>
      <c r="E40" s="153">
        <v>6</v>
      </c>
      <c r="F40" s="159">
        <f t="shared" si="1"/>
        <v>0.71111111111111092</v>
      </c>
      <c r="G40" s="88" t="str">
        <f t="shared" si="4"/>
        <v>IG NG-O</v>
      </c>
      <c r="H40" s="75">
        <v>3</v>
      </c>
      <c r="I40" s="75"/>
      <c r="J40" s="2" t="s">
        <v>241</v>
      </c>
      <c r="K40" s="88"/>
    </row>
    <row r="41" spans="1:256" customFormat="1" ht="15" customHeight="1" x14ac:dyDescent="0.3">
      <c r="A41" s="4">
        <f>'WG Opening'!A57</f>
        <v>4.1399999999999997</v>
      </c>
      <c r="B41" s="4" t="str">
        <f>'WG Opening'!B57</f>
        <v>DT</v>
      </c>
      <c r="C41" s="8" t="str">
        <f>'WG Opening'!C57</f>
        <v>TG 14 UWB-AHN New Standard - IN HIBERNATION</v>
      </c>
      <c r="D41" s="2" t="str">
        <f>'WG Opening'!D57</f>
        <v>Beecher</v>
      </c>
      <c r="E41" s="153">
        <v>0</v>
      </c>
      <c r="F41" s="159">
        <f t="shared" si="1"/>
        <v>0.71527777777777757</v>
      </c>
      <c r="G41" s="88" t="str">
        <f t="shared" si="4"/>
        <v>TG 14 U</v>
      </c>
      <c r="H41" s="75">
        <v>4</v>
      </c>
      <c r="I41" s="75"/>
      <c r="J41" s="2" t="s">
        <v>242</v>
      </c>
      <c r="K41" s="88"/>
    </row>
    <row r="42" spans="1:256" s="23" customFormat="1" ht="15" customHeight="1" x14ac:dyDescent="0.3">
      <c r="A42" s="4" t="str">
        <f>'WG Opening'!A58</f>
        <v>4.15</v>
      </c>
      <c r="B42" s="4" t="str">
        <f>'WG Opening'!B58</f>
        <v>DT</v>
      </c>
      <c r="C42" s="8" t="str">
        <f>'WG Opening'!C58</f>
        <v>TG 15 NB-AHN New Standard - IN HIBERNATION</v>
      </c>
      <c r="D42" s="2" t="str">
        <f>'WG Opening'!D58</f>
        <v>Powell</v>
      </c>
      <c r="E42" s="153">
        <v>0</v>
      </c>
      <c r="F42" s="159">
        <f t="shared" si="1"/>
        <v>0.71527777777777757</v>
      </c>
      <c r="G42" s="88" t="str">
        <f>LEFT(C42,12)</f>
        <v>TG 15 NB-AHN</v>
      </c>
      <c r="H42" s="75">
        <v>1</v>
      </c>
      <c r="I42" s="75"/>
      <c r="J42" s="2" t="s">
        <v>231</v>
      </c>
      <c r="K42" s="88"/>
    </row>
    <row r="43" spans="1:256" s="23" customFormat="1" ht="15" customHeight="1" x14ac:dyDescent="0.3">
      <c r="A43" s="4" t="str">
        <f>'WG Opening'!A59</f>
        <v>4.16</v>
      </c>
      <c r="B43" s="4" t="str">
        <f>'WG Opening'!B59</f>
        <v>DT</v>
      </c>
      <c r="C43" s="8" t="str">
        <f>'WG Opening'!C59</f>
        <v>TG 16t Lic-NB Amendment</v>
      </c>
      <c r="D43" s="2" t="str">
        <f>'WG Opening'!D59</f>
        <v>Godfrey</v>
      </c>
      <c r="E43" s="153">
        <v>6</v>
      </c>
      <c r="F43" s="159">
        <f t="shared" si="1"/>
        <v>0.71527777777777757</v>
      </c>
      <c r="G43" s="88" t="str">
        <f t="shared" si="4"/>
        <v xml:space="preserve">TG 16t </v>
      </c>
      <c r="H43" s="75">
        <v>2</v>
      </c>
      <c r="I43" s="75"/>
      <c r="J43" s="2" t="s">
        <v>234</v>
      </c>
      <c r="K43" s="88"/>
    </row>
    <row r="44" spans="1:256" s="23" customFormat="1" ht="15" customHeight="1" x14ac:dyDescent="0.3">
      <c r="A44" s="4" t="str">
        <f>'WG Opening'!A60</f>
        <v>4.17</v>
      </c>
      <c r="B44" s="4" t="str">
        <f>'WG Opening'!B60</f>
        <v>DT</v>
      </c>
      <c r="C44" s="8" t="str">
        <f>'WG Opening'!C60</f>
        <v>SC THz</v>
      </c>
      <c r="D44" s="2" t="str">
        <f>'WG Opening'!D60</f>
        <v>Kurner</v>
      </c>
      <c r="E44" s="153">
        <v>0</v>
      </c>
      <c r="F44" s="159">
        <f t="shared" si="1"/>
        <v>0.71944444444444422</v>
      </c>
      <c r="G44" s="88" t="str">
        <f>LEFT(C44,7)</f>
        <v>SC THz</v>
      </c>
      <c r="H44" s="75">
        <v>2</v>
      </c>
      <c r="I44" s="75"/>
      <c r="J44" s="2" t="s">
        <v>232</v>
      </c>
      <c r="K44" s="88"/>
    </row>
    <row r="45" spans="1:256" s="23" customFormat="1" ht="15" customHeight="1" x14ac:dyDescent="0.3">
      <c r="A45" s="161" t="s">
        <v>273</v>
      </c>
      <c r="B45" s="4" t="s">
        <v>3</v>
      </c>
      <c r="C45" s="24"/>
      <c r="D45" s="24"/>
      <c r="E45" s="158">
        <v>0</v>
      </c>
      <c r="F45" s="159">
        <f t="shared" si="1"/>
        <v>0.71944444444444422</v>
      </c>
      <c r="G45" s="79"/>
      <c r="H45" s="65"/>
      <c r="I45" s="65"/>
      <c r="J45" s="2"/>
    </row>
    <row r="46" spans="1:256" customFormat="1" ht="15" customHeight="1" x14ac:dyDescent="0.3">
      <c r="A46" s="161" t="s">
        <v>274</v>
      </c>
      <c r="B46" s="4" t="s">
        <v>3</v>
      </c>
      <c r="C46" s="24" t="s">
        <v>31</v>
      </c>
      <c r="D46" s="24" t="s">
        <v>22</v>
      </c>
      <c r="E46" s="158">
        <v>5</v>
      </c>
      <c r="F46" s="159">
        <f t="shared" si="1"/>
        <v>0.71944444444444422</v>
      </c>
      <c r="G46" s="79"/>
      <c r="H46" s="65"/>
      <c r="I46" s="65"/>
      <c r="J46" s="2" t="s">
        <v>202</v>
      </c>
    </row>
    <row r="47" spans="1:256" customFormat="1" ht="15" customHeight="1" x14ac:dyDescent="0.3">
      <c r="A47" s="161" t="s">
        <v>275</v>
      </c>
      <c r="B47" s="4" t="s">
        <v>3</v>
      </c>
      <c r="C47" s="24" t="s">
        <v>27</v>
      </c>
      <c r="D47" s="24" t="s">
        <v>20</v>
      </c>
      <c r="E47" s="158">
        <v>5</v>
      </c>
      <c r="F47" s="159">
        <f t="shared" si="1"/>
        <v>0.72291666666666643</v>
      </c>
      <c r="G47" s="79"/>
      <c r="H47" s="65"/>
      <c r="I47" s="65"/>
      <c r="J47" s="2"/>
    </row>
    <row r="48" spans="1:256" customFormat="1" ht="15" customHeight="1" x14ac:dyDescent="0.3">
      <c r="A48" s="161" t="s">
        <v>272</v>
      </c>
      <c r="B48" s="4" t="s">
        <v>3</v>
      </c>
      <c r="C48" s="24" t="s">
        <v>28</v>
      </c>
      <c r="D48" s="24" t="s">
        <v>170</v>
      </c>
      <c r="E48" s="158">
        <v>5</v>
      </c>
      <c r="F48" s="159">
        <f t="shared" si="1"/>
        <v>0.72638888888888864</v>
      </c>
      <c r="G48" s="79"/>
      <c r="H48" s="65"/>
      <c r="I48" s="65"/>
      <c r="J48" s="2"/>
    </row>
    <row r="49" spans="1:256" customFormat="1" ht="15" customHeight="1" x14ac:dyDescent="0.3">
      <c r="A49" s="4"/>
      <c r="B49" s="8"/>
      <c r="D49" s="2"/>
      <c r="E49" s="154"/>
      <c r="F49" s="159">
        <f t="shared" si="1"/>
        <v>0.72986111111111085</v>
      </c>
      <c r="G49" s="15"/>
      <c r="H49" s="65"/>
      <c r="I49" s="65"/>
      <c r="J49" s="2"/>
    </row>
    <row r="50" spans="1:256" customFormat="1" ht="15" customHeight="1" x14ac:dyDescent="0.3">
      <c r="A50" s="2" t="str">
        <f>'WG Opening'!A62</f>
        <v>5</v>
      </c>
      <c r="B50" s="2" t="str">
        <f>'WG Opening'!B62</f>
        <v>*</v>
      </c>
      <c r="C50" s="2" t="str">
        <f>'WG Opening'!C62</f>
        <v>NEW BUSINESS</v>
      </c>
      <c r="D50" s="2" t="str">
        <f>'WG Opening'!D62</f>
        <v>Powell</v>
      </c>
      <c r="E50" s="154">
        <v>1</v>
      </c>
      <c r="F50" s="159">
        <f t="shared" si="1"/>
        <v>0.72986111111111085</v>
      </c>
      <c r="G50" s="79"/>
      <c r="H50" s="62"/>
      <c r="I50" s="62"/>
      <c r="J50" s="68"/>
    </row>
    <row r="51" spans="1:256" customFormat="1" ht="15" customHeight="1" x14ac:dyDescent="0.3">
      <c r="B51" s="2"/>
      <c r="C51" s="21"/>
      <c r="D51" s="2"/>
      <c r="E51" s="154"/>
      <c r="F51" s="159">
        <f t="shared" si="1"/>
        <v>0.73055555555555529</v>
      </c>
      <c r="G51" s="79"/>
      <c r="H51" s="62"/>
      <c r="I51" s="62"/>
      <c r="J51" s="68"/>
    </row>
    <row r="52" spans="1:256" customFormat="1" ht="15" customHeight="1" x14ac:dyDescent="0.3">
      <c r="A52" s="2" t="str">
        <f>'WG Opening'!A64</f>
        <v>6</v>
      </c>
      <c r="B52" s="2" t="str">
        <f>'WG Opening'!B64</f>
        <v>*</v>
      </c>
      <c r="C52" s="2" t="str">
        <f>'WG Opening'!C64</f>
        <v>AOB</v>
      </c>
      <c r="D52" s="2" t="str">
        <f>'WG Opening'!D64</f>
        <v>Powell</v>
      </c>
      <c r="E52" s="154">
        <v>1</v>
      </c>
      <c r="F52" s="159">
        <f t="shared" si="1"/>
        <v>0.73055555555555529</v>
      </c>
      <c r="G52" s="79"/>
      <c r="H52" s="62"/>
      <c r="I52" s="62"/>
      <c r="J52" s="68"/>
    </row>
    <row r="53" spans="1:256" customFormat="1" x14ac:dyDescent="0.3">
      <c r="A53" s="4"/>
      <c r="B53" s="2"/>
      <c r="C53" s="29"/>
      <c r="D53" s="2"/>
      <c r="E53" s="154"/>
      <c r="F53" s="159">
        <f t="shared" si="1"/>
        <v>0.73124999999999973</v>
      </c>
      <c r="G53" s="79"/>
      <c r="H53" s="62"/>
      <c r="I53" s="62"/>
      <c r="J53" s="68"/>
    </row>
    <row r="54" spans="1:256" customFormat="1" x14ac:dyDescent="0.3">
      <c r="A54" s="4" t="s">
        <v>40</v>
      </c>
      <c r="B54" s="2" t="s">
        <v>2</v>
      </c>
      <c r="C54" s="21" t="s">
        <v>8</v>
      </c>
      <c r="D54" s="2" t="str">
        <f>'WG Opening'!D67</f>
        <v>Powell</v>
      </c>
      <c r="E54" s="154">
        <v>1</v>
      </c>
      <c r="F54" s="159">
        <f t="shared" si="1"/>
        <v>0.73124999999999973</v>
      </c>
      <c r="G54" s="79"/>
      <c r="H54" s="62"/>
      <c r="I54" s="62"/>
      <c r="J54" s="68"/>
    </row>
    <row r="55" spans="1:256" customFormat="1" x14ac:dyDescent="0.3">
      <c r="A55" s="4"/>
      <c r="B55" s="2"/>
      <c r="C55" s="21"/>
      <c r="D55" s="21"/>
      <c r="E55" s="154"/>
      <c r="F55" s="159">
        <f t="shared" si="1"/>
        <v>0.73194444444444418</v>
      </c>
      <c r="G55" s="79"/>
      <c r="H55" s="62"/>
      <c r="I55" s="62"/>
      <c r="J55" s="68"/>
    </row>
    <row r="56" spans="1:256" customFormat="1" x14ac:dyDescent="0.3">
      <c r="A56" s="3"/>
      <c r="B56" s="2"/>
      <c r="C56" s="1"/>
      <c r="D56" s="1"/>
      <c r="E56" s="154"/>
      <c r="F56" s="160"/>
      <c r="G56" s="79"/>
      <c r="H56" s="62"/>
      <c r="I56" s="62"/>
      <c r="J56" s="68"/>
    </row>
    <row r="57" spans="1:256" customFormat="1" x14ac:dyDescent="0.3">
      <c r="A57" s="20"/>
      <c r="B57" s="2" t="s">
        <v>5</v>
      </c>
      <c r="C57" s="14" t="str">
        <f>'WG Opening'!C70</f>
        <v>ME - Motion, External        MI - Motion, Internal</v>
      </c>
      <c r="D57" s="2"/>
      <c r="E57" s="153" t="s">
        <v>5</v>
      </c>
      <c r="F57" s="159"/>
      <c r="G57" s="79"/>
      <c r="H57" s="62"/>
      <c r="I57" s="62"/>
      <c r="J57" s="68"/>
    </row>
    <row r="58" spans="1:256" ht="15" customHeight="1" x14ac:dyDescent="0.3">
      <c r="A58" s="20" t="s">
        <v>5</v>
      </c>
      <c r="B58" s="2"/>
      <c r="C58" s="14" t="str">
        <f>'WG Opening'!C71</f>
        <v>DT - Discussion Topic         II - Information Item</v>
      </c>
      <c r="D58" s="2"/>
      <c r="E58" s="153"/>
      <c r="F58" s="153"/>
      <c r="G58" s="18"/>
      <c r="H58" s="64"/>
      <c r="I58" s="64"/>
      <c r="J58" s="70"/>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18"/>
      <c r="EQ58" s="18"/>
      <c r="ER58" s="18"/>
      <c r="ES58" s="18"/>
      <c r="ET58" s="18"/>
      <c r="EU58" s="18"/>
      <c r="EV58" s="18"/>
      <c r="EW58" s="18"/>
      <c r="EX58" s="18"/>
      <c r="EY58" s="18"/>
      <c r="EZ58" s="18"/>
      <c r="FA58" s="18"/>
      <c r="FB58" s="18"/>
      <c r="FC58" s="18"/>
      <c r="FD58" s="18"/>
      <c r="FE58" s="18"/>
      <c r="FF58" s="18"/>
      <c r="FG58" s="18"/>
      <c r="FH58" s="18"/>
      <c r="FI58" s="18"/>
      <c r="FJ58" s="18"/>
      <c r="FK58" s="18"/>
      <c r="FL58" s="18"/>
      <c r="FM58" s="18"/>
      <c r="FN58" s="18"/>
      <c r="FO58" s="18"/>
      <c r="FP58" s="18"/>
      <c r="FQ58" s="18"/>
      <c r="FR58" s="18"/>
      <c r="FS58" s="18"/>
      <c r="FT58" s="18"/>
      <c r="FU58" s="18"/>
      <c r="FV58" s="18"/>
      <c r="FW58" s="18"/>
      <c r="FX58" s="18"/>
      <c r="FY58" s="18"/>
      <c r="FZ58" s="18"/>
      <c r="GA58" s="18"/>
      <c r="GB58" s="18"/>
      <c r="GC58" s="18"/>
      <c r="GD58" s="18"/>
      <c r="GE58" s="18"/>
      <c r="GF58" s="18"/>
      <c r="GG58" s="18"/>
      <c r="GH58" s="18"/>
      <c r="GI58" s="18"/>
      <c r="GJ58" s="18"/>
      <c r="GK58" s="18"/>
      <c r="GL58" s="18"/>
      <c r="GM58" s="18"/>
      <c r="GN58" s="18"/>
      <c r="GO58" s="18"/>
      <c r="GP58" s="18"/>
      <c r="GQ58" s="18"/>
      <c r="GR58" s="18"/>
      <c r="GS58" s="18"/>
      <c r="GT58" s="18"/>
      <c r="GU58" s="18"/>
      <c r="GV58" s="18"/>
      <c r="GW58" s="18"/>
      <c r="GX58" s="18"/>
      <c r="GY58" s="18"/>
      <c r="GZ58" s="18"/>
      <c r="HA58" s="18"/>
      <c r="HB58" s="18"/>
      <c r="HC58" s="18"/>
      <c r="HD58" s="18"/>
      <c r="HE58" s="18"/>
      <c r="HF58" s="18"/>
      <c r="HG58" s="18"/>
      <c r="HH58" s="18"/>
      <c r="HI58" s="18"/>
      <c r="HJ58" s="18"/>
      <c r="HK58" s="18"/>
      <c r="HL58" s="18"/>
      <c r="HM58" s="18"/>
      <c r="HN58" s="18"/>
      <c r="HO58" s="18"/>
      <c r="HP58" s="18"/>
      <c r="HQ58" s="18"/>
      <c r="HR58" s="18"/>
      <c r="HS58" s="18"/>
      <c r="HT58" s="18"/>
      <c r="HU58" s="18"/>
      <c r="HV58" s="18"/>
      <c r="HW58" s="18"/>
      <c r="HX58" s="18"/>
      <c r="HY58" s="18"/>
      <c r="HZ58" s="18"/>
      <c r="IA58" s="18"/>
      <c r="IB58" s="18"/>
      <c r="IC58" s="18"/>
      <c r="ID58" s="18"/>
      <c r="IE58" s="18"/>
      <c r="IF58" s="18"/>
      <c r="IG58" s="18"/>
      <c r="IH58" s="18"/>
      <c r="II58" s="18"/>
      <c r="IJ58" s="18"/>
      <c r="IK58" s="18"/>
      <c r="IL58" s="18"/>
      <c r="IM58" s="18"/>
      <c r="IN58" s="18"/>
      <c r="IO58" s="18"/>
      <c r="IP58" s="18"/>
      <c r="IQ58" s="18"/>
      <c r="IR58" s="18"/>
      <c r="IS58" s="18"/>
      <c r="IT58" s="18"/>
      <c r="IU58" s="18"/>
      <c r="IV58" s="18"/>
    </row>
    <row r="59" spans="1:256" ht="15" customHeight="1" x14ac:dyDescent="0.3">
      <c r="A59" s="20"/>
      <c r="B59" s="2"/>
      <c r="C59" s="14" t="str">
        <f>'WG Opening'!C72</f>
        <v>Category  (* = consent agenda)</v>
      </c>
      <c r="D59" s="2"/>
      <c r="E59" s="153"/>
      <c r="F59" s="159"/>
      <c r="G59" s="18"/>
      <c r="H59" s="64"/>
      <c r="I59" s="64"/>
      <c r="J59" s="70"/>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18"/>
      <c r="DT59" s="18"/>
      <c r="DU59" s="18"/>
      <c r="DV59" s="18"/>
      <c r="DW59" s="18"/>
      <c r="DX59" s="18"/>
      <c r="DY59" s="18"/>
      <c r="DZ59" s="18"/>
      <c r="EA59" s="18"/>
      <c r="EB59" s="18"/>
      <c r="EC59" s="18"/>
      <c r="ED59" s="18"/>
      <c r="EE59" s="18"/>
      <c r="EF59" s="18"/>
      <c r="EG59" s="18"/>
      <c r="EH59" s="18"/>
      <c r="EI59" s="18"/>
      <c r="EJ59" s="18"/>
      <c r="EK59" s="18"/>
      <c r="EL59" s="18"/>
      <c r="EM59" s="18"/>
      <c r="EN59" s="18"/>
      <c r="EO59" s="18"/>
      <c r="EP59" s="18"/>
      <c r="EQ59" s="18"/>
      <c r="ER59" s="18"/>
      <c r="ES59" s="18"/>
      <c r="ET59" s="18"/>
      <c r="EU59" s="18"/>
      <c r="EV59" s="18"/>
      <c r="EW59" s="18"/>
      <c r="EX59" s="18"/>
      <c r="EY59" s="18"/>
      <c r="EZ59" s="18"/>
      <c r="FA59" s="18"/>
      <c r="FB59" s="18"/>
      <c r="FC59" s="18"/>
      <c r="FD59" s="18"/>
      <c r="FE59" s="18"/>
      <c r="FF59" s="18"/>
      <c r="FG59" s="18"/>
      <c r="FH59" s="18"/>
      <c r="FI59" s="18"/>
      <c r="FJ59" s="18"/>
      <c r="FK59" s="18"/>
      <c r="FL59" s="18"/>
      <c r="FM59" s="18"/>
      <c r="FN59" s="18"/>
      <c r="FO59" s="18"/>
      <c r="FP59" s="18"/>
      <c r="FQ59" s="18"/>
      <c r="FR59" s="18"/>
      <c r="FS59" s="18"/>
      <c r="FT59" s="18"/>
      <c r="FU59" s="18"/>
      <c r="FV59" s="18"/>
      <c r="FW59" s="18"/>
      <c r="FX59" s="18"/>
      <c r="FY59" s="18"/>
      <c r="FZ59" s="18"/>
      <c r="GA59" s="18"/>
      <c r="GB59" s="18"/>
      <c r="GC59" s="18"/>
      <c r="GD59" s="18"/>
      <c r="GE59" s="18"/>
      <c r="GF59" s="18"/>
      <c r="GG59" s="18"/>
      <c r="GH59" s="18"/>
      <c r="GI59" s="18"/>
      <c r="GJ59" s="18"/>
      <c r="GK59" s="18"/>
      <c r="GL59" s="18"/>
      <c r="GM59" s="18"/>
      <c r="GN59" s="18"/>
      <c r="GO59" s="18"/>
      <c r="GP59" s="18"/>
      <c r="GQ59" s="18"/>
      <c r="GR59" s="18"/>
      <c r="GS59" s="18"/>
      <c r="GT59" s="18"/>
      <c r="GU59" s="18"/>
      <c r="GV59" s="18"/>
      <c r="GW59" s="18"/>
      <c r="GX59" s="18"/>
      <c r="GY59" s="18"/>
      <c r="GZ59" s="18"/>
      <c r="HA59" s="18"/>
      <c r="HB59" s="18"/>
      <c r="HC59" s="18"/>
      <c r="HD59" s="18"/>
      <c r="HE59" s="18"/>
      <c r="HF59" s="18"/>
      <c r="HG59" s="18"/>
      <c r="HH59" s="18"/>
      <c r="HI59" s="18"/>
      <c r="HJ59" s="18"/>
      <c r="HK59" s="18"/>
      <c r="HL59" s="18"/>
      <c r="HM59" s="18"/>
      <c r="HN59" s="18"/>
      <c r="HO59" s="18"/>
      <c r="HP59" s="18"/>
      <c r="HQ59" s="18"/>
      <c r="HR59" s="18"/>
      <c r="HS59" s="18"/>
      <c r="HT59" s="18"/>
      <c r="HU59" s="18"/>
      <c r="HV59" s="18"/>
      <c r="HW59" s="18"/>
      <c r="HX59" s="18"/>
      <c r="HY59" s="18"/>
      <c r="HZ59" s="18"/>
      <c r="IA59" s="18"/>
      <c r="IB59" s="18"/>
      <c r="IC59" s="18"/>
      <c r="ID59" s="18"/>
      <c r="IE59" s="18"/>
      <c r="IF59" s="18"/>
      <c r="IG59" s="18"/>
      <c r="IH59" s="18"/>
      <c r="II59" s="18"/>
      <c r="IJ59" s="18"/>
      <c r="IK59" s="18"/>
      <c r="IL59" s="18"/>
      <c r="IM59" s="18"/>
      <c r="IN59" s="18"/>
      <c r="IO59" s="18"/>
      <c r="IP59" s="18"/>
      <c r="IQ59" s="18"/>
      <c r="IR59" s="18"/>
      <c r="IS59" s="18"/>
      <c r="IT59" s="18"/>
      <c r="IU59" s="18"/>
      <c r="IV59" s="18"/>
    </row>
    <row r="60" spans="1:256" ht="15.5" x14ac:dyDescent="0.25">
      <c r="G60" s="18"/>
      <c r="H60" s="64"/>
      <c r="I60" s="64"/>
      <c r="J60" s="70"/>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18"/>
      <c r="GQ60" s="18"/>
      <c r="GR60" s="18"/>
      <c r="GS60" s="18"/>
      <c r="GT60" s="18"/>
      <c r="GU60" s="18"/>
      <c r="GV60" s="18"/>
      <c r="GW60" s="18"/>
      <c r="GX60" s="18"/>
      <c r="GY60" s="18"/>
      <c r="GZ60" s="18"/>
      <c r="HA60" s="18"/>
      <c r="HB60" s="18"/>
      <c r="HC60" s="18"/>
      <c r="HD60" s="18"/>
      <c r="HE60" s="18"/>
      <c r="HF60" s="18"/>
      <c r="HG60" s="18"/>
      <c r="HH60" s="18"/>
      <c r="HI60" s="18"/>
      <c r="HJ60" s="18"/>
      <c r="HK60" s="18"/>
      <c r="HL60" s="18"/>
      <c r="HM60" s="18"/>
      <c r="HN60" s="18"/>
      <c r="HO60" s="18"/>
      <c r="HP60" s="18"/>
      <c r="HQ60" s="18"/>
      <c r="HR60" s="18"/>
      <c r="HS60" s="18"/>
      <c r="HT60" s="18"/>
      <c r="HU60" s="18"/>
      <c r="HV60" s="18"/>
      <c r="HW60" s="18"/>
      <c r="HX60" s="18"/>
      <c r="HY60" s="18"/>
      <c r="HZ60" s="18"/>
      <c r="IA60" s="18"/>
      <c r="IB60" s="18"/>
      <c r="IC60" s="18"/>
      <c r="ID60" s="18"/>
      <c r="IE60" s="18"/>
      <c r="IF60" s="18"/>
      <c r="IG60" s="18"/>
      <c r="IH60" s="18"/>
      <c r="II60" s="18"/>
      <c r="IJ60" s="18"/>
      <c r="IK60" s="18"/>
      <c r="IL60" s="18"/>
      <c r="IM60" s="18"/>
      <c r="IN60" s="18"/>
      <c r="IO60" s="18"/>
      <c r="IP60" s="18"/>
      <c r="IQ60" s="18"/>
      <c r="IR60" s="18"/>
      <c r="IS60" s="18"/>
      <c r="IT60" s="18"/>
      <c r="IU60" s="18"/>
      <c r="IV60" s="18"/>
    </row>
    <row r="61" spans="1:256" x14ac:dyDescent="0.25">
      <c r="C61" s="15"/>
      <c r="E61" s="155"/>
    </row>
    <row r="62" spans="1:256" x14ac:dyDescent="0.25">
      <c r="C62" s="15"/>
      <c r="E62" s="155"/>
    </row>
    <row r="63" spans="1:256" x14ac:dyDescent="0.25">
      <c r="C63" s="15"/>
      <c r="E63" s="155"/>
    </row>
    <row r="64" spans="1:256" x14ac:dyDescent="0.25">
      <c r="A64" s="15"/>
      <c r="C64" s="15"/>
      <c r="E64" s="155"/>
    </row>
    <row r="65" spans="1:5" x14ac:dyDescent="0.25">
      <c r="A65" s="15"/>
      <c r="C65" s="15"/>
      <c r="E65" s="155"/>
    </row>
    <row r="66" spans="1:5" x14ac:dyDescent="0.25">
      <c r="A66" s="15"/>
    </row>
    <row r="67" spans="1:5" x14ac:dyDescent="0.25">
      <c r="A67" s="15"/>
    </row>
    <row r="68" spans="1:5" x14ac:dyDescent="0.25">
      <c r="A68" s="15"/>
    </row>
    <row r="79" spans="1:5" x14ac:dyDescent="0.25">
      <c r="A79" s="15"/>
    </row>
    <row r="80" spans="1:5" ht="16.5" customHeight="1" x14ac:dyDescent="0.25">
      <c r="A80" s="15"/>
    </row>
    <row r="81" spans="1:5" ht="16.5" customHeight="1" x14ac:dyDescent="0.25">
      <c r="A81" s="15"/>
      <c r="C81" s="15"/>
      <c r="E81" s="155"/>
    </row>
    <row r="82" spans="1:5" ht="16.5" customHeight="1" x14ac:dyDescent="0.25">
      <c r="A82" s="15"/>
      <c r="C82" s="15"/>
      <c r="E82" s="155"/>
    </row>
    <row r="83" spans="1:5" ht="16.5" customHeight="1" x14ac:dyDescent="0.25">
      <c r="A83" s="15"/>
      <c r="C83" s="15"/>
      <c r="E83" s="155"/>
    </row>
    <row r="84" spans="1:5" ht="16.5" customHeight="1" x14ac:dyDescent="0.25">
      <c r="A84" s="15"/>
      <c r="C84" s="15"/>
      <c r="E84" s="155"/>
    </row>
    <row r="85" spans="1:5" x14ac:dyDescent="0.25">
      <c r="A85" s="15"/>
      <c r="C85" s="15"/>
      <c r="E85" s="155"/>
    </row>
  </sheetData>
  <mergeCells count="13">
    <mergeCell ref="J26:J27"/>
    <mergeCell ref="H25:J25"/>
    <mergeCell ref="E3:F3"/>
    <mergeCell ref="A1:F1"/>
    <mergeCell ref="A2:F2"/>
    <mergeCell ref="H26:H27"/>
    <mergeCell ref="D5:D11"/>
    <mergeCell ref="E5:E11"/>
    <mergeCell ref="F5:F11"/>
    <mergeCell ref="D19:D24"/>
    <mergeCell ref="E19:E24"/>
    <mergeCell ref="F19:F24"/>
    <mergeCell ref="I26:I27"/>
  </mergeCells>
  <hyperlinks>
    <hyperlink ref="C7" r:id="rId1" display="https://grouper.ieee.org/groups/802/15/pub/Meeting_Plan.html" xr:uid="{FEB783B3-ECBE-4454-8F66-D27B3B4F6F2D}"/>
    <hyperlink ref="C6" r:id="rId2" display="http://grouper.ieee.org/groups/802/15/calendar.html" xr:uid="{11C00982-BCAD-49F6-864A-1466BAE98358}"/>
  </hyperlinks>
  <pageMargins left="0.7" right="0.7" top="0.75" bottom="0.75" header="0.3" footer="0.3"/>
  <pageSetup orientation="portrait" horizontalDpi="300" verticalDpi="300" r:id="rId3"/>
  <ignoredErrors>
    <ignoredError sqref="A14 A1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5721D-CDAE-4B16-B20D-8219733EC3D1}">
  <dimension ref="A1:AD72"/>
  <sheetViews>
    <sheetView tabSelected="1" zoomScale="70" zoomScaleNormal="70" workbookViewId="0">
      <pane xSplit="1" ySplit="8" topLeftCell="B9" activePane="bottomRight" state="frozen"/>
      <selection pane="topRight" activeCell="F1" sqref="F1"/>
      <selection pane="bottomLeft" activeCell="A9" sqref="A9"/>
      <selection pane="bottomRight" activeCell="A2" sqref="A2:A4"/>
    </sheetView>
  </sheetViews>
  <sheetFormatPr defaultColWidth="7.83203125" defaultRowHeight="13" x14ac:dyDescent="0.3"/>
  <cols>
    <col min="1" max="1" width="11.83203125" style="1" customWidth="1"/>
    <col min="2" max="2" width="5.08203125" style="1" customWidth="1"/>
    <col min="3" max="19" width="6.58203125" style="1" customWidth="1"/>
    <col min="20" max="25" width="3.08203125" style="1" customWidth="1"/>
    <col min="26" max="244" width="7.83203125" style="1"/>
    <col min="245" max="245" width="0.33203125" style="1" customWidth="1"/>
    <col min="246" max="246" width="9.75" style="1" customWidth="1"/>
    <col min="247" max="247" width="0.33203125" style="1" customWidth="1"/>
    <col min="248" max="248" width="7" style="1" customWidth="1"/>
    <col min="249" max="249" width="5" style="1" customWidth="1"/>
    <col min="250" max="250" width="0.33203125" style="1" customWidth="1"/>
    <col min="251" max="255" width="4.83203125" style="1" customWidth="1"/>
    <col min="256" max="256" width="0.33203125" style="1" customWidth="1"/>
    <col min="257" max="261" width="4.83203125" style="1" customWidth="1"/>
    <col min="262" max="262" width="0.33203125" style="1" customWidth="1"/>
    <col min="263" max="267" width="4.83203125" style="1" customWidth="1"/>
    <col min="268" max="268" width="0.33203125" style="1" customWidth="1"/>
    <col min="269" max="273" width="4.83203125" style="1" customWidth="1"/>
    <col min="274" max="274" width="0.33203125" style="1" customWidth="1"/>
    <col min="275" max="277" width="4" style="1" customWidth="1"/>
    <col min="278" max="278" width="0.33203125" style="1" customWidth="1"/>
    <col min="279" max="500" width="7.83203125" style="1"/>
    <col min="501" max="501" width="0.33203125" style="1" customWidth="1"/>
    <col min="502" max="502" width="9.75" style="1" customWidth="1"/>
    <col min="503" max="503" width="0.33203125" style="1" customWidth="1"/>
    <col min="504" max="504" width="7" style="1" customWidth="1"/>
    <col min="505" max="505" width="5" style="1" customWidth="1"/>
    <col min="506" max="506" width="0.33203125" style="1" customWidth="1"/>
    <col min="507" max="511" width="4.83203125" style="1" customWidth="1"/>
    <col min="512" max="512" width="0.33203125" style="1" customWidth="1"/>
    <col min="513" max="517" width="4.83203125" style="1" customWidth="1"/>
    <col min="518" max="518" width="0.33203125" style="1" customWidth="1"/>
    <col min="519" max="523" width="4.83203125" style="1" customWidth="1"/>
    <col min="524" max="524" width="0.33203125" style="1" customWidth="1"/>
    <col min="525" max="529" width="4.83203125" style="1" customWidth="1"/>
    <col min="530" max="530" width="0.33203125" style="1" customWidth="1"/>
    <col min="531" max="533" width="4" style="1" customWidth="1"/>
    <col min="534" max="534" width="0.33203125" style="1" customWidth="1"/>
    <col min="535" max="756" width="7.83203125" style="1"/>
    <col min="757" max="757" width="0.33203125" style="1" customWidth="1"/>
    <col min="758" max="758" width="9.75" style="1" customWidth="1"/>
    <col min="759" max="759" width="0.33203125" style="1" customWidth="1"/>
    <col min="760" max="760" width="7" style="1" customWidth="1"/>
    <col min="761" max="761" width="5" style="1" customWidth="1"/>
    <col min="762" max="762" width="0.33203125" style="1" customWidth="1"/>
    <col min="763" max="767" width="4.83203125" style="1" customWidth="1"/>
    <col min="768" max="768" width="0.33203125" style="1" customWidth="1"/>
    <col min="769" max="773" width="4.83203125" style="1" customWidth="1"/>
    <col min="774" max="774" width="0.33203125" style="1" customWidth="1"/>
    <col min="775" max="779" width="4.83203125" style="1" customWidth="1"/>
    <col min="780" max="780" width="0.33203125" style="1" customWidth="1"/>
    <col min="781" max="785" width="4.83203125" style="1" customWidth="1"/>
    <col min="786" max="786" width="0.33203125" style="1" customWidth="1"/>
    <col min="787" max="789" width="4" style="1" customWidth="1"/>
    <col min="790" max="790" width="0.33203125" style="1" customWidth="1"/>
    <col min="791" max="1012" width="7.83203125" style="1"/>
    <col min="1013" max="1013" width="0.33203125" style="1" customWidth="1"/>
    <col min="1014" max="1014" width="9.75" style="1" customWidth="1"/>
    <col min="1015" max="1015" width="0.33203125" style="1" customWidth="1"/>
    <col min="1016" max="1016" width="7" style="1" customWidth="1"/>
    <col min="1017" max="1017" width="5" style="1" customWidth="1"/>
    <col min="1018" max="1018" width="0.33203125" style="1" customWidth="1"/>
    <col min="1019" max="1023" width="4.83203125" style="1" customWidth="1"/>
    <col min="1024" max="1024" width="0.33203125" style="1" customWidth="1"/>
    <col min="1025" max="1029" width="4.83203125" style="1" customWidth="1"/>
    <col min="1030" max="1030" width="0.33203125" style="1" customWidth="1"/>
    <col min="1031" max="1035" width="4.83203125" style="1" customWidth="1"/>
    <col min="1036" max="1036" width="0.33203125" style="1" customWidth="1"/>
    <col min="1037" max="1041" width="4.83203125" style="1" customWidth="1"/>
    <col min="1042" max="1042" width="0.33203125" style="1" customWidth="1"/>
    <col min="1043" max="1045" width="4" style="1" customWidth="1"/>
    <col min="1046" max="1046" width="0.33203125" style="1" customWidth="1"/>
    <col min="1047" max="1268" width="7.83203125" style="1"/>
    <col min="1269" max="1269" width="0.33203125" style="1" customWidth="1"/>
    <col min="1270" max="1270" width="9.75" style="1" customWidth="1"/>
    <col min="1271" max="1271" width="0.33203125" style="1" customWidth="1"/>
    <col min="1272" max="1272" width="7" style="1" customWidth="1"/>
    <col min="1273" max="1273" width="5" style="1" customWidth="1"/>
    <col min="1274" max="1274" width="0.33203125" style="1" customWidth="1"/>
    <col min="1275" max="1279" width="4.83203125" style="1" customWidth="1"/>
    <col min="1280" max="1280" width="0.33203125" style="1" customWidth="1"/>
    <col min="1281" max="1285" width="4.83203125" style="1" customWidth="1"/>
    <col min="1286" max="1286" width="0.33203125" style="1" customWidth="1"/>
    <col min="1287" max="1291" width="4.83203125" style="1" customWidth="1"/>
    <col min="1292" max="1292" width="0.33203125" style="1" customWidth="1"/>
    <col min="1293" max="1297" width="4.83203125" style="1" customWidth="1"/>
    <col min="1298" max="1298" width="0.33203125" style="1" customWidth="1"/>
    <col min="1299" max="1301" width="4" style="1" customWidth="1"/>
    <col min="1302" max="1302" width="0.33203125" style="1" customWidth="1"/>
    <col min="1303" max="1524" width="7.83203125" style="1"/>
    <col min="1525" max="1525" width="0.33203125" style="1" customWidth="1"/>
    <col min="1526" max="1526" width="9.75" style="1" customWidth="1"/>
    <col min="1527" max="1527" width="0.33203125" style="1" customWidth="1"/>
    <col min="1528" max="1528" width="7" style="1" customWidth="1"/>
    <col min="1529" max="1529" width="5" style="1" customWidth="1"/>
    <col min="1530" max="1530" width="0.33203125" style="1" customWidth="1"/>
    <col min="1531" max="1535" width="4.83203125" style="1" customWidth="1"/>
    <col min="1536" max="1536" width="0.33203125" style="1" customWidth="1"/>
    <col min="1537" max="1541" width="4.83203125" style="1" customWidth="1"/>
    <col min="1542" max="1542" width="0.33203125" style="1" customWidth="1"/>
    <col min="1543" max="1547" width="4.83203125" style="1" customWidth="1"/>
    <col min="1548" max="1548" width="0.33203125" style="1" customWidth="1"/>
    <col min="1549" max="1553" width="4.83203125" style="1" customWidth="1"/>
    <col min="1554" max="1554" width="0.33203125" style="1" customWidth="1"/>
    <col min="1555" max="1557" width="4" style="1" customWidth="1"/>
    <col min="1558" max="1558" width="0.33203125" style="1" customWidth="1"/>
    <col min="1559" max="1780" width="7.83203125" style="1"/>
    <col min="1781" max="1781" width="0.33203125" style="1" customWidth="1"/>
    <col min="1782" max="1782" width="9.75" style="1" customWidth="1"/>
    <col min="1783" max="1783" width="0.33203125" style="1" customWidth="1"/>
    <col min="1784" max="1784" width="7" style="1" customWidth="1"/>
    <col min="1785" max="1785" width="5" style="1" customWidth="1"/>
    <col min="1786" max="1786" width="0.33203125" style="1" customWidth="1"/>
    <col min="1787" max="1791" width="4.83203125" style="1" customWidth="1"/>
    <col min="1792" max="1792" width="0.33203125" style="1" customWidth="1"/>
    <col min="1793" max="1797" width="4.83203125" style="1" customWidth="1"/>
    <col min="1798" max="1798" width="0.33203125" style="1" customWidth="1"/>
    <col min="1799" max="1803" width="4.83203125" style="1" customWidth="1"/>
    <col min="1804" max="1804" width="0.33203125" style="1" customWidth="1"/>
    <col min="1805" max="1809" width="4.83203125" style="1" customWidth="1"/>
    <col min="1810" max="1810" width="0.33203125" style="1" customWidth="1"/>
    <col min="1811" max="1813" width="4" style="1" customWidth="1"/>
    <col min="1814" max="1814" width="0.33203125" style="1" customWidth="1"/>
    <col min="1815" max="2036" width="7.83203125" style="1"/>
    <col min="2037" max="2037" width="0.33203125" style="1" customWidth="1"/>
    <col min="2038" max="2038" width="9.75" style="1" customWidth="1"/>
    <col min="2039" max="2039" width="0.33203125" style="1" customWidth="1"/>
    <col min="2040" max="2040" width="7" style="1" customWidth="1"/>
    <col min="2041" max="2041" width="5" style="1" customWidth="1"/>
    <col min="2042" max="2042" width="0.33203125" style="1" customWidth="1"/>
    <col min="2043" max="2047" width="4.83203125" style="1" customWidth="1"/>
    <col min="2048" max="2048" width="0.33203125" style="1" customWidth="1"/>
    <col min="2049" max="2053" width="4.83203125" style="1" customWidth="1"/>
    <col min="2054" max="2054" width="0.33203125" style="1" customWidth="1"/>
    <col min="2055" max="2059" width="4.83203125" style="1" customWidth="1"/>
    <col min="2060" max="2060" width="0.33203125" style="1" customWidth="1"/>
    <col min="2061" max="2065" width="4.83203125" style="1" customWidth="1"/>
    <col min="2066" max="2066" width="0.33203125" style="1" customWidth="1"/>
    <col min="2067" max="2069" width="4" style="1" customWidth="1"/>
    <col min="2070" max="2070" width="0.33203125" style="1" customWidth="1"/>
    <col min="2071" max="2292" width="7.83203125" style="1"/>
    <col min="2293" max="2293" width="0.33203125" style="1" customWidth="1"/>
    <col min="2294" max="2294" width="9.75" style="1" customWidth="1"/>
    <col min="2295" max="2295" width="0.33203125" style="1" customWidth="1"/>
    <col min="2296" max="2296" width="7" style="1" customWidth="1"/>
    <col min="2297" max="2297" width="5" style="1" customWidth="1"/>
    <col min="2298" max="2298" width="0.33203125" style="1" customWidth="1"/>
    <col min="2299" max="2303" width="4.83203125" style="1" customWidth="1"/>
    <col min="2304" max="2304" width="0.33203125" style="1" customWidth="1"/>
    <col min="2305" max="2309" width="4.83203125" style="1" customWidth="1"/>
    <col min="2310" max="2310" width="0.33203125" style="1" customWidth="1"/>
    <col min="2311" max="2315" width="4.83203125" style="1" customWidth="1"/>
    <col min="2316" max="2316" width="0.33203125" style="1" customWidth="1"/>
    <col min="2317" max="2321" width="4.83203125" style="1" customWidth="1"/>
    <col min="2322" max="2322" width="0.33203125" style="1" customWidth="1"/>
    <col min="2323" max="2325" width="4" style="1" customWidth="1"/>
    <col min="2326" max="2326" width="0.33203125" style="1" customWidth="1"/>
    <col min="2327" max="2548" width="7.83203125" style="1"/>
    <col min="2549" max="2549" width="0.33203125" style="1" customWidth="1"/>
    <col min="2550" max="2550" width="9.75" style="1" customWidth="1"/>
    <col min="2551" max="2551" width="0.33203125" style="1" customWidth="1"/>
    <col min="2552" max="2552" width="7" style="1" customWidth="1"/>
    <col min="2553" max="2553" width="5" style="1" customWidth="1"/>
    <col min="2554" max="2554" width="0.33203125" style="1" customWidth="1"/>
    <col min="2555" max="2559" width="4.83203125" style="1" customWidth="1"/>
    <col min="2560" max="2560" width="0.33203125" style="1" customWidth="1"/>
    <col min="2561" max="2565" width="4.83203125" style="1" customWidth="1"/>
    <col min="2566" max="2566" width="0.33203125" style="1" customWidth="1"/>
    <col min="2567" max="2571" width="4.83203125" style="1" customWidth="1"/>
    <col min="2572" max="2572" width="0.33203125" style="1" customWidth="1"/>
    <col min="2573" max="2577" width="4.83203125" style="1" customWidth="1"/>
    <col min="2578" max="2578" width="0.33203125" style="1" customWidth="1"/>
    <col min="2579" max="2581" width="4" style="1" customWidth="1"/>
    <col min="2582" max="2582" width="0.33203125" style="1" customWidth="1"/>
    <col min="2583" max="2804" width="7.83203125" style="1"/>
    <col min="2805" max="2805" width="0.33203125" style="1" customWidth="1"/>
    <col min="2806" max="2806" width="9.75" style="1" customWidth="1"/>
    <col min="2807" max="2807" width="0.33203125" style="1" customWidth="1"/>
    <col min="2808" max="2808" width="7" style="1" customWidth="1"/>
    <col min="2809" max="2809" width="5" style="1" customWidth="1"/>
    <col min="2810" max="2810" width="0.33203125" style="1" customWidth="1"/>
    <col min="2811" max="2815" width="4.83203125" style="1" customWidth="1"/>
    <col min="2816" max="2816" width="0.33203125" style="1" customWidth="1"/>
    <col min="2817" max="2821" width="4.83203125" style="1" customWidth="1"/>
    <col min="2822" max="2822" width="0.33203125" style="1" customWidth="1"/>
    <col min="2823" max="2827" width="4.83203125" style="1" customWidth="1"/>
    <col min="2828" max="2828" width="0.33203125" style="1" customWidth="1"/>
    <col min="2829" max="2833" width="4.83203125" style="1" customWidth="1"/>
    <col min="2834" max="2834" width="0.33203125" style="1" customWidth="1"/>
    <col min="2835" max="2837" width="4" style="1" customWidth="1"/>
    <col min="2838" max="2838" width="0.33203125" style="1" customWidth="1"/>
    <col min="2839" max="3060" width="7.83203125" style="1"/>
    <col min="3061" max="3061" width="0.33203125" style="1" customWidth="1"/>
    <col min="3062" max="3062" width="9.75" style="1" customWidth="1"/>
    <col min="3063" max="3063" width="0.33203125" style="1" customWidth="1"/>
    <col min="3064" max="3064" width="7" style="1" customWidth="1"/>
    <col min="3065" max="3065" width="5" style="1" customWidth="1"/>
    <col min="3066" max="3066" width="0.33203125" style="1" customWidth="1"/>
    <col min="3067" max="3071" width="4.83203125" style="1" customWidth="1"/>
    <col min="3072" max="3072" width="0.33203125" style="1" customWidth="1"/>
    <col min="3073" max="3077" width="4.83203125" style="1" customWidth="1"/>
    <col min="3078" max="3078" width="0.33203125" style="1" customWidth="1"/>
    <col min="3079" max="3083" width="4.83203125" style="1" customWidth="1"/>
    <col min="3084" max="3084" width="0.33203125" style="1" customWidth="1"/>
    <col min="3085" max="3089" width="4.83203125" style="1" customWidth="1"/>
    <col min="3090" max="3090" width="0.33203125" style="1" customWidth="1"/>
    <col min="3091" max="3093" width="4" style="1" customWidth="1"/>
    <col min="3094" max="3094" width="0.33203125" style="1" customWidth="1"/>
    <col min="3095" max="3316" width="7.83203125" style="1"/>
    <col min="3317" max="3317" width="0.33203125" style="1" customWidth="1"/>
    <col min="3318" max="3318" width="9.75" style="1" customWidth="1"/>
    <col min="3319" max="3319" width="0.33203125" style="1" customWidth="1"/>
    <col min="3320" max="3320" width="7" style="1" customWidth="1"/>
    <col min="3321" max="3321" width="5" style="1" customWidth="1"/>
    <col min="3322" max="3322" width="0.33203125" style="1" customWidth="1"/>
    <col min="3323" max="3327" width="4.83203125" style="1" customWidth="1"/>
    <col min="3328" max="3328" width="0.33203125" style="1" customWidth="1"/>
    <col min="3329" max="3333" width="4.83203125" style="1" customWidth="1"/>
    <col min="3334" max="3334" width="0.33203125" style="1" customWidth="1"/>
    <col min="3335" max="3339" width="4.83203125" style="1" customWidth="1"/>
    <col min="3340" max="3340" width="0.33203125" style="1" customWidth="1"/>
    <col min="3341" max="3345" width="4.83203125" style="1" customWidth="1"/>
    <col min="3346" max="3346" width="0.33203125" style="1" customWidth="1"/>
    <col min="3347" max="3349" width="4" style="1" customWidth="1"/>
    <col min="3350" max="3350" width="0.33203125" style="1" customWidth="1"/>
    <col min="3351" max="3572" width="7.83203125" style="1"/>
    <col min="3573" max="3573" width="0.33203125" style="1" customWidth="1"/>
    <col min="3574" max="3574" width="9.75" style="1" customWidth="1"/>
    <col min="3575" max="3575" width="0.33203125" style="1" customWidth="1"/>
    <col min="3576" max="3576" width="7" style="1" customWidth="1"/>
    <col min="3577" max="3577" width="5" style="1" customWidth="1"/>
    <col min="3578" max="3578" width="0.33203125" style="1" customWidth="1"/>
    <col min="3579" max="3583" width="4.83203125" style="1" customWidth="1"/>
    <col min="3584" max="3584" width="0.33203125" style="1" customWidth="1"/>
    <col min="3585" max="3589" width="4.83203125" style="1" customWidth="1"/>
    <col min="3590" max="3590" width="0.33203125" style="1" customWidth="1"/>
    <col min="3591" max="3595" width="4.83203125" style="1" customWidth="1"/>
    <col min="3596" max="3596" width="0.33203125" style="1" customWidth="1"/>
    <col min="3597" max="3601" width="4.83203125" style="1" customWidth="1"/>
    <col min="3602" max="3602" width="0.33203125" style="1" customWidth="1"/>
    <col min="3603" max="3605" width="4" style="1" customWidth="1"/>
    <col min="3606" max="3606" width="0.33203125" style="1" customWidth="1"/>
    <col min="3607" max="3828" width="7.83203125" style="1"/>
    <col min="3829" max="3829" width="0.33203125" style="1" customWidth="1"/>
    <col min="3830" max="3830" width="9.75" style="1" customWidth="1"/>
    <col min="3831" max="3831" width="0.33203125" style="1" customWidth="1"/>
    <col min="3832" max="3832" width="7" style="1" customWidth="1"/>
    <col min="3833" max="3833" width="5" style="1" customWidth="1"/>
    <col min="3834" max="3834" width="0.33203125" style="1" customWidth="1"/>
    <col min="3835" max="3839" width="4.83203125" style="1" customWidth="1"/>
    <col min="3840" max="3840" width="0.33203125" style="1" customWidth="1"/>
    <col min="3841" max="3845" width="4.83203125" style="1" customWidth="1"/>
    <col min="3846" max="3846" width="0.33203125" style="1" customWidth="1"/>
    <col min="3847" max="3851" width="4.83203125" style="1" customWidth="1"/>
    <col min="3852" max="3852" width="0.33203125" style="1" customWidth="1"/>
    <col min="3853" max="3857" width="4.83203125" style="1" customWidth="1"/>
    <col min="3858" max="3858" width="0.33203125" style="1" customWidth="1"/>
    <col min="3859" max="3861" width="4" style="1" customWidth="1"/>
    <col min="3862" max="3862" width="0.33203125" style="1" customWidth="1"/>
    <col min="3863" max="4084" width="7.83203125" style="1"/>
    <col min="4085" max="4085" width="0.33203125" style="1" customWidth="1"/>
    <col min="4086" max="4086" width="9.75" style="1" customWidth="1"/>
    <col min="4087" max="4087" width="0.33203125" style="1" customWidth="1"/>
    <col min="4088" max="4088" width="7" style="1" customWidth="1"/>
    <col min="4089" max="4089" width="5" style="1" customWidth="1"/>
    <col min="4090" max="4090" width="0.33203125" style="1" customWidth="1"/>
    <col min="4091" max="4095" width="4.83203125" style="1" customWidth="1"/>
    <col min="4096" max="4096" width="0.33203125" style="1" customWidth="1"/>
    <col min="4097" max="4101" width="4.83203125" style="1" customWidth="1"/>
    <col min="4102" max="4102" width="0.33203125" style="1" customWidth="1"/>
    <col min="4103" max="4107" width="4.83203125" style="1" customWidth="1"/>
    <col min="4108" max="4108" width="0.33203125" style="1" customWidth="1"/>
    <col min="4109" max="4113" width="4.83203125" style="1" customWidth="1"/>
    <col min="4114" max="4114" width="0.33203125" style="1" customWidth="1"/>
    <col min="4115" max="4117" width="4" style="1" customWidth="1"/>
    <col min="4118" max="4118" width="0.33203125" style="1" customWidth="1"/>
    <col min="4119" max="4340" width="7.83203125" style="1"/>
    <col min="4341" max="4341" width="0.33203125" style="1" customWidth="1"/>
    <col min="4342" max="4342" width="9.75" style="1" customWidth="1"/>
    <col min="4343" max="4343" width="0.33203125" style="1" customWidth="1"/>
    <col min="4344" max="4344" width="7" style="1" customWidth="1"/>
    <col min="4345" max="4345" width="5" style="1" customWidth="1"/>
    <col min="4346" max="4346" width="0.33203125" style="1" customWidth="1"/>
    <col min="4347" max="4351" width="4.83203125" style="1" customWidth="1"/>
    <col min="4352" max="4352" width="0.33203125" style="1" customWidth="1"/>
    <col min="4353" max="4357" width="4.83203125" style="1" customWidth="1"/>
    <col min="4358" max="4358" width="0.33203125" style="1" customWidth="1"/>
    <col min="4359" max="4363" width="4.83203125" style="1" customWidth="1"/>
    <col min="4364" max="4364" width="0.33203125" style="1" customWidth="1"/>
    <col min="4365" max="4369" width="4.83203125" style="1" customWidth="1"/>
    <col min="4370" max="4370" width="0.33203125" style="1" customWidth="1"/>
    <col min="4371" max="4373" width="4" style="1" customWidth="1"/>
    <col min="4374" max="4374" width="0.33203125" style="1" customWidth="1"/>
    <col min="4375" max="4596" width="7.83203125" style="1"/>
    <col min="4597" max="4597" width="0.33203125" style="1" customWidth="1"/>
    <col min="4598" max="4598" width="9.75" style="1" customWidth="1"/>
    <col min="4599" max="4599" width="0.33203125" style="1" customWidth="1"/>
    <col min="4600" max="4600" width="7" style="1" customWidth="1"/>
    <col min="4601" max="4601" width="5" style="1" customWidth="1"/>
    <col min="4602" max="4602" width="0.33203125" style="1" customWidth="1"/>
    <col min="4603" max="4607" width="4.83203125" style="1" customWidth="1"/>
    <col min="4608" max="4608" width="0.33203125" style="1" customWidth="1"/>
    <col min="4609" max="4613" width="4.83203125" style="1" customWidth="1"/>
    <col min="4614" max="4614" width="0.33203125" style="1" customWidth="1"/>
    <col min="4615" max="4619" width="4.83203125" style="1" customWidth="1"/>
    <col min="4620" max="4620" width="0.33203125" style="1" customWidth="1"/>
    <col min="4621" max="4625" width="4.83203125" style="1" customWidth="1"/>
    <col min="4626" max="4626" width="0.33203125" style="1" customWidth="1"/>
    <col min="4627" max="4629" width="4" style="1" customWidth="1"/>
    <col min="4630" max="4630" width="0.33203125" style="1" customWidth="1"/>
    <col min="4631" max="4852" width="7.83203125" style="1"/>
    <col min="4853" max="4853" width="0.33203125" style="1" customWidth="1"/>
    <col min="4854" max="4854" width="9.75" style="1" customWidth="1"/>
    <col min="4855" max="4855" width="0.33203125" style="1" customWidth="1"/>
    <col min="4856" max="4856" width="7" style="1" customWidth="1"/>
    <col min="4857" max="4857" width="5" style="1" customWidth="1"/>
    <col min="4858" max="4858" width="0.33203125" style="1" customWidth="1"/>
    <col min="4859" max="4863" width="4.83203125" style="1" customWidth="1"/>
    <col min="4864" max="4864" width="0.33203125" style="1" customWidth="1"/>
    <col min="4865" max="4869" width="4.83203125" style="1" customWidth="1"/>
    <col min="4870" max="4870" width="0.33203125" style="1" customWidth="1"/>
    <col min="4871" max="4875" width="4.83203125" style="1" customWidth="1"/>
    <col min="4876" max="4876" width="0.33203125" style="1" customWidth="1"/>
    <col min="4877" max="4881" width="4.83203125" style="1" customWidth="1"/>
    <col min="4882" max="4882" width="0.33203125" style="1" customWidth="1"/>
    <col min="4883" max="4885" width="4" style="1" customWidth="1"/>
    <col min="4886" max="4886" width="0.33203125" style="1" customWidth="1"/>
    <col min="4887" max="5108" width="7.83203125" style="1"/>
    <col min="5109" max="5109" width="0.33203125" style="1" customWidth="1"/>
    <col min="5110" max="5110" width="9.75" style="1" customWidth="1"/>
    <col min="5111" max="5111" width="0.33203125" style="1" customWidth="1"/>
    <col min="5112" max="5112" width="7" style="1" customWidth="1"/>
    <col min="5113" max="5113" width="5" style="1" customWidth="1"/>
    <col min="5114" max="5114" width="0.33203125" style="1" customWidth="1"/>
    <col min="5115" max="5119" width="4.83203125" style="1" customWidth="1"/>
    <col min="5120" max="5120" width="0.33203125" style="1" customWidth="1"/>
    <col min="5121" max="5125" width="4.83203125" style="1" customWidth="1"/>
    <col min="5126" max="5126" width="0.33203125" style="1" customWidth="1"/>
    <col min="5127" max="5131" width="4.83203125" style="1" customWidth="1"/>
    <col min="5132" max="5132" width="0.33203125" style="1" customWidth="1"/>
    <col min="5133" max="5137" width="4.83203125" style="1" customWidth="1"/>
    <col min="5138" max="5138" width="0.33203125" style="1" customWidth="1"/>
    <col min="5139" max="5141" width="4" style="1" customWidth="1"/>
    <col min="5142" max="5142" width="0.33203125" style="1" customWidth="1"/>
    <col min="5143" max="5364" width="7.83203125" style="1"/>
    <col min="5365" max="5365" width="0.33203125" style="1" customWidth="1"/>
    <col min="5366" max="5366" width="9.75" style="1" customWidth="1"/>
    <col min="5367" max="5367" width="0.33203125" style="1" customWidth="1"/>
    <col min="5368" max="5368" width="7" style="1" customWidth="1"/>
    <col min="5369" max="5369" width="5" style="1" customWidth="1"/>
    <col min="5370" max="5370" width="0.33203125" style="1" customWidth="1"/>
    <col min="5371" max="5375" width="4.83203125" style="1" customWidth="1"/>
    <col min="5376" max="5376" width="0.33203125" style="1" customWidth="1"/>
    <col min="5377" max="5381" width="4.83203125" style="1" customWidth="1"/>
    <col min="5382" max="5382" width="0.33203125" style="1" customWidth="1"/>
    <col min="5383" max="5387" width="4.83203125" style="1" customWidth="1"/>
    <col min="5388" max="5388" width="0.33203125" style="1" customWidth="1"/>
    <col min="5389" max="5393" width="4.83203125" style="1" customWidth="1"/>
    <col min="5394" max="5394" width="0.33203125" style="1" customWidth="1"/>
    <col min="5395" max="5397" width="4" style="1" customWidth="1"/>
    <col min="5398" max="5398" width="0.33203125" style="1" customWidth="1"/>
    <col min="5399" max="5620" width="7.83203125" style="1"/>
    <col min="5621" max="5621" width="0.33203125" style="1" customWidth="1"/>
    <col min="5622" max="5622" width="9.75" style="1" customWidth="1"/>
    <col min="5623" max="5623" width="0.33203125" style="1" customWidth="1"/>
    <col min="5624" max="5624" width="7" style="1" customWidth="1"/>
    <col min="5625" max="5625" width="5" style="1" customWidth="1"/>
    <col min="5626" max="5626" width="0.33203125" style="1" customWidth="1"/>
    <col min="5627" max="5631" width="4.83203125" style="1" customWidth="1"/>
    <col min="5632" max="5632" width="0.33203125" style="1" customWidth="1"/>
    <col min="5633" max="5637" width="4.83203125" style="1" customWidth="1"/>
    <col min="5638" max="5638" width="0.33203125" style="1" customWidth="1"/>
    <col min="5639" max="5643" width="4.83203125" style="1" customWidth="1"/>
    <col min="5644" max="5644" width="0.33203125" style="1" customWidth="1"/>
    <col min="5645" max="5649" width="4.83203125" style="1" customWidth="1"/>
    <col min="5650" max="5650" width="0.33203125" style="1" customWidth="1"/>
    <col min="5651" max="5653" width="4" style="1" customWidth="1"/>
    <col min="5654" max="5654" width="0.33203125" style="1" customWidth="1"/>
    <col min="5655" max="5876" width="7.83203125" style="1"/>
    <col min="5877" max="5877" width="0.33203125" style="1" customWidth="1"/>
    <col min="5878" max="5878" width="9.75" style="1" customWidth="1"/>
    <col min="5879" max="5879" width="0.33203125" style="1" customWidth="1"/>
    <col min="5880" max="5880" width="7" style="1" customWidth="1"/>
    <col min="5881" max="5881" width="5" style="1" customWidth="1"/>
    <col min="5882" max="5882" width="0.33203125" style="1" customWidth="1"/>
    <col min="5883" max="5887" width="4.83203125" style="1" customWidth="1"/>
    <col min="5888" max="5888" width="0.33203125" style="1" customWidth="1"/>
    <col min="5889" max="5893" width="4.83203125" style="1" customWidth="1"/>
    <col min="5894" max="5894" width="0.33203125" style="1" customWidth="1"/>
    <col min="5895" max="5899" width="4.83203125" style="1" customWidth="1"/>
    <col min="5900" max="5900" width="0.33203125" style="1" customWidth="1"/>
    <col min="5901" max="5905" width="4.83203125" style="1" customWidth="1"/>
    <col min="5906" max="5906" width="0.33203125" style="1" customWidth="1"/>
    <col min="5907" max="5909" width="4" style="1" customWidth="1"/>
    <col min="5910" max="5910" width="0.33203125" style="1" customWidth="1"/>
    <col min="5911" max="6132" width="7.83203125" style="1"/>
    <col min="6133" max="6133" width="0.33203125" style="1" customWidth="1"/>
    <col min="6134" max="6134" width="9.75" style="1" customWidth="1"/>
    <col min="6135" max="6135" width="0.33203125" style="1" customWidth="1"/>
    <col min="6136" max="6136" width="7" style="1" customWidth="1"/>
    <col min="6137" max="6137" width="5" style="1" customWidth="1"/>
    <col min="6138" max="6138" width="0.33203125" style="1" customWidth="1"/>
    <col min="6139" max="6143" width="4.83203125" style="1" customWidth="1"/>
    <col min="6144" max="6144" width="0.33203125" style="1" customWidth="1"/>
    <col min="6145" max="6149" width="4.83203125" style="1" customWidth="1"/>
    <col min="6150" max="6150" width="0.33203125" style="1" customWidth="1"/>
    <col min="6151" max="6155" width="4.83203125" style="1" customWidth="1"/>
    <col min="6156" max="6156" width="0.33203125" style="1" customWidth="1"/>
    <col min="6157" max="6161" width="4.83203125" style="1" customWidth="1"/>
    <col min="6162" max="6162" width="0.33203125" style="1" customWidth="1"/>
    <col min="6163" max="6165" width="4" style="1" customWidth="1"/>
    <col min="6166" max="6166" width="0.33203125" style="1" customWidth="1"/>
    <col min="6167" max="6388" width="7.83203125" style="1"/>
    <col min="6389" max="6389" width="0.33203125" style="1" customWidth="1"/>
    <col min="6390" max="6390" width="9.75" style="1" customWidth="1"/>
    <col min="6391" max="6391" width="0.33203125" style="1" customWidth="1"/>
    <col min="6392" max="6392" width="7" style="1" customWidth="1"/>
    <col min="6393" max="6393" width="5" style="1" customWidth="1"/>
    <col min="6394" max="6394" width="0.33203125" style="1" customWidth="1"/>
    <col min="6395" max="6399" width="4.83203125" style="1" customWidth="1"/>
    <col min="6400" max="6400" width="0.33203125" style="1" customWidth="1"/>
    <col min="6401" max="6405" width="4.83203125" style="1" customWidth="1"/>
    <col min="6406" max="6406" width="0.33203125" style="1" customWidth="1"/>
    <col min="6407" max="6411" width="4.83203125" style="1" customWidth="1"/>
    <col min="6412" max="6412" width="0.33203125" style="1" customWidth="1"/>
    <col min="6413" max="6417" width="4.83203125" style="1" customWidth="1"/>
    <col min="6418" max="6418" width="0.33203125" style="1" customWidth="1"/>
    <col min="6419" max="6421" width="4" style="1" customWidth="1"/>
    <col min="6422" max="6422" width="0.33203125" style="1" customWidth="1"/>
    <col min="6423" max="6644" width="7.83203125" style="1"/>
    <col min="6645" max="6645" width="0.33203125" style="1" customWidth="1"/>
    <col min="6646" max="6646" width="9.75" style="1" customWidth="1"/>
    <col min="6647" max="6647" width="0.33203125" style="1" customWidth="1"/>
    <col min="6648" max="6648" width="7" style="1" customWidth="1"/>
    <col min="6649" max="6649" width="5" style="1" customWidth="1"/>
    <col min="6650" max="6650" width="0.33203125" style="1" customWidth="1"/>
    <col min="6651" max="6655" width="4.83203125" style="1" customWidth="1"/>
    <col min="6656" max="6656" width="0.33203125" style="1" customWidth="1"/>
    <col min="6657" max="6661" width="4.83203125" style="1" customWidth="1"/>
    <col min="6662" max="6662" width="0.33203125" style="1" customWidth="1"/>
    <col min="6663" max="6667" width="4.83203125" style="1" customWidth="1"/>
    <col min="6668" max="6668" width="0.33203125" style="1" customWidth="1"/>
    <col min="6669" max="6673" width="4.83203125" style="1" customWidth="1"/>
    <col min="6674" max="6674" width="0.33203125" style="1" customWidth="1"/>
    <col min="6675" max="6677" width="4" style="1" customWidth="1"/>
    <col min="6678" max="6678" width="0.33203125" style="1" customWidth="1"/>
    <col min="6679" max="6900" width="7.83203125" style="1"/>
    <col min="6901" max="6901" width="0.33203125" style="1" customWidth="1"/>
    <col min="6902" max="6902" width="9.75" style="1" customWidth="1"/>
    <col min="6903" max="6903" width="0.33203125" style="1" customWidth="1"/>
    <col min="6904" max="6904" width="7" style="1" customWidth="1"/>
    <col min="6905" max="6905" width="5" style="1" customWidth="1"/>
    <col min="6906" max="6906" width="0.33203125" style="1" customWidth="1"/>
    <col min="6907" max="6911" width="4.83203125" style="1" customWidth="1"/>
    <col min="6912" max="6912" width="0.33203125" style="1" customWidth="1"/>
    <col min="6913" max="6917" width="4.83203125" style="1" customWidth="1"/>
    <col min="6918" max="6918" width="0.33203125" style="1" customWidth="1"/>
    <col min="6919" max="6923" width="4.83203125" style="1" customWidth="1"/>
    <col min="6924" max="6924" width="0.33203125" style="1" customWidth="1"/>
    <col min="6925" max="6929" width="4.83203125" style="1" customWidth="1"/>
    <col min="6930" max="6930" width="0.33203125" style="1" customWidth="1"/>
    <col min="6931" max="6933" width="4" style="1" customWidth="1"/>
    <col min="6934" max="6934" width="0.33203125" style="1" customWidth="1"/>
    <col min="6935" max="7156" width="7.83203125" style="1"/>
    <col min="7157" max="7157" width="0.33203125" style="1" customWidth="1"/>
    <col min="7158" max="7158" width="9.75" style="1" customWidth="1"/>
    <col min="7159" max="7159" width="0.33203125" style="1" customWidth="1"/>
    <col min="7160" max="7160" width="7" style="1" customWidth="1"/>
    <col min="7161" max="7161" width="5" style="1" customWidth="1"/>
    <col min="7162" max="7162" width="0.33203125" style="1" customWidth="1"/>
    <col min="7163" max="7167" width="4.83203125" style="1" customWidth="1"/>
    <col min="7168" max="7168" width="0.33203125" style="1" customWidth="1"/>
    <col min="7169" max="7173" width="4.83203125" style="1" customWidth="1"/>
    <col min="7174" max="7174" width="0.33203125" style="1" customWidth="1"/>
    <col min="7175" max="7179" width="4.83203125" style="1" customWidth="1"/>
    <col min="7180" max="7180" width="0.33203125" style="1" customWidth="1"/>
    <col min="7181" max="7185" width="4.83203125" style="1" customWidth="1"/>
    <col min="7186" max="7186" width="0.33203125" style="1" customWidth="1"/>
    <col min="7187" max="7189" width="4" style="1" customWidth="1"/>
    <col min="7190" max="7190" width="0.33203125" style="1" customWidth="1"/>
    <col min="7191" max="7412" width="7.83203125" style="1"/>
    <col min="7413" max="7413" width="0.33203125" style="1" customWidth="1"/>
    <col min="7414" max="7414" width="9.75" style="1" customWidth="1"/>
    <col min="7415" max="7415" width="0.33203125" style="1" customWidth="1"/>
    <col min="7416" max="7416" width="7" style="1" customWidth="1"/>
    <col min="7417" max="7417" width="5" style="1" customWidth="1"/>
    <col min="7418" max="7418" width="0.33203125" style="1" customWidth="1"/>
    <col min="7419" max="7423" width="4.83203125" style="1" customWidth="1"/>
    <col min="7424" max="7424" width="0.33203125" style="1" customWidth="1"/>
    <col min="7425" max="7429" width="4.83203125" style="1" customWidth="1"/>
    <col min="7430" max="7430" width="0.33203125" style="1" customWidth="1"/>
    <col min="7431" max="7435" width="4.83203125" style="1" customWidth="1"/>
    <col min="7436" max="7436" width="0.33203125" style="1" customWidth="1"/>
    <col min="7437" max="7441" width="4.83203125" style="1" customWidth="1"/>
    <col min="7442" max="7442" width="0.33203125" style="1" customWidth="1"/>
    <col min="7443" max="7445" width="4" style="1" customWidth="1"/>
    <col min="7446" max="7446" width="0.33203125" style="1" customWidth="1"/>
    <col min="7447" max="7668" width="7.83203125" style="1"/>
    <col min="7669" max="7669" width="0.33203125" style="1" customWidth="1"/>
    <col min="7670" max="7670" width="9.75" style="1" customWidth="1"/>
    <col min="7671" max="7671" width="0.33203125" style="1" customWidth="1"/>
    <col min="7672" max="7672" width="7" style="1" customWidth="1"/>
    <col min="7673" max="7673" width="5" style="1" customWidth="1"/>
    <col min="7674" max="7674" width="0.33203125" style="1" customWidth="1"/>
    <col min="7675" max="7679" width="4.83203125" style="1" customWidth="1"/>
    <col min="7680" max="7680" width="0.33203125" style="1" customWidth="1"/>
    <col min="7681" max="7685" width="4.83203125" style="1" customWidth="1"/>
    <col min="7686" max="7686" width="0.33203125" style="1" customWidth="1"/>
    <col min="7687" max="7691" width="4.83203125" style="1" customWidth="1"/>
    <col min="7692" max="7692" width="0.33203125" style="1" customWidth="1"/>
    <col min="7693" max="7697" width="4.83203125" style="1" customWidth="1"/>
    <col min="7698" max="7698" width="0.33203125" style="1" customWidth="1"/>
    <col min="7699" max="7701" width="4" style="1" customWidth="1"/>
    <col min="7702" max="7702" width="0.33203125" style="1" customWidth="1"/>
    <col min="7703" max="7924" width="7.83203125" style="1"/>
    <col min="7925" max="7925" width="0.33203125" style="1" customWidth="1"/>
    <col min="7926" max="7926" width="9.75" style="1" customWidth="1"/>
    <col min="7927" max="7927" width="0.33203125" style="1" customWidth="1"/>
    <col min="7928" max="7928" width="7" style="1" customWidth="1"/>
    <col min="7929" max="7929" width="5" style="1" customWidth="1"/>
    <col min="7930" max="7930" width="0.33203125" style="1" customWidth="1"/>
    <col min="7931" max="7935" width="4.83203125" style="1" customWidth="1"/>
    <col min="7936" max="7936" width="0.33203125" style="1" customWidth="1"/>
    <col min="7937" max="7941" width="4.83203125" style="1" customWidth="1"/>
    <col min="7942" max="7942" width="0.33203125" style="1" customWidth="1"/>
    <col min="7943" max="7947" width="4.83203125" style="1" customWidth="1"/>
    <col min="7948" max="7948" width="0.33203125" style="1" customWidth="1"/>
    <col min="7949" max="7953" width="4.83203125" style="1" customWidth="1"/>
    <col min="7954" max="7954" width="0.33203125" style="1" customWidth="1"/>
    <col min="7955" max="7957" width="4" style="1" customWidth="1"/>
    <col min="7958" max="7958" width="0.33203125" style="1" customWidth="1"/>
    <col min="7959" max="8180" width="7.83203125" style="1"/>
    <col min="8181" max="8181" width="0.33203125" style="1" customWidth="1"/>
    <col min="8182" max="8182" width="9.75" style="1" customWidth="1"/>
    <col min="8183" max="8183" width="0.33203125" style="1" customWidth="1"/>
    <col min="8184" max="8184" width="7" style="1" customWidth="1"/>
    <col min="8185" max="8185" width="5" style="1" customWidth="1"/>
    <col min="8186" max="8186" width="0.33203125" style="1" customWidth="1"/>
    <col min="8187" max="8191" width="4.83203125" style="1" customWidth="1"/>
    <col min="8192" max="8192" width="0.33203125" style="1" customWidth="1"/>
    <col min="8193" max="8197" width="4.83203125" style="1" customWidth="1"/>
    <col min="8198" max="8198" width="0.33203125" style="1" customWidth="1"/>
    <col min="8199" max="8203" width="4.83203125" style="1" customWidth="1"/>
    <col min="8204" max="8204" width="0.33203125" style="1" customWidth="1"/>
    <col min="8205" max="8209" width="4.83203125" style="1" customWidth="1"/>
    <col min="8210" max="8210" width="0.33203125" style="1" customWidth="1"/>
    <col min="8211" max="8213" width="4" style="1" customWidth="1"/>
    <col min="8214" max="8214" width="0.33203125" style="1" customWidth="1"/>
    <col min="8215" max="8436" width="7.83203125" style="1"/>
    <col min="8437" max="8437" width="0.33203125" style="1" customWidth="1"/>
    <col min="8438" max="8438" width="9.75" style="1" customWidth="1"/>
    <col min="8439" max="8439" width="0.33203125" style="1" customWidth="1"/>
    <col min="8440" max="8440" width="7" style="1" customWidth="1"/>
    <col min="8441" max="8441" width="5" style="1" customWidth="1"/>
    <col min="8442" max="8442" width="0.33203125" style="1" customWidth="1"/>
    <col min="8443" max="8447" width="4.83203125" style="1" customWidth="1"/>
    <col min="8448" max="8448" width="0.33203125" style="1" customWidth="1"/>
    <col min="8449" max="8453" width="4.83203125" style="1" customWidth="1"/>
    <col min="8454" max="8454" width="0.33203125" style="1" customWidth="1"/>
    <col min="8455" max="8459" width="4.83203125" style="1" customWidth="1"/>
    <col min="8460" max="8460" width="0.33203125" style="1" customWidth="1"/>
    <col min="8461" max="8465" width="4.83203125" style="1" customWidth="1"/>
    <col min="8466" max="8466" width="0.33203125" style="1" customWidth="1"/>
    <col min="8467" max="8469" width="4" style="1" customWidth="1"/>
    <col min="8470" max="8470" width="0.33203125" style="1" customWidth="1"/>
    <col min="8471" max="8692" width="7.83203125" style="1"/>
    <col min="8693" max="8693" width="0.33203125" style="1" customWidth="1"/>
    <col min="8694" max="8694" width="9.75" style="1" customWidth="1"/>
    <col min="8695" max="8695" width="0.33203125" style="1" customWidth="1"/>
    <col min="8696" max="8696" width="7" style="1" customWidth="1"/>
    <col min="8697" max="8697" width="5" style="1" customWidth="1"/>
    <col min="8698" max="8698" width="0.33203125" style="1" customWidth="1"/>
    <col min="8699" max="8703" width="4.83203125" style="1" customWidth="1"/>
    <col min="8704" max="8704" width="0.33203125" style="1" customWidth="1"/>
    <col min="8705" max="8709" width="4.83203125" style="1" customWidth="1"/>
    <col min="8710" max="8710" width="0.33203125" style="1" customWidth="1"/>
    <col min="8711" max="8715" width="4.83203125" style="1" customWidth="1"/>
    <col min="8716" max="8716" width="0.33203125" style="1" customWidth="1"/>
    <col min="8717" max="8721" width="4.83203125" style="1" customWidth="1"/>
    <col min="8722" max="8722" width="0.33203125" style="1" customWidth="1"/>
    <col min="8723" max="8725" width="4" style="1" customWidth="1"/>
    <col min="8726" max="8726" width="0.33203125" style="1" customWidth="1"/>
    <col min="8727" max="8948" width="7.83203125" style="1"/>
    <col min="8949" max="8949" width="0.33203125" style="1" customWidth="1"/>
    <col min="8950" max="8950" width="9.75" style="1" customWidth="1"/>
    <col min="8951" max="8951" width="0.33203125" style="1" customWidth="1"/>
    <col min="8952" max="8952" width="7" style="1" customWidth="1"/>
    <col min="8953" max="8953" width="5" style="1" customWidth="1"/>
    <col min="8954" max="8954" width="0.33203125" style="1" customWidth="1"/>
    <col min="8955" max="8959" width="4.83203125" style="1" customWidth="1"/>
    <col min="8960" max="8960" width="0.33203125" style="1" customWidth="1"/>
    <col min="8961" max="8965" width="4.83203125" style="1" customWidth="1"/>
    <col min="8966" max="8966" width="0.33203125" style="1" customWidth="1"/>
    <col min="8967" max="8971" width="4.83203125" style="1" customWidth="1"/>
    <col min="8972" max="8972" width="0.33203125" style="1" customWidth="1"/>
    <col min="8973" max="8977" width="4.83203125" style="1" customWidth="1"/>
    <col min="8978" max="8978" width="0.33203125" style="1" customWidth="1"/>
    <col min="8979" max="8981" width="4" style="1" customWidth="1"/>
    <col min="8982" max="8982" width="0.33203125" style="1" customWidth="1"/>
    <col min="8983" max="9204" width="7.83203125" style="1"/>
    <col min="9205" max="9205" width="0.33203125" style="1" customWidth="1"/>
    <col min="9206" max="9206" width="9.75" style="1" customWidth="1"/>
    <col min="9207" max="9207" width="0.33203125" style="1" customWidth="1"/>
    <col min="9208" max="9208" width="7" style="1" customWidth="1"/>
    <col min="9209" max="9209" width="5" style="1" customWidth="1"/>
    <col min="9210" max="9210" width="0.33203125" style="1" customWidth="1"/>
    <col min="9211" max="9215" width="4.83203125" style="1" customWidth="1"/>
    <col min="9216" max="9216" width="0.33203125" style="1" customWidth="1"/>
    <col min="9217" max="9221" width="4.83203125" style="1" customWidth="1"/>
    <col min="9222" max="9222" width="0.33203125" style="1" customWidth="1"/>
    <col min="9223" max="9227" width="4.83203125" style="1" customWidth="1"/>
    <col min="9228" max="9228" width="0.33203125" style="1" customWidth="1"/>
    <col min="9229" max="9233" width="4.83203125" style="1" customWidth="1"/>
    <col min="9234" max="9234" width="0.33203125" style="1" customWidth="1"/>
    <col min="9235" max="9237" width="4" style="1" customWidth="1"/>
    <col min="9238" max="9238" width="0.33203125" style="1" customWidth="1"/>
    <col min="9239" max="9460" width="7.83203125" style="1"/>
    <col min="9461" max="9461" width="0.33203125" style="1" customWidth="1"/>
    <col min="9462" max="9462" width="9.75" style="1" customWidth="1"/>
    <col min="9463" max="9463" width="0.33203125" style="1" customWidth="1"/>
    <col min="9464" max="9464" width="7" style="1" customWidth="1"/>
    <col min="9465" max="9465" width="5" style="1" customWidth="1"/>
    <col min="9466" max="9466" width="0.33203125" style="1" customWidth="1"/>
    <col min="9467" max="9471" width="4.83203125" style="1" customWidth="1"/>
    <col min="9472" max="9472" width="0.33203125" style="1" customWidth="1"/>
    <col min="9473" max="9477" width="4.83203125" style="1" customWidth="1"/>
    <col min="9478" max="9478" width="0.33203125" style="1" customWidth="1"/>
    <col min="9479" max="9483" width="4.83203125" style="1" customWidth="1"/>
    <col min="9484" max="9484" width="0.33203125" style="1" customWidth="1"/>
    <col min="9485" max="9489" width="4.83203125" style="1" customWidth="1"/>
    <col min="9490" max="9490" width="0.33203125" style="1" customWidth="1"/>
    <col min="9491" max="9493" width="4" style="1" customWidth="1"/>
    <col min="9494" max="9494" width="0.33203125" style="1" customWidth="1"/>
    <col min="9495" max="9716" width="7.83203125" style="1"/>
    <col min="9717" max="9717" width="0.33203125" style="1" customWidth="1"/>
    <col min="9718" max="9718" width="9.75" style="1" customWidth="1"/>
    <col min="9719" max="9719" width="0.33203125" style="1" customWidth="1"/>
    <col min="9720" max="9720" width="7" style="1" customWidth="1"/>
    <col min="9721" max="9721" width="5" style="1" customWidth="1"/>
    <col min="9722" max="9722" width="0.33203125" style="1" customWidth="1"/>
    <col min="9723" max="9727" width="4.83203125" style="1" customWidth="1"/>
    <col min="9728" max="9728" width="0.33203125" style="1" customWidth="1"/>
    <col min="9729" max="9733" width="4.83203125" style="1" customWidth="1"/>
    <col min="9734" max="9734" width="0.33203125" style="1" customWidth="1"/>
    <col min="9735" max="9739" width="4.83203125" style="1" customWidth="1"/>
    <col min="9740" max="9740" width="0.33203125" style="1" customWidth="1"/>
    <col min="9741" max="9745" width="4.83203125" style="1" customWidth="1"/>
    <col min="9746" max="9746" width="0.33203125" style="1" customWidth="1"/>
    <col min="9747" max="9749" width="4" style="1" customWidth="1"/>
    <col min="9750" max="9750" width="0.33203125" style="1" customWidth="1"/>
    <col min="9751" max="9972" width="7.83203125" style="1"/>
    <col min="9973" max="9973" width="0.33203125" style="1" customWidth="1"/>
    <col min="9974" max="9974" width="9.75" style="1" customWidth="1"/>
    <col min="9975" max="9975" width="0.33203125" style="1" customWidth="1"/>
    <col min="9976" max="9976" width="7" style="1" customWidth="1"/>
    <col min="9977" max="9977" width="5" style="1" customWidth="1"/>
    <col min="9978" max="9978" width="0.33203125" style="1" customWidth="1"/>
    <col min="9979" max="9983" width="4.83203125" style="1" customWidth="1"/>
    <col min="9984" max="9984" width="0.33203125" style="1" customWidth="1"/>
    <col min="9985" max="9989" width="4.83203125" style="1" customWidth="1"/>
    <col min="9990" max="9990" width="0.33203125" style="1" customWidth="1"/>
    <col min="9991" max="9995" width="4.83203125" style="1" customWidth="1"/>
    <col min="9996" max="9996" width="0.33203125" style="1" customWidth="1"/>
    <col min="9997" max="10001" width="4.83203125" style="1" customWidth="1"/>
    <col min="10002" max="10002" width="0.33203125" style="1" customWidth="1"/>
    <col min="10003" max="10005" width="4" style="1" customWidth="1"/>
    <col min="10006" max="10006" width="0.33203125" style="1" customWidth="1"/>
    <col min="10007" max="10228" width="7.83203125" style="1"/>
    <col min="10229" max="10229" width="0.33203125" style="1" customWidth="1"/>
    <col min="10230" max="10230" width="9.75" style="1" customWidth="1"/>
    <col min="10231" max="10231" width="0.33203125" style="1" customWidth="1"/>
    <col min="10232" max="10232" width="7" style="1" customWidth="1"/>
    <col min="10233" max="10233" width="5" style="1" customWidth="1"/>
    <col min="10234" max="10234" width="0.33203125" style="1" customWidth="1"/>
    <col min="10235" max="10239" width="4.83203125" style="1" customWidth="1"/>
    <col min="10240" max="10240" width="0.33203125" style="1" customWidth="1"/>
    <col min="10241" max="10245" width="4.83203125" style="1" customWidth="1"/>
    <col min="10246" max="10246" width="0.33203125" style="1" customWidth="1"/>
    <col min="10247" max="10251" width="4.83203125" style="1" customWidth="1"/>
    <col min="10252" max="10252" width="0.33203125" style="1" customWidth="1"/>
    <col min="10253" max="10257" width="4.83203125" style="1" customWidth="1"/>
    <col min="10258" max="10258" width="0.33203125" style="1" customWidth="1"/>
    <col min="10259" max="10261" width="4" style="1" customWidth="1"/>
    <col min="10262" max="10262" width="0.33203125" style="1" customWidth="1"/>
    <col min="10263" max="10484" width="7.83203125" style="1"/>
    <col min="10485" max="10485" width="0.33203125" style="1" customWidth="1"/>
    <col min="10486" max="10486" width="9.75" style="1" customWidth="1"/>
    <col min="10487" max="10487" width="0.33203125" style="1" customWidth="1"/>
    <col min="10488" max="10488" width="7" style="1" customWidth="1"/>
    <col min="10489" max="10489" width="5" style="1" customWidth="1"/>
    <col min="10490" max="10490" width="0.33203125" style="1" customWidth="1"/>
    <col min="10491" max="10495" width="4.83203125" style="1" customWidth="1"/>
    <col min="10496" max="10496" width="0.33203125" style="1" customWidth="1"/>
    <col min="10497" max="10501" width="4.83203125" style="1" customWidth="1"/>
    <col min="10502" max="10502" width="0.33203125" style="1" customWidth="1"/>
    <col min="10503" max="10507" width="4.83203125" style="1" customWidth="1"/>
    <col min="10508" max="10508" width="0.33203125" style="1" customWidth="1"/>
    <col min="10509" max="10513" width="4.83203125" style="1" customWidth="1"/>
    <col min="10514" max="10514" width="0.33203125" style="1" customWidth="1"/>
    <col min="10515" max="10517" width="4" style="1" customWidth="1"/>
    <col min="10518" max="10518" width="0.33203125" style="1" customWidth="1"/>
    <col min="10519" max="10740" width="7.83203125" style="1"/>
    <col min="10741" max="10741" width="0.33203125" style="1" customWidth="1"/>
    <col min="10742" max="10742" width="9.75" style="1" customWidth="1"/>
    <col min="10743" max="10743" width="0.33203125" style="1" customWidth="1"/>
    <col min="10744" max="10744" width="7" style="1" customWidth="1"/>
    <col min="10745" max="10745" width="5" style="1" customWidth="1"/>
    <col min="10746" max="10746" width="0.33203125" style="1" customWidth="1"/>
    <col min="10747" max="10751" width="4.83203125" style="1" customWidth="1"/>
    <col min="10752" max="10752" width="0.33203125" style="1" customWidth="1"/>
    <col min="10753" max="10757" width="4.83203125" style="1" customWidth="1"/>
    <col min="10758" max="10758" width="0.33203125" style="1" customWidth="1"/>
    <col min="10759" max="10763" width="4.83203125" style="1" customWidth="1"/>
    <col min="10764" max="10764" width="0.33203125" style="1" customWidth="1"/>
    <col min="10765" max="10769" width="4.83203125" style="1" customWidth="1"/>
    <col min="10770" max="10770" width="0.33203125" style="1" customWidth="1"/>
    <col min="10771" max="10773" width="4" style="1" customWidth="1"/>
    <col min="10774" max="10774" width="0.33203125" style="1" customWidth="1"/>
    <col min="10775" max="10996" width="7.83203125" style="1"/>
    <col min="10997" max="10997" width="0.33203125" style="1" customWidth="1"/>
    <col min="10998" max="10998" width="9.75" style="1" customWidth="1"/>
    <col min="10999" max="10999" width="0.33203125" style="1" customWidth="1"/>
    <col min="11000" max="11000" width="7" style="1" customWidth="1"/>
    <col min="11001" max="11001" width="5" style="1" customWidth="1"/>
    <col min="11002" max="11002" width="0.33203125" style="1" customWidth="1"/>
    <col min="11003" max="11007" width="4.83203125" style="1" customWidth="1"/>
    <col min="11008" max="11008" width="0.33203125" style="1" customWidth="1"/>
    <col min="11009" max="11013" width="4.83203125" style="1" customWidth="1"/>
    <col min="11014" max="11014" width="0.33203125" style="1" customWidth="1"/>
    <col min="11015" max="11019" width="4.83203125" style="1" customWidth="1"/>
    <col min="11020" max="11020" width="0.33203125" style="1" customWidth="1"/>
    <col min="11021" max="11025" width="4.83203125" style="1" customWidth="1"/>
    <col min="11026" max="11026" width="0.33203125" style="1" customWidth="1"/>
    <col min="11027" max="11029" width="4" style="1" customWidth="1"/>
    <col min="11030" max="11030" width="0.33203125" style="1" customWidth="1"/>
    <col min="11031" max="11252" width="7.83203125" style="1"/>
    <col min="11253" max="11253" width="0.33203125" style="1" customWidth="1"/>
    <col min="11254" max="11254" width="9.75" style="1" customWidth="1"/>
    <col min="11255" max="11255" width="0.33203125" style="1" customWidth="1"/>
    <col min="11256" max="11256" width="7" style="1" customWidth="1"/>
    <col min="11257" max="11257" width="5" style="1" customWidth="1"/>
    <col min="11258" max="11258" width="0.33203125" style="1" customWidth="1"/>
    <col min="11259" max="11263" width="4.83203125" style="1" customWidth="1"/>
    <col min="11264" max="11264" width="0.33203125" style="1" customWidth="1"/>
    <col min="11265" max="11269" width="4.83203125" style="1" customWidth="1"/>
    <col min="11270" max="11270" width="0.33203125" style="1" customWidth="1"/>
    <col min="11271" max="11275" width="4.83203125" style="1" customWidth="1"/>
    <col min="11276" max="11276" width="0.33203125" style="1" customWidth="1"/>
    <col min="11277" max="11281" width="4.83203125" style="1" customWidth="1"/>
    <col min="11282" max="11282" width="0.33203125" style="1" customWidth="1"/>
    <col min="11283" max="11285" width="4" style="1" customWidth="1"/>
    <col min="11286" max="11286" width="0.33203125" style="1" customWidth="1"/>
    <col min="11287" max="11508" width="7.83203125" style="1"/>
    <col min="11509" max="11509" width="0.33203125" style="1" customWidth="1"/>
    <col min="11510" max="11510" width="9.75" style="1" customWidth="1"/>
    <col min="11511" max="11511" width="0.33203125" style="1" customWidth="1"/>
    <col min="11512" max="11512" width="7" style="1" customWidth="1"/>
    <col min="11513" max="11513" width="5" style="1" customWidth="1"/>
    <col min="11514" max="11514" width="0.33203125" style="1" customWidth="1"/>
    <col min="11515" max="11519" width="4.83203125" style="1" customWidth="1"/>
    <col min="11520" max="11520" width="0.33203125" style="1" customWidth="1"/>
    <col min="11521" max="11525" width="4.83203125" style="1" customWidth="1"/>
    <col min="11526" max="11526" width="0.33203125" style="1" customWidth="1"/>
    <col min="11527" max="11531" width="4.83203125" style="1" customWidth="1"/>
    <col min="11532" max="11532" width="0.33203125" style="1" customWidth="1"/>
    <col min="11533" max="11537" width="4.83203125" style="1" customWidth="1"/>
    <col min="11538" max="11538" width="0.33203125" style="1" customWidth="1"/>
    <col min="11539" max="11541" width="4" style="1" customWidth="1"/>
    <col min="11542" max="11542" width="0.33203125" style="1" customWidth="1"/>
    <col min="11543" max="11764" width="7.83203125" style="1"/>
    <col min="11765" max="11765" width="0.33203125" style="1" customWidth="1"/>
    <col min="11766" max="11766" width="9.75" style="1" customWidth="1"/>
    <col min="11767" max="11767" width="0.33203125" style="1" customWidth="1"/>
    <col min="11768" max="11768" width="7" style="1" customWidth="1"/>
    <col min="11769" max="11769" width="5" style="1" customWidth="1"/>
    <col min="11770" max="11770" width="0.33203125" style="1" customWidth="1"/>
    <col min="11771" max="11775" width="4.83203125" style="1" customWidth="1"/>
    <col min="11776" max="11776" width="0.33203125" style="1" customWidth="1"/>
    <col min="11777" max="11781" width="4.83203125" style="1" customWidth="1"/>
    <col min="11782" max="11782" width="0.33203125" style="1" customWidth="1"/>
    <col min="11783" max="11787" width="4.83203125" style="1" customWidth="1"/>
    <col min="11788" max="11788" width="0.33203125" style="1" customWidth="1"/>
    <col min="11789" max="11793" width="4.83203125" style="1" customWidth="1"/>
    <col min="11794" max="11794" width="0.33203125" style="1" customWidth="1"/>
    <col min="11795" max="11797" width="4" style="1" customWidth="1"/>
    <col min="11798" max="11798" width="0.33203125" style="1" customWidth="1"/>
    <col min="11799" max="12020" width="7.83203125" style="1"/>
    <col min="12021" max="12021" width="0.33203125" style="1" customWidth="1"/>
    <col min="12022" max="12022" width="9.75" style="1" customWidth="1"/>
    <col min="12023" max="12023" width="0.33203125" style="1" customWidth="1"/>
    <col min="12024" max="12024" width="7" style="1" customWidth="1"/>
    <col min="12025" max="12025" width="5" style="1" customWidth="1"/>
    <col min="12026" max="12026" width="0.33203125" style="1" customWidth="1"/>
    <col min="12027" max="12031" width="4.83203125" style="1" customWidth="1"/>
    <col min="12032" max="12032" width="0.33203125" style="1" customWidth="1"/>
    <col min="12033" max="12037" width="4.83203125" style="1" customWidth="1"/>
    <col min="12038" max="12038" width="0.33203125" style="1" customWidth="1"/>
    <col min="12039" max="12043" width="4.83203125" style="1" customWidth="1"/>
    <col min="12044" max="12044" width="0.33203125" style="1" customWidth="1"/>
    <col min="12045" max="12049" width="4.83203125" style="1" customWidth="1"/>
    <col min="12050" max="12050" width="0.33203125" style="1" customWidth="1"/>
    <col min="12051" max="12053" width="4" style="1" customWidth="1"/>
    <col min="12054" max="12054" width="0.33203125" style="1" customWidth="1"/>
    <col min="12055" max="12276" width="7.83203125" style="1"/>
    <col min="12277" max="12277" width="0.33203125" style="1" customWidth="1"/>
    <col min="12278" max="12278" width="9.75" style="1" customWidth="1"/>
    <col min="12279" max="12279" width="0.33203125" style="1" customWidth="1"/>
    <col min="12280" max="12280" width="7" style="1" customWidth="1"/>
    <col min="12281" max="12281" width="5" style="1" customWidth="1"/>
    <col min="12282" max="12282" width="0.33203125" style="1" customWidth="1"/>
    <col min="12283" max="12287" width="4.83203125" style="1" customWidth="1"/>
    <col min="12288" max="12288" width="0.33203125" style="1" customWidth="1"/>
    <col min="12289" max="12293" width="4.83203125" style="1" customWidth="1"/>
    <col min="12294" max="12294" width="0.33203125" style="1" customWidth="1"/>
    <col min="12295" max="12299" width="4.83203125" style="1" customWidth="1"/>
    <col min="12300" max="12300" width="0.33203125" style="1" customWidth="1"/>
    <col min="12301" max="12305" width="4.83203125" style="1" customWidth="1"/>
    <col min="12306" max="12306" width="0.33203125" style="1" customWidth="1"/>
    <col min="12307" max="12309" width="4" style="1" customWidth="1"/>
    <col min="12310" max="12310" width="0.33203125" style="1" customWidth="1"/>
    <col min="12311" max="12532" width="7.83203125" style="1"/>
    <col min="12533" max="12533" width="0.33203125" style="1" customWidth="1"/>
    <col min="12534" max="12534" width="9.75" style="1" customWidth="1"/>
    <col min="12535" max="12535" width="0.33203125" style="1" customWidth="1"/>
    <col min="12536" max="12536" width="7" style="1" customWidth="1"/>
    <col min="12537" max="12537" width="5" style="1" customWidth="1"/>
    <col min="12538" max="12538" width="0.33203125" style="1" customWidth="1"/>
    <col min="12539" max="12543" width="4.83203125" style="1" customWidth="1"/>
    <col min="12544" max="12544" width="0.33203125" style="1" customWidth="1"/>
    <col min="12545" max="12549" width="4.83203125" style="1" customWidth="1"/>
    <col min="12550" max="12550" width="0.33203125" style="1" customWidth="1"/>
    <col min="12551" max="12555" width="4.83203125" style="1" customWidth="1"/>
    <col min="12556" max="12556" width="0.33203125" style="1" customWidth="1"/>
    <col min="12557" max="12561" width="4.83203125" style="1" customWidth="1"/>
    <col min="12562" max="12562" width="0.33203125" style="1" customWidth="1"/>
    <col min="12563" max="12565" width="4" style="1" customWidth="1"/>
    <col min="12566" max="12566" width="0.33203125" style="1" customWidth="1"/>
    <col min="12567" max="12788" width="7.83203125" style="1"/>
    <col min="12789" max="12789" width="0.33203125" style="1" customWidth="1"/>
    <col min="12790" max="12790" width="9.75" style="1" customWidth="1"/>
    <col min="12791" max="12791" width="0.33203125" style="1" customWidth="1"/>
    <col min="12792" max="12792" width="7" style="1" customWidth="1"/>
    <col min="12793" max="12793" width="5" style="1" customWidth="1"/>
    <col min="12794" max="12794" width="0.33203125" style="1" customWidth="1"/>
    <col min="12795" max="12799" width="4.83203125" style="1" customWidth="1"/>
    <col min="12800" max="12800" width="0.33203125" style="1" customWidth="1"/>
    <col min="12801" max="12805" width="4.83203125" style="1" customWidth="1"/>
    <col min="12806" max="12806" width="0.33203125" style="1" customWidth="1"/>
    <col min="12807" max="12811" width="4.83203125" style="1" customWidth="1"/>
    <col min="12812" max="12812" width="0.33203125" style="1" customWidth="1"/>
    <col min="12813" max="12817" width="4.83203125" style="1" customWidth="1"/>
    <col min="12818" max="12818" width="0.33203125" style="1" customWidth="1"/>
    <col min="12819" max="12821" width="4" style="1" customWidth="1"/>
    <col min="12822" max="12822" width="0.33203125" style="1" customWidth="1"/>
    <col min="12823" max="13044" width="7.83203125" style="1"/>
    <col min="13045" max="13045" width="0.33203125" style="1" customWidth="1"/>
    <col min="13046" max="13046" width="9.75" style="1" customWidth="1"/>
    <col min="13047" max="13047" width="0.33203125" style="1" customWidth="1"/>
    <col min="13048" max="13048" width="7" style="1" customWidth="1"/>
    <col min="13049" max="13049" width="5" style="1" customWidth="1"/>
    <col min="13050" max="13050" width="0.33203125" style="1" customWidth="1"/>
    <col min="13051" max="13055" width="4.83203125" style="1" customWidth="1"/>
    <col min="13056" max="13056" width="0.33203125" style="1" customWidth="1"/>
    <col min="13057" max="13061" width="4.83203125" style="1" customWidth="1"/>
    <col min="13062" max="13062" width="0.33203125" style="1" customWidth="1"/>
    <col min="13063" max="13067" width="4.83203125" style="1" customWidth="1"/>
    <col min="13068" max="13068" width="0.33203125" style="1" customWidth="1"/>
    <col min="13069" max="13073" width="4.83203125" style="1" customWidth="1"/>
    <col min="13074" max="13074" width="0.33203125" style="1" customWidth="1"/>
    <col min="13075" max="13077" width="4" style="1" customWidth="1"/>
    <col min="13078" max="13078" width="0.33203125" style="1" customWidth="1"/>
    <col min="13079" max="13300" width="7.83203125" style="1"/>
    <col min="13301" max="13301" width="0.33203125" style="1" customWidth="1"/>
    <col min="13302" max="13302" width="9.75" style="1" customWidth="1"/>
    <col min="13303" max="13303" width="0.33203125" style="1" customWidth="1"/>
    <col min="13304" max="13304" width="7" style="1" customWidth="1"/>
    <col min="13305" max="13305" width="5" style="1" customWidth="1"/>
    <col min="13306" max="13306" width="0.33203125" style="1" customWidth="1"/>
    <col min="13307" max="13311" width="4.83203125" style="1" customWidth="1"/>
    <col min="13312" max="13312" width="0.33203125" style="1" customWidth="1"/>
    <col min="13313" max="13317" width="4.83203125" style="1" customWidth="1"/>
    <col min="13318" max="13318" width="0.33203125" style="1" customWidth="1"/>
    <col min="13319" max="13323" width="4.83203125" style="1" customWidth="1"/>
    <col min="13324" max="13324" width="0.33203125" style="1" customWidth="1"/>
    <col min="13325" max="13329" width="4.83203125" style="1" customWidth="1"/>
    <col min="13330" max="13330" width="0.33203125" style="1" customWidth="1"/>
    <col min="13331" max="13333" width="4" style="1" customWidth="1"/>
    <col min="13334" max="13334" width="0.33203125" style="1" customWidth="1"/>
    <col min="13335" max="13556" width="7.83203125" style="1"/>
    <col min="13557" max="13557" width="0.33203125" style="1" customWidth="1"/>
    <col min="13558" max="13558" width="9.75" style="1" customWidth="1"/>
    <col min="13559" max="13559" width="0.33203125" style="1" customWidth="1"/>
    <col min="13560" max="13560" width="7" style="1" customWidth="1"/>
    <col min="13561" max="13561" width="5" style="1" customWidth="1"/>
    <col min="13562" max="13562" width="0.33203125" style="1" customWidth="1"/>
    <col min="13563" max="13567" width="4.83203125" style="1" customWidth="1"/>
    <col min="13568" max="13568" width="0.33203125" style="1" customWidth="1"/>
    <col min="13569" max="13573" width="4.83203125" style="1" customWidth="1"/>
    <col min="13574" max="13574" width="0.33203125" style="1" customWidth="1"/>
    <col min="13575" max="13579" width="4.83203125" style="1" customWidth="1"/>
    <col min="13580" max="13580" width="0.33203125" style="1" customWidth="1"/>
    <col min="13581" max="13585" width="4.83203125" style="1" customWidth="1"/>
    <col min="13586" max="13586" width="0.33203125" style="1" customWidth="1"/>
    <col min="13587" max="13589" width="4" style="1" customWidth="1"/>
    <col min="13590" max="13590" width="0.33203125" style="1" customWidth="1"/>
    <col min="13591" max="13812" width="7.83203125" style="1"/>
    <col min="13813" max="13813" width="0.33203125" style="1" customWidth="1"/>
    <col min="13814" max="13814" width="9.75" style="1" customWidth="1"/>
    <col min="13815" max="13815" width="0.33203125" style="1" customWidth="1"/>
    <col min="13816" max="13816" width="7" style="1" customWidth="1"/>
    <col min="13817" max="13817" width="5" style="1" customWidth="1"/>
    <col min="13818" max="13818" width="0.33203125" style="1" customWidth="1"/>
    <col min="13819" max="13823" width="4.83203125" style="1" customWidth="1"/>
    <col min="13824" max="13824" width="0.33203125" style="1" customWidth="1"/>
    <col min="13825" max="13829" width="4.83203125" style="1" customWidth="1"/>
    <col min="13830" max="13830" width="0.33203125" style="1" customWidth="1"/>
    <col min="13831" max="13835" width="4.83203125" style="1" customWidth="1"/>
    <col min="13836" max="13836" width="0.33203125" style="1" customWidth="1"/>
    <col min="13837" max="13841" width="4.83203125" style="1" customWidth="1"/>
    <col min="13842" max="13842" width="0.33203125" style="1" customWidth="1"/>
    <col min="13843" max="13845" width="4" style="1" customWidth="1"/>
    <col min="13846" max="13846" width="0.33203125" style="1" customWidth="1"/>
    <col min="13847" max="14068" width="7.83203125" style="1"/>
    <col min="14069" max="14069" width="0.33203125" style="1" customWidth="1"/>
    <col min="14070" max="14070" width="9.75" style="1" customWidth="1"/>
    <col min="14071" max="14071" width="0.33203125" style="1" customWidth="1"/>
    <col min="14072" max="14072" width="7" style="1" customWidth="1"/>
    <col min="14073" max="14073" width="5" style="1" customWidth="1"/>
    <col min="14074" max="14074" width="0.33203125" style="1" customWidth="1"/>
    <col min="14075" max="14079" width="4.83203125" style="1" customWidth="1"/>
    <col min="14080" max="14080" width="0.33203125" style="1" customWidth="1"/>
    <col min="14081" max="14085" width="4.83203125" style="1" customWidth="1"/>
    <col min="14086" max="14086" width="0.33203125" style="1" customWidth="1"/>
    <col min="14087" max="14091" width="4.83203125" style="1" customWidth="1"/>
    <col min="14092" max="14092" width="0.33203125" style="1" customWidth="1"/>
    <col min="14093" max="14097" width="4.83203125" style="1" customWidth="1"/>
    <col min="14098" max="14098" width="0.33203125" style="1" customWidth="1"/>
    <col min="14099" max="14101" width="4" style="1" customWidth="1"/>
    <col min="14102" max="14102" width="0.33203125" style="1" customWidth="1"/>
    <col min="14103" max="14324" width="7.83203125" style="1"/>
    <col min="14325" max="14325" width="0.33203125" style="1" customWidth="1"/>
    <col min="14326" max="14326" width="9.75" style="1" customWidth="1"/>
    <col min="14327" max="14327" width="0.33203125" style="1" customWidth="1"/>
    <col min="14328" max="14328" width="7" style="1" customWidth="1"/>
    <col min="14329" max="14329" width="5" style="1" customWidth="1"/>
    <col min="14330" max="14330" width="0.33203125" style="1" customWidth="1"/>
    <col min="14331" max="14335" width="4.83203125" style="1" customWidth="1"/>
    <col min="14336" max="14336" width="0.33203125" style="1" customWidth="1"/>
    <col min="14337" max="14341" width="4.83203125" style="1" customWidth="1"/>
    <col min="14342" max="14342" width="0.33203125" style="1" customWidth="1"/>
    <col min="14343" max="14347" width="4.83203125" style="1" customWidth="1"/>
    <col min="14348" max="14348" width="0.33203125" style="1" customWidth="1"/>
    <col min="14349" max="14353" width="4.83203125" style="1" customWidth="1"/>
    <col min="14354" max="14354" width="0.33203125" style="1" customWidth="1"/>
    <col min="14355" max="14357" width="4" style="1" customWidth="1"/>
    <col min="14358" max="14358" width="0.33203125" style="1" customWidth="1"/>
    <col min="14359" max="14580" width="7.83203125" style="1"/>
    <col min="14581" max="14581" width="0.33203125" style="1" customWidth="1"/>
    <col min="14582" max="14582" width="9.75" style="1" customWidth="1"/>
    <col min="14583" max="14583" width="0.33203125" style="1" customWidth="1"/>
    <col min="14584" max="14584" width="7" style="1" customWidth="1"/>
    <col min="14585" max="14585" width="5" style="1" customWidth="1"/>
    <col min="14586" max="14586" width="0.33203125" style="1" customWidth="1"/>
    <col min="14587" max="14591" width="4.83203125" style="1" customWidth="1"/>
    <col min="14592" max="14592" width="0.33203125" style="1" customWidth="1"/>
    <col min="14593" max="14597" width="4.83203125" style="1" customWidth="1"/>
    <col min="14598" max="14598" width="0.33203125" style="1" customWidth="1"/>
    <col min="14599" max="14603" width="4.83203125" style="1" customWidth="1"/>
    <col min="14604" max="14604" width="0.33203125" style="1" customWidth="1"/>
    <col min="14605" max="14609" width="4.83203125" style="1" customWidth="1"/>
    <col min="14610" max="14610" width="0.33203125" style="1" customWidth="1"/>
    <col min="14611" max="14613" width="4" style="1" customWidth="1"/>
    <col min="14614" max="14614" width="0.33203125" style="1" customWidth="1"/>
    <col min="14615" max="14836" width="7.83203125" style="1"/>
    <col min="14837" max="14837" width="0.33203125" style="1" customWidth="1"/>
    <col min="14838" max="14838" width="9.75" style="1" customWidth="1"/>
    <col min="14839" max="14839" width="0.33203125" style="1" customWidth="1"/>
    <col min="14840" max="14840" width="7" style="1" customWidth="1"/>
    <col min="14841" max="14841" width="5" style="1" customWidth="1"/>
    <col min="14842" max="14842" width="0.33203125" style="1" customWidth="1"/>
    <col min="14843" max="14847" width="4.83203125" style="1" customWidth="1"/>
    <col min="14848" max="14848" width="0.33203125" style="1" customWidth="1"/>
    <col min="14849" max="14853" width="4.83203125" style="1" customWidth="1"/>
    <col min="14854" max="14854" width="0.33203125" style="1" customWidth="1"/>
    <col min="14855" max="14859" width="4.83203125" style="1" customWidth="1"/>
    <col min="14860" max="14860" width="0.33203125" style="1" customWidth="1"/>
    <col min="14861" max="14865" width="4.83203125" style="1" customWidth="1"/>
    <col min="14866" max="14866" width="0.33203125" style="1" customWidth="1"/>
    <col min="14867" max="14869" width="4" style="1" customWidth="1"/>
    <col min="14870" max="14870" width="0.33203125" style="1" customWidth="1"/>
    <col min="14871" max="15092" width="7.83203125" style="1"/>
    <col min="15093" max="15093" width="0.33203125" style="1" customWidth="1"/>
    <col min="15094" max="15094" width="9.75" style="1" customWidth="1"/>
    <col min="15095" max="15095" width="0.33203125" style="1" customWidth="1"/>
    <col min="15096" max="15096" width="7" style="1" customWidth="1"/>
    <col min="15097" max="15097" width="5" style="1" customWidth="1"/>
    <col min="15098" max="15098" width="0.33203125" style="1" customWidth="1"/>
    <col min="15099" max="15103" width="4.83203125" style="1" customWidth="1"/>
    <col min="15104" max="15104" width="0.33203125" style="1" customWidth="1"/>
    <col min="15105" max="15109" width="4.83203125" style="1" customWidth="1"/>
    <col min="15110" max="15110" width="0.33203125" style="1" customWidth="1"/>
    <col min="15111" max="15115" width="4.83203125" style="1" customWidth="1"/>
    <col min="15116" max="15116" width="0.33203125" style="1" customWidth="1"/>
    <col min="15117" max="15121" width="4.83203125" style="1" customWidth="1"/>
    <col min="15122" max="15122" width="0.33203125" style="1" customWidth="1"/>
    <col min="15123" max="15125" width="4" style="1" customWidth="1"/>
    <col min="15126" max="15126" width="0.33203125" style="1" customWidth="1"/>
    <col min="15127" max="15348" width="7.83203125" style="1"/>
    <col min="15349" max="15349" width="0.33203125" style="1" customWidth="1"/>
    <col min="15350" max="15350" width="9.75" style="1" customWidth="1"/>
    <col min="15351" max="15351" width="0.33203125" style="1" customWidth="1"/>
    <col min="15352" max="15352" width="7" style="1" customWidth="1"/>
    <col min="15353" max="15353" width="5" style="1" customWidth="1"/>
    <col min="15354" max="15354" width="0.33203125" style="1" customWidth="1"/>
    <col min="15355" max="15359" width="4.83203125" style="1" customWidth="1"/>
    <col min="15360" max="15360" width="0.33203125" style="1" customWidth="1"/>
    <col min="15361" max="15365" width="4.83203125" style="1" customWidth="1"/>
    <col min="15366" max="15366" width="0.33203125" style="1" customWidth="1"/>
    <col min="15367" max="15371" width="4.83203125" style="1" customWidth="1"/>
    <col min="15372" max="15372" width="0.33203125" style="1" customWidth="1"/>
    <col min="15373" max="15377" width="4.83203125" style="1" customWidth="1"/>
    <col min="15378" max="15378" width="0.33203125" style="1" customWidth="1"/>
    <col min="15379" max="15381" width="4" style="1" customWidth="1"/>
    <col min="15382" max="15382" width="0.33203125" style="1" customWidth="1"/>
    <col min="15383" max="15604" width="7.83203125" style="1"/>
    <col min="15605" max="15605" width="0.33203125" style="1" customWidth="1"/>
    <col min="15606" max="15606" width="9.75" style="1" customWidth="1"/>
    <col min="15607" max="15607" width="0.33203125" style="1" customWidth="1"/>
    <col min="15608" max="15608" width="7" style="1" customWidth="1"/>
    <col min="15609" max="15609" width="5" style="1" customWidth="1"/>
    <col min="15610" max="15610" width="0.33203125" style="1" customWidth="1"/>
    <col min="15611" max="15615" width="4.83203125" style="1" customWidth="1"/>
    <col min="15616" max="15616" width="0.33203125" style="1" customWidth="1"/>
    <col min="15617" max="15621" width="4.83203125" style="1" customWidth="1"/>
    <col min="15622" max="15622" width="0.33203125" style="1" customWidth="1"/>
    <col min="15623" max="15627" width="4.83203125" style="1" customWidth="1"/>
    <col min="15628" max="15628" width="0.33203125" style="1" customWidth="1"/>
    <col min="15629" max="15633" width="4.83203125" style="1" customWidth="1"/>
    <col min="15634" max="15634" width="0.33203125" style="1" customWidth="1"/>
    <col min="15635" max="15637" width="4" style="1" customWidth="1"/>
    <col min="15638" max="15638" width="0.33203125" style="1" customWidth="1"/>
    <col min="15639" max="15860" width="7.83203125" style="1"/>
    <col min="15861" max="15861" width="0.33203125" style="1" customWidth="1"/>
    <col min="15862" max="15862" width="9.75" style="1" customWidth="1"/>
    <col min="15863" max="15863" width="0.33203125" style="1" customWidth="1"/>
    <col min="15864" max="15864" width="7" style="1" customWidth="1"/>
    <col min="15865" max="15865" width="5" style="1" customWidth="1"/>
    <col min="15866" max="15866" width="0.33203125" style="1" customWidth="1"/>
    <col min="15867" max="15871" width="4.83203125" style="1" customWidth="1"/>
    <col min="15872" max="15872" width="0.33203125" style="1" customWidth="1"/>
    <col min="15873" max="15877" width="4.83203125" style="1" customWidth="1"/>
    <col min="15878" max="15878" width="0.33203125" style="1" customWidth="1"/>
    <col min="15879" max="15883" width="4.83203125" style="1" customWidth="1"/>
    <col min="15884" max="15884" width="0.33203125" style="1" customWidth="1"/>
    <col min="15885" max="15889" width="4.83203125" style="1" customWidth="1"/>
    <col min="15890" max="15890" width="0.33203125" style="1" customWidth="1"/>
    <col min="15891" max="15893" width="4" style="1" customWidth="1"/>
    <col min="15894" max="15894" width="0.33203125" style="1" customWidth="1"/>
    <col min="15895" max="16116" width="7.83203125" style="1"/>
    <col min="16117" max="16117" width="0.33203125" style="1" customWidth="1"/>
    <col min="16118" max="16118" width="9.75" style="1" customWidth="1"/>
    <col min="16119" max="16119" width="0.33203125" style="1" customWidth="1"/>
    <col min="16120" max="16120" width="7" style="1" customWidth="1"/>
    <col min="16121" max="16121" width="5" style="1" customWidth="1"/>
    <col min="16122" max="16122" width="0.33203125" style="1" customWidth="1"/>
    <col min="16123" max="16127" width="4.83203125" style="1" customWidth="1"/>
    <col min="16128" max="16128" width="0.33203125" style="1" customWidth="1"/>
    <col min="16129" max="16133" width="4.83203125" style="1" customWidth="1"/>
    <col min="16134" max="16134" width="0.33203125" style="1" customWidth="1"/>
    <col min="16135" max="16139" width="4.83203125" style="1" customWidth="1"/>
    <col min="16140" max="16140" width="0.33203125" style="1" customWidth="1"/>
    <col min="16141" max="16145" width="4.83203125" style="1" customWidth="1"/>
    <col min="16146" max="16146" width="0.33203125" style="1" customWidth="1"/>
    <col min="16147" max="16149" width="4" style="1" customWidth="1"/>
    <col min="16150" max="16150" width="0.33203125" style="1" customWidth="1"/>
    <col min="16151" max="16384" width="7.83203125" style="1"/>
  </cols>
  <sheetData>
    <row r="1" spans="1:30" s="44" customFormat="1" ht="1.65" customHeight="1" thickBot="1" x14ac:dyDescent="0.35">
      <c r="A1" s="90"/>
      <c r="B1" s="90"/>
      <c r="C1" s="90"/>
      <c r="D1" s="90"/>
      <c r="E1" s="90"/>
      <c r="F1" s="90"/>
      <c r="G1" s="90"/>
      <c r="H1" s="90"/>
      <c r="I1" s="90"/>
      <c r="J1" s="90"/>
      <c r="K1" s="90"/>
      <c r="L1" s="90"/>
      <c r="M1" s="90"/>
      <c r="N1" s="90"/>
      <c r="O1" s="90"/>
      <c r="P1" s="90"/>
      <c r="Q1" s="90"/>
      <c r="R1" s="90"/>
      <c r="S1" s="90"/>
      <c r="T1" s="90"/>
      <c r="U1" s="90"/>
      <c r="V1" s="90"/>
      <c r="W1" s="90"/>
      <c r="X1" s="90"/>
      <c r="Y1" s="90"/>
    </row>
    <row r="2" spans="1:30" s="44" customFormat="1" ht="19.649999999999999" customHeight="1" x14ac:dyDescent="0.3">
      <c r="A2" s="307" t="s">
        <v>243</v>
      </c>
      <c r="B2" s="142" t="s">
        <v>244</v>
      </c>
      <c r="C2" s="142"/>
      <c r="D2" s="143"/>
      <c r="E2" s="143"/>
      <c r="F2" s="143"/>
      <c r="G2" s="143"/>
      <c r="H2" s="143"/>
      <c r="I2" s="143"/>
      <c r="J2" s="143"/>
      <c r="K2" s="143"/>
      <c r="L2" s="143"/>
      <c r="M2" s="143"/>
      <c r="N2" s="143"/>
      <c r="O2" s="143"/>
      <c r="P2" s="143"/>
      <c r="Q2" s="143"/>
      <c r="R2" s="143"/>
      <c r="S2" s="143"/>
      <c r="T2" s="143"/>
      <c r="U2" s="144"/>
      <c r="V2" s="144"/>
      <c r="W2" s="143"/>
      <c r="X2" s="144"/>
      <c r="Y2" s="145"/>
    </row>
    <row r="3" spans="1:30" s="44" customFormat="1" ht="19.25" customHeight="1" x14ac:dyDescent="0.5">
      <c r="A3" s="308"/>
      <c r="B3" s="146" t="s">
        <v>245</v>
      </c>
      <c r="C3" s="146"/>
      <c r="D3" s="147"/>
      <c r="E3" s="147"/>
      <c r="F3" s="147"/>
      <c r="G3" s="147"/>
      <c r="H3" s="147"/>
      <c r="I3" s="147"/>
      <c r="J3" s="147"/>
      <c r="K3" s="147"/>
      <c r="L3" s="147"/>
      <c r="M3" s="147"/>
      <c r="N3" s="147"/>
      <c r="O3" s="147"/>
      <c r="P3" s="147"/>
      <c r="Q3" s="147"/>
      <c r="R3" s="147"/>
      <c r="S3" s="147"/>
      <c r="T3" s="147"/>
      <c r="U3" s="147"/>
      <c r="V3" s="147"/>
      <c r="W3" s="147"/>
      <c r="X3" s="147"/>
      <c r="Y3" s="148"/>
      <c r="Z3" s="36"/>
      <c r="AA3" s="36"/>
      <c r="AB3"/>
      <c r="AC3"/>
    </row>
    <row r="4" spans="1:30" s="44" customFormat="1" ht="19.649999999999999" customHeight="1" thickBot="1" x14ac:dyDescent="0.35">
      <c r="A4" s="308"/>
      <c r="B4" s="149" t="s">
        <v>200</v>
      </c>
      <c r="C4" s="150"/>
      <c r="D4" s="150"/>
      <c r="E4" s="150"/>
      <c r="F4" s="150"/>
      <c r="G4" s="150"/>
      <c r="H4" s="150"/>
      <c r="I4" s="150"/>
      <c r="J4" s="150"/>
      <c r="K4" s="150"/>
      <c r="L4" s="150"/>
      <c r="M4" s="150"/>
      <c r="N4" s="150"/>
      <c r="O4" s="150"/>
      <c r="P4" s="150"/>
      <c r="Q4" s="150"/>
      <c r="R4" s="150"/>
      <c r="S4" s="150"/>
      <c r="T4" s="150"/>
      <c r="U4" s="150"/>
      <c r="V4" s="151"/>
      <c r="W4" s="150"/>
      <c r="X4" s="150"/>
      <c r="Y4" s="152"/>
    </row>
    <row r="5" spans="1:30" ht="12.9" customHeight="1" x14ac:dyDescent="0.3">
      <c r="A5" s="291" t="s">
        <v>183</v>
      </c>
      <c r="B5" s="309" t="s">
        <v>47</v>
      </c>
      <c r="C5" s="310"/>
      <c r="D5" s="261" t="s">
        <v>48</v>
      </c>
      <c r="E5" s="262"/>
      <c r="F5" s="262"/>
      <c r="G5" s="263"/>
      <c r="H5" s="261" t="s">
        <v>49</v>
      </c>
      <c r="I5" s="262"/>
      <c r="J5" s="262"/>
      <c r="K5" s="263"/>
      <c r="L5" s="261" t="s">
        <v>50</v>
      </c>
      <c r="M5" s="262"/>
      <c r="N5" s="262"/>
      <c r="O5" s="263"/>
      <c r="P5" s="261" t="s">
        <v>51</v>
      </c>
      <c r="Q5" s="262"/>
      <c r="R5" s="262"/>
      <c r="S5" s="263"/>
      <c r="T5" s="261" t="s">
        <v>52</v>
      </c>
      <c r="U5" s="262"/>
      <c r="V5" s="263"/>
      <c r="W5" s="261" t="s">
        <v>53</v>
      </c>
      <c r="X5" s="262"/>
      <c r="Y5" s="263"/>
    </row>
    <row r="6" spans="1:30" ht="12.65" customHeight="1" thickBot="1" x14ac:dyDescent="0.35">
      <c r="A6" s="292"/>
      <c r="B6" s="311">
        <f>DATE(2024,5,12)</f>
        <v>45424</v>
      </c>
      <c r="C6" s="312"/>
      <c r="D6" s="268">
        <f>B6+1</f>
        <v>45425</v>
      </c>
      <c r="E6" s="268"/>
      <c r="F6" s="268"/>
      <c r="G6" s="269"/>
      <c r="H6" s="267">
        <f>D6+1</f>
        <v>45426</v>
      </c>
      <c r="I6" s="268"/>
      <c r="J6" s="268"/>
      <c r="K6" s="269"/>
      <c r="L6" s="267">
        <f>H6+1</f>
        <v>45427</v>
      </c>
      <c r="M6" s="268"/>
      <c r="N6" s="268"/>
      <c r="O6" s="269"/>
      <c r="P6" s="267">
        <f>L6+1</f>
        <v>45428</v>
      </c>
      <c r="Q6" s="268"/>
      <c r="R6" s="268"/>
      <c r="S6" s="269"/>
      <c r="T6" s="264">
        <f>P6+1</f>
        <v>45429</v>
      </c>
      <c r="U6" s="265"/>
      <c r="V6" s="266"/>
      <c r="W6" s="264">
        <f>T6+1</f>
        <v>45430</v>
      </c>
      <c r="X6" s="265"/>
      <c r="Y6" s="266"/>
    </row>
    <row r="7" spans="1:30" ht="12.65" customHeight="1" x14ac:dyDescent="0.3">
      <c r="A7" s="292"/>
      <c r="B7" s="294" t="s">
        <v>236</v>
      </c>
      <c r="C7" s="295"/>
      <c r="D7" s="295"/>
      <c r="E7" s="295"/>
      <c r="F7" s="295"/>
      <c r="G7" s="295"/>
      <c r="H7" s="295"/>
      <c r="I7" s="295"/>
      <c r="J7" s="295"/>
      <c r="K7" s="295"/>
      <c r="L7" s="295"/>
      <c r="M7" s="295"/>
      <c r="N7" s="295"/>
      <c r="O7" s="295"/>
      <c r="P7" s="295"/>
      <c r="Q7" s="295"/>
      <c r="R7" s="295"/>
      <c r="S7" s="296"/>
      <c r="T7" s="91"/>
      <c r="U7" s="92"/>
      <c r="V7" s="93"/>
      <c r="W7" s="91"/>
      <c r="X7" s="92"/>
      <c r="Y7" s="93"/>
    </row>
    <row r="8" spans="1:30" s="44" customFormat="1" ht="38.25" customHeight="1" thickBot="1" x14ac:dyDescent="0.35">
      <c r="A8" s="293"/>
      <c r="B8" s="313" t="s">
        <v>120</v>
      </c>
      <c r="C8" s="314"/>
      <c r="D8" s="162" t="s">
        <v>120</v>
      </c>
      <c r="E8" s="163" t="s">
        <v>130</v>
      </c>
      <c r="F8" s="163" t="s">
        <v>131</v>
      </c>
      <c r="G8" s="164" t="s">
        <v>132</v>
      </c>
      <c r="H8" s="162" t="s">
        <v>120</v>
      </c>
      <c r="I8" s="163" t="s">
        <v>130</v>
      </c>
      <c r="J8" s="163" t="s">
        <v>131</v>
      </c>
      <c r="K8" s="164" t="s">
        <v>132</v>
      </c>
      <c r="L8" s="162" t="s">
        <v>120</v>
      </c>
      <c r="M8" s="163" t="s">
        <v>130</v>
      </c>
      <c r="N8" s="163" t="s">
        <v>131</v>
      </c>
      <c r="O8" s="164" t="s">
        <v>132</v>
      </c>
      <c r="P8" s="162" t="s">
        <v>120</v>
      </c>
      <c r="Q8" s="163" t="s">
        <v>130</v>
      </c>
      <c r="R8" s="163" t="s">
        <v>131</v>
      </c>
      <c r="S8" s="164" t="s">
        <v>132</v>
      </c>
      <c r="T8" s="91"/>
      <c r="U8" s="92"/>
      <c r="V8" s="93"/>
      <c r="W8" s="91"/>
      <c r="X8" s="92"/>
      <c r="Y8" s="93"/>
    </row>
    <row r="9" spans="1:30" ht="15" customHeight="1" x14ac:dyDescent="0.3">
      <c r="A9" s="94" t="s">
        <v>54</v>
      </c>
      <c r="B9" s="92"/>
      <c r="C9" s="93"/>
      <c r="D9" s="280" t="s">
        <v>55</v>
      </c>
      <c r="E9" s="280"/>
      <c r="F9" s="280"/>
      <c r="G9" s="281"/>
      <c r="H9" s="279" t="s">
        <v>55</v>
      </c>
      <c r="I9" s="280"/>
      <c r="J9" s="280"/>
      <c r="K9" s="281"/>
      <c r="L9" s="279" t="s">
        <v>55</v>
      </c>
      <c r="M9" s="280"/>
      <c r="N9" s="280"/>
      <c r="O9" s="281"/>
      <c r="P9" s="279" t="s">
        <v>55</v>
      </c>
      <c r="Q9" s="280"/>
      <c r="R9" s="280"/>
      <c r="S9" s="281"/>
      <c r="T9" s="91"/>
      <c r="U9" s="92"/>
      <c r="V9" s="93"/>
      <c r="W9" s="91"/>
      <c r="X9" s="92"/>
      <c r="Y9" s="93"/>
      <c r="AA9"/>
    </row>
    <row r="10" spans="1:30" ht="15" customHeight="1" thickBot="1" x14ac:dyDescent="0.35">
      <c r="A10" s="95" t="s">
        <v>56</v>
      </c>
      <c r="B10" s="92"/>
      <c r="C10" s="93"/>
      <c r="D10" s="244"/>
      <c r="E10" s="244"/>
      <c r="F10" s="244"/>
      <c r="G10" s="245"/>
      <c r="H10" s="243"/>
      <c r="I10" s="244"/>
      <c r="J10" s="244"/>
      <c r="K10" s="245"/>
      <c r="L10" s="243"/>
      <c r="M10" s="244"/>
      <c r="N10" s="244"/>
      <c r="O10" s="245"/>
      <c r="P10" s="243"/>
      <c r="Q10" s="244"/>
      <c r="R10" s="244"/>
      <c r="S10" s="245"/>
      <c r="T10" s="91"/>
      <c r="U10" s="92"/>
      <c r="V10" s="93"/>
      <c r="W10" s="91"/>
      <c r="X10" s="92"/>
      <c r="Y10" s="93"/>
      <c r="AA10"/>
    </row>
    <row r="11" spans="1:30" ht="15" customHeight="1" x14ac:dyDescent="0.3">
      <c r="A11" s="96" t="s">
        <v>57</v>
      </c>
      <c r="B11" s="92"/>
      <c r="C11" s="93"/>
      <c r="D11" s="327" t="s">
        <v>246</v>
      </c>
      <c r="E11" s="328"/>
      <c r="F11" s="328"/>
      <c r="G11" s="329"/>
      <c r="H11" s="252" t="s">
        <v>58</v>
      </c>
      <c r="I11" s="273" t="s">
        <v>59</v>
      </c>
      <c r="J11" s="276" t="s">
        <v>34</v>
      </c>
      <c r="K11" s="270"/>
      <c r="L11" s="249" t="s">
        <v>146</v>
      </c>
      <c r="M11" s="250"/>
      <c r="N11" s="250"/>
      <c r="O11" s="251"/>
      <c r="P11" s="288" t="s">
        <v>197</v>
      </c>
      <c r="Q11" s="273" t="s">
        <v>59</v>
      </c>
      <c r="R11" s="276" t="s">
        <v>34</v>
      </c>
      <c r="S11" s="270"/>
      <c r="T11" s="91"/>
      <c r="U11" s="92"/>
      <c r="V11" s="93"/>
      <c r="W11" s="91"/>
      <c r="X11" s="92"/>
      <c r="Y11" s="93"/>
      <c r="AA11"/>
    </row>
    <row r="12" spans="1:30" ht="15" customHeight="1" thickBot="1" x14ac:dyDescent="0.35">
      <c r="A12" s="96" t="s">
        <v>60</v>
      </c>
      <c r="B12" s="92"/>
      <c r="C12" s="93"/>
      <c r="D12" s="330"/>
      <c r="E12" s="331"/>
      <c r="F12" s="331"/>
      <c r="G12" s="332"/>
      <c r="H12" s="253"/>
      <c r="I12" s="274"/>
      <c r="J12" s="277"/>
      <c r="K12" s="271"/>
      <c r="L12" s="219"/>
      <c r="M12" s="220"/>
      <c r="N12" s="220"/>
      <c r="O12" s="221"/>
      <c r="P12" s="289"/>
      <c r="Q12" s="274"/>
      <c r="R12" s="277"/>
      <c r="S12" s="271"/>
      <c r="T12" s="91"/>
      <c r="U12" s="92"/>
      <c r="V12" s="93"/>
      <c r="W12" s="91"/>
      <c r="X12" s="92"/>
      <c r="Y12" s="93"/>
      <c r="AA12"/>
    </row>
    <row r="13" spans="1:30" ht="15" customHeight="1" x14ac:dyDescent="0.3">
      <c r="A13" s="96" t="s">
        <v>61</v>
      </c>
      <c r="B13" s="92"/>
      <c r="C13" s="93"/>
      <c r="D13" s="333" t="s">
        <v>148</v>
      </c>
      <c r="E13" s="334"/>
      <c r="F13" s="334"/>
      <c r="G13" s="335"/>
      <c r="H13" s="253"/>
      <c r="I13" s="274"/>
      <c r="J13" s="277"/>
      <c r="K13" s="271"/>
      <c r="L13" s="252" t="s">
        <v>58</v>
      </c>
      <c r="M13" s="273" t="s">
        <v>59</v>
      </c>
      <c r="N13" s="276" t="s">
        <v>34</v>
      </c>
      <c r="O13" s="270"/>
      <c r="P13" s="289"/>
      <c r="Q13" s="274"/>
      <c r="R13" s="277"/>
      <c r="S13" s="271"/>
      <c r="T13" s="91"/>
      <c r="U13" s="92"/>
      <c r="V13" s="93"/>
      <c r="W13" s="91"/>
      <c r="X13" s="92"/>
      <c r="Y13" s="93"/>
    </row>
    <row r="14" spans="1:30" ht="15" customHeight="1" thickBot="1" x14ac:dyDescent="0.35">
      <c r="A14" s="96" t="s">
        <v>62</v>
      </c>
      <c r="B14" s="92"/>
      <c r="C14" s="93"/>
      <c r="D14" s="336"/>
      <c r="E14" s="337"/>
      <c r="F14" s="337"/>
      <c r="G14" s="338"/>
      <c r="H14" s="254"/>
      <c r="I14" s="275"/>
      <c r="J14" s="278"/>
      <c r="K14" s="272"/>
      <c r="L14" s="254"/>
      <c r="M14" s="275"/>
      <c r="N14" s="278"/>
      <c r="O14" s="272"/>
      <c r="P14" s="290"/>
      <c r="Q14" s="275"/>
      <c r="R14" s="278"/>
      <c r="S14" s="272"/>
      <c r="T14" s="91"/>
      <c r="U14" s="92"/>
      <c r="V14" s="93"/>
      <c r="W14" s="91"/>
      <c r="X14" s="92"/>
      <c r="Y14" s="93"/>
    </row>
    <row r="15" spans="1:30" ht="15" customHeight="1" thickBot="1" x14ac:dyDescent="0.35">
      <c r="A15" s="97" t="s">
        <v>63</v>
      </c>
      <c r="B15" s="92"/>
      <c r="C15" s="93"/>
      <c r="D15" s="214" t="s">
        <v>64</v>
      </c>
      <c r="E15" s="214"/>
      <c r="F15" s="214"/>
      <c r="G15" s="215"/>
      <c r="H15" s="213" t="s">
        <v>64</v>
      </c>
      <c r="I15" s="214"/>
      <c r="J15" s="214"/>
      <c r="K15" s="215"/>
      <c r="L15" s="213" t="s">
        <v>64</v>
      </c>
      <c r="M15" s="214"/>
      <c r="N15" s="214"/>
      <c r="O15" s="215"/>
      <c r="P15" s="213" t="s">
        <v>64</v>
      </c>
      <c r="Q15" s="214"/>
      <c r="R15" s="214"/>
      <c r="S15" s="215"/>
      <c r="T15" s="91"/>
      <c r="U15" s="92"/>
      <c r="V15" s="93"/>
      <c r="W15" s="91"/>
      <c r="X15" s="92"/>
      <c r="Y15" s="93"/>
      <c r="AA15"/>
      <c r="AB15"/>
      <c r="AC15"/>
      <c r="AD15"/>
    </row>
    <row r="16" spans="1:30" ht="15" customHeight="1" x14ac:dyDescent="0.3">
      <c r="A16" s="98" t="s">
        <v>65</v>
      </c>
      <c r="B16" s="92"/>
      <c r="C16" s="93"/>
      <c r="D16" s="252" t="s">
        <v>58</v>
      </c>
      <c r="E16" s="273" t="s">
        <v>59</v>
      </c>
      <c r="F16" s="285" t="s">
        <v>154</v>
      </c>
      <c r="G16" s="282" t="s">
        <v>72</v>
      </c>
      <c r="H16" s="288" t="s">
        <v>197</v>
      </c>
      <c r="I16" s="255" t="s">
        <v>205</v>
      </c>
      <c r="J16" s="270"/>
      <c r="K16" s="282" t="s">
        <v>72</v>
      </c>
      <c r="L16" s="216" t="s">
        <v>149</v>
      </c>
      <c r="M16" s="217"/>
      <c r="N16" s="217"/>
      <c r="O16" s="218"/>
      <c r="P16" s="252" t="s">
        <v>58</v>
      </c>
      <c r="Q16" s="255" t="s">
        <v>205</v>
      </c>
      <c r="R16" s="285" t="s">
        <v>154</v>
      </c>
      <c r="S16" s="282" t="s">
        <v>72</v>
      </c>
      <c r="T16" s="91"/>
      <c r="U16" s="92"/>
      <c r="V16" s="93"/>
      <c r="W16" s="91"/>
      <c r="X16" s="92"/>
      <c r="Y16" s="93"/>
      <c r="AA16"/>
      <c r="AB16"/>
      <c r="AC16"/>
      <c r="AD16"/>
    </row>
    <row r="17" spans="1:30" ht="15" customHeight="1" thickBot="1" x14ac:dyDescent="0.35">
      <c r="A17" s="98" t="s">
        <v>66</v>
      </c>
      <c r="B17" s="92"/>
      <c r="C17" s="93"/>
      <c r="D17" s="253"/>
      <c r="E17" s="274"/>
      <c r="F17" s="286"/>
      <c r="G17" s="283"/>
      <c r="H17" s="289"/>
      <c r="I17" s="256"/>
      <c r="J17" s="271"/>
      <c r="K17" s="283"/>
      <c r="L17" s="219"/>
      <c r="M17" s="220"/>
      <c r="N17" s="220"/>
      <c r="O17" s="221"/>
      <c r="P17" s="253"/>
      <c r="Q17" s="256"/>
      <c r="R17" s="286"/>
      <c r="S17" s="283"/>
      <c r="T17" s="91"/>
      <c r="U17" s="92"/>
      <c r="V17" s="93"/>
      <c r="W17" s="91"/>
      <c r="X17" s="92"/>
      <c r="Y17" s="93"/>
      <c r="AA17"/>
      <c r="AB17"/>
      <c r="AC17"/>
      <c r="AD17"/>
    </row>
    <row r="18" spans="1:30" ht="15" customHeight="1" x14ac:dyDescent="0.3">
      <c r="A18" s="98" t="s">
        <v>67</v>
      </c>
      <c r="B18" s="92"/>
      <c r="C18" s="93"/>
      <c r="D18" s="253"/>
      <c r="E18" s="274"/>
      <c r="F18" s="286"/>
      <c r="G18" s="283"/>
      <c r="H18" s="289"/>
      <c r="I18" s="256"/>
      <c r="J18" s="271"/>
      <c r="K18" s="283"/>
      <c r="L18" s="222" t="s">
        <v>269</v>
      </c>
      <c r="M18" s="223"/>
      <c r="N18" s="223"/>
      <c r="O18" s="224"/>
      <c r="P18" s="253"/>
      <c r="Q18" s="256"/>
      <c r="R18" s="286"/>
      <c r="S18" s="283"/>
      <c r="T18" s="91"/>
      <c r="U18" s="92"/>
      <c r="V18" s="93"/>
      <c r="W18" s="91"/>
      <c r="X18" s="92"/>
      <c r="Y18" s="93"/>
      <c r="AA18"/>
      <c r="AB18"/>
      <c r="AC18"/>
      <c r="AD18"/>
    </row>
    <row r="19" spans="1:30" ht="15" customHeight="1" thickBot="1" x14ac:dyDescent="0.35">
      <c r="A19" s="98" t="s">
        <v>68</v>
      </c>
      <c r="B19" s="92"/>
      <c r="C19" s="93"/>
      <c r="D19" s="254"/>
      <c r="E19" s="275"/>
      <c r="F19" s="287"/>
      <c r="G19" s="284"/>
      <c r="H19" s="290"/>
      <c r="I19" s="257"/>
      <c r="J19" s="272"/>
      <c r="K19" s="284"/>
      <c r="L19" s="225"/>
      <c r="M19" s="226"/>
      <c r="N19" s="226"/>
      <c r="O19" s="227"/>
      <c r="P19" s="254"/>
      <c r="Q19" s="257"/>
      <c r="R19" s="287"/>
      <c r="S19" s="284"/>
      <c r="T19" s="91"/>
      <c r="U19" s="92"/>
      <c r="V19" s="93"/>
      <c r="W19" s="91"/>
      <c r="X19" s="92"/>
      <c r="Y19" s="93"/>
    </row>
    <row r="20" spans="1:30" ht="15" customHeight="1" x14ac:dyDescent="0.3">
      <c r="A20" s="95" t="s">
        <v>69</v>
      </c>
      <c r="B20" s="92"/>
      <c r="C20" s="93"/>
      <c r="D20" s="280" t="s">
        <v>158</v>
      </c>
      <c r="E20" s="280"/>
      <c r="F20" s="280"/>
      <c r="G20" s="281"/>
      <c r="H20" s="280" t="s">
        <v>158</v>
      </c>
      <c r="I20" s="280"/>
      <c r="J20" s="280"/>
      <c r="K20" s="281"/>
      <c r="L20" s="280" t="s">
        <v>158</v>
      </c>
      <c r="M20" s="280"/>
      <c r="N20" s="280"/>
      <c r="O20" s="281"/>
      <c r="P20" s="280" t="s">
        <v>158</v>
      </c>
      <c r="Q20" s="280"/>
      <c r="R20" s="280"/>
      <c r="S20" s="281"/>
      <c r="T20" s="91"/>
      <c r="U20" s="92"/>
      <c r="V20" s="93"/>
      <c r="W20" s="91"/>
      <c r="X20" s="92"/>
      <c r="Y20" s="93"/>
    </row>
    <row r="21" spans="1:30" ht="15" customHeight="1" thickBot="1" x14ac:dyDescent="0.35">
      <c r="A21" s="95" t="s">
        <v>70</v>
      </c>
      <c r="B21" s="92"/>
      <c r="C21" s="93"/>
      <c r="D21" s="244"/>
      <c r="E21" s="244"/>
      <c r="F21" s="244"/>
      <c r="G21" s="245"/>
      <c r="H21" s="244"/>
      <c r="I21" s="244"/>
      <c r="J21" s="244"/>
      <c r="K21" s="245"/>
      <c r="L21" s="244"/>
      <c r="M21" s="244"/>
      <c r="N21" s="244"/>
      <c r="O21" s="245"/>
      <c r="P21" s="244"/>
      <c r="Q21" s="244"/>
      <c r="R21" s="244"/>
      <c r="S21" s="245"/>
      <c r="T21" s="91"/>
      <c r="U21" s="92"/>
      <c r="V21" s="93"/>
      <c r="W21" s="91"/>
      <c r="X21" s="92"/>
      <c r="Y21" s="93"/>
    </row>
    <row r="22" spans="1:30" ht="15" customHeight="1" thickBot="1" x14ac:dyDescent="0.35">
      <c r="A22" s="98" t="s">
        <v>71</v>
      </c>
      <c r="B22" s="92"/>
      <c r="C22" s="93"/>
      <c r="D22" s="252" t="s">
        <v>58</v>
      </c>
      <c r="E22" s="258" t="s">
        <v>250</v>
      </c>
      <c r="F22" s="304" t="s">
        <v>277</v>
      </c>
      <c r="G22" s="270"/>
      <c r="H22" s="321" t="s">
        <v>58</v>
      </c>
      <c r="I22" s="301" t="s">
        <v>249</v>
      </c>
      <c r="J22" s="304" t="s">
        <v>277</v>
      </c>
      <c r="K22" s="228" t="s">
        <v>153</v>
      </c>
      <c r="L22" s="252" t="s">
        <v>58</v>
      </c>
      <c r="M22" s="258" t="s">
        <v>250</v>
      </c>
      <c r="N22" s="304" t="s">
        <v>277</v>
      </c>
      <c r="O22" s="228" t="s">
        <v>160</v>
      </c>
      <c r="P22" s="252" t="s">
        <v>58</v>
      </c>
      <c r="Q22" s="258" t="s">
        <v>250</v>
      </c>
      <c r="R22" s="246" t="s">
        <v>174</v>
      </c>
      <c r="S22" s="270"/>
      <c r="T22" s="91"/>
      <c r="U22" s="92"/>
      <c r="V22" s="93"/>
      <c r="W22" s="91"/>
      <c r="X22" s="92"/>
      <c r="Y22" s="93"/>
    </row>
    <row r="23" spans="1:30" ht="15" customHeight="1" x14ac:dyDescent="0.3">
      <c r="A23" s="98" t="s">
        <v>73</v>
      </c>
      <c r="B23" s="297" t="s">
        <v>235</v>
      </c>
      <c r="C23" s="298"/>
      <c r="D23" s="253"/>
      <c r="E23" s="259"/>
      <c r="F23" s="305"/>
      <c r="G23" s="271"/>
      <c r="H23" s="322"/>
      <c r="I23" s="302"/>
      <c r="J23" s="305"/>
      <c r="K23" s="229"/>
      <c r="L23" s="253"/>
      <c r="M23" s="259"/>
      <c r="N23" s="305"/>
      <c r="O23" s="229"/>
      <c r="P23" s="253"/>
      <c r="Q23" s="259"/>
      <c r="R23" s="247"/>
      <c r="S23" s="271"/>
      <c r="T23" s="91"/>
      <c r="U23" s="92"/>
      <c r="V23" s="93"/>
      <c r="W23" s="91"/>
      <c r="X23" s="92"/>
      <c r="Y23" s="93"/>
    </row>
    <row r="24" spans="1:30" ht="15" customHeight="1" thickBot="1" x14ac:dyDescent="0.35">
      <c r="A24" s="98" t="s">
        <v>74</v>
      </c>
      <c r="B24" s="299"/>
      <c r="C24" s="300"/>
      <c r="D24" s="253"/>
      <c r="E24" s="259"/>
      <c r="F24" s="305"/>
      <c r="G24" s="271"/>
      <c r="H24" s="322"/>
      <c r="I24" s="302"/>
      <c r="J24" s="305"/>
      <c r="K24" s="229"/>
      <c r="L24" s="253"/>
      <c r="M24" s="259"/>
      <c r="N24" s="305"/>
      <c r="O24" s="229"/>
      <c r="P24" s="253"/>
      <c r="Q24" s="259"/>
      <c r="R24" s="247"/>
      <c r="S24" s="271"/>
      <c r="T24" s="91"/>
      <c r="U24" s="92"/>
      <c r="V24" s="93"/>
      <c r="W24" s="91"/>
      <c r="X24" s="92"/>
      <c r="Y24" s="93"/>
    </row>
    <row r="25" spans="1:30" ht="15" customHeight="1" thickBot="1" x14ac:dyDescent="0.35">
      <c r="A25" s="98" t="s">
        <v>75</v>
      </c>
      <c r="B25" s="92"/>
      <c r="C25" s="93"/>
      <c r="D25" s="254"/>
      <c r="E25" s="260"/>
      <c r="F25" s="306"/>
      <c r="G25" s="272"/>
      <c r="H25" s="323"/>
      <c r="I25" s="303"/>
      <c r="J25" s="306"/>
      <c r="K25" s="230"/>
      <c r="L25" s="254"/>
      <c r="M25" s="260"/>
      <c r="N25" s="306"/>
      <c r="O25" s="230"/>
      <c r="P25" s="254"/>
      <c r="Q25" s="260"/>
      <c r="R25" s="248"/>
      <c r="S25" s="272"/>
      <c r="T25" s="91"/>
      <c r="U25" s="92"/>
      <c r="V25" s="93"/>
      <c r="W25" s="91"/>
      <c r="X25" s="92"/>
      <c r="Y25" s="93"/>
    </row>
    <row r="26" spans="1:30" ht="15" customHeight="1" thickBot="1" x14ac:dyDescent="0.35">
      <c r="A26" s="97" t="s">
        <v>76</v>
      </c>
      <c r="B26" s="92"/>
      <c r="C26" s="93"/>
      <c r="D26" s="213" t="s">
        <v>64</v>
      </c>
      <c r="E26" s="214"/>
      <c r="F26" s="214"/>
      <c r="G26" s="215"/>
      <c r="H26" s="213" t="s">
        <v>64</v>
      </c>
      <c r="I26" s="214"/>
      <c r="J26" s="214"/>
      <c r="K26" s="215"/>
      <c r="L26" s="213" t="s">
        <v>64</v>
      </c>
      <c r="M26" s="214"/>
      <c r="N26" s="214"/>
      <c r="O26" s="215"/>
      <c r="P26" s="213" t="s">
        <v>64</v>
      </c>
      <c r="Q26" s="214"/>
      <c r="R26" s="214"/>
      <c r="S26" s="215"/>
      <c r="T26" s="91"/>
      <c r="U26" s="92"/>
      <c r="V26" s="93"/>
      <c r="W26" s="91"/>
      <c r="X26" s="92"/>
      <c r="Y26" s="93"/>
    </row>
    <row r="27" spans="1:30" ht="15" customHeight="1" x14ac:dyDescent="0.3">
      <c r="A27" s="96" t="s">
        <v>77</v>
      </c>
      <c r="B27" s="351" t="s">
        <v>266</v>
      </c>
      <c r="C27" s="352"/>
      <c r="D27" s="288" t="s">
        <v>197</v>
      </c>
      <c r="E27" s="301" t="s">
        <v>249</v>
      </c>
      <c r="F27" s="270"/>
      <c r="G27" s="228" t="s">
        <v>153</v>
      </c>
      <c r="H27" s="270"/>
      <c r="I27" s="258" t="s">
        <v>250</v>
      </c>
      <c r="J27" s="324" t="s">
        <v>213</v>
      </c>
      <c r="K27" s="228" t="s">
        <v>153</v>
      </c>
      <c r="L27" s="288" t="s">
        <v>197</v>
      </c>
      <c r="M27" s="270"/>
      <c r="N27" s="246" t="s">
        <v>174</v>
      </c>
      <c r="O27" s="228" t="s">
        <v>160</v>
      </c>
      <c r="P27" s="216" t="s">
        <v>150</v>
      </c>
      <c r="Q27" s="217"/>
      <c r="R27" s="217"/>
      <c r="S27" s="218"/>
      <c r="T27" s="91"/>
      <c r="U27" s="92"/>
      <c r="V27" s="93"/>
      <c r="W27" s="91"/>
      <c r="X27" s="92"/>
      <c r="Y27" s="93"/>
    </row>
    <row r="28" spans="1:30" ht="15" customHeight="1" x14ac:dyDescent="0.3">
      <c r="A28" s="98" t="s">
        <v>78</v>
      </c>
      <c r="B28" s="353"/>
      <c r="C28" s="354"/>
      <c r="D28" s="289"/>
      <c r="E28" s="302"/>
      <c r="F28" s="271"/>
      <c r="G28" s="229"/>
      <c r="H28" s="271"/>
      <c r="I28" s="259"/>
      <c r="J28" s="325"/>
      <c r="K28" s="229"/>
      <c r="L28" s="289"/>
      <c r="M28" s="271"/>
      <c r="N28" s="247"/>
      <c r="O28" s="229"/>
      <c r="P28" s="249"/>
      <c r="Q28" s="250"/>
      <c r="R28" s="250"/>
      <c r="S28" s="251"/>
      <c r="T28" s="91"/>
      <c r="U28" s="92"/>
      <c r="V28" s="93"/>
      <c r="W28" s="91"/>
      <c r="X28" s="92"/>
      <c r="Y28" s="93"/>
    </row>
    <row r="29" spans="1:30" ht="15" customHeight="1" thickBot="1" x14ac:dyDescent="0.35">
      <c r="A29" s="98" t="s">
        <v>79</v>
      </c>
      <c r="B29" s="355"/>
      <c r="C29" s="356"/>
      <c r="D29" s="289"/>
      <c r="E29" s="302"/>
      <c r="F29" s="271"/>
      <c r="G29" s="229"/>
      <c r="H29" s="271"/>
      <c r="I29" s="259"/>
      <c r="J29" s="325"/>
      <c r="K29" s="229"/>
      <c r="L29" s="289"/>
      <c r="M29" s="271"/>
      <c r="N29" s="247"/>
      <c r="O29" s="229"/>
      <c r="P29" s="249"/>
      <c r="Q29" s="250"/>
      <c r="R29" s="250"/>
      <c r="S29" s="251"/>
      <c r="T29" s="91"/>
      <c r="U29" s="92"/>
      <c r="V29" s="93"/>
      <c r="W29" s="91"/>
      <c r="X29" s="92"/>
      <c r="Y29" s="93"/>
    </row>
    <row r="30" spans="1:30" ht="15" customHeight="1" thickBot="1" x14ac:dyDescent="0.35">
      <c r="A30" s="98" t="s">
        <v>80</v>
      </c>
      <c r="B30" s="297" t="s">
        <v>145</v>
      </c>
      <c r="C30" s="298"/>
      <c r="D30" s="290"/>
      <c r="E30" s="303"/>
      <c r="F30" s="272"/>
      <c r="G30" s="230"/>
      <c r="H30" s="272"/>
      <c r="I30" s="260"/>
      <c r="J30" s="326"/>
      <c r="K30" s="230"/>
      <c r="L30" s="290"/>
      <c r="M30" s="272"/>
      <c r="N30" s="248"/>
      <c r="O30" s="230"/>
      <c r="P30" s="219"/>
      <c r="Q30" s="220"/>
      <c r="R30" s="220"/>
      <c r="S30" s="221"/>
      <c r="T30" s="91"/>
      <c r="U30" s="92"/>
      <c r="V30" s="93"/>
      <c r="W30" s="91"/>
      <c r="X30" s="92"/>
      <c r="Y30" s="93"/>
    </row>
    <row r="31" spans="1:30" ht="15" customHeight="1" thickBot="1" x14ac:dyDescent="0.35">
      <c r="A31" s="99" t="s">
        <v>81</v>
      </c>
      <c r="B31" s="299"/>
      <c r="C31" s="300"/>
      <c r="D31" s="213" t="s">
        <v>64</v>
      </c>
      <c r="E31" s="214"/>
      <c r="F31" s="214"/>
      <c r="G31" s="215"/>
      <c r="H31" s="315" t="s">
        <v>218</v>
      </c>
      <c r="I31" s="316"/>
      <c r="J31" s="316"/>
      <c r="K31" s="317"/>
      <c r="L31" s="213" t="s">
        <v>64</v>
      </c>
      <c r="M31" s="214"/>
      <c r="N31" s="214"/>
      <c r="O31" s="215"/>
      <c r="P31" s="213" t="s">
        <v>64</v>
      </c>
      <c r="Q31" s="214"/>
      <c r="R31" s="214"/>
      <c r="S31" s="215"/>
      <c r="T31" s="91"/>
      <c r="U31" s="92"/>
      <c r="V31" s="93"/>
      <c r="W31" s="91"/>
      <c r="X31" s="92"/>
      <c r="Y31" s="93"/>
    </row>
    <row r="32" spans="1:30" ht="15" customHeight="1" thickBot="1" x14ac:dyDescent="0.35">
      <c r="A32" s="95" t="s">
        <v>82</v>
      </c>
      <c r="B32" s="280" t="s">
        <v>83</v>
      </c>
      <c r="C32" s="281"/>
      <c r="D32" s="204" t="s">
        <v>83</v>
      </c>
      <c r="E32" s="205"/>
      <c r="F32" s="205"/>
      <c r="G32" s="206"/>
      <c r="H32" s="318"/>
      <c r="I32" s="319"/>
      <c r="J32" s="319"/>
      <c r="K32" s="320"/>
      <c r="L32" s="231" t="s">
        <v>194</v>
      </c>
      <c r="M32" s="232"/>
      <c r="N32" s="232"/>
      <c r="O32" s="233"/>
      <c r="P32" s="204" t="s">
        <v>83</v>
      </c>
      <c r="Q32" s="205"/>
      <c r="R32" s="205"/>
      <c r="S32" s="206"/>
      <c r="T32" s="91"/>
      <c r="U32" s="92"/>
      <c r="V32" s="93"/>
      <c r="W32" s="91"/>
      <c r="X32" s="92"/>
      <c r="Y32" s="93"/>
    </row>
    <row r="33" spans="1:25" ht="15" customHeight="1" x14ac:dyDescent="0.3">
      <c r="A33" s="95" t="s">
        <v>84</v>
      </c>
      <c r="B33" s="241"/>
      <c r="C33" s="242"/>
      <c r="D33" s="207"/>
      <c r="E33" s="208"/>
      <c r="F33" s="208"/>
      <c r="G33" s="209"/>
      <c r="H33" s="315" t="s">
        <v>280</v>
      </c>
      <c r="I33" s="316"/>
      <c r="J33" s="316"/>
      <c r="K33" s="317"/>
      <c r="L33" s="234"/>
      <c r="M33" s="235"/>
      <c r="N33" s="235"/>
      <c r="O33" s="236"/>
      <c r="P33" s="207"/>
      <c r="Q33" s="208"/>
      <c r="R33" s="208"/>
      <c r="S33" s="209"/>
      <c r="T33" s="91"/>
      <c r="U33" s="92"/>
      <c r="V33" s="93"/>
      <c r="W33" s="91"/>
      <c r="X33" s="92"/>
      <c r="Y33" s="93"/>
    </row>
    <row r="34" spans="1:25" ht="15" customHeight="1" x14ac:dyDescent="0.3">
      <c r="A34" s="95" t="s">
        <v>85</v>
      </c>
      <c r="B34" s="241"/>
      <c r="C34" s="242"/>
      <c r="D34" s="207"/>
      <c r="E34" s="208"/>
      <c r="F34" s="208"/>
      <c r="G34" s="209"/>
      <c r="H34" s="318"/>
      <c r="I34" s="319"/>
      <c r="J34" s="319"/>
      <c r="K34" s="320"/>
      <c r="L34" s="234"/>
      <c r="M34" s="235"/>
      <c r="N34" s="235"/>
      <c r="O34" s="236"/>
      <c r="P34" s="207"/>
      <c r="Q34" s="208"/>
      <c r="R34" s="208"/>
      <c r="S34" s="209"/>
      <c r="T34" s="91"/>
      <c r="U34" s="92"/>
      <c r="V34" s="93"/>
      <c r="W34" s="91"/>
      <c r="X34" s="92"/>
      <c r="Y34" s="93"/>
    </row>
    <row r="35" spans="1:25" ht="15" customHeight="1" thickBot="1" x14ac:dyDescent="0.35">
      <c r="A35" s="95" t="s">
        <v>86</v>
      </c>
      <c r="B35" s="241"/>
      <c r="C35" s="242"/>
      <c r="D35" s="207"/>
      <c r="E35" s="208"/>
      <c r="F35" s="208"/>
      <c r="G35" s="209"/>
      <c r="H35" s="318"/>
      <c r="I35" s="319"/>
      <c r="J35" s="319"/>
      <c r="K35" s="320"/>
      <c r="L35" s="237"/>
      <c r="M35" s="238"/>
      <c r="N35" s="238"/>
      <c r="O35" s="239"/>
      <c r="P35" s="207"/>
      <c r="Q35" s="208"/>
      <c r="R35" s="208"/>
      <c r="S35" s="209"/>
      <c r="T35" s="91"/>
      <c r="U35" s="92"/>
      <c r="V35" s="93"/>
      <c r="W35" s="91"/>
      <c r="X35" s="92"/>
      <c r="Y35" s="93"/>
    </row>
    <row r="36" spans="1:25" ht="15" customHeight="1" x14ac:dyDescent="0.3">
      <c r="A36" s="100" t="s">
        <v>87</v>
      </c>
      <c r="B36" s="241"/>
      <c r="C36" s="242"/>
      <c r="D36" s="207"/>
      <c r="E36" s="208"/>
      <c r="F36" s="208"/>
      <c r="G36" s="209"/>
      <c r="H36" s="318"/>
      <c r="I36" s="319"/>
      <c r="J36" s="319"/>
      <c r="K36" s="320"/>
      <c r="L36" s="240" t="s">
        <v>83</v>
      </c>
      <c r="M36" s="241"/>
      <c r="N36" s="241"/>
      <c r="O36" s="242"/>
      <c r="P36" s="207"/>
      <c r="Q36" s="208"/>
      <c r="R36" s="208"/>
      <c r="S36" s="209"/>
      <c r="T36" s="91"/>
      <c r="U36" s="92"/>
      <c r="V36" s="93"/>
      <c r="W36" s="91"/>
      <c r="X36" s="92"/>
      <c r="Y36" s="93"/>
    </row>
    <row r="37" spans="1:25" ht="15" customHeight="1" x14ac:dyDescent="0.3">
      <c r="A37" s="100" t="s">
        <v>88</v>
      </c>
      <c r="B37" s="241"/>
      <c r="C37" s="242"/>
      <c r="D37" s="207"/>
      <c r="E37" s="208"/>
      <c r="F37" s="208"/>
      <c r="G37" s="209"/>
      <c r="H37" s="207" t="s">
        <v>83</v>
      </c>
      <c r="I37" s="208"/>
      <c r="J37" s="208"/>
      <c r="K37" s="209"/>
      <c r="L37" s="240"/>
      <c r="M37" s="241"/>
      <c r="N37" s="241"/>
      <c r="O37" s="242"/>
      <c r="P37" s="207"/>
      <c r="Q37" s="208"/>
      <c r="R37" s="208"/>
      <c r="S37" s="209"/>
      <c r="T37" s="91"/>
      <c r="U37" s="92"/>
      <c r="V37" s="93"/>
      <c r="W37" s="91"/>
      <c r="X37" s="92"/>
      <c r="Y37" s="93"/>
    </row>
    <row r="38" spans="1:25" ht="15" customHeight="1" x14ac:dyDescent="0.3">
      <c r="A38" s="101" t="s">
        <v>89</v>
      </c>
      <c r="B38" s="241"/>
      <c r="C38" s="242"/>
      <c r="D38" s="207"/>
      <c r="E38" s="208"/>
      <c r="F38" s="208"/>
      <c r="G38" s="209"/>
      <c r="H38" s="207"/>
      <c r="I38" s="208"/>
      <c r="J38" s="208"/>
      <c r="K38" s="209"/>
      <c r="L38" s="240"/>
      <c r="M38" s="241"/>
      <c r="N38" s="241"/>
      <c r="O38" s="242"/>
      <c r="P38" s="207"/>
      <c r="Q38" s="208"/>
      <c r="R38" s="208"/>
      <c r="S38" s="209"/>
      <c r="T38" s="91"/>
      <c r="U38" s="92"/>
      <c r="V38" s="93"/>
      <c r="W38" s="91"/>
      <c r="X38" s="92"/>
      <c r="Y38" s="93"/>
    </row>
    <row r="39" spans="1:25" ht="15" customHeight="1" x14ac:dyDescent="0.3">
      <c r="A39" s="101" t="s">
        <v>90</v>
      </c>
      <c r="B39" s="241"/>
      <c r="C39" s="242"/>
      <c r="D39" s="207"/>
      <c r="E39" s="208"/>
      <c r="F39" s="208"/>
      <c r="G39" s="209"/>
      <c r="H39" s="207"/>
      <c r="I39" s="208"/>
      <c r="J39" s="208"/>
      <c r="K39" s="209"/>
      <c r="L39" s="240"/>
      <c r="M39" s="241"/>
      <c r="N39" s="241"/>
      <c r="O39" s="242"/>
      <c r="P39" s="207"/>
      <c r="Q39" s="208"/>
      <c r="R39" s="208"/>
      <c r="S39" s="209"/>
      <c r="T39" s="91"/>
      <c r="U39" s="92"/>
      <c r="V39" s="93"/>
      <c r="W39" s="91"/>
      <c r="X39" s="92"/>
      <c r="Y39" s="93"/>
    </row>
    <row r="40" spans="1:25" ht="15" customHeight="1" thickBot="1" x14ac:dyDescent="0.35">
      <c r="A40" s="102" t="s">
        <v>91</v>
      </c>
      <c r="B40" s="244"/>
      <c r="C40" s="245"/>
      <c r="D40" s="210"/>
      <c r="E40" s="211"/>
      <c r="F40" s="211"/>
      <c r="G40" s="212"/>
      <c r="H40" s="210"/>
      <c r="I40" s="211"/>
      <c r="J40" s="211"/>
      <c r="K40" s="212"/>
      <c r="L40" s="243"/>
      <c r="M40" s="244"/>
      <c r="N40" s="244"/>
      <c r="O40" s="245"/>
      <c r="P40" s="210"/>
      <c r="Q40" s="211"/>
      <c r="R40" s="211"/>
      <c r="S40" s="212"/>
      <c r="T40" s="103"/>
      <c r="U40" s="104"/>
      <c r="V40" s="105"/>
      <c r="W40" s="103"/>
      <c r="X40" s="104"/>
      <c r="Y40" s="105"/>
    </row>
    <row r="41" spans="1:25" s="44" customFormat="1" ht="15" customHeight="1" thickBot="1" x14ac:dyDescent="0.35">
      <c r="A41" s="131" t="s">
        <v>92</v>
      </c>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3"/>
    </row>
    <row r="42" spans="1:25" s="44" customFormat="1" ht="15" customHeight="1" x14ac:dyDescent="0.3">
      <c r="A42" s="106" t="s">
        <v>32</v>
      </c>
      <c r="B42" s="372" t="s">
        <v>133</v>
      </c>
      <c r="C42" s="373"/>
      <c r="D42" s="373"/>
      <c r="E42" s="373"/>
      <c r="F42" s="373"/>
      <c r="G42" s="373"/>
      <c r="H42" s="373"/>
      <c r="I42" s="374"/>
      <c r="J42" s="118"/>
      <c r="K42" s="118"/>
      <c r="L42" s="107" t="s">
        <v>267</v>
      </c>
      <c r="M42" s="357" t="s">
        <v>268</v>
      </c>
      <c r="N42" s="358"/>
      <c r="O42" s="358"/>
      <c r="P42" s="358"/>
      <c r="Q42" s="358"/>
      <c r="R42" s="358"/>
      <c r="S42" s="358"/>
      <c r="T42" s="359"/>
      <c r="U42" s="120"/>
      <c r="V42" s="118"/>
      <c r="W42" s="118"/>
      <c r="X42" s="120"/>
      <c r="Y42" s="121"/>
    </row>
    <row r="43" spans="1:25" s="44" customFormat="1" x14ac:dyDescent="0.3">
      <c r="A43" s="106" t="s">
        <v>175</v>
      </c>
      <c r="B43" s="375" t="s">
        <v>176</v>
      </c>
      <c r="C43" s="376"/>
      <c r="D43" s="376"/>
      <c r="E43" s="376"/>
      <c r="F43" s="376"/>
      <c r="G43" s="376"/>
      <c r="H43" s="376"/>
      <c r="I43" s="377"/>
      <c r="J43" s="118"/>
      <c r="K43" s="118"/>
      <c r="L43" s="107" t="s">
        <v>93</v>
      </c>
      <c r="M43" s="363" t="s">
        <v>276</v>
      </c>
      <c r="N43" s="364"/>
      <c r="O43" s="364"/>
      <c r="P43" s="364"/>
      <c r="Q43" s="364"/>
      <c r="R43" s="364"/>
      <c r="S43" s="364"/>
      <c r="T43" s="365"/>
      <c r="U43" s="120"/>
      <c r="V43" s="118"/>
      <c r="W43" s="118"/>
      <c r="X43" s="120"/>
      <c r="Y43" s="121"/>
    </row>
    <row r="44" spans="1:25" s="44" customFormat="1" x14ac:dyDescent="0.3">
      <c r="A44" s="106" t="s">
        <v>247</v>
      </c>
      <c r="B44" s="378" t="s">
        <v>248</v>
      </c>
      <c r="C44" s="379"/>
      <c r="D44" s="379"/>
      <c r="E44" s="379"/>
      <c r="F44" s="379"/>
      <c r="G44" s="379"/>
      <c r="H44" s="379"/>
      <c r="I44" s="380"/>
      <c r="J44" s="118"/>
      <c r="K44" s="118"/>
      <c r="L44" s="107" t="s">
        <v>94</v>
      </c>
      <c r="M44" s="366" t="s">
        <v>95</v>
      </c>
      <c r="N44" s="367"/>
      <c r="O44" s="367"/>
      <c r="P44" s="367"/>
      <c r="Q44" s="367"/>
      <c r="R44" s="367"/>
      <c r="S44" s="367"/>
      <c r="T44" s="368"/>
      <c r="U44" s="120"/>
      <c r="V44" s="118"/>
      <c r="W44" s="118"/>
      <c r="X44" s="120"/>
      <c r="Y44" s="121"/>
    </row>
    <row r="45" spans="1:25" s="44" customFormat="1" x14ac:dyDescent="0.3">
      <c r="A45" s="106" t="s">
        <v>121</v>
      </c>
      <c r="B45" s="384" t="s">
        <v>134</v>
      </c>
      <c r="C45" s="385"/>
      <c r="D45" s="385"/>
      <c r="E45" s="385"/>
      <c r="F45" s="385"/>
      <c r="G45" s="385"/>
      <c r="H45" s="385"/>
      <c r="I45" s="386"/>
      <c r="J45" s="118"/>
      <c r="K45" s="118"/>
      <c r="L45" s="107" t="s">
        <v>97</v>
      </c>
      <c r="M45" s="369" t="s">
        <v>98</v>
      </c>
      <c r="N45" s="370"/>
      <c r="O45" s="370"/>
      <c r="P45" s="370"/>
      <c r="Q45" s="370"/>
      <c r="R45" s="370"/>
      <c r="S45" s="370"/>
      <c r="T45" s="371"/>
      <c r="U45" s="120"/>
      <c r="V45" s="118"/>
      <c r="W45" s="118"/>
      <c r="X45" s="120"/>
      <c r="Y45" s="121"/>
    </row>
    <row r="46" spans="1:25" s="44" customFormat="1" x14ac:dyDescent="0.3">
      <c r="A46" s="106" t="s">
        <v>96</v>
      </c>
      <c r="B46" s="387" t="s">
        <v>177</v>
      </c>
      <c r="C46" s="388"/>
      <c r="D46" s="388"/>
      <c r="E46" s="388"/>
      <c r="F46" s="388"/>
      <c r="G46" s="388"/>
      <c r="H46" s="388"/>
      <c r="I46" s="389"/>
      <c r="J46" s="118"/>
      <c r="K46" s="118"/>
      <c r="L46" s="107" t="s">
        <v>19</v>
      </c>
      <c r="M46" s="360" t="s">
        <v>270</v>
      </c>
      <c r="N46" s="361"/>
      <c r="O46" s="361"/>
      <c r="P46" s="361"/>
      <c r="Q46" s="361"/>
      <c r="R46" s="361"/>
      <c r="S46" s="361"/>
      <c r="T46" s="362"/>
      <c r="U46" s="120"/>
      <c r="V46" s="118"/>
      <c r="W46" s="118"/>
      <c r="X46" s="120"/>
      <c r="Y46" s="121"/>
    </row>
    <row r="47" spans="1:25" s="44" customFormat="1" x14ac:dyDescent="0.3">
      <c r="A47" s="106" t="s">
        <v>178</v>
      </c>
      <c r="B47" s="339" t="s">
        <v>206</v>
      </c>
      <c r="C47" s="340"/>
      <c r="D47" s="340"/>
      <c r="E47" s="340"/>
      <c r="F47" s="340"/>
      <c r="G47" s="340"/>
      <c r="H47" s="340"/>
      <c r="I47" s="341"/>
      <c r="J47" s="118"/>
      <c r="K47" s="118"/>
      <c r="L47" s="107">
        <v>802</v>
      </c>
      <c r="M47" s="381" t="s">
        <v>271</v>
      </c>
      <c r="N47" s="382"/>
      <c r="O47" s="382"/>
      <c r="P47" s="382"/>
      <c r="Q47" s="382"/>
      <c r="R47" s="382"/>
      <c r="S47" s="382"/>
      <c r="T47" s="383"/>
      <c r="U47" s="120"/>
      <c r="V47" s="118"/>
      <c r="W47" s="118"/>
      <c r="X47" s="120"/>
      <c r="Y47" s="121"/>
    </row>
    <row r="48" spans="1:25" s="44" customFormat="1" x14ac:dyDescent="0.3">
      <c r="A48" s="106" t="s">
        <v>99</v>
      </c>
      <c r="B48" s="108" t="s">
        <v>135</v>
      </c>
      <c r="C48" s="112"/>
      <c r="D48" s="112"/>
      <c r="E48" s="115"/>
      <c r="F48" s="111"/>
      <c r="G48" s="111"/>
      <c r="H48" s="111"/>
      <c r="I48" s="116"/>
      <c r="J48" s="118"/>
      <c r="K48" s="118"/>
      <c r="L48" s="107"/>
      <c r="M48" s="108"/>
      <c r="N48" s="112"/>
      <c r="O48" s="112"/>
      <c r="P48" s="115"/>
      <c r="Q48" s="111"/>
      <c r="R48" s="111"/>
      <c r="S48" s="111"/>
      <c r="T48" s="116"/>
      <c r="U48" s="120"/>
      <c r="V48" s="118"/>
      <c r="W48" s="118"/>
      <c r="X48" s="120"/>
      <c r="Y48" s="121"/>
    </row>
    <row r="49" spans="1:25" s="44" customFormat="1" x14ac:dyDescent="0.3">
      <c r="A49" s="106" t="s">
        <v>100</v>
      </c>
      <c r="B49" s="108" t="s">
        <v>136</v>
      </c>
      <c r="C49" s="109"/>
      <c r="D49" s="115"/>
      <c r="E49" s="113"/>
      <c r="F49" s="111"/>
      <c r="G49" s="115"/>
      <c r="H49" s="113"/>
      <c r="I49" s="114"/>
      <c r="J49" s="118"/>
      <c r="K49" s="118"/>
      <c r="L49" s="107"/>
      <c r="M49" s="108"/>
      <c r="N49" s="112"/>
      <c r="O49" s="112"/>
      <c r="P49" s="115"/>
      <c r="Q49" s="111"/>
      <c r="R49" s="111"/>
      <c r="S49" s="111"/>
      <c r="T49" s="116"/>
      <c r="U49" s="120"/>
      <c r="V49" s="118"/>
      <c r="W49" s="118"/>
      <c r="X49" s="120"/>
      <c r="Y49" s="121"/>
    </row>
    <row r="50" spans="1:25" s="44" customFormat="1" x14ac:dyDescent="0.3">
      <c r="A50" s="106" t="s">
        <v>18</v>
      </c>
      <c r="B50" s="342" t="s">
        <v>101</v>
      </c>
      <c r="C50" s="343"/>
      <c r="D50" s="343"/>
      <c r="E50" s="343"/>
      <c r="F50" s="343"/>
      <c r="G50" s="343"/>
      <c r="H50" s="343"/>
      <c r="I50" s="344"/>
      <c r="J50" s="118"/>
      <c r="K50" s="118"/>
      <c r="L50" s="107"/>
      <c r="M50" s="108"/>
      <c r="N50" s="117"/>
      <c r="O50" s="117"/>
      <c r="P50" s="111"/>
      <c r="Q50" s="111"/>
      <c r="R50" s="111"/>
      <c r="S50" s="111"/>
      <c r="T50" s="116"/>
      <c r="U50" s="120"/>
      <c r="V50" s="118"/>
      <c r="W50" s="118"/>
      <c r="X50" s="120"/>
      <c r="Y50" s="121"/>
    </row>
    <row r="51" spans="1:25" s="44" customFormat="1" x14ac:dyDescent="0.3">
      <c r="A51" s="106" t="s">
        <v>205</v>
      </c>
      <c r="B51" s="345" t="s">
        <v>207</v>
      </c>
      <c r="C51" s="346"/>
      <c r="D51" s="346"/>
      <c r="E51" s="346"/>
      <c r="F51" s="346"/>
      <c r="G51" s="346"/>
      <c r="H51" s="346"/>
      <c r="I51" s="347"/>
      <c r="J51" s="118"/>
      <c r="K51" s="118"/>
      <c r="L51" s="107"/>
      <c r="M51" s="108"/>
      <c r="N51" s="119"/>
      <c r="O51" s="119"/>
      <c r="P51" s="111"/>
      <c r="Q51" s="111"/>
      <c r="R51" s="111"/>
      <c r="S51" s="111"/>
      <c r="T51" s="116"/>
      <c r="U51" s="120"/>
      <c r="V51" s="118"/>
      <c r="W51" s="118"/>
      <c r="X51" s="120"/>
      <c r="Y51" s="121"/>
    </row>
    <row r="52" spans="1:25" s="44" customFormat="1" x14ac:dyDescent="0.3">
      <c r="A52" s="106" t="s">
        <v>264</v>
      </c>
      <c r="B52" s="348" t="s">
        <v>278</v>
      </c>
      <c r="C52" s="349"/>
      <c r="D52" s="349"/>
      <c r="E52" s="349"/>
      <c r="F52" s="349"/>
      <c r="G52" s="349"/>
      <c r="H52" s="349"/>
      <c r="I52" s="350"/>
      <c r="J52" s="118"/>
      <c r="K52" s="118"/>
      <c r="L52" s="107"/>
      <c r="M52" s="108"/>
      <c r="N52" s="110"/>
      <c r="O52" s="110"/>
      <c r="P52" s="111"/>
      <c r="Q52" s="111"/>
      <c r="R52" s="111"/>
      <c r="S52" s="111"/>
      <c r="T52" s="116"/>
      <c r="U52" s="120"/>
      <c r="V52" s="118"/>
      <c r="W52" s="118"/>
      <c r="X52" s="120"/>
      <c r="Y52" s="121"/>
    </row>
    <row r="53" spans="1:25" s="44" customFormat="1" ht="13.5" thickBot="1" x14ac:dyDescent="0.35">
      <c r="A53" s="140"/>
      <c r="B53" s="122"/>
      <c r="C53" s="123"/>
      <c r="D53" s="124"/>
      <c r="E53" s="124"/>
      <c r="F53" s="124"/>
      <c r="G53" s="124"/>
      <c r="H53" s="124"/>
      <c r="I53" s="125"/>
      <c r="J53" s="118"/>
      <c r="K53" s="118"/>
      <c r="L53" s="134"/>
      <c r="M53" s="126"/>
      <c r="N53" s="127"/>
      <c r="O53" s="127"/>
      <c r="P53" s="128"/>
      <c r="Q53" s="128"/>
      <c r="R53" s="128"/>
      <c r="S53" s="128"/>
      <c r="T53" s="129"/>
      <c r="U53" s="120"/>
      <c r="V53" s="118"/>
      <c r="W53" s="118"/>
      <c r="X53" s="120"/>
      <c r="Y53" s="121"/>
    </row>
    <row r="54" spans="1:25" s="44" customFormat="1" ht="13.5" thickBot="1" x14ac:dyDescent="0.35">
      <c r="A54" s="139"/>
      <c r="B54" s="135"/>
      <c r="C54" s="135"/>
      <c r="D54" s="135"/>
      <c r="E54" s="135"/>
      <c r="F54" s="135"/>
      <c r="G54" s="135"/>
      <c r="H54" s="135"/>
      <c r="I54" s="135"/>
      <c r="J54" s="135"/>
      <c r="K54" s="135"/>
      <c r="L54" s="136"/>
      <c r="M54" s="136"/>
      <c r="N54" s="136"/>
      <c r="O54" s="136"/>
      <c r="P54" s="136"/>
      <c r="Q54" s="136"/>
      <c r="R54" s="136"/>
      <c r="S54" s="136"/>
      <c r="T54" s="137"/>
      <c r="U54" s="137"/>
      <c r="V54" s="136"/>
      <c r="W54" s="137"/>
      <c r="X54" s="137"/>
      <c r="Y54" s="138"/>
    </row>
    <row r="55" spans="1:25" s="44" customFormat="1" x14ac:dyDescent="0.3">
      <c r="L55" s="130"/>
      <c r="M55" s="130"/>
      <c r="N55" s="130"/>
      <c r="O55" s="130"/>
      <c r="P55" s="130"/>
      <c r="Q55" s="130"/>
      <c r="R55" s="130"/>
      <c r="S55" s="130"/>
    </row>
    <row r="56" spans="1:25" s="44" customFormat="1" x14ac:dyDescent="0.3">
      <c r="L56" s="130"/>
      <c r="M56" s="130"/>
      <c r="N56" s="130"/>
      <c r="O56" s="130"/>
      <c r="P56" s="130"/>
      <c r="Q56" s="130"/>
      <c r="R56" s="130"/>
      <c r="S56" s="130"/>
    </row>
    <row r="57" spans="1:25" s="44" customFormat="1" x14ac:dyDescent="0.3">
      <c r="L57" s="130"/>
      <c r="M57" s="130"/>
      <c r="N57" s="130"/>
      <c r="O57" s="130"/>
      <c r="P57" s="130"/>
      <c r="Q57" s="130"/>
      <c r="R57" s="130"/>
      <c r="S57" s="130"/>
    </row>
    <row r="58" spans="1:25" s="44" customFormat="1" x14ac:dyDescent="0.3">
      <c r="L58" s="130"/>
      <c r="M58" s="130"/>
      <c r="N58" s="130"/>
      <c r="O58" s="130"/>
      <c r="P58" s="130"/>
      <c r="Q58" s="130"/>
      <c r="R58" s="130"/>
      <c r="S58" s="130"/>
    </row>
    <row r="59" spans="1:25" s="44" customFormat="1" ht="12.75" customHeight="1" x14ac:dyDescent="0.3">
      <c r="L59" s="130"/>
      <c r="M59" s="130"/>
      <c r="N59" s="130"/>
      <c r="O59" s="130"/>
      <c r="P59" s="130"/>
      <c r="Q59" s="130"/>
      <c r="R59" s="130"/>
      <c r="S59" s="130"/>
    </row>
    <row r="60" spans="1:25" s="44" customFormat="1" ht="15.75" customHeight="1" x14ac:dyDescent="0.3">
      <c r="L60" s="130"/>
      <c r="M60" s="130"/>
      <c r="N60" s="130"/>
      <c r="O60" s="130"/>
      <c r="P60" s="130"/>
      <c r="Q60" s="130"/>
      <c r="R60" s="130"/>
      <c r="S60" s="130"/>
    </row>
    <row r="61" spans="1:25" s="44" customFormat="1" ht="12.75" customHeight="1" x14ac:dyDescent="0.3">
      <c r="L61" s="130"/>
      <c r="M61" s="130"/>
      <c r="N61" s="130"/>
      <c r="O61" s="130"/>
      <c r="P61" s="130"/>
      <c r="Q61" s="130"/>
      <c r="R61" s="130"/>
      <c r="S61" s="130"/>
    </row>
    <row r="62" spans="1:25" s="44" customFormat="1" ht="15.75" customHeight="1" x14ac:dyDescent="0.3"/>
    <row r="63" spans="1:25" s="44" customFormat="1" ht="15.75" customHeight="1" x14ac:dyDescent="0.3"/>
    <row r="64" spans="1:25" s="44" customFormat="1" ht="13.5" customHeight="1" x14ac:dyDescent="0.3"/>
    <row r="65" spans="1:25" s="44" customFormat="1" ht="15.75" customHeight="1" x14ac:dyDescent="0.3"/>
    <row r="66" spans="1:25" s="44" customFormat="1" ht="12.75" customHeight="1" x14ac:dyDescent="0.3"/>
    <row r="67" spans="1:25" x14ac:dyDescent="0.3">
      <c r="A67" s="44"/>
      <c r="B67" s="44"/>
      <c r="C67" s="44"/>
      <c r="D67" s="44"/>
      <c r="E67" s="44"/>
      <c r="F67" s="44"/>
      <c r="G67" s="44"/>
      <c r="H67" s="44"/>
      <c r="I67" s="44"/>
      <c r="J67" s="44"/>
      <c r="K67" s="44"/>
      <c r="L67" s="44"/>
      <c r="M67" s="44"/>
      <c r="N67" s="44"/>
      <c r="O67" s="44"/>
      <c r="P67" s="44"/>
      <c r="Q67" s="44"/>
      <c r="R67" s="44"/>
      <c r="S67" s="44"/>
      <c r="T67" s="44"/>
      <c r="U67" s="44"/>
      <c r="V67" s="44"/>
      <c r="W67" s="44"/>
      <c r="X67" s="44"/>
      <c r="Y67" s="44"/>
    </row>
    <row r="68" spans="1:25" x14ac:dyDescent="0.3">
      <c r="A68" s="44"/>
      <c r="B68" s="44"/>
      <c r="C68" s="44"/>
      <c r="D68" s="44"/>
      <c r="E68" s="44"/>
      <c r="F68" s="44"/>
      <c r="G68" s="44"/>
      <c r="H68" s="44"/>
      <c r="I68" s="44"/>
      <c r="J68" s="44"/>
      <c r="K68" s="44"/>
      <c r="L68" s="44"/>
      <c r="M68" s="44"/>
      <c r="N68" s="44"/>
      <c r="O68" s="44"/>
      <c r="P68" s="44"/>
      <c r="Q68" s="44"/>
      <c r="R68" s="44"/>
      <c r="S68" s="44"/>
      <c r="T68" s="44"/>
      <c r="U68" s="44"/>
      <c r="V68" s="44"/>
      <c r="W68" s="44"/>
      <c r="X68" s="44"/>
      <c r="Y68" s="44"/>
    </row>
    <row r="69" spans="1:25" x14ac:dyDescent="0.3">
      <c r="B69" s="44"/>
      <c r="C69" s="44"/>
      <c r="D69" s="44"/>
      <c r="E69" s="44"/>
      <c r="F69" s="44"/>
      <c r="G69" s="44"/>
      <c r="H69" s="44"/>
      <c r="I69" s="44"/>
      <c r="J69" s="44"/>
      <c r="K69" s="44"/>
      <c r="L69" s="44"/>
      <c r="M69" s="44"/>
      <c r="N69" s="44"/>
      <c r="O69" s="44"/>
      <c r="P69" s="44"/>
      <c r="Q69" s="44"/>
      <c r="R69" s="44"/>
      <c r="S69" s="44"/>
      <c r="T69" s="44"/>
      <c r="U69" s="44"/>
      <c r="V69" s="44"/>
      <c r="W69" s="44"/>
      <c r="X69" s="44"/>
      <c r="Y69" s="44"/>
    </row>
    <row r="70" spans="1:25" x14ac:dyDescent="0.3">
      <c r="B70" s="44"/>
      <c r="C70" s="44"/>
      <c r="D70" s="44"/>
      <c r="E70" s="44"/>
      <c r="F70" s="44"/>
      <c r="G70" s="44"/>
      <c r="H70" s="44"/>
      <c r="I70" s="44"/>
      <c r="J70" s="44"/>
      <c r="K70" s="44"/>
      <c r="L70" s="44"/>
      <c r="M70" s="44"/>
      <c r="N70" s="44"/>
      <c r="O70" s="44"/>
      <c r="P70" s="44"/>
      <c r="Q70" s="44"/>
      <c r="R70" s="44"/>
      <c r="S70" s="44"/>
      <c r="T70" s="44"/>
      <c r="W70" s="44"/>
    </row>
    <row r="71" spans="1:25" x14ac:dyDescent="0.3">
      <c r="B71" s="44"/>
      <c r="C71" s="44"/>
      <c r="D71" s="44"/>
      <c r="E71" s="44"/>
    </row>
    <row r="72" spans="1:25" x14ac:dyDescent="0.3">
      <c r="B72" s="44"/>
      <c r="C72" s="44"/>
      <c r="D72" s="44"/>
      <c r="E72" s="44"/>
    </row>
  </sheetData>
  <mergeCells count="121">
    <mergeCell ref="M42:T42"/>
    <mergeCell ref="M46:T46"/>
    <mergeCell ref="M43:T43"/>
    <mergeCell ref="M44:T44"/>
    <mergeCell ref="M45:T45"/>
    <mergeCell ref="B42:I42"/>
    <mergeCell ref="B43:I43"/>
    <mergeCell ref="B44:I44"/>
    <mergeCell ref="M47:T47"/>
    <mergeCell ref="B45:I45"/>
    <mergeCell ref="B46:I46"/>
    <mergeCell ref="H33:K36"/>
    <mergeCell ref="B47:I47"/>
    <mergeCell ref="B50:I50"/>
    <mergeCell ref="B51:I51"/>
    <mergeCell ref="B32:C40"/>
    <mergeCell ref="B52:I52"/>
    <mergeCell ref="B27:C29"/>
    <mergeCell ref="E27:E30"/>
    <mergeCell ref="B30:C31"/>
    <mergeCell ref="G27:G30"/>
    <mergeCell ref="D31:G31"/>
    <mergeCell ref="H31:K32"/>
    <mergeCell ref="H26:K26"/>
    <mergeCell ref="D27:D30"/>
    <mergeCell ref="F27:F30"/>
    <mergeCell ref="K27:K30"/>
    <mergeCell ref="D32:G40"/>
    <mergeCell ref="I11:I14"/>
    <mergeCell ref="J11:J14"/>
    <mergeCell ref="K11:K14"/>
    <mergeCell ref="I16:I19"/>
    <mergeCell ref="G22:G25"/>
    <mergeCell ref="K22:K25"/>
    <mergeCell ref="H22:H25"/>
    <mergeCell ref="I27:I30"/>
    <mergeCell ref="J27:J30"/>
    <mergeCell ref="D11:G12"/>
    <mergeCell ref="D13:G14"/>
    <mergeCell ref="D16:D19"/>
    <mergeCell ref="E16:E19"/>
    <mergeCell ref="F16:F19"/>
    <mergeCell ref="G16:G19"/>
    <mergeCell ref="K16:K19"/>
    <mergeCell ref="H37:K40"/>
    <mergeCell ref="H27:H30"/>
    <mergeCell ref="J16:J19"/>
    <mergeCell ref="M27:M30"/>
    <mergeCell ref="J22:J25"/>
    <mergeCell ref="N22:N25"/>
    <mergeCell ref="L20:O21"/>
    <mergeCell ref="L27:L30"/>
    <mergeCell ref="A2:A4"/>
    <mergeCell ref="B5:C5"/>
    <mergeCell ref="D5:G5"/>
    <mergeCell ref="H5:K5"/>
    <mergeCell ref="B6:C6"/>
    <mergeCell ref="B8:C8"/>
    <mergeCell ref="D6:G6"/>
    <mergeCell ref="D22:D25"/>
    <mergeCell ref="H20:K21"/>
    <mergeCell ref="H16:H19"/>
    <mergeCell ref="E22:E25"/>
    <mergeCell ref="F22:F25"/>
    <mergeCell ref="D20:G21"/>
    <mergeCell ref="H6:K6"/>
    <mergeCell ref="H15:K15"/>
    <mergeCell ref="H11:H14"/>
    <mergeCell ref="D26:G26"/>
    <mergeCell ref="D9:G10"/>
    <mergeCell ref="H9:K10"/>
    <mergeCell ref="D15:G15"/>
    <mergeCell ref="A5:A8"/>
    <mergeCell ref="B7:S7"/>
    <mergeCell ref="B23:C24"/>
    <mergeCell ref="P22:P25"/>
    <mergeCell ref="P16:P19"/>
    <mergeCell ref="P20:S21"/>
    <mergeCell ref="I22:I25"/>
    <mergeCell ref="W5:Y5"/>
    <mergeCell ref="W6:Y6"/>
    <mergeCell ref="T5:V5"/>
    <mergeCell ref="L6:O6"/>
    <mergeCell ref="P6:S6"/>
    <mergeCell ref="T6:V6"/>
    <mergeCell ref="P5:S5"/>
    <mergeCell ref="L5:O5"/>
    <mergeCell ref="S22:S25"/>
    <mergeCell ref="Q11:Q14"/>
    <mergeCell ref="S11:S14"/>
    <mergeCell ref="R11:R14"/>
    <mergeCell ref="P9:S10"/>
    <mergeCell ref="R22:R25"/>
    <mergeCell ref="S16:S19"/>
    <mergeCell ref="R16:R19"/>
    <mergeCell ref="P11:P14"/>
    <mergeCell ref="M13:M14"/>
    <mergeCell ref="N13:N14"/>
    <mergeCell ref="O13:O14"/>
    <mergeCell ref="M22:M25"/>
    <mergeCell ref="L9:O10"/>
    <mergeCell ref="L13:L14"/>
    <mergeCell ref="L11:O12"/>
    <mergeCell ref="P32:S40"/>
    <mergeCell ref="P15:S15"/>
    <mergeCell ref="L16:O17"/>
    <mergeCell ref="L18:O19"/>
    <mergeCell ref="O22:O25"/>
    <mergeCell ref="L32:O35"/>
    <mergeCell ref="L36:O40"/>
    <mergeCell ref="P26:S26"/>
    <mergeCell ref="L31:O31"/>
    <mergeCell ref="N27:N30"/>
    <mergeCell ref="P31:S31"/>
    <mergeCell ref="P27:S30"/>
    <mergeCell ref="L15:O15"/>
    <mergeCell ref="L22:L25"/>
    <mergeCell ref="O27:O30"/>
    <mergeCell ref="Q16:Q19"/>
    <mergeCell ref="Q22:Q25"/>
    <mergeCell ref="L26:O26"/>
  </mergeCells>
  <hyperlinks>
    <hyperlink ref="B8:C8" r:id="rId1" display="Virtual Rm 1" xr:uid="{7FDB1902-BF2D-495D-A704-1261DC0E426B}"/>
    <hyperlink ref="G8" r:id="rId2" xr:uid="{8155F632-71E1-49A7-A3B7-C3C14EB108B3}"/>
    <hyperlink ref="E8" r:id="rId3" xr:uid="{21D9D2F7-943E-4F73-9FD0-600352AE2CB8}"/>
    <hyperlink ref="D8" r:id="rId4" xr:uid="{EA605CF2-F4F6-48A1-A4DF-4CCEB40E0771}"/>
    <hyperlink ref="F8" r:id="rId5" xr:uid="{4B8BBECE-A16B-4F13-B8EF-E58A9EE35221}"/>
    <hyperlink ref="B27:C29" r:id="rId6" display="WIRELESS CHAIRS MTG" xr:uid="{51D63788-3E3B-46AF-B53F-A81C21A38BE4}"/>
    <hyperlink ref="H31" r:id="rId7" display="802.15/802.1 Joint Mtg." xr:uid="{8F303407-F8CB-4970-AB9D-BB9CD952751B}"/>
    <hyperlink ref="H33" r:id="rId8" display="802.15/802.1 Joint Mtg." xr:uid="{70CDE52C-8687-47F4-8EE3-A7580E652965}"/>
    <hyperlink ref="K8" r:id="rId9" xr:uid="{97B77833-1BCF-4837-800F-6E15DB4C7309}"/>
    <hyperlink ref="I8" r:id="rId10" xr:uid="{EA275B80-2FD4-4870-82F6-28B6CFD0E184}"/>
    <hyperlink ref="H8" r:id="rId11" xr:uid="{9CFCECC2-609E-4CA6-B07B-42E4ECF22658}"/>
    <hyperlink ref="J8" r:id="rId12" xr:uid="{519F9F2A-657D-447B-A282-7296BB94B4D5}"/>
    <hyperlink ref="O8" r:id="rId13" xr:uid="{F8CCB83B-9A7C-4590-B62F-D8A47BFFD982}"/>
    <hyperlink ref="M8" r:id="rId14" xr:uid="{25519563-F718-4470-950C-4B260C128CCC}"/>
    <hyperlink ref="L8" r:id="rId15" xr:uid="{2CA8E41E-F4EC-4E5E-943D-897344C6DD1B}"/>
    <hyperlink ref="N8" r:id="rId16" xr:uid="{A5DFB1F1-776C-408F-B37E-6DCA0A2A4D86}"/>
    <hyperlink ref="S8" r:id="rId17" xr:uid="{71DA0995-23F9-4E5E-87BE-0A77BB9D895A}"/>
    <hyperlink ref="Q8" r:id="rId18" xr:uid="{609594B5-0212-490C-B3D6-46BDCEF4C509}"/>
    <hyperlink ref="P8" r:id="rId19" xr:uid="{E2204286-B65E-417A-9137-DA5EF372BB6F}"/>
    <hyperlink ref="R8" r:id="rId20" xr:uid="{3FAC40E8-5B65-403F-99DB-1FFA4C84290E}"/>
  </hyperlinks>
  <pageMargins left="0.7" right="0.7" top="0.75" bottom="0.75" header="0.3" footer="0.3"/>
  <pageSetup orientation="portrait" r:id="rId21"/>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Pat Policy-AntiTrust</vt:lpstr>
      <vt:lpstr>Registration</vt:lpstr>
      <vt:lpstr>2024 SASB Dates</vt:lpstr>
      <vt:lpstr>AC Opening</vt:lpstr>
      <vt:lpstr>WG Opening</vt:lpstr>
      <vt:lpstr>AC Mid-Week</vt:lpstr>
      <vt:lpstr>WG Mid-Week</vt:lpstr>
      <vt:lpstr>WG Closing</vt:lpstr>
      <vt:lpstr>802.15 Graphic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2024-05-12T16:42:48Z</dcterms:modified>
  <cp:category/>
</cp:coreProperties>
</file>