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EA4C6BE-429A-4B1E-A1CF-650F56628AD9}" xr6:coauthVersionLast="47" xr6:coauthVersionMax="47" xr10:uidLastSave="{00000000-0000-0000-0000-000000000000}"/>
  <bookViews>
    <workbookView xWindow="18255" yWindow="465" windowWidth="25815" windowHeight="17010" firstSheet="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2" l="1"/>
  <c r="E88" i="2" s="1"/>
  <c r="E89" i="2" s="1"/>
  <c r="E90" i="2" s="1"/>
  <c r="E81" i="2"/>
  <c r="E82" i="2" s="1"/>
  <c r="E83" i="2" s="1"/>
  <c r="E84" i="2" s="1"/>
  <c r="E86" i="2"/>
  <c r="E80" i="2"/>
  <c r="A86" i="2"/>
  <c r="B84" i="2"/>
  <c r="B83" i="2"/>
  <c r="B82" i="2"/>
  <c r="B81" i="2"/>
  <c r="A80" i="2"/>
  <c r="C12" i="2" l="1"/>
  <c r="C54" i="2"/>
  <c r="C47" i="2"/>
  <c r="C39" i="2"/>
  <c r="C16" i="2"/>
  <c r="C10" i="2"/>
  <c r="C4" i="2"/>
  <c r="A10" i="6"/>
  <c r="A7" i="6"/>
  <c r="A5" i="6"/>
  <c r="A3" i="6"/>
  <c r="C7" i="2" l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73" i="2"/>
  <c r="C67" i="2"/>
  <c r="C61" i="2"/>
  <c r="A15" i="1"/>
  <c r="A13" i="1"/>
  <c r="A14" i="1"/>
  <c r="E35" i="2" l="1"/>
  <c r="E28" i="2"/>
  <c r="E22" i="2"/>
  <c r="E16" i="2"/>
  <c r="E10" i="2"/>
  <c r="E4" i="2"/>
  <c r="E39" i="2"/>
  <c r="E73" i="2"/>
  <c r="E67" i="2"/>
  <c r="E61" i="2"/>
  <c r="E54" i="2"/>
  <c r="E47" i="2"/>
  <c r="C28" i="2"/>
  <c r="B6" i="2"/>
  <c r="B7" i="2" s="1"/>
  <c r="B8" i="2" s="1"/>
  <c r="B11" i="2" s="1"/>
  <c r="B12" i="2" s="1"/>
  <c r="B13" i="2" s="1"/>
  <c r="B14" i="2" s="1"/>
  <c r="A10" i="2"/>
  <c r="A4" i="2"/>
  <c r="E55" i="2" l="1"/>
  <c r="F54" i="2"/>
  <c r="E62" i="2"/>
  <c r="E63" i="2" s="1"/>
  <c r="E64" i="2" s="1"/>
  <c r="E65" i="2" s="1"/>
  <c r="F61" i="2"/>
  <c r="E68" i="2"/>
  <c r="E69" i="2" s="1"/>
  <c r="E70" i="2" s="1"/>
  <c r="E71" i="2" s="1"/>
  <c r="F67" i="2"/>
  <c r="E48" i="2"/>
  <c r="E49" i="2" s="1"/>
  <c r="E50" i="2" s="1"/>
  <c r="E51" i="2" s="1"/>
  <c r="E52" i="2" s="1"/>
  <c r="F47" i="2"/>
  <c r="E5" i="2"/>
  <c r="E6" i="2" s="1"/>
  <c r="E7" i="2" s="1"/>
  <c r="E8" i="2" s="1"/>
  <c r="F4" i="2"/>
  <c r="E11" i="2"/>
  <c r="E12" i="2" s="1"/>
  <c r="E13" i="2" s="1"/>
  <c r="E14" i="2" s="1"/>
  <c r="F10" i="2"/>
  <c r="E17" i="2"/>
  <c r="E18" i="2" s="1"/>
  <c r="E19" i="2" s="1"/>
  <c r="E20" i="2" s="1"/>
  <c r="F16" i="2"/>
  <c r="E23" i="2"/>
  <c r="E24" i="2" s="1"/>
  <c r="E25" i="2" s="1"/>
  <c r="E26" i="2" s="1"/>
  <c r="F22" i="2"/>
  <c r="E74" i="2"/>
  <c r="E75" i="2" s="1"/>
  <c r="E76" i="2" s="1"/>
  <c r="E77" i="2" s="1"/>
  <c r="E78" i="2" s="1"/>
  <c r="F73" i="2"/>
  <c r="E40" i="2"/>
  <c r="E41" i="2" s="1"/>
  <c r="E42" i="2" s="1"/>
  <c r="E43" i="2" s="1"/>
  <c r="E44" i="2" s="1"/>
  <c r="E45" i="2" s="1"/>
  <c r="F39" i="2"/>
  <c r="E29" i="2"/>
  <c r="E30" i="2" s="1"/>
  <c r="E31" i="2" s="1"/>
  <c r="E32" i="2" s="1"/>
  <c r="F28" i="2"/>
  <c r="E36" i="2"/>
  <c r="E37" i="2" s="1"/>
  <c r="F35" i="2"/>
  <c r="B17" i="2"/>
  <c r="B18" i="2" s="1"/>
  <c r="E56" i="2" l="1"/>
  <c r="E57" i="2" s="1"/>
  <c r="E58" i="2" s="1"/>
  <c r="E59" i="2" s="1"/>
  <c r="B19" i="2"/>
  <c r="B20" i="2" s="1"/>
  <c r="B23" i="2" s="1"/>
  <c r="B24" i="2" s="1"/>
  <c r="A4" i="1"/>
  <c r="A5" i="1"/>
  <c r="B25" i="2" l="1"/>
  <c r="B26" i="2" s="1"/>
  <c r="B29" i="2" s="1"/>
  <c r="A7" i="1"/>
  <c r="A22" i="2"/>
  <c r="A6" i="1"/>
  <c r="A16" i="2"/>
  <c r="B30" i="2" l="1"/>
  <c r="A8" i="1"/>
  <c r="A28" i="2"/>
  <c r="A9" i="1"/>
  <c r="A34" i="2"/>
  <c r="B31" i="2" l="1"/>
  <c r="B32" i="2" s="1"/>
  <c r="B35" i="2" s="1"/>
  <c r="B36" i="2"/>
  <c r="B37" i="2" s="1"/>
  <c r="B40" i="2" s="1"/>
  <c r="B41" i="2" s="1"/>
  <c r="B42" i="2" s="1"/>
  <c r="A11" i="1"/>
  <c r="A47" i="2"/>
  <c r="A10" i="1"/>
  <c r="A39" i="2"/>
  <c r="B43" i="2" l="1"/>
  <c r="A12" i="1"/>
  <c r="A67" i="2" s="1"/>
  <c r="A54" i="2"/>
  <c r="A73" i="2"/>
  <c r="A61" i="2"/>
  <c r="B44" i="2" l="1"/>
  <c r="B45" i="2" l="1"/>
  <c r="B48" i="2" s="1"/>
  <c r="B49" i="2" s="1"/>
  <c r="B50" i="2" s="1"/>
  <c r="B51" i="2" s="1"/>
  <c r="B52" i="2" s="1"/>
  <c r="B55" i="2" s="1"/>
  <c r="B56" i="2" l="1"/>
  <c r="B57" i="2" s="1"/>
  <c r="B58" i="2" s="1"/>
  <c r="B59" i="2" s="1"/>
  <c r="B62" i="2" s="1"/>
  <c r="B63" i="2" s="1"/>
  <c r="B64" i="2" s="1"/>
  <c r="B65" i="2" s="1"/>
  <c r="B68" i="2" s="1"/>
  <c r="B69" i="2" s="1"/>
  <c r="B70" i="2" s="1"/>
  <c r="B71" i="2" s="1"/>
  <c r="B74" i="2" s="1"/>
  <c r="B75" i="2" s="1"/>
  <c r="B76" i="2" s="1"/>
  <c r="B77" i="2" s="1"/>
  <c r="B78" i="2" s="1"/>
  <c r="B80" i="2" s="1"/>
</calcChain>
</file>

<file path=xl/sharedStrings.xml><?xml version="1.0" encoding="utf-8"?>
<sst xmlns="http://schemas.openxmlformats.org/spreadsheetml/2006/main" count="298" uniqueCount="165">
  <si>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</si>
  <si>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</si>
  <si>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</si>
  <si>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</si>
  <si>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</si>
  <si>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</si>
  <si>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</si>
  <si>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</si>
  <si>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</si>
  <si>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</si>
  <si>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</si>
  <si>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</si>
  <si>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</si>
  <si>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</si>
  <si>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</si>
  <si>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</si>
  <si>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</si>
  <si>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</si>
  <si>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</si>
  <si>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</si>
  <si>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</si>
  <si>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</si>
  <si>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</si>
  <si>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</si>
  <si>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</si>
  <si>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</si>
  <si>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</si>
  <si>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</si>
  <si>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</si>
  <si>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</si>
  <si>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</si>
  <si>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</si>
  <si>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Coexistence (Joint w/11)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</si>
  <si>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</si>
  <si>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</si>
  <si>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</si>
  <si>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</si>
  <si>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</si>
  <si>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</si>
  <si>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</si>
  <si>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</si>
  <si>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</si>
  <si>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</si>
  <si>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</si>
  <si>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</si>
  <si>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</si>
  <si>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</si>
  <si>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</si>
  <si>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</si>
  <si>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</si>
  <si>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</si>
  <si>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</si>
  <si>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</si>
  <si>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</si>
  <si>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</si>
  <si>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</si>
  <si>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</si>
  <si>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</si>
  <si>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</si>
  <si>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</si>
  <si>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</si>
  <si>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</si>
  <si>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</si>
  <si>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</si>
  <si>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</si>
  <si>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</si>
  <si>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</si>
  <si>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</si>
  <si>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</si>
  <si>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</si>
  <si>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</si>
  <si>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</si>
  <si>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</si>
  <si>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</si>
  <si>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</si>
  <si>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</si>
  <si>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</si>
  <si>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</si>
  <si>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</si>
  <si>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</si>
  <si>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</si>
  <si>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</si>
  <si>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</si>
  <si>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</si>
  <si>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</si>
  <si>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</si>
  <si>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</si>
  <si>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</si>
  <si>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</si>
  <si>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</si>
  <si>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</si>
  <si>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</si>
  <si>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</si>
  <si>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</si>
  <si>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</si>
  <si>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</si>
  <si>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</si>
  <si>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</si>
  <si>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</si>
  <si>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</si>
  <si>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</si>
  <si>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</si>
  <si>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</si>
  <si>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</si>
  <si>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</si>
  <si>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</si>
  <si>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</si>
  <si>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</si>
  <si>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</si>
  <si>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</si>
  <si>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</si>
  <si>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</si>
  <si>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</si>
  <si>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</si>
  <si>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</si>
  <si>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</si>
  <si>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All</t>
  </si>
  <si>
    <t>More MMS</t>
  </si>
  <si>
    <t>MS timestamp resolution and channel numbering</t>
  </si>
  <si>
    <t>Channel Numbering (continued)</t>
  </si>
  <si>
    <t>LBT Discussion</t>
  </si>
  <si>
    <t>Alex</t>
  </si>
  <si>
    <t xml:space="preserve">Coexistence topic </t>
  </si>
  <si>
    <t>https://mentor.ieee.org/802.15/dcn/24/15-24-0198-00-04ab-draftc-comment-resolution-cids-237-66-67-and-related-comments.docx</t>
  </si>
  <si>
    <t>15-24-0198</t>
  </si>
  <si>
    <t>https://mentor.ieee.org/802.15/dcn/24/15-24-0156-03-04ab-toward-consensus-before-resolving-mms-ranging-cids.pptx</t>
  </si>
  <si>
    <t>Comment status review</t>
  </si>
  <si>
    <t>Clint C</t>
  </si>
  <si>
    <t>UWB HRP PHY comments</t>
  </si>
  <si>
    <t>Vinod</t>
  </si>
  <si>
    <t>Editor's Report, Comment Status</t>
  </si>
  <si>
    <t>https://mentor.ieee.org/802.15/dcn/24/15-24-0203-01-04ab-uwb-channel-numbering.pptx</t>
  </si>
  <si>
    <t>15-24-0203</t>
  </si>
  <si>
    <t>Bin, Panpan</t>
  </si>
  <si>
    <t>Billy, Clint</t>
  </si>
  <si>
    <t>Editor's corner, commnet status</t>
  </si>
  <si>
    <t>[Deferred]</t>
  </si>
  <si>
    <t>Channel numbering update</t>
  </si>
  <si>
    <t>Panpan Li</t>
  </si>
  <si>
    <t>15-24-0204</t>
  </si>
  <si>
    <t>15-24-0205</t>
  </si>
  <si>
    <t>15-24-0207</t>
  </si>
  <si>
    <t>Editor's issues</t>
  </si>
  <si>
    <t>More LBT discussion</t>
  </si>
  <si>
    <t>More on CCA</t>
  </si>
  <si>
    <t>Coexistence topic</t>
  </si>
  <si>
    <t>Carlos Aldana</t>
  </si>
  <si>
    <t>Alex Krebs</t>
  </si>
  <si>
    <t>https://mentor.ieee.org/802.15/dcn/24/15-24-0207-01-04ab-draftc-comment-resolution-proposals-for-lbt-related-comments-cids-276-277-278-279-280-281-282-283-284-285-286-289-290-and-291.pptx</t>
  </si>
  <si>
    <t>https://mentor.ieee.org/802.15/dcn/24/15-24-0212-00-04ab-response-to-coexsc-11-24-360r3.pptx</t>
  </si>
  <si>
    <t>Comment resolutions</t>
  </si>
  <si>
    <t>Ben</t>
  </si>
  <si>
    <t>CID  715  and 40</t>
  </si>
  <si>
    <t>ALEX</t>
  </si>
  <si>
    <t>LBT continued</t>
  </si>
  <si>
    <t>https://mentor.ieee.org/802.15/dcn/24/15-24-0238-00-04ab-coex-proposal-by-meta-to-bluetooth.pdf</t>
  </si>
  <si>
    <t>https://mentor.ieee.org/802.15/dcn/24/15-24-0211-00-04ab-proposed-resolutions-cis-40-and-715.pptx</t>
  </si>
  <si>
    <t>Doc 224,225,227</t>
  </si>
  <si>
    <t>Doc 212</t>
  </si>
  <si>
    <t>Next Steps</t>
  </si>
  <si>
    <t>Adjourn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</si>
  <si>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</si>
  <si>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https://mentor.ieee.org/802.15/dcn/24/15-24-0227-00-04ab-draftc-comment-resolution-round-skipping-cids-160-612.docx</t>
  </si>
  <si>
    <t>https://mentor.ieee.org/802.15/dcn/24/15-24-0224-00-04ab-draftc-comment-resolution-nb-channel-map-cids-78-210-326-341-617-618-896.docx</t>
  </si>
  <si>
    <t>https://mentor.ieee.org/802.15/dcn/24/15-24-0212-03-04ab-response-to-coexsc-11-24-360r3.pptx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</si>
</sst>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  <xf numFmtId="3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27-00-04ab-draftc-comment-resolution-round-skipping-cids-160-612.docx" TargetMode="External"/><Relationship Id="rId3" Type="http://schemas.openxmlformats.org/officeDocument/2006/relationships/hyperlink" Target="https://mentor.ieee.org/802.15/dcn/24/15-24-0212-00-04ab-response-to-coexsc-11-24-360r3.pptx" TargetMode="External"/><Relationship Id="rId7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03-01-04ab-uwb-channel-numbering.pptx" TargetMode="External"/><Relationship Id="rId1" Type="http://schemas.openxmlformats.org/officeDocument/2006/relationships/hyperlink" Target="https://mentor.ieee.org/802.15/dcn/24/15-24-0156-03-04ab-toward-consensus-before-resolving-mms-ranging-cids.pptx" TargetMode="External"/><Relationship Id="rId6" Type="http://schemas.openxmlformats.org/officeDocument/2006/relationships/hyperlink" Target="https://mentor.ieee.org/802.15/dcn/24/15-24-0211-00-04ab-proposed-resolutions-cis-40-and-715.ppt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4/15-24-0238-00-04ab-coex-proposal-by-meta-to-bluetooth.pdf" TargetMode="External"/><Relationship Id="rId10" Type="http://schemas.openxmlformats.org/officeDocument/2006/relationships/hyperlink" Target="https://mentor.ieee.org/802.15/dcn/24/15-24-0212-03-04ab-response-to-coexsc-11-24-360r3.pptx" TargetMode="External"/><Relationship Id="rId4" Type="http://schemas.openxmlformats.org/officeDocument/2006/relationships/hyperlink" Target="https://mentor.ieee.org/802.15/dcn/24/15-24-0207-01-04ab-draftc-comment-resolution-proposals-for-lbt-related-comments-cids-276-277-278-279-280-281-282-283-284-285-286-289-290-and-291.pptx" TargetMode="External"/><Relationship Id="rId9" Type="http://schemas.openxmlformats.org/officeDocument/2006/relationships/hyperlink" Target="https://mentor.ieee.org/802.15/dcn/24/15-24-0224-00-04ab-draftc-comment-resolution-nb-channel-map-cids-78-210-326-341-617-618-89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3" customWidth="1"/>
    <col min="8" max="8" width="16.6640625" customWidth="1"/>
    <col min="9" max="9" width="67.6640625" customWidth="1"/>
  </cols>
  <sheetData>
    <row r="1" spans="1:9" s="70" customFormat="1" ht="18" x14ac:dyDescent="0.35">
      <c r="A1" s="69" t="s">
        <v>96</v>
      </c>
      <c r="B1" s="69"/>
      <c r="C1" s="69"/>
      <c r="D1" s="69"/>
      <c r="E1" s="69"/>
      <c r="F1" s="69"/>
      <c r="G1" s="69"/>
      <c r="I1" s="70" t="s">
        <v>98</v>
      </c>
    </row>
    <row r="2" spans="1:9" x14ac:dyDescent="0.3">
      <c r="A2" s="33" t="s">
        <v>54</v>
      </c>
      <c r="B2" s="33" t="s">
        <v>49</v>
      </c>
      <c r="C2" s="33" t="s">
        <v>50</v>
      </c>
      <c r="D2" s="33" t="s">
        <v>51</v>
      </c>
      <c r="E2" s="33" t="s">
        <v>52</v>
      </c>
      <c r="F2" s="33" t="s">
        <v>53</v>
      </c>
      <c r="G2" s="33" t="s">
        <v>55</v>
      </c>
    </row>
    <row r="3" spans="1:9" ht="15.6" x14ac:dyDescent="0.3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60</v>
      </c>
    </row>
    <row r="4" spans="1:9" ht="15.6" x14ac:dyDescent="0.3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56</v>
      </c>
    </row>
    <row r="5" spans="1:9" ht="15.6" x14ac:dyDescent="0.3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57</v>
      </c>
    </row>
    <row r="6" spans="1:9" ht="15.6" x14ac:dyDescent="0.3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59</v>
      </c>
    </row>
    <row r="7" spans="1:9" ht="15.6" x14ac:dyDescent="0.3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85</v>
      </c>
    </row>
    <row r="8" spans="1:9" x14ac:dyDescent="0.3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3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3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3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3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3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3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58</v>
      </c>
    </row>
    <row r="15" spans="1:9" x14ac:dyDescent="0.3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3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6" x14ac:dyDescent="0.3">
      <c r="H17" s="68" t="s">
        <v>97</v>
      </c>
      <c r="I17" s="4" t="s">
        <v>86</v>
      </c>
    </row>
    <row r="18" spans="8:9" x14ac:dyDescent="0.3">
      <c r="I18" s="4" t="s">
        <v>95</v>
      </c>
    </row>
    <row r="19" spans="8:9" x14ac:dyDescent="0.3">
      <c r="I19" s="27" t="s">
        <v>94</v>
      </c>
    </row>
    <row r="20" spans="8:9" x14ac:dyDescent="0.3">
      <c r="I20" t="s">
        <v>93</v>
      </c>
    </row>
    <row r="21" spans="8:9" x14ac:dyDescent="0.3">
      <c r="I21" s="27" t="s">
        <v>87</v>
      </c>
    </row>
    <row r="22" spans="8:9" x14ac:dyDescent="0.3">
      <c r="I22" t="s">
        <v>88</v>
      </c>
    </row>
    <row r="23" spans="8:9" x14ac:dyDescent="0.3">
      <c r="I23" s="27" t="s">
        <v>89</v>
      </c>
    </row>
    <row r="24" spans="8:9" x14ac:dyDescent="0.3">
      <c r="I24" t="s">
        <v>90</v>
      </c>
    </row>
    <row r="25" spans="8:9" x14ac:dyDescent="0.3">
      <c r="I25" s="27" t="s">
        <v>91</v>
      </c>
    </row>
    <row r="26" spans="8:9" x14ac:dyDescent="0.3">
      <c r="I26" s="27" t="s">
        <v>92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E21" sqref="E21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6640625" style="6" customWidth="1"/>
  </cols>
  <sheetData>
    <row r="1" spans="1:7" x14ac:dyDescent="0.3">
      <c r="A1" s="1" t="s">
        <v>0</v>
      </c>
      <c r="B1" t="s">
        <v>12</v>
      </c>
      <c r="C1" t="s">
        <v>6</v>
      </c>
      <c r="D1" s="25" t="s">
        <v>42</v>
      </c>
      <c r="E1" s="6" t="s">
        <v>4</v>
      </c>
      <c r="F1" t="s">
        <v>110</v>
      </c>
    </row>
    <row r="2" spans="1:7" x14ac:dyDescent="0.3">
      <c r="A2" s="2">
        <v>45377</v>
      </c>
      <c r="B2" t="s">
        <v>112</v>
      </c>
      <c r="C2">
        <v>1</v>
      </c>
      <c r="F2" s="3">
        <v>0.25</v>
      </c>
      <c r="G2" s="3"/>
    </row>
    <row r="3" spans="1:7" x14ac:dyDescent="0.3">
      <c r="A3" s="2">
        <v>45377</v>
      </c>
      <c r="B3" t="s">
        <v>117</v>
      </c>
      <c r="C3">
        <v>2</v>
      </c>
      <c r="F3" s="3">
        <v>0.66666666666666663</v>
      </c>
      <c r="G3" s="3"/>
    </row>
    <row r="4" spans="1:7" x14ac:dyDescent="0.3">
      <c r="A4" s="2">
        <f t="shared" ref="A4:A15" si="0">A2+7</f>
        <v>45384</v>
      </c>
      <c r="B4" t="s">
        <v>44</v>
      </c>
      <c r="C4">
        <v>1</v>
      </c>
      <c r="F4" s="3">
        <v>0.25</v>
      </c>
      <c r="G4" s="3"/>
    </row>
    <row r="5" spans="1:7" x14ac:dyDescent="0.3">
      <c r="A5" s="2">
        <f t="shared" si="0"/>
        <v>45384</v>
      </c>
      <c r="B5" t="s">
        <v>44</v>
      </c>
      <c r="C5">
        <v>2</v>
      </c>
      <c r="F5" s="3">
        <v>0.66666666666666663</v>
      </c>
      <c r="G5" s="3"/>
    </row>
    <row r="6" spans="1:7" x14ac:dyDescent="0.3">
      <c r="A6" s="2">
        <f t="shared" si="0"/>
        <v>45391</v>
      </c>
      <c r="B6" t="s">
        <v>44</v>
      </c>
      <c r="C6">
        <v>1</v>
      </c>
      <c r="F6" s="3">
        <v>0.25</v>
      </c>
      <c r="G6" s="3"/>
    </row>
    <row r="7" spans="1:7" x14ac:dyDescent="0.3">
      <c r="A7" s="2">
        <f t="shared" si="0"/>
        <v>45391</v>
      </c>
      <c r="B7" t="s">
        <v>44</v>
      </c>
      <c r="C7">
        <v>2</v>
      </c>
      <c r="F7" s="3">
        <v>0.66666666666666663</v>
      </c>
      <c r="G7" s="3"/>
    </row>
    <row r="8" spans="1:7" x14ac:dyDescent="0.3">
      <c r="A8" s="2">
        <f t="shared" si="0"/>
        <v>45398</v>
      </c>
      <c r="B8" t="s">
        <v>44</v>
      </c>
      <c r="C8">
        <v>1</v>
      </c>
      <c r="F8" s="3">
        <v>0.25</v>
      </c>
      <c r="G8" s="3"/>
    </row>
    <row r="9" spans="1:7" x14ac:dyDescent="0.3">
      <c r="A9" s="2">
        <f t="shared" si="0"/>
        <v>45398</v>
      </c>
      <c r="B9" t="s">
        <v>44</v>
      </c>
      <c r="C9">
        <v>2</v>
      </c>
      <c r="F9" s="3">
        <v>0.66666666666666663</v>
      </c>
      <c r="G9" s="3"/>
    </row>
    <row r="10" spans="1:7" x14ac:dyDescent="0.3">
      <c r="A10" s="2">
        <f t="shared" si="0"/>
        <v>45405</v>
      </c>
      <c r="B10" t="s">
        <v>44</v>
      </c>
      <c r="C10">
        <v>1</v>
      </c>
      <c r="F10" s="3">
        <v>0.25</v>
      </c>
      <c r="G10" s="3"/>
    </row>
    <row r="11" spans="1:7" x14ac:dyDescent="0.3">
      <c r="A11" s="2">
        <f t="shared" si="0"/>
        <v>45405</v>
      </c>
      <c r="B11" t="s">
        <v>40</v>
      </c>
      <c r="C11">
        <v>2</v>
      </c>
      <c r="D11" s="25" t="s">
        <v>41</v>
      </c>
      <c r="E11" s="6" t="s">
        <v>45</v>
      </c>
      <c r="F11" s="3">
        <v>0.66666666666666663</v>
      </c>
      <c r="G11" s="3"/>
    </row>
    <row r="12" spans="1:7" x14ac:dyDescent="0.3">
      <c r="A12" s="28">
        <f t="shared" si="0"/>
        <v>45412</v>
      </c>
      <c r="B12" s="29" t="s">
        <v>32</v>
      </c>
      <c r="C12" s="29">
        <v>1</v>
      </c>
      <c r="D12" s="30" t="s">
        <v>43</v>
      </c>
      <c r="E12" s="31" t="s">
        <v>1</v>
      </c>
      <c r="F12" s="32">
        <v>0.25</v>
      </c>
      <c r="G12" s="3"/>
    </row>
    <row r="13" spans="1:7" x14ac:dyDescent="0.3">
      <c r="A13" s="2">
        <f t="shared" si="0"/>
        <v>45412</v>
      </c>
      <c r="B13" t="s">
        <v>38</v>
      </c>
      <c r="C13">
        <v>2</v>
      </c>
      <c r="F13" s="3">
        <v>0.66666666666666663</v>
      </c>
      <c r="G13" s="3"/>
    </row>
    <row r="14" spans="1:7" x14ac:dyDescent="0.3">
      <c r="A14" s="2">
        <f t="shared" si="0"/>
        <v>45419</v>
      </c>
      <c r="B14" t="s">
        <v>44</v>
      </c>
      <c r="C14">
        <v>1</v>
      </c>
      <c r="F14" s="32">
        <v>0.25</v>
      </c>
    </row>
    <row r="15" spans="1:7" x14ac:dyDescent="0.3">
      <c r="A15" s="2">
        <f t="shared" si="0"/>
        <v>45419</v>
      </c>
      <c r="B15" t="s">
        <v>44</v>
      </c>
      <c r="C15">
        <v>2</v>
      </c>
      <c r="F15" s="3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K90"/>
  <sheetViews>
    <sheetView tabSelected="1" topLeftCell="A59" zoomScale="120" zoomScaleNormal="120" workbookViewId="0">
      <selection activeCell="I89" sqref="I89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5.21875" customWidth="1"/>
    <col min="9" max="9" width="18.6640625" customWidth="1"/>
  </cols>
  <sheetData>
    <row r="1" spans="1:9" ht="15.6" x14ac:dyDescent="0.3">
      <c r="A1" s="16"/>
      <c r="B1" s="22"/>
      <c r="C1" s="17" t="s">
        <v>48</v>
      </c>
      <c r="D1" s="15" t="s">
        <v>111</v>
      </c>
      <c r="E1" s="15">
        <v>-7</v>
      </c>
      <c r="F1" s="15"/>
      <c r="G1" s="22"/>
    </row>
    <row r="2" spans="1:9" ht="15.6" x14ac:dyDescent="0.3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7</v>
      </c>
      <c r="E3" s="21" t="s">
        <v>109</v>
      </c>
      <c r="F3" s="21" t="s">
        <v>5</v>
      </c>
      <c r="G3" s="23" t="s">
        <v>27</v>
      </c>
      <c r="I3" s="18" t="s">
        <v>31</v>
      </c>
    </row>
    <row r="4" spans="1:9" s="4" customFormat="1" x14ac:dyDescent="0.3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3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3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3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113</v>
      </c>
      <c r="H7" t="s">
        <v>114</v>
      </c>
      <c r="I7" s="27" t="s">
        <v>125</v>
      </c>
    </row>
    <row r="8" spans="1:9" x14ac:dyDescent="0.3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C10" s="4" t="str">
        <f>Summary!$B$3</f>
        <v>More MMS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3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3">
      <c r="B12" s="25">
        <f>B11+1</f>
        <v>6</v>
      </c>
      <c r="C12" t="str">
        <f>Summary!$B$2</f>
        <v>MMS Comments</v>
      </c>
      <c r="D12">
        <v>50</v>
      </c>
      <c r="E12" s="3">
        <f>E11+TIME(0,D11,0)</f>
        <v>0.67013888888888884</v>
      </c>
      <c r="G12" s="25" t="s">
        <v>113</v>
      </c>
      <c r="I12" s="27"/>
    </row>
    <row r="13" spans="1:9" x14ac:dyDescent="0.3">
      <c r="B13" s="25">
        <f>B12+1</f>
        <v>7</v>
      </c>
      <c r="C13" t="s">
        <v>115</v>
      </c>
      <c r="D13">
        <v>5</v>
      </c>
      <c r="E13" s="3">
        <f>E12+TIME(0,D12,0)</f>
        <v>0.70486111111111105</v>
      </c>
      <c r="G13" s="25" t="s">
        <v>116</v>
      </c>
      <c r="I13" s="27"/>
    </row>
    <row r="14" spans="1:9" x14ac:dyDescent="0.3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3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3">
      <c r="B18" s="25">
        <f>B17+1</f>
        <v>7</v>
      </c>
      <c r="C18" t="s">
        <v>118</v>
      </c>
      <c r="D18">
        <v>26</v>
      </c>
      <c r="E18" s="3">
        <f>E17+TIME(0,D17,0)</f>
        <v>0.25277777777777777</v>
      </c>
      <c r="G18" s="25" t="s">
        <v>121</v>
      </c>
      <c r="H18" t="s">
        <v>124</v>
      </c>
      <c r="I18" s="27" t="s">
        <v>123</v>
      </c>
    </row>
    <row r="19" spans="1:9" x14ac:dyDescent="0.3">
      <c r="B19" s="25">
        <f>B18+1</f>
        <v>8</v>
      </c>
      <c r="C19" t="s">
        <v>126</v>
      </c>
      <c r="D19">
        <v>30</v>
      </c>
      <c r="E19" s="3">
        <f>E18+TIME(0,D18,0)</f>
        <v>0.27083333333333331</v>
      </c>
      <c r="G19" s="25" t="s">
        <v>127</v>
      </c>
      <c r="I19" s="27"/>
    </row>
    <row r="20" spans="1:9" x14ac:dyDescent="0.3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C22" s="4" t="s">
        <v>136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3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3">
      <c r="B24" s="25">
        <f>B23+1</f>
        <v>11</v>
      </c>
      <c r="C24" t="s">
        <v>37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3">
      <c r="B25" s="25">
        <f>B24+1</f>
        <v>12</v>
      </c>
      <c r="C25" t="s">
        <v>37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3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3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3">
      <c r="B30" s="25">
        <f>B29+1</f>
        <v>15</v>
      </c>
      <c r="C30" t="s">
        <v>119</v>
      </c>
      <c r="D30">
        <v>36</v>
      </c>
      <c r="E30" s="3">
        <f>E29+TIME(0,D29,0)</f>
        <v>0.25277777777777777</v>
      </c>
      <c r="G30" s="25" t="s">
        <v>133</v>
      </c>
      <c r="H30" t="s">
        <v>132</v>
      </c>
      <c r="I30" s="27" t="s">
        <v>131</v>
      </c>
    </row>
    <row r="31" spans="1:9" x14ac:dyDescent="0.3">
      <c r="B31" s="25">
        <f>B30+1</f>
        <v>16</v>
      </c>
      <c r="C31" t="s">
        <v>130</v>
      </c>
      <c r="D31">
        <v>20</v>
      </c>
      <c r="E31" s="3">
        <f>E30+TIME(0,D30,0)</f>
        <v>0.27777777777777779</v>
      </c>
      <c r="G31" s="25" t="s">
        <v>39</v>
      </c>
    </row>
    <row r="32" spans="1:9" x14ac:dyDescent="0.3">
      <c r="B32" s="25">
        <f>B31+1</f>
        <v>17</v>
      </c>
      <c r="C32" t="s">
        <v>10</v>
      </c>
      <c r="D32">
        <v>0</v>
      </c>
      <c r="E32" s="3">
        <f>E31+TIME(0,D31,0)</f>
        <v>0.29166666666666669</v>
      </c>
      <c r="G32" s="25" t="s">
        <v>28</v>
      </c>
    </row>
    <row r="34" spans="1:9" s="4" customFormat="1" x14ac:dyDescent="0.3">
      <c r="A34" s="26">
        <f>Summary!$A$7</f>
        <v>45391</v>
      </c>
      <c r="C34" s="4" t="s">
        <v>136</v>
      </c>
    </row>
    <row r="35" spans="1:9" x14ac:dyDescent="0.3">
      <c r="A35" s="2"/>
      <c r="B35" s="25">
        <f>B32+1</f>
        <v>18</v>
      </c>
      <c r="C35" t="s">
        <v>11</v>
      </c>
      <c r="D35">
        <v>4</v>
      </c>
      <c r="E35" s="5">
        <f>Summary!F7</f>
        <v>0.66666666666666663</v>
      </c>
      <c r="F35" s="5">
        <f>E35+TIME(-$E$1,0,0)</f>
        <v>0.95833333333333326</v>
      </c>
      <c r="G35" s="25" t="s">
        <v>28</v>
      </c>
    </row>
    <row r="36" spans="1:9" x14ac:dyDescent="0.3">
      <c r="B36" s="25">
        <f>B30+1</f>
        <v>16</v>
      </c>
      <c r="C36" t="s">
        <v>37</v>
      </c>
      <c r="D36">
        <v>56</v>
      </c>
      <c r="E36" s="3">
        <f>E35+TIME(0,D35,0)</f>
        <v>0.6694444444444444</v>
      </c>
      <c r="G36" s="25" t="s">
        <v>30</v>
      </c>
    </row>
    <row r="37" spans="1:9" x14ac:dyDescent="0.3">
      <c r="B37" s="25">
        <f>B36+1</f>
        <v>17</v>
      </c>
      <c r="C37" t="s">
        <v>10</v>
      </c>
      <c r="D37">
        <v>0</v>
      </c>
      <c r="E37" s="3">
        <f>E36+TIME(0,D36,0)</f>
        <v>0.70833333333333326</v>
      </c>
      <c r="G37" s="25" t="s">
        <v>28</v>
      </c>
    </row>
    <row r="38" spans="1:9" x14ac:dyDescent="0.3">
      <c r="A38" s="2"/>
    </row>
    <row r="39" spans="1:9" s="4" customFormat="1" x14ac:dyDescent="0.3">
      <c r="A39" s="26">
        <f>Summary!$A$8</f>
        <v>45398</v>
      </c>
      <c r="B39" s="24"/>
      <c r="C39" s="4" t="str">
        <f>Summary!$B$8</f>
        <v>Comment Resolution</v>
      </c>
      <c r="E39" s="5">
        <f>Summary!F8</f>
        <v>0.25</v>
      </c>
      <c r="F39" s="5">
        <f>E39+TIME(-$E$1,0,0)</f>
        <v>0.54166666666666674</v>
      </c>
      <c r="G39" s="24"/>
    </row>
    <row r="40" spans="1:9" x14ac:dyDescent="0.3">
      <c r="B40" s="25">
        <f>B37+1</f>
        <v>18</v>
      </c>
      <c r="C40" t="s">
        <v>11</v>
      </c>
      <c r="D40">
        <v>5</v>
      </c>
      <c r="E40" s="3">
        <f t="shared" ref="E40:E45" si="0">E39+TIME(0,D39,0)</f>
        <v>0.25</v>
      </c>
      <c r="F40" s="5"/>
      <c r="G40" s="25" t="s">
        <v>28</v>
      </c>
    </row>
    <row r="41" spans="1:9" x14ac:dyDescent="0.3">
      <c r="B41" s="25">
        <f>B40+1</f>
        <v>19</v>
      </c>
      <c r="C41" t="s">
        <v>135</v>
      </c>
      <c r="D41">
        <v>25</v>
      </c>
      <c r="E41" s="3">
        <f t="shared" si="0"/>
        <v>0.25347222222222221</v>
      </c>
      <c r="G41" s="25" t="s">
        <v>134</v>
      </c>
    </row>
    <row r="42" spans="1:9" x14ac:dyDescent="0.3">
      <c r="B42" s="25">
        <f>B41+1</f>
        <v>20</v>
      </c>
      <c r="C42" t="s">
        <v>118</v>
      </c>
      <c r="D42">
        <v>10</v>
      </c>
      <c r="E42" s="3">
        <f t="shared" si="0"/>
        <v>0.27083333333333331</v>
      </c>
      <c r="G42" s="25" t="s">
        <v>121</v>
      </c>
      <c r="H42" t="s">
        <v>124</v>
      </c>
      <c r="I42" s="27" t="s">
        <v>123</v>
      </c>
    </row>
    <row r="43" spans="1:9" x14ac:dyDescent="0.3">
      <c r="B43" s="25">
        <f>B42+1</f>
        <v>21</v>
      </c>
      <c r="C43" t="s">
        <v>137</v>
      </c>
      <c r="D43">
        <v>10</v>
      </c>
      <c r="E43" s="3">
        <f t="shared" si="0"/>
        <v>0.27777777777777773</v>
      </c>
      <c r="G43" s="25" t="s">
        <v>138</v>
      </c>
      <c r="H43" t="s">
        <v>139</v>
      </c>
    </row>
    <row r="44" spans="1:9" x14ac:dyDescent="0.3">
      <c r="B44" s="25">
        <f>B43+1</f>
        <v>22</v>
      </c>
      <c r="C44" t="s">
        <v>37</v>
      </c>
      <c r="D44">
        <v>10</v>
      </c>
      <c r="E44" s="3">
        <f t="shared" si="0"/>
        <v>0.28472222222222215</v>
      </c>
      <c r="G44" s="25" t="s">
        <v>28</v>
      </c>
    </row>
    <row r="45" spans="1:9" x14ac:dyDescent="0.3">
      <c r="B45" s="25">
        <f>B44+1</f>
        <v>23</v>
      </c>
      <c r="C45" t="s">
        <v>10</v>
      </c>
      <c r="E45" s="3">
        <f t="shared" si="0"/>
        <v>0.29166666666666657</v>
      </c>
    </row>
    <row r="46" spans="1:9" x14ac:dyDescent="0.3">
      <c r="E46" s="3"/>
    </row>
    <row r="47" spans="1:9" s="4" customFormat="1" x14ac:dyDescent="0.3">
      <c r="A47" s="26">
        <f>Summary!$A$9</f>
        <v>45398</v>
      </c>
      <c r="B47" s="24"/>
      <c r="C47" s="4" t="str">
        <f>Summary!$B$9</f>
        <v>Comment Resolution</v>
      </c>
      <c r="E47" s="5">
        <f>Summary!F9</f>
        <v>0.66666666666666663</v>
      </c>
      <c r="F47" s="5">
        <f>E47+TIME(-$E$1,0,0)</f>
        <v>0.95833333333333326</v>
      </c>
      <c r="G47" s="25"/>
    </row>
    <row r="48" spans="1:9" x14ac:dyDescent="0.3">
      <c r="B48" s="25">
        <f>B45+1</f>
        <v>24</v>
      </c>
      <c r="C48" t="s">
        <v>11</v>
      </c>
      <c r="D48">
        <v>2</v>
      </c>
      <c r="E48" s="3">
        <f>E47+TIME(0,D47,0)</f>
        <v>0.66666666666666663</v>
      </c>
      <c r="G48" s="25" t="s">
        <v>28</v>
      </c>
    </row>
    <row r="49" spans="1:9" x14ac:dyDescent="0.3">
      <c r="B49" s="25">
        <f>B48+1</f>
        <v>25</v>
      </c>
      <c r="C49" t="s">
        <v>128</v>
      </c>
      <c r="D49">
        <v>24</v>
      </c>
      <c r="E49" s="3">
        <f>E48+TIME(0,D48,0)</f>
        <v>0.66805555555555551</v>
      </c>
      <c r="G49" s="25" t="s">
        <v>129</v>
      </c>
      <c r="H49" t="s">
        <v>140</v>
      </c>
      <c r="I49" s="27"/>
    </row>
    <row r="50" spans="1:9" x14ac:dyDescent="0.3">
      <c r="B50" s="25">
        <f>B49+1</f>
        <v>26</v>
      </c>
      <c r="C50" t="s">
        <v>37</v>
      </c>
      <c r="D50">
        <v>24</v>
      </c>
      <c r="E50" s="3">
        <f>E49+TIME(0,D49,0)</f>
        <v>0.68472222222222223</v>
      </c>
      <c r="G50" s="25" t="s">
        <v>30</v>
      </c>
      <c r="I50" s="27"/>
    </row>
    <row r="51" spans="1:9" x14ac:dyDescent="0.3">
      <c r="B51" s="25">
        <f>B50+1</f>
        <v>27</v>
      </c>
      <c r="C51" t="s">
        <v>33</v>
      </c>
      <c r="D51">
        <v>10</v>
      </c>
      <c r="E51" s="3">
        <f>E50+TIME(0,D50,0)</f>
        <v>0.70138888888888895</v>
      </c>
      <c r="G51" s="25" t="s">
        <v>34</v>
      </c>
      <c r="I51" s="27"/>
    </row>
    <row r="52" spans="1:9" x14ac:dyDescent="0.3">
      <c r="A52" s="2"/>
      <c r="B52" s="25">
        <f>B51+1</f>
        <v>28</v>
      </c>
      <c r="C52" t="s">
        <v>10</v>
      </c>
      <c r="E52" s="3">
        <f>E51+TIME(0,D51,0)</f>
        <v>0.70833333333333337</v>
      </c>
      <c r="G52" s="25" t="s">
        <v>28</v>
      </c>
    </row>
    <row r="53" spans="1:9" x14ac:dyDescent="0.3">
      <c r="A53" s="2"/>
      <c r="E53" s="3"/>
      <c r="F53" s="5"/>
    </row>
    <row r="54" spans="1:9" s="4" customFormat="1" x14ac:dyDescent="0.3">
      <c r="A54" s="26">
        <f>Summary!$A$10</f>
        <v>45405</v>
      </c>
      <c r="B54" s="24"/>
      <c r="C54" s="4" t="str">
        <f>Summary!$B$10</f>
        <v>Comment Resolution</v>
      </c>
      <c r="E54" s="5">
        <f>Summary!F10</f>
        <v>0.25</v>
      </c>
      <c r="F54" s="5">
        <f>E54+TIME(-$E$1,0,0)</f>
        <v>0.54166666666666674</v>
      </c>
      <c r="G54" s="24"/>
    </row>
    <row r="55" spans="1:9" x14ac:dyDescent="0.3">
      <c r="B55" s="25">
        <f>B52+1</f>
        <v>29</v>
      </c>
      <c r="C55" t="s">
        <v>11</v>
      </c>
      <c r="D55">
        <v>4</v>
      </c>
      <c r="E55" s="3">
        <f>E54+TIME(0,D54,0)</f>
        <v>0.25</v>
      </c>
      <c r="G55" s="25" t="s">
        <v>28</v>
      </c>
    </row>
    <row r="56" spans="1:9" x14ac:dyDescent="0.3">
      <c r="B56" s="25">
        <f>B55+1</f>
        <v>30</v>
      </c>
      <c r="C56" t="s">
        <v>142</v>
      </c>
      <c r="D56">
        <v>16</v>
      </c>
      <c r="E56" s="3">
        <f>E55+TIME(0,D55,0)</f>
        <v>0.25277777777777777</v>
      </c>
      <c r="G56" s="25" t="s">
        <v>39</v>
      </c>
    </row>
    <row r="57" spans="1:9" x14ac:dyDescent="0.3">
      <c r="B57" s="25">
        <f>B56+1</f>
        <v>31</v>
      </c>
      <c r="C57" t="s">
        <v>120</v>
      </c>
      <c r="D57">
        <v>12</v>
      </c>
      <c r="E57" s="3">
        <f>E56+TIME(0,D56,0)</f>
        <v>0.2638888888888889</v>
      </c>
      <c r="G57" s="25" t="s">
        <v>121</v>
      </c>
      <c r="H57" t="s">
        <v>141</v>
      </c>
    </row>
    <row r="58" spans="1:9" x14ac:dyDescent="0.3">
      <c r="B58" s="25">
        <f>B57+1</f>
        <v>32</v>
      </c>
      <c r="C58" t="s">
        <v>35</v>
      </c>
      <c r="D58">
        <v>28</v>
      </c>
      <c r="E58" s="3">
        <f>E57+TIME(0,D57,0)</f>
        <v>0.27222222222222225</v>
      </c>
      <c r="G58" s="25" t="s">
        <v>36</v>
      </c>
    </row>
    <row r="59" spans="1:9" x14ac:dyDescent="0.3">
      <c r="B59" s="25">
        <f>B58+1</f>
        <v>33</v>
      </c>
      <c r="C59" t="s">
        <v>10</v>
      </c>
      <c r="E59" s="3">
        <f>E58+TIME(0,D58,0)</f>
        <v>0.29166666666666669</v>
      </c>
      <c r="G59" s="25" t="s">
        <v>28</v>
      </c>
    </row>
    <row r="60" spans="1:9" x14ac:dyDescent="0.3">
      <c r="A60" s="2"/>
      <c r="E60" s="3"/>
    </row>
    <row r="61" spans="1:9" s="4" customFormat="1" x14ac:dyDescent="0.3">
      <c r="A61" s="26">
        <f>Summary!$A$11</f>
        <v>45405</v>
      </c>
      <c r="B61" s="24"/>
      <c r="C61" s="4" t="str">
        <f>Summary!$B$11</f>
        <v>Coexistence related comments</v>
      </c>
      <c r="E61" s="5">
        <f>Summary!F11</f>
        <v>0.66666666666666663</v>
      </c>
      <c r="F61" s="5">
        <f>E61+TIME(-$E$1,0,0)</f>
        <v>0.95833333333333326</v>
      </c>
      <c r="G61" s="24"/>
    </row>
    <row r="62" spans="1:9" x14ac:dyDescent="0.3">
      <c r="B62" s="25">
        <f>B59+1</f>
        <v>34</v>
      </c>
      <c r="C62" t="s">
        <v>11</v>
      </c>
      <c r="D62">
        <v>2</v>
      </c>
      <c r="E62" s="3">
        <f>E61+TIME(0,D61,0)</f>
        <v>0.66666666666666663</v>
      </c>
      <c r="G62" s="25" t="s">
        <v>28</v>
      </c>
    </row>
    <row r="63" spans="1:9" x14ac:dyDescent="0.3">
      <c r="B63" s="25">
        <f>B62+1</f>
        <v>35</v>
      </c>
      <c r="C63" t="s">
        <v>143</v>
      </c>
      <c r="D63">
        <v>30</v>
      </c>
      <c r="E63" s="3">
        <f>E62+TIME(0,D62,0)</f>
        <v>0.66805555555555551</v>
      </c>
      <c r="G63" s="25" t="s">
        <v>121</v>
      </c>
      <c r="I63" s="27"/>
    </row>
    <row r="64" spans="1:9" x14ac:dyDescent="0.3">
      <c r="B64" s="25">
        <f>B63+1</f>
        <v>36</v>
      </c>
      <c r="C64" t="s">
        <v>144</v>
      </c>
      <c r="D64">
        <v>28</v>
      </c>
      <c r="E64" s="3">
        <f>E63+TIME(0,D63,0)</f>
        <v>0.68888888888888888</v>
      </c>
      <c r="G64" s="25" t="s">
        <v>41</v>
      </c>
      <c r="I64" s="27"/>
    </row>
    <row r="65" spans="1:9" x14ac:dyDescent="0.3">
      <c r="A65" s="2"/>
      <c r="B65" s="25">
        <f>B64+1</f>
        <v>37</v>
      </c>
      <c r="C65" t="s">
        <v>10</v>
      </c>
      <c r="D65">
        <v>0</v>
      </c>
      <c r="E65" s="3">
        <f>E64+TIME(0,D64,0)</f>
        <v>0.70833333333333337</v>
      </c>
      <c r="G65" s="25" t="s">
        <v>28</v>
      </c>
    </row>
    <row r="66" spans="1:9" x14ac:dyDescent="0.3">
      <c r="A66" s="2"/>
      <c r="E66" s="3"/>
    </row>
    <row r="67" spans="1:9" s="4" customFormat="1" x14ac:dyDescent="0.3">
      <c r="A67" s="26">
        <f>Summary!$A$12</f>
        <v>45412</v>
      </c>
      <c r="B67" s="24"/>
      <c r="C67" s="4" t="str">
        <f>Summary!$B$12</f>
        <v>Coexistence (Joint w/11)</v>
      </c>
      <c r="E67" s="5">
        <f>Summary!F12</f>
        <v>0.25</v>
      </c>
      <c r="F67" s="5">
        <f>E67+TIME(-$E$1,0,0)</f>
        <v>0.54166666666666674</v>
      </c>
      <c r="G67" s="24"/>
    </row>
    <row r="68" spans="1:9" x14ac:dyDescent="0.3">
      <c r="B68" s="25">
        <f>B65+1</f>
        <v>38</v>
      </c>
      <c r="C68" t="s">
        <v>11</v>
      </c>
      <c r="D68">
        <v>10</v>
      </c>
      <c r="E68" s="3">
        <f>E67+TIME(0,D67,0)</f>
        <v>0.25</v>
      </c>
      <c r="G68" s="25" t="s">
        <v>28</v>
      </c>
    </row>
    <row r="69" spans="1:9" x14ac:dyDescent="0.3">
      <c r="B69" s="25">
        <f>B68+1</f>
        <v>39</v>
      </c>
      <c r="C69" t="s">
        <v>145</v>
      </c>
      <c r="D69">
        <v>25</v>
      </c>
      <c r="E69" s="3">
        <f>E68+TIME(0,D68,0)</f>
        <v>0.25694444444444442</v>
      </c>
      <c r="G69" s="25" t="s">
        <v>146</v>
      </c>
      <c r="I69" s="27" t="s">
        <v>149</v>
      </c>
    </row>
    <row r="70" spans="1:9" x14ac:dyDescent="0.3">
      <c r="B70" s="25">
        <f>B69+1</f>
        <v>40</v>
      </c>
      <c r="C70" t="s">
        <v>122</v>
      </c>
      <c r="D70">
        <v>25</v>
      </c>
      <c r="E70" s="3">
        <f>E69+TIME(0,D69,0)</f>
        <v>0.27430555555555552</v>
      </c>
      <c r="G70" s="25" t="s">
        <v>147</v>
      </c>
      <c r="I70" s="27" t="s">
        <v>148</v>
      </c>
    </row>
    <row r="71" spans="1:9" x14ac:dyDescent="0.3">
      <c r="B71" s="25">
        <f>B70+1</f>
        <v>41</v>
      </c>
      <c r="C71" t="s">
        <v>10</v>
      </c>
      <c r="D71">
        <v>0</v>
      </c>
      <c r="E71" s="3">
        <f>E70+TIME(0,D70,0)</f>
        <v>0.29166666666666663</v>
      </c>
      <c r="G71" s="25" t="s">
        <v>28</v>
      </c>
    </row>
    <row r="72" spans="1:9" x14ac:dyDescent="0.3">
      <c r="A72" s="2"/>
    </row>
    <row r="73" spans="1:9" s="4" customFormat="1" x14ac:dyDescent="0.3">
      <c r="A73" s="26">
        <f>Summary!$A$13</f>
        <v>45412</v>
      </c>
      <c r="B73" s="24"/>
      <c r="C73" s="4" t="str">
        <f>Summary!B13</f>
        <v>Comment resolution, planning</v>
      </c>
      <c r="E73" s="5">
        <f>Summary!F11</f>
        <v>0.66666666666666663</v>
      </c>
      <c r="F73" s="5">
        <f>E73+TIME(-$E$1,0,0)</f>
        <v>0.95833333333333326</v>
      </c>
      <c r="G73" s="24"/>
    </row>
    <row r="74" spans="1:9" x14ac:dyDescent="0.3">
      <c r="B74" s="25">
        <f>B71+1</f>
        <v>42</v>
      </c>
      <c r="C74" t="s">
        <v>11</v>
      </c>
      <c r="D74">
        <v>5</v>
      </c>
      <c r="E74" s="3">
        <f>E73+TIME(0,D73,0)</f>
        <v>0.66666666666666663</v>
      </c>
      <c r="G74" s="25" t="s">
        <v>28</v>
      </c>
    </row>
    <row r="75" spans="1:9" x14ac:dyDescent="0.3">
      <c r="B75" s="25">
        <f>B74+1</f>
        <v>43</v>
      </c>
      <c r="C75" t="s">
        <v>47</v>
      </c>
      <c r="D75">
        <v>20</v>
      </c>
      <c r="E75" s="3">
        <f>E74+TIME(0,D74,0)</f>
        <v>0.67013888888888884</v>
      </c>
      <c r="G75" s="25" t="s">
        <v>34</v>
      </c>
    </row>
    <row r="76" spans="1:9" x14ac:dyDescent="0.3">
      <c r="B76" s="25">
        <f>B75+1</f>
        <v>44</v>
      </c>
      <c r="C76" t="s">
        <v>150</v>
      </c>
      <c r="D76">
        <v>25</v>
      </c>
      <c r="E76" s="3">
        <f>E75+TIME(0,D75,0)</f>
        <v>0.68402777777777768</v>
      </c>
      <c r="G76" s="25" t="s">
        <v>39</v>
      </c>
      <c r="I76" s="27"/>
    </row>
    <row r="77" spans="1:9" x14ac:dyDescent="0.3">
      <c r="B77" s="25">
        <f>B76+1</f>
        <v>45</v>
      </c>
      <c r="C77" t="s">
        <v>13</v>
      </c>
      <c r="D77">
        <v>10</v>
      </c>
      <c r="E77" s="3">
        <f>E76+TIME(0,D76,0)</f>
        <v>0.70138888888888884</v>
      </c>
      <c r="G77" s="25" t="s">
        <v>28</v>
      </c>
    </row>
    <row r="78" spans="1:9" x14ac:dyDescent="0.3">
      <c r="B78" s="25">
        <f>B77+1</f>
        <v>46</v>
      </c>
      <c r="C78" t="s">
        <v>10</v>
      </c>
      <c r="E78" s="3">
        <f>E77+TIME(0,D77,0)</f>
        <v>0.70833333333333326</v>
      </c>
      <c r="G78" s="25" t="s">
        <v>28</v>
      </c>
    </row>
    <row r="79" spans="1:9" x14ac:dyDescent="0.3">
      <c r="E79" s="3"/>
    </row>
    <row r="80" spans="1:9" x14ac:dyDescent="0.3">
      <c r="A80" s="26">
        <f>Summary!$A$14</f>
        <v>45419</v>
      </c>
      <c r="B80" s="25">
        <f>B78+1</f>
        <v>47</v>
      </c>
      <c r="C80" t="s">
        <v>11</v>
      </c>
      <c r="D80">
        <v>4</v>
      </c>
      <c r="E80" s="5">
        <f>Summary!$F$14</f>
        <v>0.25</v>
      </c>
      <c r="G80" s="25" t="s">
        <v>28</v>
      </c>
    </row>
    <row r="81" spans="1:11" x14ac:dyDescent="0.3">
      <c r="B81" s="25">
        <f>B80+1</f>
        <v>48</v>
      </c>
      <c r="C81" t="s">
        <v>152</v>
      </c>
      <c r="D81">
        <v>25</v>
      </c>
      <c r="E81" s="3">
        <f t="shared" ref="E81:E84" si="1">E80+TIME(0,D80,0)</f>
        <v>0.25277777777777777</v>
      </c>
      <c r="G81" s="25" t="s">
        <v>151</v>
      </c>
      <c r="I81" s="27" t="s">
        <v>156</v>
      </c>
    </row>
    <row r="82" spans="1:11" x14ac:dyDescent="0.3">
      <c r="B82" s="25">
        <f>B81+1</f>
        <v>49</v>
      </c>
      <c r="C82" t="s">
        <v>143</v>
      </c>
      <c r="D82">
        <v>25</v>
      </c>
      <c r="E82" s="3">
        <f t="shared" si="1"/>
        <v>0.27013888888888887</v>
      </c>
      <c r="G82" s="25" t="s">
        <v>41</v>
      </c>
      <c r="I82" s="27" t="s">
        <v>155</v>
      </c>
    </row>
    <row r="83" spans="1:11" x14ac:dyDescent="0.3">
      <c r="B83" s="25">
        <f>B82+1</f>
        <v>50</v>
      </c>
      <c r="C83" t="s">
        <v>46</v>
      </c>
      <c r="D83">
        <v>6</v>
      </c>
      <c r="E83" s="3">
        <f t="shared" si="1"/>
        <v>0.28749999999999998</v>
      </c>
      <c r="G83" s="25" t="s">
        <v>39</v>
      </c>
    </row>
    <row r="84" spans="1:11" x14ac:dyDescent="0.3">
      <c r="B84" s="25">
        <f>B83+1</f>
        <v>51</v>
      </c>
      <c r="C84" t="s">
        <v>10</v>
      </c>
      <c r="E84" s="3">
        <f t="shared" si="1"/>
        <v>0.29166666666666663</v>
      </c>
      <c r="G84" s="25" t="s">
        <v>28</v>
      </c>
    </row>
    <row r="86" spans="1:11" x14ac:dyDescent="0.3">
      <c r="A86" s="26">
        <f>Summary!$A$15</f>
        <v>45419</v>
      </c>
      <c r="C86" t="s">
        <v>11</v>
      </c>
      <c r="D86">
        <v>4</v>
      </c>
      <c r="E86" s="5">
        <f>Summary!$F$15</f>
        <v>0.66666666666666663</v>
      </c>
      <c r="G86" s="25" t="s">
        <v>28</v>
      </c>
    </row>
    <row r="87" spans="1:11" x14ac:dyDescent="0.3">
      <c r="C87" t="s">
        <v>44</v>
      </c>
      <c r="D87">
        <v>30</v>
      </c>
      <c r="E87" s="3">
        <f t="shared" ref="E87:E90" si="2">E86+TIME(0,D86,0)</f>
        <v>0.6694444444444444</v>
      </c>
      <c r="G87" s="25" t="s">
        <v>153</v>
      </c>
      <c r="H87" s="72" t="s">
        <v>157</v>
      </c>
      <c r="I87" s="27" t="s">
        <v>163</v>
      </c>
      <c r="J87" s="27" t="s">
        <v>161</v>
      </c>
      <c r="K87" s="27" t="s">
        <v>162</v>
      </c>
    </row>
    <row r="88" spans="1:11" x14ac:dyDescent="0.3">
      <c r="C88" t="s">
        <v>154</v>
      </c>
      <c r="D88">
        <v>20</v>
      </c>
      <c r="E88" s="3">
        <f t="shared" si="2"/>
        <v>0.69027777777777777</v>
      </c>
      <c r="G88" s="25" t="s">
        <v>41</v>
      </c>
      <c r="H88" t="s">
        <v>158</v>
      </c>
      <c r="I88" s="27" t="s">
        <v>164</v>
      </c>
    </row>
    <row r="89" spans="1:11" x14ac:dyDescent="0.3">
      <c r="C89" t="s">
        <v>159</v>
      </c>
      <c r="D89">
        <v>6</v>
      </c>
      <c r="E89" s="3">
        <f t="shared" si="2"/>
        <v>0.70416666666666661</v>
      </c>
      <c r="G89" s="25" t="s">
        <v>39</v>
      </c>
    </row>
    <row r="90" spans="1:11" x14ac:dyDescent="0.3">
      <c r="C90" t="s">
        <v>160</v>
      </c>
      <c r="E90" s="3">
        <f t="shared" si="2"/>
        <v>0.70833333333333326</v>
      </c>
      <c r="G90" s="25" t="s">
        <v>28</v>
      </c>
    </row>
  </sheetData>
  <hyperlinks>
    <hyperlink ref="I7" r:id="rId1" xr:uid="{74AB5292-634B-48C9-B4FE-27523EBB771B}"/>
    <hyperlink ref="I30" r:id="rId2" xr:uid="{4F349038-F9E1-4D1D-BB57-0C6EB0582CB5}"/>
    <hyperlink ref="I69" r:id="rId3" xr:uid="{2FFBDBDC-F565-4323-8072-85363508401B}"/>
    <hyperlink ref="I70" r:id="rId4" xr:uid="{D730B818-2208-4FEC-8CB0-15264E3BF540}"/>
    <hyperlink ref="I82" r:id="rId5" xr:uid="{B88FB7D1-ADA9-4F84-A081-820CEE931A81}"/>
    <hyperlink ref="I81" r:id="rId6" xr:uid="{32696604-C982-4288-83E5-7C1F9101A04B}"/>
    <hyperlink ref="J87" r:id="rId7" xr:uid="{4C154938-07FA-4444-B436-399E6F94C5A7}"/>
    <hyperlink ref="K87" r:id="rId8" xr:uid="{733BEB9D-32A3-4EE1-9219-2690F1CABE5A}"/>
    <hyperlink ref="I87" r:id="rId9" xr:uid="{E0436DA8-BF2D-4B2F-954F-8B8C226CBB85}"/>
    <hyperlink ref="I88" r:id="rId10" xr:uid="{13B0BF02-2CC9-456B-BD31-F4EFC4EC3230}"/>
  </hyperlinks>
  <pageMargins left="0.7" right="0.7" top="0.75" bottom="0.75" header="0.3" footer="0.3"/>
  <pageSetup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E7" sqref="E7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67" t="s">
        <v>84</v>
      </c>
      <c r="F1" s="12"/>
      <c r="G1" s="12"/>
    </row>
    <row r="2" spans="1:7" s="14" customFormat="1" ht="17.399999999999999" thickBot="1" x14ac:dyDescent="0.35">
      <c r="A2" s="13" t="s">
        <v>25</v>
      </c>
      <c r="B2" s="12"/>
      <c r="C2" s="12"/>
      <c r="E2" s="13" t="s">
        <v>25</v>
      </c>
      <c r="F2" s="12"/>
      <c r="G2" s="12"/>
    </row>
    <row r="3" spans="1:7" ht="17.399999999999999" thickBot="1" x14ac:dyDescent="0.35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399999999999999" thickBot="1" x14ac:dyDescent="0.35">
      <c r="A4" s="9" t="s">
        <v>61</v>
      </c>
      <c r="B4" s="8" t="s">
        <v>62</v>
      </c>
      <c r="C4" s="9" t="s">
        <v>69</v>
      </c>
      <c r="E4" s="7" t="s">
        <v>73</v>
      </c>
      <c r="F4" s="7" t="s">
        <v>62</v>
      </c>
      <c r="G4" s="7" t="s">
        <v>69</v>
      </c>
    </row>
    <row r="5" spans="1:7" ht="17.399999999999999" thickBot="1" x14ac:dyDescent="0.35">
      <c r="A5" s="9" t="s">
        <v>63</v>
      </c>
      <c r="B5" s="8" t="s">
        <v>64</v>
      </c>
      <c r="C5" s="9" t="s">
        <v>70</v>
      </c>
      <c r="E5" s="9" t="s">
        <v>74</v>
      </c>
      <c r="F5" s="8" t="s">
        <v>64</v>
      </c>
      <c r="G5" s="9" t="s">
        <v>70</v>
      </c>
    </row>
    <row r="6" spans="1:7" ht="17.399999999999999" thickBot="1" x14ac:dyDescent="0.35">
      <c r="A6" s="9" t="s">
        <v>65</v>
      </c>
      <c r="B6" s="8" t="s">
        <v>17</v>
      </c>
      <c r="C6" s="9" t="s">
        <v>5</v>
      </c>
      <c r="D6" s="66" t="s">
        <v>82</v>
      </c>
      <c r="E6" s="9" t="s">
        <v>75</v>
      </c>
      <c r="F6" s="8" t="s">
        <v>76</v>
      </c>
      <c r="G6" s="9" t="s">
        <v>19</v>
      </c>
    </row>
    <row r="7" spans="1:7" ht="17.399999999999999" thickBot="1" x14ac:dyDescent="0.35">
      <c r="A7" s="9" t="s">
        <v>66</v>
      </c>
      <c r="B7" s="8" t="s">
        <v>18</v>
      </c>
      <c r="C7" s="9" t="s">
        <v>19</v>
      </c>
      <c r="D7" s="66" t="s">
        <v>83</v>
      </c>
      <c r="E7" s="9" t="s">
        <v>77</v>
      </c>
      <c r="F7" s="8" t="s">
        <v>78</v>
      </c>
      <c r="G7" s="9" t="s">
        <v>79</v>
      </c>
    </row>
    <row r="8" spans="1:7" ht="17.399999999999999" thickBot="1" x14ac:dyDescent="0.35">
      <c r="A8" s="9" t="s">
        <v>68</v>
      </c>
      <c r="B8" s="8" t="s">
        <v>20</v>
      </c>
      <c r="C8" s="9" t="s">
        <v>21</v>
      </c>
      <c r="E8" s="9" t="s">
        <v>80</v>
      </c>
      <c r="F8" s="8" t="s">
        <v>20</v>
      </c>
      <c r="G8" s="9" t="s">
        <v>21</v>
      </c>
    </row>
    <row r="9" spans="1:7" ht="17.399999999999999" thickBot="1" x14ac:dyDescent="0.35">
      <c r="A9" s="9" t="s">
        <v>67</v>
      </c>
      <c r="B9" s="8" t="s">
        <v>22</v>
      </c>
      <c r="C9" s="9" t="s">
        <v>23</v>
      </c>
      <c r="E9" s="9" t="s">
        <v>81</v>
      </c>
      <c r="F9" s="8" t="s">
        <v>22</v>
      </c>
      <c r="G9" s="9" t="s">
        <v>23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24</v>
      </c>
      <c r="B11" s="12"/>
      <c r="C11" s="12"/>
      <c r="E11" s="13" t="s">
        <v>24</v>
      </c>
      <c r="F11" s="12"/>
      <c r="G11" s="12"/>
    </row>
    <row r="12" spans="1:7" ht="17.399999999999999" thickBot="1" x14ac:dyDescent="0.35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399999999999999" thickBot="1" x14ac:dyDescent="0.35">
      <c r="A13" s="9" t="s">
        <v>99</v>
      </c>
      <c r="B13" s="8" t="s">
        <v>62</v>
      </c>
      <c r="C13" s="9" t="s">
        <v>69</v>
      </c>
      <c r="E13" s="7" t="s">
        <v>103</v>
      </c>
      <c r="F13" s="7" t="s">
        <v>62</v>
      </c>
      <c r="G13" s="7" t="s">
        <v>69</v>
      </c>
    </row>
    <row r="14" spans="1:7" ht="17.399999999999999" thickBot="1" x14ac:dyDescent="0.35">
      <c r="A14" s="9" t="s">
        <v>100</v>
      </c>
      <c r="B14" s="8" t="s">
        <v>64</v>
      </c>
      <c r="C14" s="9" t="s">
        <v>70</v>
      </c>
      <c r="E14" s="9" t="s">
        <v>104</v>
      </c>
      <c r="F14" s="8" t="s">
        <v>64</v>
      </c>
      <c r="G14" s="9" t="s">
        <v>70</v>
      </c>
    </row>
    <row r="15" spans="1:7" ht="17.399999999999999" thickBot="1" x14ac:dyDescent="0.35">
      <c r="A15" s="9" t="s">
        <v>71</v>
      </c>
      <c r="B15" s="8" t="s">
        <v>17</v>
      </c>
      <c r="C15" s="9" t="s">
        <v>5</v>
      </c>
      <c r="D15" s="66" t="s">
        <v>82</v>
      </c>
      <c r="E15" s="9" t="s">
        <v>108</v>
      </c>
      <c r="F15" s="8" t="s">
        <v>76</v>
      </c>
      <c r="G15" s="9" t="s">
        <v>19</v>
      </c>
    </row>
    <row r="16" spans="1:7" ht="17.399999999999999" thickBot="1" x14ac:dyDescent="0.35">
      <c r="A16" s="9" t="s">
        <v>101</v>
      </c>
      <c r="B16" s="8" t="s">
        <v>18</v>
      </c>
      <c r="C16" s="9" t="s">
        <v>19</v>
      </c>
      <c r="D16" s="66" t="s">
        <v>83</v>
      </c>
      <c r="E16" s="9" t="s">
        <v>105</v>
      </c>
      <c r="F16" s="8" t="s">
        <v>78</v>
      </c>
      <c r="G16" s="9" t="s">
        <v>79</v>
      </c>
    </row>
    <row r="17" spans="1:7" ht="17.399999999999999" thickBot="1" x14ac:dyDescent="0.35">
      <c r="A17" s="9" t="s">
        <v>72</v>
      </c>
      <c r="B17" s="8" t="s">
        <v>20</v>
      </c>
      <c r="C17" s="9" t="s">
        <v>21</v>
      </c>
      <c r="E17" s="9" t="s">
        <v>106</v>
      </c>
      <c r="F17" s="8" t="s">
        <v>20</v>
      </c>
      <c r="G17" s="9" t="s">
        <v>21</v>
      </c>
    </row>
    <row r="18" spans="1:7" ht="17.399999999999999" thickBot="1" x14ac:dyDescent="0.35">
      <c r="A18" s="9" t="s">
        <v>102</v>
      </c>
      <c r="B18" s="8" t="s">
        <v>22</v>
      </c>
      <c r="C18" s="9" t="s">
        <v>23</v>
      </c>
      <c r="E18" s="9" t="s">
        <v>107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4.4" x14ac:dyDescent="0.3"/>
  <sheetData>
    <row r="1" spans="1:1" x14ac:dyDescent="0.3">
      <c r="A1" s="71">
        <v>45293</v>
      </c>
    </row>
    <row r="2" spans="1:1" x14ac:dyDescent="0.3">
      <c r="A2" s="71">
        <v>45377</v>
      </c>
    </row>
    <row r="3" spans="1:1" x14ac:dyDescent="0.3">
      <c r="A3">
        <f>A2-A1</f>
        <v>84</v>
      </c>
    </row>
    <row r="5" spans="1:1" x14ac:dyDescent="0.3">
      <c r="A5">
        <f>669/84</f>
        <v>7.9642857142857144</v>
      </c>
    </row>
    <row r="7" spans="1:1" x14ac:dyDescent="0.3">
      <c r="A7">
        <f>257/A5</f>
        <v>32.269058295964122</v>
      </c>
    </row>
    <row r="10" spans="1:1" x14ac:dyDescent="0.3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2024-05-07T17:52:23Z</dcterms:modified>
</cp:coreProperties>
</file>