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310 March Hybrid Plenary\802.15\"/>
    </mc:Choice>
  </mc:AlternateContent>
  <xr:revisionPtr revIDLastSave="0" documentId="13_ncr:1_{A9E4024A-4F96-44B4-8687-90F07F4FDD0F}" xr6:coauthVersionLast="47" xr6:coauthVersionMax="47" xr10:uidLastSave="{00000000-0000-0000-0000-000000000000}"/>
  <bookViews>
    <workbookView xWindow="380" yWindow="460" windowWidth="18380" windowHeight="9430" tabRatio="913" firstSheet="1" activeTab="8"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7" i="421" l="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G42" i="421"/>
  <c r="D42" i="421"/>
  <c r="C42" i="421"/>
  <c r="B42" i="421"/>
  <c r="A42" i="421"/>
  <c r="F43" i="422"/>
  <c r="F44" i="422" s="1"/>
  <c r="F45" i="422" s="1"/>
  <c r="F46" i="422" s="1"/>
  <c r="D44" i="422"/>
  <c r="C44" i="422"/>
  <c r="B44" i="422"/>
  <c r="A44" i="422"/>
  <c r="C23" i="423"/>
  <c r="B23" i="423"/>
  <c r="F58" i="419"/>
  <c r="D58" i="419"/>
  <c r="C58" i="419"/>
  <c r="F4" i="419"/>
  <c r="C38" i="419"/>
  <c r="C37" i="419"/>
  <c r="C12" i="414"/>
  <c r="C14" i="414"/>
  <c r="B6" i="427"/>
  <c r="D6" i="427" s="1"/>
  <c r="H6" i="427" s="1"/>
  <c r="L6" i="427" s="1"/>
  <c r="P6" i="427" s="1"/>
  <c r="T6" i="427" s="1"/>
  <c r="W6" i="427" s="1"/>
  <c r="F59" i="419" l="1"/>
  <c r="F60" i="419" s="1"/>
  <c r="B35" i="421"/>
  <c r="A35" i="421"/>
  <c r="B37" i="422"/>
  <c r="A37" i="422"/>
  <c r="D51" i="419"/>
  <c r="D35" i="421" s="1"/>
  <c r="C51" i="419"/>
  <c r="C35" i="421" s="1"/>
  <c r="G35" i="421" s="1"/>
  <c r="E13" i="421"/>
  <c r="D13" i="421"/>
  <c r="E12" i="421"/>
  <c r="D12" i="421"/>
  <c r="B13" i="422"/>
  <c r="B12" i="422"/>
  <c r="C13" i="421"/>
  <c r="C12" i="421"/>
  <c r="E13" i="422"/>
  <c r="E12" i="422"/>
  <c r="D13" i="422"/>
  <c r="C13" i="422"/>
  <c r="D12" i="422"/>
  <c r="C12" i="422"/>
  <c r="C30" i="423"/>
  <c r="B30" i="423"/>
  <c r="B29" i="423"/>
  <c r="C29" i="423"/>
  <c r="D19" i="422"/>
  <c r="D5" i="422"/>
  <c r="C47" i="419"/>
  <c r="C33" i="422" s="1"/>
  <c r="F5" i="419"/>
  <c r="F12" i="419" s="1"/>
  <c r="F13" i="419" s="1"/>
  <c r="F14" i="419" s="1"/>
  <c r="F15" i="419" s="1"/>
  <c r="F18" i="419" s="1"/>
  <c r="C20" i="423"/>
  <c r="B7" i="423"/>
  <c r="C37" i="422" l="1"/>
  <c r="D37" i="422"/>
  <c r="C11" i="414" l="1"/>
  <c r="A1" i="428" l="1"/>
  <c r="B28" i="423"/>
  <c r="C18" i="414"/>
  <c r="C17" i="414"/>
  <c r="C16" i="414"/>
  <c r="C15" i="414"/>
  <c r="C10" i="414"/>
  <c r="C9" i="414"/>
  <c r="B24" i="423"/>
  <c r="C48" i="421"/>
  <c r="F4" i="421"/>
  <c r="C27" i="419"/>
  <c r="C20" i="422" l="1"/>
  <c r="A2" i="421"/>
  <c r="A2" i="422"/>
  <c r="A2" i="423"/>
  <c r="A2" i="419"/>
  <c r="B41" i="421" l="1"/>
  <c r="B40" i="421"/>
  <c r="B39" i="421"/>
  <c r="B38" i="421"/>
  <c r="B37" i="421"/>
  <c r="B36" i="421"/>
  <c r="B34" i="421"/>
  <c r="B33" i="421"/>
  <c r="B32" i="421"/>
  <c r="B31" i="421"/>
  <c r="B30" i="421"/>
  <c r="B29" i="421"/>
  <c r="B28" i="421"/>
  <c r="A41" i="421"/>
  <c r="A40" i="421"/>
  <c r="B31" i="423"/>
  <c r="B12" i="423"/>
  <c r="C31" i="423"/>
  <c r="C48" i="419"/>
  <c r="C32" i="421" s="1"/>
  <c r="G32" i="421" s="1"/>
  <c r="D52" i="421"/>
  <c r="D50" i="421"/>
  <c r="D48" i="421"/>
  <c r="D50" i="422"/>
  <c r="D48" i="422"/>
  <c r="D46" i="422"/>
  <c r="C32" i="423"/>
  <c r="C28" i="423"/>
  <c r="C27" i="423"/>
  <c r="C26" i="423"/>
  <c r="C25" i="423"/>
  <c r="C24" i="423"/>
  <c r="C22" i="423"/>
  <c r="C21" i="423"/>
  <c r="C19" i="423"/>
  <c r="C18" i="423"/>
  <c r="C17" i="423"/>
  <c r="C16" i="423"/>
  <c r="C15" i="423"/>
  <c r="C14" i="423"/>
  <c r="C13" i="423"/>
  <c r="C12" i="423"/>
  <c r="C11" i="423"/>
  <c r="C10" i="423"/>
  <c r="B5" i="423"/>
  <c r="A39" i="421" l="1"/>
  <c r="A38" i="421"/>
  <c r="A37" i="421"/>
  <c r="A36" i="421"/>
  <c r="A34" i="421"/>
  <c r="A33" i="421"/>
  <c r="A32" i="421"/>
  <c r="A31" i="421"/>
  <c r="A30" i="421"/>
  <c r="A29" i="421"/>
  <c r="A28" i="421"/>
  <c r="A27" i="421"/>
  <c r="A43" i="422"/>
  <c r="A42" i="422"/>
  <c r="A41" i="422"/>
  <c r="A40" i="422"/>
  <c r="A39" i="422"/>
  <c r="A38" i="422"/>
  <c r="A36" i="422"/>
  <c r="A35" i="422"/>
  <c r="A34" i="422"/>
  <c r="A33" i="422"/>
  <c r="A32" i="422"/>
  <c r="A31" i="422"/>
  <c r="A30" i="422"/>
  <c r="A29" i="422"/>
  <c r="B40" i="422"/>
  <c r="B39" i="422"/>
  <c r="C8" i="423"/>
  <c r="A9" i="423"/>
  <c r="A8" i="423"/>
  <c r="D54" i="419"/>
  <c r="D38" i="421" s="1"/>
  <c r="D53" i="419"/>
  <c r="D37" i="421" s="1"/>
  <c r="C54" i="419"/>
  <c r="C38" i="421" s="1"/>
  <c r="G38" i="421" s="1"/>
  <c r="C53" i="419"/>
  <c r="B19" i="423"/>
  <c r="B18" i="423"/>
  <c r="C40" i="422" l="1"/>
  <c r="C39" i="422"/>
  <c r="C37" i="421"/>
  <c r="G37" i="421" s="1"/>
  <c r="D40" i="422"/>
  <c r="D39" i="422"/>
  <c r="D16" i="422" l="1"/>
  <c r="D16" i="421" l="1"/>
  <c r="C25" i="421"/>
  <c r="C27" i="422"/>
  <c r="C57" i="421"/>
  <c r="C56" i="421"/>
  <c r="C55" i="421"/>
  <c r="C53" i="422"/>
  <c r="C55" i="422"/>
  <c r="C54" i="422"/>
  <c r="C50" i="421"/>
  <c r="B50" i="421"/>
  <c r="B48" i="421"/>
  <c r="C48" i="422"/>
  <c r="B48" i="422"/>
  <c r="C46" i="422"/>
  <c r="B46" i="422"/>
  <c r="B43" i="422"/>
  <c r="B42" i="422"/>
  <c r="B41" i="422"/>
  <c r="B38" i="422"/>
  <c r="B36" i="422"/>
  <c r="B35" i="422"/>
  <c r="B34" i="422"/>
  <c r="B33" i="422"/>
  <c r="B32" i="422"/>
  <c r="B31" i="422"/>
  <c r="B30" i="422"/>
  <c r="C8" i="422"/>
  <c r="B27" i="423"/>
  <c r="B26" i="423"/>
  <c r="B25" i="423"/>
  <c r="B22" i="423"/>
  <c r="B21" i="423"/>
  <c r="B20" i="423"/>
  <c r="B17" i="423"/>
  <c r="B16" i="423"/>
  <c r="B15" i="423"/>
  <c r="B14" i="423"/>
  <c r="B13" i="423"/>
  <c r="B11" i="423"/>
  <c r="B10" i="423"/>
  <c r="C9" i="423"/>
  <c r="C7" i="423"/>
  <c r="A7" i="423"/>
  <c r="C6" i="423"/>
  <c r="B6" i="423"/>
  <c r="A6" i="423"/>
  <c r="C5" i="423"/>
  <c r="A5" i="423"/>
  <c r="C4" i="423"/>
  <c r="B4" i="423"/>
  <c r="A4" i="423"/>
  <c r="D57" i="419"/>
  <c r="D56" i="419"/>
  <c r="D55" i="419"/>
  <c r="D39" i="421" s="1"/>
  <c r="D52" i="419"/>
  <c r="D36" i="421" s="1"/>
  <c r="D50" i="419"/>
  <c r="D34" i="421" s="1"/>
  <c r="D49" i="419"/>
  <c r="D33" i="421" s="1"/>
  <c r="D48" i="419"/>
  <c r="D32" i="421" s="1"/>
  <c r="D47" i="419"/>
  <c r="D31" i="421" s="1"/>
  <c r="D46" i="419"/>
  <c r="D30" i="421" s="1"/>
  <c r="D45" i="419"/>
  <c r="D29" i="421" s="1"/>
  <c r="D44" i="419"/>
  <c r="D28" i="421" s="1"/>
  <c r="C57" i="419"/>
  <c r="C56" i="419"/>
  <c r="C55" i="419"/>
  <c r="C41" i="422" s="1"/>
  <c r="C52" i="419"/>
  <c r="C50" i="419"/>
  <c r="C49" i="419"/>
  <c r="C34" i="422"/>
  <c r="C46" i="419"/>
  <c r="C45" i="419"/>
  <c r="C44" i="419"/>
  <c r="C39" i="421" l="1"/>
  <c r="G39" i="421" s="1"/>
  <c r="C42" i="422"/>
  <c r="C40" i="421"/>
  <c r="G40" i="421" s="1"/>
  <c r="D43" i="422"/>
  <c r="D41" i="421"/>
  <c r="D42" i="422"/>
  <c r="D40" i="421"/>
  <c r="C43" i="422"/>
  <c r="C41" i="421"/>
  <c r="G41" i="421" s="1"/>
  <c r="C30" i="422"/>
  <c r="C28" i="421"/>
  <c r="G28" i="421" s="1"/>
  <c r="C31" i="422"/>
  <c r="C29" i="421"/>
  <c r="G29" i="421" s="1"/>
  <c r="C38" i="422"/>
  <c r="C36" i="421"/>
  <c r="G36" i="421" s="1"/>
  <c r="C32" i="422"/>
  <c r="C30" i="421"/>
  <c r="G30" i="421" s="1"/>
  <c r="C31" i="421"/>
  <c r="G31" i="421" s="1"/>
  <c r="C35" i="422"/>
  <c r="C33" i="421"/>
  <c r="G33" i="421" s="1"/>
  <c r="C36" i="422"/>
  <c r="C34" i="421"/>
  <c r="G34" i="421" s="1"/>
  <c r="D30" i="422"/>
  <c r="D38" i="422"/>
  <c r="D31" i="422"/>
  <c r="D32" i="422"/>
  <c r="D41" i="422"/>
  <c r="D33" i="422"/>
  <c r="D34" i="422"/>
  <c r="D35" i="422"/>
  <c r="D36" i="422"/>
  <c r="C16" i="421" l="1"/>
  <c r="C16" i="422"/>
  <c r="D27" i="421" l="1"/>
  <c r="C15" i="422"/>
  <c r="D5" i="421"/>
  <c r="C15" i="421" l="1"/>
  <c r="D25" i="421" l="1"/>
  <c r="D19" i="421"/>
  <c r="C4" i="421"/>
  <c r="D29" i="422"/>
  <c r="C18" i="422"/>
  <c r="C18" i="421" s="1"/>
  <c r="D4" i="421"/>
  <c r="C11" i="421"/>
  <c r="C10" i="421"/>
  <c r="C9" i="421"/>
  <c r="C8" i="421"/>
  <c r="C5" i="421"/>
  <c r="C50"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7" i="419" s="1"/>
  <c r="F28" i="419" s="1"/>
  <c r="F29" i="419" s="1"/>
  <c r="F30" i="419" s="1"/>
  <c r="F31" i="419" s="1"/>
  <c r="F32" i="419" s="1"/>
  <c r="F33" i="419" s="1"/>
  <c r="F34" i="419" s="1"/>
  <c r="F25" i="421" l="1"/>
  <c r="F26" i="421" s="1"/>
  <c r="F19" i="422"/>
  <c r="F27" i="422" s="1"/>
  <c r="F28" i="422" s="1"/>
  <c r="F29" i="422" s="1"/>
  <c r="F30" i="422" s="1"/>
  <c r="F31" i="422" l="1"/>
  <c r="F32" i="422" s="1"/>
  <c r="F33" i="422" s="1"/>
  <c r="F34" i="422" s="1"/>
  <c r="F35" i="422" s="1"/>
  <c r="F36" i="422" s="1"/>
  <c r="F37" i="422" s="1"/>
  <c r="F38" i="422" s="1"/>
  <c r="F39" i="422" s="1"/>
  <c r="F40" i="422" s="1"/>
  <c r="F41" i="422" s="1"/>
  <c r="F42" i="422" s="1"/>
  <c r="F47" i="422" l="1"/>
  <c r="F48" i="422" s="1"/>
  <c r="F49" i="422" s="1"/>
  <c r="F50" i="422" s="1"/>
  <c r="F51" i="422" s="1"/>
  <c r="F35" i="419"/>
  <c r="F41" i="419" s="1"/>
  <c r="F42" i="419" s="1"/>
  <c r="F43" i="419" s="1"/>
  <c r="F44" i="419" s="1"/>
  <c r="F45" i="419" l="1"/>
  <c r="F46" i="419" s="1"/>
  <c r="F47" i="419" s="1"/>
  <c r="F48" i="419" s="1"/>
  <c r="F49" i="419" s="1"/>
  <c r="F50" i="419" s="1"/>
  <c r="F51" i="419" s="1"/>
  <c r="F52" i="419" s="1"/>
  <c r="F53" i="419" s="1"/>
  <c r="F54" i="419" s="1"/>
  <c r="F55" i="419" s="1"/>
  <c r="F56" i="419" s="1"/>
  <c r="F57" i="419" s="1"/>
  <c r="F61" i="419" l="1"/>
  <c r="F62" i="419" s="1"/>
  <c r="F63" i="419" s="1"/>
  <c r="F64" i="419" s="1"/>
  <c r="F65" i="419" s="1"/>
  <c r="F66" i="419" s="1"/>
</calcChain>
</file>

<file path=xl/sharedStrings.xml><?xml version="1.0" encoding="utf-8"?>
<sst xmlns="http://schemas.openxmlformats.org/spreadsheetml/2006/main" count="568" uniqueCount="290">
  <si>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</si>
  <si>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</si>
  <si>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</si>
  <si>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</si>
  <si>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</si>
  <si>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</si>
  <si>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</si>
  <si>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</si>
  <si>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</si>
  <si>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</si>
  <si>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</si>
  <si>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</si>
  <si>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</si>
  <si>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</si>
  <si>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</si>
  <si>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</si>
  <si>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</si>
  <si>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</si>
  <si>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</si>
  <si>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</si>
  <si>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</si>
  <si>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</si>
  <si>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</si>
  <si>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</si>
  <si>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</si>
  <si>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</si>
  <si>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</si>
  <si>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</si>
  <si>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</si>
  <si>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</si>
  <si>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</si>
  <si>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</si>
  <si>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</si>
  <si>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</si>
  <si>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</si>
  <si>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</si>
  <si>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</si>
  <si>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</si>
  <si>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</si>
  <si>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</si>
  <si>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</si>
  <si>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</si>
  <si>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</si>
  <si>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</si>
  <si>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</si>
  <si>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</si>
  <si>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</si>
  <si>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</si>
  <si>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</si>
  <si>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</si>
  <si>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</si>
  <si>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</si>
  <si>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</si>
  <si>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</si>
  <si>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</si>
  <si>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</si>
  <si>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</si>
  <si>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</si>
  <si>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</si>
  <si>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</si>
  <si>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</si>
  <si>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</si>
  <si>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</si>
  <si>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</si>
  <si>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</si>
  <si>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</si>
  <si>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</si>
  <si>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</si>
  <si>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</si>
  <si>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</si>
  <si>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</si>
  <si>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</si>
  <si>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</si>
  <si>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</si>
  <si>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</si>
  <si>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</si>
  <si>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</si>
  <si>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</si>
  <si>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</si>
  <si>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</si>
  <si>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</si>
  <si>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</si>
  <si>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</si>
  <si>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</si>
  <si>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</si>
  <si>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</si>
  <si>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</si>
  <si>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</si>
  <si>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</si>
  <si>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</si>
  <si>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</si>
  <si>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</si>
  <si>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</si>
  <si>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</si>
  <si>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</si>
  <si>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</si>
  <si>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</si>
  <si>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</si>
  <si>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</si>
  <si>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</si>
  <si>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</si>
  <si>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</si>
  <si>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</si>
  <si>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</si>
  <si>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</si>
  <si>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</si>
  <si>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</si>
  <si>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</si>
  <si>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</si>
  <si>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</si>
  <si>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</si>
  <si>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</si>
  <si>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</si>
  <si>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</si>
  <si>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</si>
  <si>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</si>
  <si>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</si>
  <si>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</si>
  <si>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</si>
  <si>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</si>
  <si>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</si>
  <si>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</si>
  <si>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</si>
  <si>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</si>
  <si>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</si>
  <si>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</si>
  <si>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</si>
  <si>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</si>
  <si>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</si>
  <si>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</si>
  <si>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</si>
  <si>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</si>
  <si>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</si>
  <si>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</si>
  <si>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</si>
  <si>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</si>
  <si>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</si>
  <si>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</si>
  <si>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</si>
  <si>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</si>
  <si>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</si>
  <si>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</si>
  <si>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</si>
  <si>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</si>
  <si>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</si>
  <si>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</si>
  <si>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</si>
  <si>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</si>
  <si>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</si>
  <si>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</si>
  <si>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</si>
  <si>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</si>
  <si>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</si>
  <si>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</si>
  <si>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</si>
  <si>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</si>
  <si>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</si>
  <si>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</si>
  <si>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</si>
  <si>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</si>
  <si>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</si>
  <si>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</si>
  <si>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</si>
  <si>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</si>
  <si>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</si>
  <si>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</si>
  <si>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</si>
  <si>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</si>
  <si>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</si>
  <si>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</si>
  <si>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</si>
  <si>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</si>
  <si>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</si>
  <si>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</si>
  <si>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</si>
  <si>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</si>
  <si>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</si>
  <si>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</si>
  <si>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</si>
  <si>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</si>
  <si>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</si>
  <si>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</si>
  <si>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</si>
  <si>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</si>
  <si>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</si>
  <si>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</si>
  <si>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</si>
  <si>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</si>
  <si>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</si>
  <si>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</si>
  <si>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</si>
  <si>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</si>
  <si>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</si>
  <si>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</si>
  <si>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</si>
  <si>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</si>
  <si>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</si>
  <si>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</si>
  <si>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</si>
  <si>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</si>
  <si>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</si>
  <si>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Local
Time</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</si>
  <si>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</si>
  <si>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</si>
  <si>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</si>
  <si>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</si>
  <si>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</si>
  <si>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</si>
  <si>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</si>
  <si>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</si>
  <si>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</si>
  <si>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</si>
  <si>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</si>
  <si>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</si>
  <si>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</si>
  <si>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</si>
  <si>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</si>
  <si>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SG SUN PHYs (TG4ad)</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</si>
  <si>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</si>
  <si>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</si>
  <si>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</si>
  <si>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</si>
  <si>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</si>
  <si>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</si>
  <si>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</si>
  <si>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n/a</t>
  </si>
  <si>
    <t>Joint .1/.15 Mtg. - not meeting</t>
  </si>
  <si>
    <t>Plans for March Mtg.</t>
  </si>
  <si>
    <t xml:space="preserve">    Motions @ EOW
        - …
        - …
        - …
        - …
        - …</t>
  </si>
  <si>
    <t>IG NG-OCC</t>
  </si>
  <si>
    <t>15.7 Amend: Optical Camera Communications (OCC)</t>
  </si>
  <si>
    <t>Interest Group on Next Gen OCC</t>
  </si>
  <si>
    <t>Update on NesCom and RevCom and Dates
    - See SASB Dates TAB(s)</t>
  </si>
  <si>
    <t>Robert</t>
  </si>
  <si>
    <t>802.15 WSNs 150th Session Shirts</t>
  </si>
  <si>
    <t>WEBEX/ATTENDANCE/VOTERS (voters: 138, nearly: 5, aspirant: 20)</t>
  </si>
  <si>
    <t>NesCom RevCom SA Stds. Board UPDATES - (see SASB TAB(s) for important dates)</t>
  </si>
  <si>
    <t>POLLS - In person and ePolls</t>
  </si>
  <si>
    <t>SC IETF - update at WG15 Mid-Week</t>
  </si>
  <si>
    <t>802
JTC1</t>
  </si>
  <si>
    <t>2024 802 Elections</t>
  </si>
  <si>
    <t>2.5</t>
  </si>
  <si>
    <t>802.15 150th Session (May 2024 in Warsaw Poland) Shirts</t>
  </si>
  <si>
    <t>1.1g</t>
  </si>
  <si>
    <t>1.1h</t>
  </si>
  <si>
    <t>Discuss potential topics</t>
  </si>
  <si>
    <t>PM2 Preferred TUES PM1, WED PM1, THURS AM2, THURS PM1</t>
  </si>
  <si>
    <t>149th IEEE 802.15 WSN SESSION</t>
  </si>
  <si>
    <t>Hyatt Regency Convention Center - Denver, Co</t>
  </si>
  <si>
    <t>802 LMSC
OPENING MEETING</t>
  </si>
  <si>
    <t>802 LMSC
 CLOSING MEETING</t>
  </si>
  <si>
    <t>802.15 / 802.1
 Joint Mtg.</t>
  </si>
  <si>
    <t>149th IEEE 802.15 WSN Session</t>
  </si>
  <si>
    <t>Plans for May Mtg.</t>
  </si>
  <si>
    <t>Submitted TG4ad PAR approval for March NesCom agenda</t>
  </si>
  <si>
    <t>2024 802 Elections Today</t>
  </si>
  <si>
    <t>WG OPENING REPORT (15-25-0099-0x)</t>
  </si>
  <si>
    <t>REVIEW AND APPROVE MTG AGENDA (15-23-0098-0x)</t>
  </si>
  <si>
    <t>2.7</t>
  </si>
  <si>
    <t>2024 WG15 Elections</t>
  </si>
  <si>
    <t>2.7a</t>
  </si>
  <si>
    <t>2.7b</t>
  </si>
  <si>
    <t>2.7c</t>
  </si>
  <si>
    <t>MAY 2024 802 PLENARY MIXED MODE MTG. - PLAN OF RECORD AND MTG INFO</t>
  </si>
  <si>
    <t>802.15 WG will hold its session May 12-17, 2024, with the in-person part being held at the Warsaw Marriott @ Warsaw, Poland</t>
  </si>
  <si>
    <t>TBD</t>
  </si>
  <si>
    <t>Powell/Jungnickel</t>
  </si>
  <si>
    <t>Presentation of Awards for P802.15.13</t>
  </si>
  <si>
    <t>Candidates</t>
  </si>
  <si>
    <t>4.1</t>
  </si>
  <si>
    <t>150th Session Shirt Distribution</t>
  </si>
  <si>
    <t>APPROVE THE MINUTES FROM Prior Mtg. (15-24-0008-01)</t>
  </si>
  <si>
    <t>CHAIR'S ADVISORY COMMITTEE (CAC) (minutes: 15-24-0148-0x)</t>
  </si>
  <si>
    <t>Krieger</t>
  </si>
  <si>
    <t>WG Confirmation of WG15 Non Elected Officers</t>
  </si>
  <si>
    <t>Election of WG15 Eleted Officers</t>
  </si>
  <si>
    <t>R3</t>
  </si>
  <si>
    <t>802 (in-person) Mtg. Registration Fees &amp; Deadlines have been set at $600 until Friday, April 5th, 2024, $800 through Friday, May 3rd, 2024, and $1000 after Friday, May 3rd, 2024 
Additional In Hotel Stay Discount of $300
Student Rate $100</t>
  </si>
  <si>
    <t>SC THz</t>
  </si>
  <si>
    <t>Kurner</t>
  </si>
  <si>
    <t>4.15</t>
  </si>
  <si>
    <t>Prefer AM1, followed by AM2</t>
  </si>
  <si>
    <t xml:space="preserve">Prefer AM1, followed by AM2, Calls: </t>
  </si>
  <si>
    <t>Prefer PM1 &amp; PM2</t>
  </si>
  <si>
    <t>Try for non overlapping w/both 11.bi + 1 overlaping mtg w/ TG4ab</t>
  </si>
  <si>
    <t>Report given during Mid-Week</t>
  </si>
  <si>
    <t>Next meet at July Plenary in Montreal</t>
  </si>
  <si>
    <t>Non overlapping w/ JTC1 (add JTC1 to our IMAT for xtra credit)</t>
  </si>
  <si>
    <t xml:space="preserve">PM2 preferred followed by PM1, Calls: </t>
  </si>
  <si>
    <t>Calls: Tues. x/yz @ 6am &amp; 3pm Pacific weekly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</si>
</sst>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73"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u/>
      <sz val="9"/>
      <color theme="0"/>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indexed="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59" fillId="0" borderId="0" applyNumberFormat="0" applyFill="0" applyBorder="0" applyAlignment="0" applyProtection="0"/>
    <xf numFmtId="0" fontId="2" fillId="0" borderId="0"/>
    <xf numFmtId="0" fontId="1" fillId="0" borderId="0"/>
  </cellStyleXfs>
  <cellXfs count="354">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19" fillId="0" borderId="0" xfId="4" applyFont="1" applyAlignment="1">
      <alignment horizontal="left" wrapText="1" indent="2"/>
    </xf>
    <xf numFmtId="164" fontId="14" fillId="0" borderId="0" xfId="0" applyFont="1"/>
    <xf numFmtId="164" fontId="13" fillId="0" borderId="0" xfId="0" applyFont="1"/>
    <xf numFmtId="164" fontId="21" fillId="0" borderId="0" xfId="0" applyFont="1"/>
    <xf numFmtId="164" fontId="4" fillId="0" borderId="0" xfId="0" applyFont="1"/>
    <xf numFmtId="164" fontId="22"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4" fillId="0" borderId="0" xfId="0" applyFont="1"/>
    <xf numFmtId="164" fontId="25" fillId="0" borderId="18" xfId="0" applyFont="1" applyBorder="1"/>
    <xf numFmtId="164" fontId="25" fillId="0" borderId="19" xfId="0" applyFont="1" applyBorder="1" applyAlignment="1">
      <alignment wrapText="1"/>
    </xf>
    <xf numFmtId="164" fontId="25" fillId="0" borderId="20" xfId="0" applyFont="1" applyBorder="1"/>
    <xf numFmtId="164" fontId="25" fillId="0" borderId="0" xfId="0" applyFont="1"/>
    <xf numFmtId="164" fontId="26" fillId="0" borderId="0" xfId="0" applyFont="1"/>
    <xf numFmtId="164" fontId="4" fillId="0" borderId="0" xfId="0" applyFont="1" applyAlignment="1">
      <alignment vertical="center"/>
    </xf>
    <xf numFmtId="164" fontId="27" fillId="0" borderId="0" xfId="0" applyFont="1" applyAlignment="1">
      <alignment horizontal="left" vertical="center" indent="1" readingOrder="1"/>
    </xf>
    <xf numFmtId="164" fontId="22" fillId="0" borderId="0" xfId="0" applyFont="1" applyAlignment="1">
      <alignment vertical="center"/>
    </xf>
    <xf numFmtId="164" fontId="22" fillId="0" borderId="0" xfId="0" applyFont="1" applyAlignment="1">
      <alignment horizontal="left" vertical="center" indent="1" readingOrder="1"/>
    </xf>
    <xf numFmtId="164" fontId="28" fillId="0" borderId="0" xfId="0" applyFont="1"/>
    <xf numFmtId="164" fontId="22" fillId="0" borderId="0" xfId="0" applyFont="1" applyAlignment="1">
      <alignment horizontal="left" vertical="center" indent="3" readingOrder="1"/>
    </xf>
    <xf numFmtId="164" fontId="28" fillId="0" borderId="0" xfId="0" applyFont="1" applyAlignment="1">
      <alignment wrapText="1"/>
    </xf>
    <xf numFmtId="164" fontId="29" fillId="0" borderId="0" xfId="0" applyFont="1"/>
    <xf numFmtId="164" fontId="4" fillId="0" borderId="0" xfId="0" applyFont="1" applyAlignment="1">
      <alignment horizontal="left"/>
    </xf>
    <xf numFmtId="164" fontId="28" fillId="0" borderId="0" xfId="0" applyFont="1" applyAlignment="1">
      <alignment horizontal="left" indent="1"/>
    </xf>
    <xf numFmtId="164" fontId="30" fillId="0" borderId="0" xfId="0" applyFont="1"/>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21" fillId="0" borderId="0" xfId="0" applyNumberFormat="1" applyFont="1"/>
    <xf numFmtId="164" fontId="6" fillId="0" borderId="0" xfId="0" applyFont="1" applyAlignment="1">
      <alignment horizontal="left" vertical="top" wrapText="1"/>
    </xf>
    <xf numFmtId="164" fontId="58" fillId="0" borderId="0" xfId="0" applyFont="1" applyAlignment="1">
      <alignment horizontal="left" vertical="center" indent="1"/>
    </xf>
    <xf numFmtId="164" fontId="58" fillId="0" borderId="0" xfId="0" applyFont="1" applyAlignment="1">
      <alignment horizontal="left" vertical="center" indent="2"/>
    </xf>
    <xf numFmtId="0" fontId="57" fillId="0" borderId="18" xfId="6" applyFont="1" applyBorder="1" applyAlignment="1">
      <alignment horizontal="center" vertical="center" wrapText="1"/>
    </xf>
    <xf numFmtId="0" fontId="57" fillId="0" borderId="20" xfId="6" applyFont="1" applyBorder="1" applyAlignment="1">
      <alignment horizontal="center" vertical="center" wrapText="1"/>
    </xf>
    <xf numFmtId="0" fontId="57" fillId="0" borderId="19"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1" fillId="0" borderId="0" xfId="0" applyFont="1" applyAlignment="1">
      <alignment horizontal="center" vertical="center"/>
    </xf>
    <xf numFmtId="164" fontId="6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1" fillId="0" borderId="0" xfId="0" applyFont="1" applyAlignment="1">
      <alignment horizontal="left" vertical="center"/>
    </xf>
    <xf numFmtId="164" fontId="62"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5" fillId="0" borderId="0" xfId="4" applyFont="1" applyAlignment="1">
      <alignment horizontal="left" vertical="center" wrapText="1" indent="1"/>
    </xf>
    <xf numFmtId="164" fontId="6" fillId="0" borderId="0" xfId="4" applyFont="1" applyAlignment="1">
      <alignment horizontal="left" wrapText="1" indent="1"/>
    </xf>
    <xf numFmtId="164" fontId="6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5" fillId="0" borderId="15" xfId="0" applyFont="1" applyBorder="1" applyAlignment="1">
      <alignment horizontal="center"/>
    </xf>
    <xf numFmtId="164" fontId="4"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5" fillId="5" borderId="0" xfId="0" applyFont="1" applyFill="1"/>
    <xf numFmtId="164" fontId="32" fillId="8" borderId="11" xfId="0" applyFont="1" applyFill="1" applyBorder="1" applyAlignment="1">
      <alignment horizontal="left" vertical="center" indent="2"/>
    </xf>
    <xf numFmtId="164" fontId="25" fillId="8" borderId="11" xfId="0" applyFont="1" applyFill="1" applyBorder="1" applyAlignment="1">
      <alignment vertical="center"/>
    </xf>
    <xf numFmtId="164" fontId="25" fillId="8" borderId="11" xfId="0" applyFont="1" applyFill="1" applyBorder="1" applyAlignment="1">
      <alignment horizontal="center" vertical="center"/>
    </xf>
    <xf numFmtId="164" fontId="25" fillId="8" borderId="10" xfId="0" applyFont="1" applyFill="1" applyBorder="1" applyAlignment="1">
      <alignment vertical="center"/>
    </xf>
    <xf numFmtId="164" fontId="32" fillId="8" borderId="0" xfId="0" applyFont="1" applyFill="1" applyAlignment="1">
      <alignment horizontal="left" indent="2"/>
    </xf>
    <xf numFmtId="164" fontId="4" fillId="8" borderId="0" xfId="0" applyFont="1" applyFill="1"/>
    <xf numFmtId="164" fontId="4" fillId="8" borderId="6" xfId="0" applyFont="1" applyFill="1" applyBorder="1"/>
    <xf numFmtId="164" fontId="25" fillId="8" borderId="5" xfId="0" applyFont="1" applyFill="1" applyBorder="1" applyAlignment="1">
      <alignment horizontal="left" vertical="center" indent="2"/>
    </xf>
    <xf numFmtId="164" fontId="25" fillId="8" borderId="5" xfId="0" applyFont="1" applyFill="1" applyBorder="1" applyAlignment="1">
      <alignment vertical="center"/>
    </xf>
    <xf numFmtId="164" fontId="25" fillId="8" borderId="5" xfId="0" applyFont="1" applyFill="1" applyBorder="1" applyAlignment="1">
      <alignment horizontal="center" vertical="center"/>
    </xf>
    <xf numFmtId="164" fontId="25" fillId="8" borderId="8" xfId="0" applyFont="1" applyFill="1" applyBorder="1" applyAlignment="1">
      <alignment vertical="center"/>
    </xf>
    <xf numFmtId="164" fontId="33" fillId="10" borderId="4" xfId="0" applyFont="1" applyFill="1" applyBorder="1" applyAlignment="1">
      <alignment horizontal="center" vertical="center" wrapText="1"/>
    </xf>
    <xf numFmtId="164" fontId="33" fillId="10" borderId="0" xfId="0" applyFont="1" applyFill="1" applyAlignment="1">
      <alignment horizontal="center" vertical="center" wrapText="1"/>
    </xf>
    <xf numFmtId="164" fontId="33" fillId="10" borderId="6" xfId="0" applyFont="1" applyFill="1" applyBorder="1" applyAlignment="1">
      <alignment horizontal="center" vertical="center" wrapText="1"/>
    </xf>
    <xf numFmtId="164" fontId="34" fillId="9" borderId="27" xfId="0" applyFont="1" applyFill="1" applyBorder="1" applyAlignment="1">
      <alignment horizontal="center" vertical="center" wrapText="1"/>
    </xf>
    <xf numFmtId="164" fontId="34" fillId="9" borderId="14" xfId="0" applyFont="1" applyFill="1" applyBorder="1" applyAlignment="1">
      <alignment horizontal="center" vertical="center" wrapText="1"/>
    </xf>
    <xf numFmtId="164" fontId="37" fillId="12" borderId="14" xfId="0" quotePrefix="1" applyFont="1" applyFill="1" applyBorder="1" applyAlignment="1">
      <alignment horizontal="center" vertical="center" wrapText="1"/>
    </xf>
    <xf numFmtId="164" fontId="25" fillId="17" borderId="14" xfId="0" applyFont="1" applyFill="1" applyBorder="1" applyAlignment="1">
      <alignment horizontal="center" vertical="center" wrapText="1"/>
    </xf>
    <xf numFmtId="164" fontId="37" fillId="12" borderId="14" xfId="0" applyFont="1" applyFill="1" applyBorder="1" applyAlignment="1">
      <alignment horizontal="center" vertical="center" wrapText="1"/>
    </xf>
    <xf numFmtId="164" fontId="34" fillId="25" borderId="14" xfId="0" applyFont="1" applyFill="1" applyBorder="1" applyAlignment="1">
      <alignment horizontal="center" vertical="center" wrapText="1"/>
    </xf>
    <xf numFmtId="164" fontId="37" fillId="12" borderId="28" xfId="0" applyFont="1" applyFill="1" applyBorder="1" applyAlignment="1">
      <alignment horizontal="center" vertical="center" wrapText="1"/>
    </xf>
    <xf numFmtId="164" fontId="37" fillId="26" borderId="28" xfId="0" applyFont="1" applyFill="1" applyBorder="1" applyAlignment="1">
      <alignment horizontal="center" vertical="center" wrapText="1"/>
    </xf>
    <xf numFmtId="164" fontId="37" fillId="26" borderId="13" xfId="0" applyFont="1" applyFill="1" applyBorder="1" applyAlignment="1">
      <alignment horizontal="center" vertical="center" wrapText="1"/>
    </xf>
    <xf numFmtId="164" fontId="33" fillId="10" borderId="7" xfId="0" applyFont="1" applyFill="1" applyBorder="1" applyAlignment="1">
      <alignment horizontal="center" vertical="center" wrapText="1"/>
    </xf>
    <xf numFmtId="164" fontId="33" fillId="10" borderId="5" xfId="0" applyFont="1" applyFill="1" applyBorder="1" applyAlignment="1">
      <alignment horizontal="center" vertical="center" wrapText="1"/>
    </xf>
    <xf numFmtId="164" fontId="33" fillId="10"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27" borderId="3" xfId="0" applyFont="1" applyFill="1" applyBorder="1" applyAlignment="1">
      <alignment vertical="center"/>
    </xf>
    <xf numFmtId="164" fontId="39" fillId="27" borderId="11" xfId="0" applyFont="1" applyFill="1" applyBorder="1" applyAlignment="1">
      <alignment horizontal="left" vertical="center"/>
    </xf>
    <xf numFmtId="164" fontId="40" fillId="27" borderId="11" xfId="0" applyFont="1" applyFill="1" applyBorder="1" applyAlignment="1">
      <alignment horizontal="left" vertical="center"/>
    </xf>
    <xf numFmtId="164" fontId="40" fillId="27" borderId="10" xfId="0" applyFont="1" applyFill="1" applyBorder="1" applyAlignment="1">
      <alignment horizontal="left" vertical="center"/>
    </xf>
    <xf numFmtId="164" fontId="25" fillId="6" borderId="0" xfId="0" applyFont="1" applyFill="1" applyAlignment="1">
      <alignment horizontal="right" vertical="center"/>
    </xf>
    <xf numFmtId="164" fontId="34" fillId="27" borderId="11" xfId="0" applyFont="1" applyFill="1" applyBorder="1" applyAlignment="1">
      <alignment vertical="center"/>
    </xf>
    <xf numFmtId="164" fontId="41" fillId="27" borderId="11" xfId="0" applyFont="1" applyFill="1" applyBorder="1" applyAlignment="1">
      <alignment vertical="center"/>
    </xf>
    <xf numFmtId="164" fontId="41" fillId="27" borderId="10" xfId="0" applyFont="1" applyFill="1" applyBorder="1" applyAlignment="1">
      <alignment vertical="center"/>
    </xf>
    <xf numFmtId="164" fontId="25" fillId="27" borderId="4" xfId="0" applyFont="1" applyFill="1" applyBorder="1" applyAlignment="1">
      <alignment vertical="center"/>
    </xf>
    <xf numFmtId="164" fontId="25" fillId="27" borderId="0" xfId="0" applyFont="1" applyFill="1" applyAlignment="1">
      <alignment vertical="center"/>
    </xf>
    <xf numFmtId="164" fontId="42" fillId="27" borderId="0" xfId="0" applyFont="1" applyFill="1" applyAlignment="1">
      <alignment horizontal="left" vertical="center"/>
    </xf>
    <xf numFmtId="164" fontId="42" fillId="27" borderId="6" xfId="0" applyFont="1" applyFill="1" applyBorder="1" applyAlignment="1">
      <alignment horizontal="left" vertical="center"/>
    </xf>
    <xf numFmtId="164" fontId="43" fillId="27" borderId="0" xfId="0" applyFont="1" applyFill="1" applyAlignment="1">
      <alignment vertical="center"/>
    </xf>
    <xf numFmtId="164" fontId="44" fillId="27" borderId="0" xfId="0" applyFont="1" applyFill="1" applyAlignment="1">
      <alignment vertical="center"/>
    </xf>
    <xf numFmtId="164" fontId="44" fillId="27" borderId="6" xfId="0" applyFont="1" applyFill="1" applyBorder="1" applyAlignment="1">
      <alignment vertical="center"/>
    </xf>
    <xf numFmtId="164" fontId="25" fillId="27" borderId="0" xfId="0" applyFont="1" applyFill="1" applyAlignment="1">
      <alignment horizontal="left" vertical="center"/>
    </xf>
    <xf numFmtId="164" fontId="45" fillId="27" borderId="0" xfId="0" applyFont="1" applyFill="1" applyAlignment="1">
      <alignment horizontal="left" vertical="center"/>
    </xf>
    <xf numFmtId="164" fontId="45" fillId="27" borderId="6" xfId="0" applyFont="1" applyFill="1" applyBorder="1" applyAlignment="1">
      <alignment horizontal="left" vertical="center"/>
    </xf>
    <xf numFmtId="164" fontId="46" fillId="27" borderId="0" xfId="0" applyFont="1" applyFill="1" applyAlignment="1">
      <alignment vertical="center"/>
    </xf>
    <xf numFmtId="164" fontId="47" fillId="27" borderId="0" xfId="0" applyFont="1" applyFill="1" applyAlignment="1">
      <alignment vertical="center"/>
    </xf>
    <xf numFmtId="164" fontId="49" fillId="27" borderId="0" xfId="0" applyFont="1" applyFill="1" applyAlignment="1">
      <alignment vertical="center"/>
    </xf>
    <xf numFmtId="164" fontId="50" fillId="27" borderId="0" xfId="0" applyFont="1" applyFill="1" applyAlignment="1">
      <alignment horizontal="left" vertical="center" indent="1"/>
    </xf>
    <xf numFmtId="164" fontId="39" fillId="27" borderId="0" xfId="0" applyFont="1" applyFill="1" applyAlignment="1">
      <alignment vertical="center"/>
    </xf>
    <xf numFmtId="164" fontId="40" fillId="27" borderId="0" xfId="0" applyFont="1" applyFill="1" applyAlignment="1">
      <alignment vertical="center"/>
    </xf>
    <xf numFmtId="164" fontId="40" fillId="27" borderId="6" xfId="0" applyFont="1" applyFill="1" applyBorder="1" applyAlignment="1">
      <alignment vertical="center"/>
    </xf>
    <xf numFmtId="164" fontId="48" fillId="27" borderId="0" xfId="0" applyFont="1" applyFill="1" applyAlignment="1">
      <alignment vertical="center"/>
    </xf>
    <xf numFmtId="164" fontId="50" fillId="27" borderId="0" xfId="0" applyFont="1" applyFill="1" applyAlignment="1">
      <alignment vertical="center"/>
    </xf>
    <xf numFmtId="164" fontId="50" fillId="27" borderId="6" xfId="0" applyFont="1" applyFill="1" applyBorder="1" applyAlignment="1">
      <alignment horizontal="left" vertical="center" indent="1"/>
    </xf>
    <xf numFmtId="164" fontId="50" fillId="27" borderId="6" xfId="0" applyFont="1" applyFill="1" applyBorder="1" applyAlignment="1">
      <alignment vertical="center"/>
    </xf>
    <xf numFmtId="164" fontId="51" fillId="27" borderId="0" xfId="0" applyFont="1" applyFill="1" applyAlignment="1">
      <alignment vertical="center"/>
    </xf>
    <xf numFmtId="164" fontId="25" fillId="6" borderId="0" xfId="0" applyFont="1" applyFill="1" applyAlignment="1">
      <alignment horizontal="center" vertical="center"/>
    </xf>
    <xf numFmtId="164" fontId="51" fillId="27"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54" fillId="27" borderId="7" xfId="0" applyFont="1" applyFill="1" applyBorder="1" applyAlignment="1">
      <alignment horizontal="left" vertical="center"/>
    </xf>
    <xf numFmtId="164" fontId="39" fillId="27" borderId="5" xfId="0" applyFont="1" applyFill="1" applyBorder="1" applyAlignment="1">
      <alignment vertical="center"/>
    </xf>
    <xf numFmtId="164" fontId="50" fillId="27" borderId="5" xfId="0" applyFont="1" applyFill="1" applyBorder="1" applyAlignment="1">
      <alignment vertical="center"/>
    </xf>
    <xf numFmtId="164" fontId="50" fillId="27" borderId="8" xfId="0" applyFont="1" applyFill="1" applyBorder="1" applyAlignment="1">
      <alignment vertical="center"/>
    </xf>
    <xf numFmtId="164" fontId="52" fillId="27" borderId="7" xfId="0" applyFont="1" applyFill="1" applyBorder="1" applyAlignment="1">
      <alignment vertical="center"/>
    </xf>
    <xf numFmtId="164" fontId="49" fillId="27" borderId="5" xfId="0" applyFont="1" applyFill="1" applyBorder="1" applyAlignment="1">
      <alignment vertical="center"/>
    </xf>
    <xf numFmtId="164" fontId="50" fillId="27" borderId="5" xfId="0" applyFont="1" applyFill="1" applyBorder="1" applyAlignment="1">
      <alignment horizontal="left" vertical="center" indent="1"/>
    </xf>
    <xf numFmtId="164" fontId="50" fillId="27"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52" fillId="6" borderId="0" xfId="0" applyFont="1" applyFill="1" applyAlignment="1">
      <alignment horizontal="right" vertical="center"/>
    </xf>
    <xf numFmtId="164" fontId="55" fillId="6" borderId="5" xfId="0" applyFont="1" applyFill="1" applyBorder="1" applyAlignment="1">
      <alignment horizontal="center" vertical="center"/>
    </xf>
    <xf numFmtId="164" fontId="34" fillId="6" borderId="5" xfId="0" applyFont="1" applyFill="1" applyBorder="1" applyAlignment="1">
      <alignment horizontal="center" vertical="center"/>
    </xf>
    <xf numFmtId="164" fontId="25" fillId="6" borderId="5" xfId="0" applyFont="1" applyFill="1" applyBorder="1" applyAlignment="1">
      <alignment vertical="center"/>
    </xf>
    <xf numFmtId="164" fontId="34" fillId="6" borderId="8" xfId="0" applyFont="1" applyFill="1" applyBorder="1" applyAlignment="1">
      <alignment horizontal="center" vertical="center"/>
    </xf>
    <xf numFmtId="164" fontId="55" fillId="6" borderId="7" xfId="0" applyFont="1" applyFill="1" applyBorder="1" applyAlignment="1">
      <alignment horizontal="center" vertical="center"/>
    </xf>
    <xf numFmtId="164" fontId="53" fillId="6" borderId="4" xfId="0" applyFont="1" applyFill="1" applyBorder="1" applyAlignment="1">
      <alignment horizontal="right" vertical="center"/>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32" xfId="2" applyFont="1" applyBorder="1" applyAlignment="1">
      <alignment horizontal="center" vertical="center" wrapText="1"/>
    </xf>
    <xf numFmtId="164" fontId="69" fillId="9" borderId="3" xfId="0" applyFont="1" applyFill="1" applyBorder="1" applyAlignment="1">
      <alignment horizontal="center" vertical="center" wrapText="1"/>
    </xf>
    <xf numFmtId="164" fontId="69" fillId="9" borderId="11" xfId="0" applyFont="1" applyFill="1" applyBorder="1" applyAlignment="1">
      <alignment horizontal="center" vertical="center" wrapText="1"/>
    </xf>
    <xf numFmtId="164" fontId="69" fillId="9" borderId="10" xfId="0" applyFont="1" applyFill="1" applyBorder="1" applyAlignment="1">
      <alignment horizontal="center" vertical="center" wrapText="1"/>
    </xf>
    <xf numFmtId="164" fontId="69" fillId="9" borderId="4" xfId="0" applyFont="1" applyFill="1" applyBorder="1" applyAlignment="1">
      <alignment horizontal="center" vertical="center" wrapText="1"/>
    </xf>
    <xf numFmtId="164" fontId="69" fillId="9" borderId="0" xfId="0" applyFont="1" applyFill="1" applyAlignment="1">
      <alignment horizontal="center" vertical="center" wrapText="1"/>
    </xf>
    <xf numFmtId="164" fontId="69" fillId="9" borderId="6" xfId="0" applyFont="1" applyFill="1" applyBorder="1" applyAlignment="1">
      <alignment horizontal="center" vertical="center" wrapText="1"/>
    </xf>
    <xf numFmtId="164" fontId="69" fillId="9" borderId="7" xfId="0" applyFont="1" applyFill="1" applyBorder="1" applyAlignment="1">
      <alignment horizontal="center" vertical="center" wrapText="1"/>
    </xf>
    <xf numFmtId="164" fontId="69" fillId="9" borderId="5" xfId="0" applyFont="1" applyFill="1" applyBorder="1" applyAlignment="1">
      <alignment horizontal="center" vertical="center" wrapText="1"/>
    </xf>
    <xf numFmtId="164" fontId="69" fillId="9" borderId="8" xfId="0" applyFont="1" applyFill="1" applyBorder="1" applyAlignment="1">
      <alignment horizontal="center" vertical="center" wrapText="1"/>
    </xf>
    <xf numFmtId="164" fontId="36" fillId="24" borderId="9" xfId="0" applyFont="1" applyFill="1" applyBorder="1" applyAlignment="1">
      <alignment horizontal="center" vertical="center" wrapText="1"/>
    </xf>
    <xf numFmtId="164" fontId="36" fillId="24" borderId="12"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25" fillId="8" borderId="11" xfId="0" applyFont="1" applyFill="1" applyBorder="1" applyAlignment="1">
      <alignment horizontal="center" vertical="center" wrapText="1"/>
    </xf>
    <xf numFmtId="164" fontId="25" fillId="8" borderId="10" xfId="0" applyFont="1" applyFill="1" applyBorder="1" applyAlignment="1">
      <alignment horizontal="center" vertical="center" wrapText="1"/>
    </xf>
    <xf numFmtId="164" fontId="25" fillId="8" borderId="0" xfId="0" applyFont="1" applyFill="1" applyAlignment="1">
      <alignment horizontal="center" vertical="center" wrapText="1"/>
    </xf>
    <xf numFmtId="164" fontId="25" fillId="8" borderId="6" xfId="0" applyFont="1" applyFill="1" applyBorder="1" applyAlignment="1">
      <alignment horizontal="center" vertical="center" wrapText="1"/>
    </xf>
    <xf numFmtId="164" fontId="25" fillId="8" borderId="5" xfId="0" applyFont="1" applyFill="1" applyBorder="1" applyAlignment="1">
      <alignment horizontal="center" vertical="center" wrapText="1"/>
    </xf>
    <xf numFmtId="164" fontId="25" fillId="8" borderId="8" xfId="0" applyFont="1" applyFill="1" applyBorder="1" applyAlignment="1">
      <alignment horizontal="center" vertical="center" wrapText="1"/>
    </xf>
    <xf numFmtId="0" fontId="68" fillId="19" borderId="11" xfId="6" applyFont="1" applyFill="1" applyBorder="1" applyAlignment="1">
      <alignment horizontal="center" vertical="center" wrapText="1"/>
    </xf>
    <xf numFmtId="0" fontId="68" fillId="19" borderId="10" xfId="6" applyFont="1" applyFill="1" applyBorder="1" applyAlignment="1">
      <alignment horizontal="center" vertical="center" wrapText="1"/>
    </xf>
    <xf numFmtId="0" fontId="68" fillId="19" borderId="0" xfId="6" applyFont="1" applyFill="1" applyAlignment="1">
      <alignment horizontal="center" vertical="center" wrapText="1"/>
    </xf>
    <xf numFmtId="0" fontId="68" fillId="19" borderId="6" xfId="6" applyFont="1" applyFill="1" applyBorder="1" applyAlignment="1">
      <alignment horizontal="center" vertical="center" wrapText="1"/>
    </xf>
    <xf numFmtId="0" fontId="68" fillId="19" borderId="5" xfId="6" applyFont="1" applyFill="1" applyBorder="1" applyAlignment="1">
      <alignment horizontal="center" vertical="center" wrapText="1"/>
    </xf>
    <xf numFmtId="0" fontId="68" fillId="19" borderId="8" xfId="6" applyFont="1" applyFill="1" applyBorder="1" applyAlignment="1">
      <alignment horizontal="center" vertical="center" wrapText="1"/>
    </xf>
    <xf numFmtId="164" fontId="35" fillId="3" borderId="9" xfId="0" applyFont="1" applyFill="1" applyBorder="1" applyAlignment="1">
      <alignment horizontal="center" vertical="center" wrapText="1"/>
    </xf>
    <xf numFmtId="164" fontId="35" fillId="3" borderId="12" xfId="0" applyFont="1" applyFill="1" applyBorder="1" applyAlignment="1">
      <alignment horizontal="center" vertical="center" wrapText="1"/>
    </xf>
    <xf numFmtId="164" fontId="35" fillId="3" borderId="13" xfId="0" applyFont="1" applyFill="1" applyBorder="1" applyAlignment="1">
      <alignment horizontal="center" vertical="center" wrapText="1"/>
    </xf>
    <xf numFmtId="164" fontId="38" fillId="11" borderId="11" xfId="0" applyFont="1" applyFill="1" applyBorder="1" applyAlignment="1">
      <alignment horizontal="center" vertical="center" wrapText="1"/>
    </xf>
    <xf numFmtId="164" fontId="38" fillId="11" borderId="10" xfId="0" applyFont="1" applyFill="1" applyBorder="1" applyAlignment="1">
      <alignment horizontal="center" vertical="center" wrapText="1"/>
    </xf>
    <xf numFmtId="164" fontId="38" fillId="11" borderId="5" xfId="0" applyFont="1" applyFill="1" applyBorder="1" applyAlignment="1">
      <alignment horizontal="center" vertical="center" wrapText="1"/>
    </xf>
    <xf numFmtId="164" fontId="38" fillId="11" borderId="8" xfId="0" applyFont="1" applyFill="1" applyBorder="1" applyAlignment="1">
      <alignment horizontal="center" vertical="center" wrapText="1"/>
    </xf>
    <xf numFmtId="164" fontId="35" fillId="17" borderId="15" xfId="0" applyFont="1" applyFill="1" applyBorder="1" applyAlignment="1">
      <alignment horizontal="center" vertical="center" wrapText="1"/>
    </xf>
    <xf numFmtId="164" fontId="35" fillId="17" borderId="16" xfId="0" applyFont="1" applyFill="1" applyBorder="1" applyAlignment="1">
      <alignment horizontal="center" vertical="center" wrapText="1"/>
    </xf>
    <xf numFmtId="164" fontId="35" fillId="17" borderId="17" xfId="0"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10" xfId="6" applyFont="1" applyFill="1" applyBorder="1" applyAlignment="1">
      <alignment horizontal="center" vertical="center" wrapText="1"/>
    </xf>
    <xf numFmtId="0" fontId="72" fillId="11" borderId="4" xfId="6" applyFont="1" applyFill="1" applyBorder="1" applyAlignment="1">
      <alignment horizontal="center" vertical="center" wrapText="1"/>
    </xf>
    <xf numFmtId="0" fontId="72" fillId="11" borderId="0" xfId="6" applyFont="1" applyFill="1" applyBorder="1" applyAlignment="1">
      <alignment horizontal="center" vertical="center" wrapText="1"/>
    </xf>
    <xf numFmtId="0" fontId="72" fillId="11" borderId="6" xfId="6" applyFont="1" applyFill="1" applyBorder="1" applyAlignment="1">
      <alignment horizontal="center" vertical="center" wrapText="1"/>
    </xf>
    <xf numFmtId="164" fontId="36" fillId="16" borderId="9" xfId="0" applyFont="1" applyFill="1" applyBorder="1" applyAlignment="1">
      <alignment horizontal="center" vertical="center" wrapText="1"/>
    </xf>
    <xf numFmtId="164" fontId="36" fillId="16" borderId="12" xfId="0" applyFont="1" applyFill="1" applyBorder="1" applyAlignment="1">
      <alignment horizontal="center" vertical="center" wrapText="1"/>
    </xf>
    <xf numFmtId="164" fontId="36" fillId="16" borderId="13" xfId="0" applyFont="1" applyFill="1" applyBorder="1" applyAlignment="1">
      <alignment horizontal="center" vertical="center" wrapText="1"/>
    </xf>
    <xf numFmtId="164" fontId="35" fillId="18" borderId="9" xfId="0" applyFont="1" applyFill="1" applyBorder="1" applyAlignment="1">
      <alignment horizontal="center" vertical="center" wrapText="1"/>
    </xf>
    <xf numFmtId="164" fontId="35" fillId="18" borderId="12" xfId="0" applyFont="1" applyFill="1" applyBorder="1" applyAlignment="1">
      <alignment horizontal="center" vertical="center" wrapText="1"/>
    </xf>
    <xf numFmtId="164" fontId="35" fillId="18" borderId="13" xfId="0" applyFont="1" applyFill="1" applyBorder="1" applyAlignment="1">
      <alignment horizontal="center" vertical="center" wrapText="1"/>
    </xf>
    <xf numFmtId="164" fontId="36" fillId="15" borderId="9" xfId="0" applyFont="1" applyFill="1" applyBorder="1" applyAlignment="1">
      <alignment horizontal="center" vertical="center" wrapText="1"/>
    </xf>
    <xf numFmtId="164" fontId="36" fillId="15" borderId="12"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13" xfId="0" applyFont="1" applyFill="1" applyBorder="1" applyAlignment="1">
      <alignment horizontal="center" vertical="center" wrapText="1"/>
    </xf>
    <xf numFmtId="164" fontId="35" fillId="23" borderId="9" xfId="0" applyFont="1" applyFill="1" applyBorder="1" applyAlignment="1">
      <alignment horizontal="center" vertical="center" wrapText="1"/>
    </xf>
    <xf numFmtId="164" fontId="35" fillId="23" borderId="12" xfId="0" applyFont="1" applyFill="1" applyBorder="1" applyAlignment="1">
      <alignment horizontal="center" vertical="center" wrapText="1"/>
    </xf>
    <xf numFmtId="164" fontId="35" fillId="23" borderId="13" xfId="0" applyFont="1" applyFill="1" applyBorder="1" applyAlignment="1">
      <alignment horizontal="center" vertical="center" wrapText="1"/>
    </xf>
    <xf numFmtId="164" fontId="35" fillId="22" borderId="9" xfId="0" applyFont="1" applyFill="1" applyBorder="1" applyAlignment="1">
      <alignment horizontal="center" vertical="center" wrapText="1"/>
    </xf>
    <xf numFmtId="164" fontId="35" fillId="22" borderId="12" xfId="0" applyFont="1" applyFill="1" applyBorder="1" applyAlignment="1">
      <alignment horizontal="center" vertical="center" wrapText="1"/>
    </xf>
    <xf numFmtId="164" fontId="35" fillId="22" borderId="13" xfId="0" applyFont="1" applyFill="1" applyBorder="1" applyAlignment="1">
      <alignment horizontal="center" vertical="center" wrapText="1"/>
    </xf>
    <xf numFmtId="164" fontId="36" fillId="28" borderId="9" xfId="0" applyFont="1" applyFill="1" applyBorder="1" applyAlignment="1">
      <alignment horizontal="center" vertical="center" wrapText="1"/>
    </xf>
    <xf numFmtId="164" fontId="36" fillId="28" borderId="12"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60" fillId="11" borderId="3" xfId="0" applyFont="1" applyFill="1" applyBorder="1" applyAlignment="1">
      <alignment horizontal="center" vertical="center" wrapText="1"/>
    </xf>
    <xf numFmtId="164" fontId="60" fillId="11" borderId="11" xfId="0" applyFont="1" applyFill="1" applyBorder="1" applyAlignment="1">
      <alignment horizontal="center" vertical="center" wrapText="1"/>
    </xf>
    <xf numFmtId="164" fontId="60" fillId="11" borderId="10" xfId="0" applyFont="1" applyFill="1" applyBorder="1" applyAlignment="1">
      <alignment horizontal="center" vertical="center" wrapText="1"/>
    </xf>
    <xf numFmtId="164" fontId="60" fillId="11" borderId="4" xfId="0" applyFont="1" applyFill="1" applyBorder="1" applyAlignment="1">
      <alignment horizontal="center" vertical="center" wrapText="1"/>
    </xf>
    <xf numFmtId="164" fontId="60" fillId="11" borderId="0" xfId="0" applyFont="1" applyFill="1" applyAlignment="1">
      <alignment horizontal="center" vertical="center" wrapText="1"/>
    </xf>
    <xf numFmtId="164" fontId="60" fillId="11" borderId="6" xfId="0" applyFont="1" applyFill="1" applyBorder="1" applyAlignment="1">
      <alignment horizontal="center" vertical="center" wrapText="1"/>
    </xf>
    <xf numFmtId="164" fontId="60" fillId="11" borderId="7" xfId="0" applyFont="1" applyFill="1" applyBorder="1" applyAlignment="1">
      <alignment horizontal="center" vertical="center" wrapText="1"/>
    </xf>
    <xf numFmtId="164" fontId="60" fillId="11" borderId="5" xfId="0" applyFont="1" applyFill="1" applyBorder="1" applyAlignment="1">
      <alignment horizontal="center" vertical="center" wrapText="1"/>
    </xf>
    <xf numFmtId="164" fontId="60" fillId="11" borderId="8" xfId="0" applyFont="1" applyFill="1" applyBorder="1" applyAlignment="1">
      <alignment horizontal="center" vertical="center" wrapText="1"/>
    </xf>
    <xf numFmtId="164" fontId="35" fillId="0" borderId="15" xfId="0" applyFont="1" applyBorder="1" applyAlignment="1">
      <alignment horizontal="center" vertical="center" wrapText="1"/>
    </xf>
    <xf numFmtId="164" fontId="35" fillId="0" borderId="16" xfId="0" applyFont="1" applyBorder="1" applyAlignment="1">
      <alignment horizontal="center" vertical="center" wrapText="1"/>
    </xf>
    <xf numFmtId="164" fontId="35" fillId="0" borderId="17" xfId="0" applyFont="1" applyBorder="1" applyAlignment="1">
      <alignment horizontal="center" vertical="center" wrapText="1"/>
    </xf>
    <xf numFmtId="164" fontId="35" fillId="4" borderId="9" xfId="0" applyFont="1" applyFill="1" applyBorder="1" applyAlignment="1">
      <alignment horizontal="center" vertical="center" wrapText="1"/>
    </xf>
    <xf numFmtId="164" fontId="35" fillId="4" borderId="12" xfId="0" applyFont="1" applyFill="1" applyBorder="1" applyAlignment="1">
      <alignment horizontal="center" vertical="center" wrapText="1"/>
    </xf>
    <xf numFmtId="164" fontId="35" fillId="4" borderId="13" xfId="0" applyFont="1" applyFill="1" applyBorder="1" applyAlignment="1">
      <alignment horizontal="center" vertical="center" wrapText="1"/>
    </xf>
    <xf numFmtId="164" fontId="31" fillId="7" borderId="9" xfId="0" applyFont="1" applyFill="1" applyBorder="1" applyAlignment="1">
      <alignment horizontal="center" vertical="center" wrapText="1"/>
    </xf>
    <xf numFmtId="164" fontId="31" fillId="7" borderId="12" xfId="0" applyFont="1" applyFill="1" applyBorder="1" applyAlignment="1">
      <alignment horizontal="center" vertical="center" wrapText="1"/>
    </xf>
    <xf numFmtId="164" fontId="25" fillId="6" borderId="11" xfId="0" applyFont="1" applyFill="1" applyBorder="1" applyAlignment="1">
      <alignment horizontal="center" vertical="center"/>
    </xf>
    <xf numFmtId="164" fontId="25" fillId="6" borderId="10" xfId="0" applyFont="1" applyFill="1" applyBorder="1" applyAlignment="1">
      <alignment horizontal="center" vertical="center"/>
    </xf>
    <xf numFmtId="164" fontId="25" fillId="6" borderId="3" xfId="0" applyFont="1" applyFill="1" applyBorder="1" applyAlignment="1">
      <alignment horizontal="center" vertical="center" wrapText="1"/>
    </xf>
    <xf numFmtId="164" fontId="25" fillId="6" borderId="11" xfId="0" applyFont="1" applyFill="1" applyBorder="1" applyAlignment="1">
      <alignment horizontal="center" vertical="center" wrapText="1"/>
    </xf>
    <xf numFmtId="164" fontId="25" fillId="6" borderId="10" xfId="0" applyFont="1" applyFill="1" applyBorder="1" applyAlignment="1">
      <alignment horizontal="center" vertical="center" wrapText="1"/>
    </xf>
    <xf numFmtId="168" fontId="25" fillId="6" borderId="5" xfId="0" applyNumberFormat="1" applyFont="1" applyFill="1" applyBorder="1" applyAlignment="1">
      <alignment horizontal="center" vertical="center"/>
    </xf>
    <xf numFmtId="168" fontId="25" fillId="6" borderId="8" xfId="0" applyNumberFormat="1" applyFont="1" applyFill="1" applyBorder="1" applyAlignment="1">
      <alignment horizontal="center" vertical="center"/>
    </xf>
    <xf numFmtId="0" fontId="57" fillId="0" borderId="18" xfId="6" applyFont="1" applyBorder="1" applyAlignment="1">
      <alignment horizontal="center" vertical="center" wrapText="1"/>
    </xf>
    <xf numFmtId="0" fontId="57" fillId="0" borderId="20" xfId="6" applyFont="1" applyBorder="1" applyAlignment="1">
      <alignment horizontal="center" vertical="center" wrapText="1"/>
    </xf>
    <xf numFmtId="168" fontId="25" fillId="6" borderId="5" xfId="0" applyNumberFormat="1" applyFont="1" applyFill="1" applyBorder="1" applyAlignment="1">
      <alignment horizontal="center" vertical="center" wrapText="1"/>
    </xf>
    <xf numFmtId="168" fontId="25" fillId="6" borderId="8" xfId="0" applyNumberFormat="1" applyFont="1" applyFill="1" applyBorder="1" applyAlignment="1">
      <alignment horizontal="center" vertical="center" wrapText="1"/>
    </xf>
    <xf numFmtId="164" fontId="35" fillId="21" borderId="9" xfId="0" applyFont="1" applyFill="1" applyBorder="1" applyAlignment="1">
      <alignment horizontal="center" vertical="center" wrapText="1"/>
    </xf>
    <xf numFmtId="164" fontId="35" fillId="21" borderId="12" xfId="0" applyFont="1" applyFill="1" applyBorder="1" applyAlignment="1">
      <alignment horizontal="center" vertical="center" wrapText="1"/>
    </xf>
    <xf numFmtId="164" fontId="35" fillId="21" borderId="13" xfId="0" applyFont="1" applyFill="1" applyBorder="1" applyAlignment="1">
      <alignment horizontal="center" vertical="center" wrapText="1"/>
    </xf>
    <xf numFmtId="168" fontId="25" fillId="6" borderId="7" xfId="0" applyNumberFormat="1" applyFont="1" applyFill="1" applyBorder="1" applyAlignment="1">
      <alignment horizontal="center" vertical="center" wrapText="1"/>
    </xf>
    <xf numFmtId="164" fontId="25" fillId="8" borderId="3" xfId="0" applyFont="1" applyFill="1" applyBorder="1" applyAlignment="1">
      <alignment horizontal="center" vertical="center" wrapText="1"/>
    </xf>
    <xf numFmtId="164" fontId="25" fillId="8" borderId="7" xfId="0" applyFont="1" applyFill="1" applyBorder="1" applyAlignment="1">
      <alignment horizontal="center" vertical="center" wrapText="1"/>
    </xf>
    <xf numFmtId="164" fontId="70" fillId="6" borderId="9" xfId="0" applyFont="1" applyFill="1" applyBorder="1" applyAlignment="1">
      <alignment horizontal="center" vertical="center" wrapText="1"/>
    </xf>
    <xf numFmtId="164" fontId="70" fillId="6" borderId="12" xfId="0" applyFont="1" applyFill="1" applyBorder="1" applyAlignment="1">
      <alignment horizontal="center" vertical="center"/>
    </xf>
    <xf numFmtId="164" fontId="70" fillId="6" borderId="13" xfId="0" applyFont="1" applyFill="1" applyBorder="1" applyAlignment="1">
      <alignment horizontal="center" vertical="center"/>
    </xf>
    <xf numFmtId="164" fontId="34" fillId="13" borderId="3" xfId="0" applyFont="1" applyFill="1" applyBorder="1" applyAlignment="1">
      <alignment horizontal="center" vertical="center" wrapText="1"/>
    </xf>
    <xf numFmtId="164" fontId="34" fillId="13" borderId="11" xfId="0" applyFont="1" applyFill="1" applyBorder="1" applyAlignment="1">
      <alignment horizontal="center" vertical="center" wrapText="1"/>
    </xf>
    <xf numFmtId="164" fontId="34" fillId="13" borderId="10" xfId="0" applyFont="1" applyFill="1" applyBorder="1" applyAlignment="1">
      <alignment horizontal="center" vertical="center" wrapText="1"/>
    </xf>
    <xf numFmtId="164" fontId="34" fillId="13" borderId="4" xfId="0" applyFont="1" applyFill="1" applyBorder="1" applyAlignment="1">
      <alignment horizontal="center" vertical="center" wrapText="1"/>
    </xf>
    <xf numFmtId="164" fontId="34" fillId="13" borderId="0" xfId="0" applyFont="1" applyFill="1" applyAlignment="1">
      <alignment horizontal="center" vertical="center" wrapText="1"/>
    </xf>
    <xf numFmtId="164" fontId="34" fillId="13" borderId="6" xfId="0" applyFont="1" applyFill="1" applyBorder="1" applyAlignment="1">
      <alignment horizontal="center" vertical="center" wrapText="1"/>
    </xf>
    <xf numFmtId="164" fontId="34" fillId="13" borderId="7" xfId="0" applyFont="1" applyFill="1" applyBorder="1" applyAlignment="1">
      <alignment horizontal="center" vertical="center" wrapText="1"/>
    </xf>
    <xf numFmtId="164" fontId="34" fillId="13" borderId="5" xfId="0" applyFont="1" applyFill="1" applyBorder="1" applyAlignment="1">
      <alignment horizontal="center" vertical="center" wrapText="1"/>
    </xf>
    <xf numFmtId="164" fontId="34" fillId="13" borderId="8" xfId="0" applyFont="1" applyFill="1" applyBorder="1" applyAlignment="1">
      <alignment horizontal="center" vertical="center" wrapText="1"/>
    </xf>
    <xf numFmtId="164" fontId="36" fillId="29" borderId="9" xfId="0" applyFont="1" applyFill="1" applyBorder="1" applyAlignment="1">
      <alignment horizontal="center" vertical="center" wrapText="1"/>
    </xf>
    <xf numFmtId="164" fontId="36" fillId="29" borderId="12"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10"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6" xfId="0" applyFont="1" applyFill="1" applyBorder="1" applyAlignment="1">
      <alignment horizontal="center" vertical="center" wrapText="1"/>
    </xf>
    <xf numFmtId="164" fontId="15" fillId="20" borderId="7" xfId="0" applyFont="1" applyFill="1" applyBorder="1" applyAlignment="1">
      <alignment horizontal="center" vertical="center" wrapText="1"/>
    </xf>
    <xf numFmtId="164" fontId="15" fillId="20" borderId="5"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25"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c238fb737c46bfb49348c408dbce1cc5" TargetMode="External"/><Relationship Id="rId13" Type="http://schemas.openxmlformats.org/officeDocument/2006/relationships/hyperlink" Target="https://ieeesa.webex.com/ieeesa/j.php?MTID=ma776a3fe779ca23c668305dfdb126418" TargetMode="External"/><Relationship Id="rId18" Type="http://schemas.openxmlformats.org/officeDocument/2006/relationships/hyperlink" Target="https://ieeesa.webex.com/ieeesa/j.php?MTID=m5e088fe846b52d664eec40374458986a" TargetMode="External"/><Relationship Id="rId3" Type="http://schemas.openxmlformats.org/officeDocument/2006/relationships/hyperlink" Target="https://ieeesa.webex.com/ieeesa/j.php?MTID=mc238fb737c46bfb49348c408dbce1cc5" TargetMode="External"/><Relationship Id="rId7" Type="http://schemas.openxmlformats.org/officeDocument/2006/relationships/hyperlink" Target="https://ieeesa.webex.com/ieeesa/j.php?MTID=m64d349ed52ad4e4cd25e7ba789783ee3" TargetMode="External"/><Relationship Id="rId12" Type="http://schemas.openxmlformats.org/officeDocument/2006/relationships/hyperlink" Target="https://ieeesa.webex.com/ieeesa/j.php?MTID=mc238fb737c46bfb49348c408dbce1cc5" TargetMode="External"/><Relationship Id="rId17" Type="http://schemas.openxmlformats.org/officeDocument/2006/relationships/hyperlink" Target="https://ieeesa.webex.com/ieeesa/j.php?MTID=ma776a3fe779ca23c668305dfdb126418" TargetMode="External"/><Relationship Id="rId2" Type="http://schemas.openxmlformats.org/officeDocument/2006/relationships/hyperlink" Target="https://ieeesa.webex.com/ieeesa/j.php?MTID=m64d349ed52ad4e4cd25e7ba789783ee3" TargetMode="External"/><Relationship Id="rId16" Type="http://schemas.openxmlformats.org/officeDocument/2006/relationships/hyperlink" Target="https://ieeesa.webex.com/ieeesa/j.php?MTID=mc238fb737c46bfb49348c408dbce1cc5"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a776a3fe779ca23c668305dfdb126418"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64d349ed52ad4e4cd25e7ba789783ee3" TargetMode="External"/><Relationship Id="rId5" Type="http://schemas.openxmlformats.org/officeDocument/2006/relationships/hyperlink" Target="https://ieeesa.webex.com/ieeesa/j.php?MTID=m5e088fe846b52d664eec40374458986a" TargetMode="External"/><Relationship Id="rId15" Type="http://schemas.openxmlformats.org/officeDocument/2006/relationships/hyperlink" Target="https://ieeesa.webex.com/ieeesa/j.php?MTID=m64d349ed52ad4e4cd25e7ba789783ee3" TargetMode="External"/><Relationship Id="rId10" Type="http://schemas.openxmlformats.org/officeDocument/2006/relationships/hyperlink" Target="https://ieeesa.webex.com/ieeesa/j.php?MTID=m5e088fe846b52d664eec40374458986a"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a776a3fe779ca23c668305dfdb126418" TargetMode="External"/><Relationship Id="rId9" Type="http://schemas.openxmlformats.org/officeDocument/2006/relationships/hyperlink" Target="https://ieeesa.webex.com/ieeesa/j.php?MTID=ma776a3fe779ca23c668305dfdb126418" TargetMode="External"/><Relationship Id="rId14" Type="http://schemas.openxmlformats.org/officeDocument/2006/relationships/hyperlink" Target="https://ieeesa.webex.com/ieeesa/j.php?MTID=m5e088fe846b52d664eec40374458986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97" zoomScale="150" zoomScaleNormal="150" workbookViewId="0">
      <selection activeCell="N13" sqref="N13"/>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197" t="str">
        <f>Registration!A1</f>
        <v>149th IEEE 802.15 WSN Session</v>
      </c>
      <c r="B1" s="198"/>
      <c r="C1" s="199"/>
      <c r="D1"/>
      <c r="E1"/>
      <c r="F1"/>
      <c r="G1"/>
      <c r="H1"/>
      <c r="I1" s="9"/>
    </row>
    <row r="2" spans="1:9" s="7" customFormat="1" ht="15" customHeight="1" thickBot="1" x14ac:dyDescent="0.4">
      <c r="A2" s="200" t="s">
        <v>50</v>
      </c>
      <c r="B2" s="201"/>
      <c r="C2" s="202"/>
      <c r="D2"/>
      <c r="E2"/>
      <c r="F2"/>
      <c r="G2"/>
      <c r="H2"/>
      <c r="I2" s="10"/>
    </row>
    <row r="3" spans="1:9" s="39" customFormat="1" ht="15" customHeight="1" thickBot="1" x14ac:dyDescent="0.35">
      <c r="A3" s="48" t="s">
        <v>18</v>
      </c>
      <c r="B3" s="49" t="s">
        <v>19</v>
      </c>
      <c r="C3" s="50" t="s">
        <v>47</v>
      </c>
      <c r="D3"/>
      <c r="E3"/>
      <c r="F3"/>
      <c r="G3"/>
      <c r="H3"/>
    </row>
    <row r="4" spans="1:9" s="39" customFormat="1" ht="15" customHeight="1" x14ac:dyDescent="0.3">
      <c r="A4" s="63" t="s">
        <v>116</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7" t="s">
        <v>252</v>
      </c>
      <c r="B1" s="198"/>
      <c r="C1" s="198"/>
      <c r="D1" s="198"/>
      <c r="E1" s="198"/>
      <c r="F1" s="198"/>
      <c r="G1" s="199"/>
      <c r="I1" s="9"/>
    </row>
    <row r="2" spans="1:9" s="7" customFormat="1" ht="15" customHeight="1" thickBot="1" x14ac:dyDescent="0.4">
      <c r="A2" s="200" t="s">
        <v>37</v>
      </c>
      <c r="B2" s="201"/>
      <c r="C2" s="201"/>
      <c r="D2" s="201"/>
      <c r="E2" s="201"/>
      <c r="F2" s="201"/>
      <c r="G2" s="202"/>
      <c r="I2" s="10"/>
    </row>
    <row r="3" spans="1:9" ht="15" customHeight="1" x14ac:dyDescent="0.25"/>
    <row r="4" spans="1:9" s="40" customFormat="1" ht="15" customHeight="1" x14ac:dyDescent="0.25">
      <c r="A4" s="203" t="s">
        <v>139</v>
      </c>
      <c r="B4" s="204"/>
      <c r="C4" s="204"/>
      <c r="D4" s="204"/>
      <c r="E4" s="204"/>
      <c r="F4" s="204"/>
      <c r="G4" s="205"/>
    </row>
    <row r="5" spans="1:9" s="40" customFormat="1" ht="15" customHeight="1" x14ac:dyDescent="0.25">
      <c r="A5" s="206"/>
      <c r="B5" s="207"/>
      <c r="C5" s="207"/>
      <c r="D5" s="207"/>
      <c r="E5" s="207"/>
      <c r="F5" s="207"/>
      <c r="G5" s="208"/>
    </row>
    <row r="6" spans="1:9" s="40" customFormat="1" ht="15" customHeight="1" x14ac:dyDescent="0.25">
      <c r="A6" s="206"/>
      <c r="B6" s="207"/>
      <c r="C6" s="207"/>
      <c r="D6" s="207"/>
      <c r="E6" s="207"/>
      <c r="F6" s="207"/>
      <c r="G6" s="208"/>
    </row>
    <row r="7" spans="1:9" s="40" customFormat="1" ht="15" customHeight="1" x14ac:dyDescent="0.25">
      <c r="A7" s="206"/>
      <c r="B7" s="207"/>
      <c r="C7" s="207"/>
      <c r="D7" s="207"/>
      <c r="E7" s="207"/>
      <c r="F7" s="207"/>
      <c r="G7" s="208"/>
    </row>
    <row r="8" spans="1:9" ht="15" customHeight="1" x14ac:dyDescent="0.25">
      <c r="A8" s="209"/>
      <c r="B8" s="210"/>
      <c r="C8" s="210"/>
      <c r="D8" s="210"/>
      <c r="E8" s="210"/>
      <c r="F8" s="210"/>
      <c r="G8" s="211"/>
    </row>
    <row r="9" spans="1:9" ht="14" x14ac:dyDescent="0.3">
      <c r="A9" s="47" t="s">
        <v>46</v>
      </c>
      <c r="B9" s="95" t="s">
        <v>38</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197" t="str">
        <f>Registration!A1</f>
        <v>149th IEEE 802.15 WSN Session</v>
      </c>
      <c r="B1" s="198"/>
      <c r="C1" s="198"/>
      <c r="D1" s="198"/>
      <c r="E1" s="198"/>
      <c r="F1" s="198"/>
      <c r="G1" s="199"/>
      <c r="I1" s="9"/>
    </row>
    <row r="2" spans="1:9" s="7" customFormat="1" ht="15" customHeight="1" thickBot="1" x14ac:dyDescent="0.4">
      <c r="A2" s="212" t="s">
        <v>220</v>
      </c>
      <c r="B2" s="213"/>
      <c r="C2" s="213"/>
      <c r="D2" s="213"/>
      <c r="E2" s="213"/>
      <c r="F2" s="213"/>
      <c r="G2" s="214"/>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2"/>
  <sheetViews>
    <sheetView zoomScaleNormal="100" workbookViewId="0">
      <pane xSplit="1" ySplit="3" topLeftCell="B20" activePane="bottomRight" state="frozen"/>
      <selection pane="topRight" activeCell="B1" sqref="B1"/>
      <selection pane="bottomLeft" activeCell="A4" sqref="A4"/>
      <selection pane="bottomRight" activeCell="C36" sqref="C36"/>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197" t="str">
        <f>Registration!A1</f>
        <v>149th IEEE 802.15 WSN Session</v>
      </c>
      <c r="B1" s="198"/>
      <c r="C1" s="198"/>
      <c r="D1" s="198"/>
      <c r="E1" s="198"/>
      <c r="F1" s="199"/>
      <c r="H1" s="9"/>
    </row>
    <row r="2" spans="1:8" s="7" customFormat="1" ht="15" customHeight="1" thickBot="1" x14ac:dyDescent="0.4">
      <c r="A2" s="215" t="s">
        <v>195</v>
      </c>
      <c r="B2" s="216"/>
      <c r="C2" s="217">
        <v>45361</v>
      </c>
      <c r="D2" s="217"/>
      <c r="E2" s="217"/>
      <c r="F2" s="218"/>
      <c r="H2" s="10"/>
    </row>
    <row r="3" spans="1:8" s="39" customFormat="1" ht="15" customHeight="1" thickBot="1" x14ac:dyDescent="0.35">
      <c r="A3" s="98" t="s">
        <v>44</v>
      </c>
      <c r="B3" s="100" t="s">
        <v>45</v>
      </c>
      <c r="C3" s="100" t="s">
        <v>49</v>
      </c>
      <c r="D3" s="68"/>
      <c r="E3" s="68"/>
      <c r="F3" s="69"/>
    </row>
    <row r="4" spans="1:8" s="39" customFormat="1" ht="15" customHeight="1" x14ac:dyDescent="0.25">
      <c r="A4" s="43">
        <v>1</v>
      </c>
      <c r="B4" s="61" t="s">
        <v>133</v>
      </c>
      <c r="C4" s="61" t="s">
        <v>27</v>
      </c>
    </row>
    <row r="5" spans="1:8" s="39" customFormat="1" ht="85" customHeight="1" x14ac:dyDescent="0.25">
      <c r="A5" s="43">
        <v>2</v>
      </c>
      <c r="B5" s="99" t="s">
        <v>176</v>
      </c>
      <c r="C5" s="61" t="s">
        <v>27</v>
      </c>
    </row>
    <row r="6" spans="1:8" s="39" customFormat="1" ht="15" customHeight="1" x14ac:dyDescent="0.25">
      <c r="A6" s="43">
        <v>3</v>
      </c>
      <c r="B6" s="99" t="s">
        <v>212</v>
      </c>
      <c r="C6" s="61" t="s">
        <v>27</v>
      </c>
    </row>
    <row r="7" spans="1:8" s="39" customFormat="1" ht="30" customHeight="1" x14ac:dyDescent="0.25">
      <c r="A7" s="43">
        <v>4</v>
      </c>
      <c r="B7" s="99" t="s">
        <v>232</v>
      </c>
      <c r="C7" s="61" t="s">
        <v>27</v>
      </c>
      <c r="D7" s="40"/>
    </row>
    <row r="8" spans="1:8" s="39" customFormat="1" ht="15" customHeight="1" x14ac:dyDescent="0.25">
      <c r="A8" s="43">
        <v>5</v>
      </c>
      <c r="B8" s="61" t="s">
        <v>179</v>
      </c>
      <c r="C8" s="61" t="s">
        <v>27</v>
      </c>
    </row>
    <row r="9" spans="1:8" s="39" customFormat="1" ht="15" customHeight="1" x14ac:dyDescent="0.25">
      <c r="A9" s="43"/>
      <c r="B9" s="41" t="s">
        <v>197</v>
      </c>
      <c r="C9" s="103" t="str">
        <f>_xlfn.CONCAT("2pm to 3:00pm on ",TEXT(('AC Opening'!$C$2),"DDD., MMM. DD, YYYY"))</f>
        <v>2pm to 3:00pm on Sun., Mar. 10, 2024</v>
      </c>
    </row>
    <row r="10" spans="1:8" s="39" customFormat="1" ht="15" customHeight="1" x14ac:dyDescent="0.25">
      <c r="A10" s="43"/>
      <c r="B10" s="41" t="s">
        <v>115</v>
      </c>
      <c r="C10" s="103" t="str">
        <f>_xlfn.CONCAT("4pm to 5:30pm on ",TEXT(('AC Opening'!$C$2),"DDD., MMM. DD, YYYY"))</f>
        <v>4pm to 5:30pm on Sun., Mar. 10, 2024</v>
      </c>
    </row>
    <row r="11" spans="1:8" s="39" customFormat="1" ht="15" customHeight="1" x14ac:dyDescent="0.25">
      <c r="A11" s="43"/>
      <c r="B11" s="41" t="s">
        <v>177</v>
      </c>
      <c r="C11" s="103" t="str">
        <f>_xlfn.CONCAT("5:30pm to 6:30pm on ",TEXT(('AC Opening'!$C$2),"DDD., MMM. DD, YYYY"))</f>
        <v>5:30pm to 6:30pm on Sun., Mar. 10, 2024</v>
      </c>
    </row>
    <row r="12" spans="1:8" s="39" customFormat="1" ht="15" customHeight="1" x14ac:dyDescent="0.25">
      <c r="A12" s="43"/>
      <c r="B12" s="41" t="s">
        <v>206</v>
      </c>
      <c r="C12" s="103" t="str">
        <f>_xlfn.CONCAT("8:00am to 10:00am on ",TEXT(('AC Opening'!$C$2)+1,"DDD., MMM. DD, YYYY"))</f>
        <v>8:00am to 10:00am on Mon., Mar. 11, 2024</v>
      </c>
    </row>
    <row r="13" spans="1:8" s="39" customFormat="1" ht="15" customHeight="1" x14ac:dyDescent="0.25">
      <c r="A13" s="43"/>
      <c r="B13" s="41" t="s">
        <v>205</v>
      </c>
      <c r="C13" s="103" t="s">
        <v>225</v>
      </c>
    </row>
    <row r="14" spans="1:8" s="39" customFormat="1" ht="15" customHeight="1" x14ac:dyDescent="0.25">
      <c r="A14" s="43"/>
      <c r="B14" s="41" t="s">
        <v>112</v>
      </c>
      <c r="C14" s="103" t="str">
        <f>_xlfn.CONCAT("10:30am to 12:30pm on ",TEXT(('AC Opening'!$C$2)+1,"DDD., MMM. DD, YYYY"))</f>
        <v>10:30am to 12:30pm on Mon., Mar. 11, 2024</v>
      </c>
    </row>
    <row r="15" spans="1:8" s="39" customFormat="1" ht="15" customHeight="1" x14ac:dyDescent="0.25">
      <c r="A15" s="43"/>
      <c r="B15" s="41" t="s">
        <v>178</v>
      </c>
      <c r="C15" s="103" t="str">
        <f>_xlfn.CONCAT("8:00am to 9:00am on ",TEXT(('AC Opening'!$C$2)+3,"DDD., MMM. DD, YYYY"))</f>
        <v>8:00am to 9:00am on Wed., Mar. 13, 2024</v>
      </c>
    </row>
    <row r="16" spans="1:8" s="39" customFormat="1" ht="15" customHeight="1" x14ac:dyDescent="0.25">
      <c r="A16" s="44"/>
      <c r="B16" s="41" t="s">
        <v>113</v>
      </c>
      <c r="C16" s="103" t="str">
        <f>_xlfn.CONCAT("10:30am to 11:30am on ",TEXT(('AC Opening'!$C$2)+3,"DDD., MMM. DD, YYYY"))</f>
        <v>10:30am to 11:30am on Wed., Mar. 13, 2024</v>
      </c>
    </row>
    <row r="17" spans="1:7" s="39" customFormat="1" ht="15" customHeight="1" x14ac:dyDescent="0.25">
      <c r="A17" s="44"/>
      <c r="B17" s="41" t="s">
        <v>216</v>
      </c>
      <c r="C17" s="103" t="str">
        <f>_xlfn.CONCAT("11:30am to 12:30pm on ",TEXT(('AC Opening'!$C$2)+3,"DDD., MMM. DD, YYYY"))</f>
        <v>11:30am to 12:30pm on Wed., Mar. 13, 2024</v>
      </c>
    </row>
    <row r="18" spans="1:7" s="39" customFormat="1" ht="15" customHeight="1" x14ac:dyDescent="0.25">
      <c r="A18" s="44"/>
      <c r="B18" s="41" t="s">
        <v>114</v>
      </c>
      <c r="C18" s="103" t="str">
        <f>_xlfn.CONCAT("4:00pm to 6:00pm on ",TEXT(('AC Opening'!$C$2)+4,"DDD., MMM. DD, YYYY"))</f>
        <v>4:00pm to 6:00pm on Thu., Mar. 14, 2024</v>
      </c>
    </row>
    <row r="19" spans="1:7" s="39" customFormat="1" ht="15" customHeight="1" x14ac:dyDescent="0.25">
      <c r="A19" s="44"/>
      <c r="B19" s="41" t="s">
        <v>207</v>
      </c>
      <c r="C19" s="103" t="s">
        <v>225</v>
      </c>
    </row>
    <row r="20" spans="1:7" s="39" customFormat="1" ht="15" customHeight="1" x14ac:dyDescent="0.25">
      <c r="A20" s="43">
        <v>6</v>
      </c>
      <c r="B20" s="61" t="s">
        <v>134</v>
      </c>
      <c r="C20" s="61" t="s">
        <v>27</v>
      </c>
    </row>
    <row r="21" spans="1:7" s="39" customFormat="1" ht="15" customHeight="1" x14ac:dyDescent="0.25">
      <c r="A21" s="44"/>
      <c r="B21" s="61" t="s">
        <v>149</v>
      </c>
      <c r="C21" s="61" t="s">
        <v>22</v>
      </c>
    </row>
    <row r="22" spans="1:7" s="39" customFormat="1" ht="15" customHeight="1" x14ac:dyDescent="0.25">
      <c r="A22" s="44"/>
      <c r="B22" s="61" t="s">
        <v>21</v>
      </c>
      <c r="C22" s="61" t="s">
        <v>22</v>
      </c>
    </row>
    <row r="23" spans="1:7" s="39" customFormat="1" ht="15" customHeight="1" x14ac:dyDescent="0.25">
      <c r="A23" s="44"/>
      <c r="B23" s="61" t="s">
        <v>198</v>
      </c>
      <c r="C23" s="61" t="s">
        <v>23</v>
      </c>
      <c r="F23" s="40"/>
      <c r="G23" s="40"/>
    </row>
    <row r="24" spans="1:7" s="39" customFormat="1" ht="15" customHeight="1" x14ac:dyDescent="0.25">
      <c r="A24" s="44"/>
      <c r="B24" s="61" t="s">
        <v>238</v>
      </c>
      <c r="C24" s="61" t="s">
        <v>23</v>
      </c>
    </row>
    <row r="25" spans="1:7" s="39" customFormat="1" ht="15" customHeight="1" x14ac:dyDescent="0.25">
      <c r="A25" s="44"/>
      <c r="B25" s="61" t="s">
        <v>150</v>
      </c>
      <c r="C25" s="61" t="s">
        <v>132</v>
      </c>
    </row>
    <row r="26" spans="1:7" s="39" customFormat="1" ht="15" customHeight="1" x14ac:dyDescent="0.25">
      <c r="A26" s="44"/>
      <c r="B26" s="61" t="s">
        <v>151</v>
      </c>
      <c r="C26" s="61" t="s">
        <v>25</v>
      </c>
    </row>
    <row r="27" spans="1:7" s="39" customFormat="1" ht="15" customHeight="1" x14ac:dyDescent="0.25">
      <c r="A27" s="44"/>
      <c r="B27" s="61" t="s">
        <v>152</v>
      </c>
      <c r="C27" s="61" t="s">
        <v>26</v>
      </c>
    </row>
    <row r="28" spans="1:7" s="39" customFormat="1" ht="15" customHeight="1" x14ac:dyDescent="0.25">
      <c r="A28" s="44"/>
      <c r="B28" s="61" t="s">
        <v>229</v>
      </c>
      <c r="C28" s="61" t="s">
        <v>26</v>
      </c>
    </row>
    <row r="29" spans="1:7" s="39" customFormat="1" ht="15" customHeight="1" x14ac:dyDescent="0.25">
      <c r="A29" s="44"/>
      <c r="B29" s="61" t="s">
        <v>153</v>
      </c>
      <c r="C29" s="61" t="s">
        <v>31</v>
      </c>
    </row>
    <row r="30" spans="1:7" s="39" customFormat="1" ht="15" customHeight="1" x14ac:dyDescent="0.25">
      <c r="A30" s="44"/>
      <c r="B30" s="61" t="s">
        <v>154</v>
      </c>
      <c r="C30" s="61" t="s">
        <v>27</v>
      </c>
      <c r="F30" s="40"/>
    </row>
    <row r="31" spans="1:7" s="39" customFormat="1" ht="15" customHeight="1" x14ac:dyDescent="0.25">
      <c r="A31" s="44"/>
      <c r="B31" s="61" t="s">
        <v>155</v>
      </c>
      <c r="C31" s="61" t="s">
        <v>24</v>
      </c>
      <c r="F31" s="40"/>
    </row>
    <row r="32" spans="1:7" s="39" customFormat="1" ht="15" customHeight="1" x14ac:dyDescent="0.25">
      <c r="A32" s="44"/>
      <c r="B32" s="61" t="s">
        <v>217</v>
      </c>
      <c r="C32" s="61" t="s">
        <v>233</v>
      </c>
    </row>
    <row r="33" spans="1:4" s="39" customFormat="1" ht="15" customHeight="1" x14ac:dyDescent="0.25">
      <c r="A33" s="43"/>
      <c r="B33" s="61" t="s">
        <v>226</v>
      </c>
      <c r="C33" s="61" t="s">
        <v>31</v>
      </c>
    </row>
    <row r="34" spans="1:4" s="39" customFormat="1" ht="15" customHeight="1" x14ac:dyDescent="0.25">
      <c r="A34" s="44"/>
      <c r="B34" s="61" t="s">
        <v>213</v>
      </c>
      <c r="C34" s="61" t="s">
        <v>31</v>
      </c>
    </row>
    <row r="35" spans="1:4" s="39" customFormat="1" ht="15" customHeight="1" x14ac:dyDescent="0.25">
      <c r="A35" s="44"/>
      <c r="B35" s="61" t="s">
        <v>278</v>
      </c>
      <c r="C35" s="61" t="s">
        <v>279</v>
      </c>
    </row>
    <row r="36" spans="1:4" s="39" customFormat="1" ht="15" customHeight="1" x14ac:dyDescent="0.25">
      <c r="A36" s="43">
        <v>7</v>
      </c>
      <c r="B36" s="61" t="s">
        <v>227</v>
      </c>
      <c r="C36" s="61" t="s">
        <v>27</v>
      </c>
    </row>
    <row r="37" spans="1:4" s="39" customFormat="1" ht="15" customHeight="1" x14ac:dyDescent="0.25">
      <c r="A37" s="43"/>
      <c r="B37" s="61" t="s">
        <v>253</v>
      </c>
      <c r="C37" s="61" t="s">
        <v>27</v>
      </c>
    </row>
    <row r="38" spans="1:4" s="39" customFormat="1" ht="15" customHeight="1" x14ac:dyDescent="0.25">
      <c r="A38" s="43">
        <v>8</v>
      </c>
      <c r="B38" s="61" t="s">
        <v>32</v>
      </c>
      <c r="C38" s="61" t="s">
        <v>27</v>
      </c>
    </row>
    <row r="39" spans="1:4" s="39" customFormat="1" ht="15" customHeight="1" x14ac:dyDescent="0.25">
      <c r="A39" s="43"/>
      <c r="B39" s="42" t="s">
        <v>254</v>
      </c>
      <c r="C39" s="61" t="s">
        <v>27</v>
      </c>
      <c r="D39" s="61"/>
    </row>
    <row r="40" spans="1:4" s="39" customFormat="1" ht="15" customHeight="1" x14ac:dyDescent="0.25">
      <c r="A40" s="43"/>
      <c r="B40" s="80" t="s">
        <v>240</v>
      </c>
      <c r="C40" s="61" t="s">
        <v>27</v>
      </c>
      <c r="D40" s="61"/>
    </row>
    <row r="41" spans="1:4" s="39" customFormat="1" ht="15" customHeight="1" x14ac:dyDescent="0.25">
      <c r="A41" s="43"/>
      <c r="B41" s="80" t="s">
        <v>234</v>
      </c>
      <c r="C41" s="61" t="s">
        <v>27</v>
      </c>
      <c r="D41" s="61"/>
    </row>
    <row r="42" spans="1:4" s="39" customFormat="1" ht="15" customHeight="1" x14ac:dyDescent="0.25">
      <c r="A42" s="43"/>
      <c r="B42" s="80"/>
      <c r="C42" s="61"/>
      <c r="D42" s="61"/>
    </row>
    <row r="43" spans="1:4" s="39" customFormat="1" ht="80" customHeight="1" x14ac:dyDescent="0.25">
      <c r="A43" s="43"/>
      <c r="B43" s="99" t="s">
        <v>228</v>
      </c>
      <c r="C43" s="61" t="s">
        <v>186</v>
      </c>
      <c r="D43" s="61"/>
    </row>
    <row r="44" spans="1:4" s="39" customFormat="1" ht="15" customHeight="1" x14ac:dyDescent="0.25">
      <c r="A44" s="43">
        <v>9</v>
      </c>
      <c r="B44" s="61" t="s">
        <v>160</v>
      </c>
      <c r="C44" s="61" t="s">
        <v>27</v>
      </c>
    </row>
    <row r="45" spans="1:4" s="39" customFormat="1" ht="15" customHeight="1" x14ac:dyDescent="0.25">
      <c r="A45" s="43"/>
      <c r="B45" s="61"/>
      <c r="C45" s="104"/>
    </row>
    <row r="46" spans="1:4" x14ac:dyDescent="0.25">
      <c r="B46" s="96"/>
    </row>
    <row r="47" spans="1:4" ht="20" x14ac:dyDescent="0.4">
      <c r="A47" s="46"/>
      <c r="C47" s="105"/>
    </row>
    <row r="48" spans="1:4" ht="18" x14ac:dyDescent="0.4">
      <c r="B48" s="102"/>
    </row>
    <row r="49" spans="2:3" ht="18" x14ac:dyDescent="0.4">
      <c r="B49" s="102"/>
      <c r="C49" s="106"/>
    </row>
    <row r="50" spans="2:3" ht="18" x14ac:dyDescent="0.4">
      <c r="B50" s="102"/>
      <c r="C50" s="106"/>
    </row>
    <row r="51" spans="2:3" ht="18" x14ac:dyDescent="0.4">
      <c r="B51" s="102"/>
      <c r="C51" s="106"/>
    </row>
    <row r="52" spans="2:3" ht="18" x14ac:dyDescent="0.4">
      <c r="B52" s="102"/>
      <c r="C52" s="106"/>
    </row>
    <row r="53" spans="2:3" ht="17.5" x14ac:dyDescent="0.35">
      <c r="C53" s="106"/>
    </row>
    <row r="54" spans="2:3" ht="18" x14ac:dyDescent="0.4">
      <c r="B54" s="102"/>
      <c r="C54" s="106"/>
    </row>
    <row r="55" spans="2:3" ht="18" x14ac:dyDescent="0.4">
      <c r="B55" s="102"/>
      <c r="C55" s="106"/>
    </row>
    <row r="56" spans="2:3" ht="17.5" x14ac:dyDescent="0.35">
      <c r="C56" s="106"/>
    </row>
    <row r="57" spans="2:3" ht="18" x14ac:dyDescent="0.4">
      <c r="B57" s="102"/>
      <c r="C57" s="105"/>
    </row>
    <row r="58" spans="2:3" ht="18" x14ac:dyDescent="0.4">
      <c r="B58" s="102"/>
      <c r="C58" s="106"/>
    </row>
    <row r="59" spans="2:3" ht="17.5" x14ac:dyDescent="0.35">
      <c r="C59" s="106"/>
    </row>
    <row r="60" spans="2:3" ht="18" x14ac:dyDescent="0.4">
      <c r="B60" s="102"/>
      <c r="C60" s="106"/>
    </row>
    <row r="61" spans="2:3" ht="17.5" x14ac:dyDescent="0.35">
      <c r="C61" s="106"/>
    </row>
    <row r="62" spans="2:3" ht="18" x14ac:dyDescent="0.4">
      <c r="B62" s="102"/>
      <c r="C62" s="106"/>
    </row>
    <row r="63" spans="2:3" ht="17.5" x14ac:dyDescent="0.35">
      <c r="C63" s="106"/>
    </row>
    <row r="64" spans="2:3" ht="18" x14ac:dyDescent="0.4">
      <c r="B64" s="102"/>
      <c r="C64" s="106"/>
    </row>
    <row r="65" spans="2:3" ht="18" x14ac:dyDescent="0.4">
      <c r="B65" s="102"/>
      <c r="C65" s="106"/>
    </row>
    <row r="66" spans="2:3" ht="17.5" x14ac:dyDescent="0.35">
      <c r="C66" s="106"/>
    </row>
    <row r="67" spans="2:3" ht="18" x14ac:dyDescent="0.4">
      <c r="B67" s="102"/>
      <c r="C67" s="106"/>
    </row>
    <row r="68" spans="2:3" ht="17.5" x14ac:dyDescent="0.35">
      <c r="C68" s="106"/>
    </row>
    <row r="69" spans="2:3" ht="18" x14ac:dyDescent="0.4">
      <c r="B69" s="102"/>
      <c r="C69" s="106"/>
    </row>
    <row r="70" spans="2:3" ht="17.5" x14ac:dyDescent="0.35">
      <c r="C70" s="106"/>
    </row>
    <row r="71" spans="2:3" ht="17.5" x14ac:dyDescent="0.35">
      <c r="C71" s="106"/>
    </row>
    <row r="72" spans="2:3" ht="17.5" x14ac:dyDescent="0.35">
      <c r="C72"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9"/>
  <sheetViews>
    <sheetView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197" t="str">
        <f>Registration!A1</f>
        <v>149th IEEE 802.15 WSN Session</v>
      </c>
      <c r="B1" s="198"/>
      <c r="C1" s="198"/>
      <c r="D1" s="198"/>
      <c r="E1" s="198"/>
      <c r="F1" s="199"/>
      <c r="H1" s="6"/>
      <c r="I1" s="6"/>
      <c r="J1" s="6"/>
      <c r="K1" s="6"/>
      <c r="L1" s="6"/>
    </row>
    <row r="2" spans="1:12" s="7" customFormat="1" ht="15" customHeight="1" thickBot="1" x14ac:dyDescent="0.4">
      <c r="A2" s="221" t="str">
        <f>_xlfn.CONCAT("Agenda for WG15 Opening Plenary - ",TEXT(('AC Opening'!C2)+1,"DDDD, MMMM DD, YYYY"))</f>
        <v>Agenda for WG15 Opening Plenary - Monday, March 11, 2024</v>
      </c>
      <c r="B2" s="222"/>
      <c r="C2" s="222"/>
      <c r="D2" s="222"/>
      <c r="E2" s="222"/>
      <c r="F2" s="223"/>
      <c r="H2" s="6"/>
      <c r="I2" s="6"/>
      <c r="J2" s="6"/>
      <c r="K2" s="6"/>
      <c r="L2" s="6"/>
    </row>
    <row r="3" spans="1:12" ht="25" customHeight="1" thickBot="1" x14ac:dyDescent="0.3">
      <c r="A3" s="65" t="s">
        <v>44</v>
      </c>
      <c r="B3" s="66" t="s">
        <v>48</v>
      </c>
      <c r="C3" s="67" t="s">
        <v>45</v>
      </c>
      <c r="D3" s="66" t="s">
        <v>49</v>
      </c>
      <c r="E3" s="219" t="s">
        <v>164</v>
      </c>
      <c r="F3" s="220"/>
      <c r="G3" s="64"/>
      <c r="H3" s="6"/>
      <c r="I3" s="6"/>
      <c r="J3" s="6"/>
      <c r="K3" s="6"/>
      <c r="L3" s="6"/>
    </row>
    <row r="4" spans="1:12" s="6" customFormat="1" ht="15" customHeight="1" x14ac:dyDescent="0.3">
      <c r="A4" s="4">
        <v>1</v>
      </c>
      <c r="B4" s="8" t="s">
        <v>7</v>
      </c>
      <c r="C4" s="23" t="s">
        <v>0</v>
      </c>
      <c r="D4" s="2" t="s">
        <v>27</v>
      </c>
      <c r="E4" s="1">
        <v>0</v>
      </c>
      <c r="F4" s="11">
        <f>TIME(11,0,0)</f>
        <v>0.45833333333333331</v>
      </c>
    </row>
    <row r="5" spans="1:12" s="6" customFormat="1" ht="15" customHeight="1" x14ac:dyDescent="0.3">
      <c r="A5" s="4">
        <v>1.1000000000000001</v>
      </c>
      <c r="B5" s="8" t="s">
        <v>4</v>
      </c>
      <c r="C5" s="2" t="s">
        <v>17</v>
      </c>
      <c r="D5" s="224" t="s">
        <v>31</v>
      </c>
      <c r="E5" s="225">
        <v>5</v>
      </c>
      <c r="F5" s="226">
        <f>F4+TIME(0,E4,0)</f>
        <v>0.45833333333333331</v>
      </c>
    </row>
    <row r="6" spans="1:12" s="6" customFormat="1" ht="30" customHeight="1" x14ac:dyDescent="0.3">
      <c r="A6" s="4" t="s">
        <v>13</v>
      </c>
      <c r="B6" s="8" t="s">
        <v>4</v>
      </c>
      <c r="C6" s="93" t="s">
        <v>181</v>
      </c>
      <c r="D6" s="224"/>
      <c r="E6" s="225"/>
      <c r="F6" s="226"/>
    </row>
    <row r="7" spans="1:12" s="6" customFormat="1" ht="45" customHeight="1" x14ac:dyDescent="0.3">
      <c r="A7" s="4" t="s">
        <v>14</v>
      </c>
      <c r="B7" s="8" t="s">
        <v>4</v>
      </c>
      <c r="C7" s="94" t="s">
        <v>180</v>
      </c>
      <c r="D7" s="224"/>
      <c r="E7" s="225"/>
      <c r="F7" s="226"/>
    </row>
    <row r="8" spans="1:12" s="6" customFormat="1" ht="15" customHeight="1" x14ac:dyDescent="0.3">
      <c r="A8" s="4" t="s">
        <v>15</v>
      </c>
      <c r="B8" s="8" t="s">
        <v>4</v>
      </c>
      <c r="C8" s="24" t="s">
        <v>221</v>
      </c>
      <c r="D8" s="224"/>
      <c r="E8" s="225"/>
      <c r="F8" s="226"/>
    </row>
    <row r="9" spans="1:12" s="6" customFormat="1" ht="15" customHeight="1" x14ac:dyDescent="0.3">
      <c r="A9" s="4" t="s">
        <v>35</v>
      </c>
      <c r="B9" s="8" t="s">
        <v>4</v>
      </c>
      <c r="C9" s="30" t="s">
        <v>148</v>
      </c>
      <c r="D9" s="224"/>
      <c r="E9" s="225"/>
      <c r="F9" s="226"/>
    </row>
    <row r="10" spans="1:12" s="6" customFormat="1" ht="30" customHeight="1" x14ac:dyDescent="0.3">
      <c r="A10" s="4" t="s">
        <v>51</v>
      </c>
      <c r="B10" s="8" t="s">
        <v>4</v>
      </c>
      <c r="C10" s="29" t="s">
        <v>211</v>
      </c>
      <c r="D10" s="224"/>
      <c r="E10" s="225"/>
      <c r="F10" s="226"/>
    </row>
    <row r="11" spans="1:12" s="6" customFormat="1" ht="15" customHeight="1" x14ac:dyDescent="0.3">
      <c r="A11" s="4" t="s">
        <v>117</v>
      </c>
      <c r="B11" s="8" t="s">
        <v>4</v>
      </c>
      <c r="C11" s="29" t="s">
        <v>135</v>
      </c>
      <c r="D11" s="224"/>
      <c r="E11" s="225"/>
      <c r="F11" s="226"/>
    </row>
    <row r="12" spans="1:12" s="6" customFormat="1" ht="15" customHeight="1" x14ac:dyDescent="0.3">
      <c r="A12" s="4" t="s">
        <v>243</v>
      </c>
      <c r="B12" s="8" t="s">
        <v>4</v>
      </c>
      <c r="C12" s="31" t="s">
        <v>255</v>
      </c>
      <c r="D12" s="2" t="s">
        <v>31</v>
      </c>
      <c r="E12" s="8">
        <v>1</v>
      </c>
      <c r="F12" s="11">
        <f>F5+TIME(0,E5,0)</f>
        <v>0.46180555555555552</v>
      </c>
    </row>
    <row r="13" spans="1:12" s="6" customFormat="1" ht="15" customHeight="1" x14ac:dyDescent="0.3">
      <c r="A13" s="4" t="s">
        <v>244</v>
      </c>
      <c r="B13" s="8" t="s">
        <v>4</v>
      </c>
      <c r="C13" s="31" t="s">
        <v>242</v>
      </c>
      <c r="D13" s="2" t="s">
        <v>31</v>
      </c>
      <c r="E13" s="8">
        <v>0</v>
      </c>
      <c r="F13" s="11">
        <f>F12+TIME(0,E12,0)</f>
        <v>0.46249999999999997</v>
      </c>
    </row>
    <row r="14" spans="1:12" s="6" customFormat="1" ht="15" customHeight="1" x14ac:dyDescent="0.3">
      <c r="A14" s="4">
        <v>1.2</v>
      </c>
      <c r="B14" s="8" t="s">
        <v>3</v>
      </c>
      <c r="C14" s="28" t="s">
        <v>16</v>
      </c>
      <c r="D14" s="2" t="s">
        <v>27</v>
      </c>
      <c r="E14" s="8">
        <v>1</v>
      </c>
      <c r="F14" s="11">
        <f>F13+TIME(0,E13,0)</f>
        <v>0.46249999999999997</v>
      </c>
    </row>
    <row r="15" spans="1:12" s="6" customFormat="1" ht="30" customHeight="1" x14ac:dyDescent="0.3">
      <c r="A15" s="4">
        <v>1.3</v>
      </c>
      <c r="B15" s="8" t="s">
        <v>4</v>
      </c>
      <c r="C15" s="35" t="s">
        <v>182</v>
      </c>
      <c r="D15" s="224" t="s">
        <v>27</v>
      </c>
      <c r="E15" s="225">
        <v>6</v>
      </c>
      <c r="F15" s="226">
        <f>F14+TIME(0,E14,0)</f>
        <v>0.46319444444444441</v>
      </c>
    </row>
    <row r="16" spans="1:12" s="6" customFormat="1" ht="30" customHeight="1" x14ac:dyDescent="0.3">
      <c r="A16" s="4">
        <v>1.4</v>
      </c>
      <c r="B16" s="8" t="s">
        <v>4</v>
      </c>
      <c r="C16" s="35" t="s">
        <v>183</v>
      </c>
      <c r="D16" s="224"/>
      <c r="E16" s="225"/>
      <c r="F16" s="226"/>
    </row>
    <row r="17" spans="1:255" s="6" customFormat="1" ht="30" customHeight="1" x14ac:dyDescent="0.3">
      <c r="A17" s="4" t="s">
        <v>119</v>
      </c>
      <c r="B17" s="8" t="s">
        <v>4</v>
      </c>
      <c r="C17" s="35" t="s">
        <v>184</v>
      </c>
      <c r="D17" s="224"/>
      <c r="E17" s="225"/>
      <c r="F17" s="226"/>
    </row>
    <row r="18" spans="1:255" s="6" customFormat="1" ht="15" customHeight="1" x14ac:dyDescent="0.3">
      <c r="A18" s="4" t="s">
        <v>120</v>
      </c>
      <c r="B18" s="8" t="s">
        <v>2</v>
      </c>
      <c r="C18" s="28" t="s">
        <v>257</v>
      </c>
      <c r="D18" s="2" t="s">
        <v>27</v>
      </c>
      <c r="E18" s="8">
        <v>1</v>
      </c>
      <c r="F18" s="11">
        <f>F15+TIME(0,E15,0)</f>
        <v>0.46736111111111106</v>
      </c>
    </row>
    <row r="19" spans="1:255" s="6" customFormat="1" ht="15" customHeight="1" x14ac:dyDescent="0.3">
      <c r="A19" s="4" t="s">
        <v>121</v>
      </c>
      <c r="B19" s="8" t="s">
        <v>2</v>
      </c>
      <c r="C19" s="1" t="s">
        <v>271</v>
      </c>
      <c r="D19" s="2" t="s">
        <v>27</v>
      </c>
      <c r="E19" s="8">
        <v>1</v>
      </c>
      <c r="F19" s="11">
        <f t="shared" ref="F19:F66" si="0">F18+TIME(0,E18,0)</f>
        <v>0.4680555555555555</v>
      </c>
    </row>
    <row r="20" spans="1:255" customFormat="1" ht="15" customHeight="1" x14ac:dyDescent="0.3">
      <c r="A20" s="2">
        <v>1.8</v>
      </c>
      <c r="B20" s="2" t="s">
        <v>4</v>
      </c>
      <c r="C20" s="71" t="s">
        <v>236</v>
      </c>
      <c r="D20" s="2" t="s">
        <v>27</v>
      </c>
      <c r="E20" s="1">
        <v>1</v>
      </c>
      <c r="F20" s="11">
        <f t="shared" si="0"/>
        <v>0.46874999999999994</v>
      </c>
    </row>
    <row r="21" spans="1:255" s="6" customFormat="1" ht="15" customHeight="1" x14ac:dyDescent="0.3">
      <c r="A21" s="21"/>
      <c r="B21" s="8"/>
      <c r="D21" s="2"/>
      <c r="E21" s="8"/>
      <c r="F21" s="11">
        <f t="shared" si="0"/>
        <v>0.46944444444444439</v>
      </c>
    </row>
    <row r="22" spans="1:255" s="6" customFormat="1" ht="15" customHeight="1" x14ac:dyDescent="0.3">
      <c r="A22" s="4">
        <v>2</v>
      </c>
      <c r="B22" s="8" t="s">
        <v>7</v>
      </c>
      <c r="C22" s="28" t="s">
        <v>11</v>
      </c>
      <c r="D22" s="2"/>
      <c r="E22" s="8"/>
      <c r="F22" s="11">
        <f t="shared" si="0"/>
        <v>0.46944444444444439</v>
      </c>
    </row>
    <row r="23" spans="1:255" s="8" customFormat="1" ht="15" customHeight="1" x14ac:dyDescent="0.3">
      <c r="A23" s="4">
        <v>2.1</v>
      </c>
      <c r="B23" s="8" t="s">
        <v>4</v>
      </c>
      <c r="C23" s="107" t="s">
        <v>235</v>
      </c>
      <c r="D23" s="2" t="s">
        <v>27</v>
      </c>
      <c r="E23" s="8">
        <v>1</v>
      </c>
      <c r="F23" s="11">
        <f t="shared" si="0"/>
        <v>0.46944444444444439</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218</v>
      </c>
      <c r="D24" s="2" t="s">
        <v>22</v>
      </c>
      <c r="E24" s="8">
        <v>1</v>
      </c>
      <c r="F24" s="11">
        <f t="shared" si="0"/>
        <v>0.47013888888888883</v>
      </c>
    </row>
    <row r="25" spans="1:255" s="18" customFormat="1" ht="15" customHeight="1" x14ac:dyDescent="0.3">
      <c r="A25" s="4">
        <v>2.2999999999999998</v>
      </c>
      <c r="B25" s="1" t="s">
        <v>4</v>
      </c>
      <c r="C25" s="108" t="s">
        <v>272</v>
      </c>
      <c r="D25" s="2" t="s">
        <v>27</v>
      </c>
      <c r="E25" s="8">
        <v>1</v>
      </c>
      <c r="F25" s="11">
        <f t="shared" si="0"/>
        <v>0.47083333333333327</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208</v>
      </c>
      <c r="D26" s="2" t="s">
        <v>27</v>
      </c>
      <c r="E26" s="8">
        <v>1</v>
      </c>
      <c r="F26" s="11">
        <f t="shared" si="0"/>
        <v>0.47152777777777771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241</v>
      </c>
      <c r="B27" s="1" t="s">
        <v>4</v>
      </c>
      <c r="C27" s="109" t="str">
        <f>'AC Opening'!B6</f>
        <v>WG ADMIN ITEMS - N/A</v>
      </c>
      <c r="D27" s="2" t="s">
        <v>273</v>
      </c>
      <c r="E27" s="8">
        <v>15</v>
      </c>
      <c r="F27" s="11">
        <f t="shared" si="0"/>
        <v>0.47222222222222215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118</v>
      </c>
      <c r="B28" s="1" t="s">
        <v>4</v>
      </c>
      <c r="C28" s="109" t="s">
        <v>256</v>
      </c>
      <c r="D28" s="2" t="s">
        <v>27</v>
      </c>
      <c r="E28" s="8">
        <v>2</v>
      </c>
      <c r="F28" s="11">
        <f t="shared" si="0"/>
        <v>0.48263888888888884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258</v>
      </c>
      <c r="B29" s="1" t="s">
        <v>4</v>
      </c>
      <c r="C29" s="109" t="s">
        <v>259</v>
      </c>
      <c r="D29" s="2" t="s">
        <v>27</v>
      </c>
      <c r="E29" s="8">
        <v>2</v>
      </c>
      <c r="F29" s="11">
        <f t="shared" si="0"/>
        <v>0.48402777777777772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260</v>
      </c>
      <c r="B30" s="2" t="s">
        <v>4</v>
      </c>
      <c r="C30" s="29" t="s">
        <v>268</v>
      </c>
      <c r="D30" s="2" t="s">
        <v>265</v>
      </c>
      <c r="E30" s="8">
        <v>2</v>
      </c>
      <c r="F30" s="11">
        <f t="shared" si="0"/>
        <v>0.48541666666666661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261</v>
      </c>
      <c r="B31" s="2" t="s">
        <v>2</v>
      </c>
      <c r="C31" s="29" t="s">
        <v>275</v>
      </c>
      <c r="D31" s="2" t="s">
        <v>265</v>
      </c>
      <c r="E31" s="8">
        <v>2</v>
      </c>
      <c r="F31" s="11">
        <f t="shared" si="0"/>
        <v>0.48680555555555549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262</v>
      </c>
      <c r="B32" s="2" t="s">
        <v>2</v>
      </c>
      <c r="C32" s="29" t="s">
        <v>274</v>
      </c>
      <c r="D32" s="2" t="s">
        <v>265</v>
      </c>
      <c r="E32" s="8">
        <v>2</v>
      </c>
      <c r="F32" s="11">
        <f t="shared" si="0"/>
        <v>0.48819444444444438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6"/>
      <c r="D33" s="2"/>
      <c r="E33" s="1"/>
      <c r="F33" s="11">
        <f t="shared" si="0"/>
        <v>0.48958333333333326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123</v>
      </c>
      <c r="D34" s="2"/>
      <c r="E34" s="1"/>
      <c r="F34" s="11">
        <f t="shared" si="0"/>
        <v>0.48958333333333326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41</v>
      </c>
      <c r="B35" s="2" t="s">
        <v>4</v>
      </c>
      <c r="C35" s="1" t="s">
        <v>263</v>
      </c>
      <c r="D35" s="224" t="s">
        <v>27</v>
      </c>
      <c r="E35" s="227">
        <v>5</v>
      </c>
      <c r="F35" s="226">
        <f t="shared" si="0"/>
        <v>0.48958333333333326</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124</v>
      </c>
      <c r="B36" s="2" t="s">
        <v>4</v>
      </c>
      <c r="C36" s="31" t="s">
        <v>264</v>
      </c>
      <c r="D36" s="224"/>
      <c r="E36" s="227"/>
      <c r="F36" s="226"/>
    </row>
    <row r="37" spans="1:255" customFormat="1" ht="15" customHeight="1" x14ac:dyDescent="0.3">
      <c r="A37" s="4" t="s">
        <v>125</v>
      </c>
      <c r="B37" s="2" t="s">
        <v>4</v>
      </c>
      <c r="C37" s="29" t="str">
        <f>_xlfn.CONCAT("The 802 Wireless Chairs Adv. Committee will be held 4pm to 5:30pm on Sun. May 12, 2024")</f>
        <v>The 802 Wireless Chairs Adv. Committee will be held 4pm to 5:30pm on Sun. May 12, 2024</v>
      </c>
      <c r="D37" s="224"/>
      <c r="E37" s="227"/>
      <c r="F37" s="226"/>
      <c r="I37" s="29"/>
    </row>
    <row r="38" spans="1:255" customFormat="1" ht="15" customHeight="1" x14ac:dyDescent="0.3">
      <c r="A38" s="4" t="s">
        <v>126</v>
      </c>
      <c r="B38" s="2" t="s">
        <v>4</v>
      </c>
      <c r="C38" s="29" t="str">
        <f>_xlfn.CONCAT("The 802.15 AC will be held ","5:30 to 6:30pm on Sun. May 12, 2024")</f>
        <v>The 802.15 AC will be held 5:30 to 6:30pm on Sun. May 12, 2024</v>
      </c>
      <c r="D38" s="224"/>
      <c r="E38" s="227"/>
      <c r="F38" s="226"/>
    </row>
    <row r="39" spans="1:255" customFormat="1" ht="60" customHeight="1" x14ac:dyDescent="0.3">
      <c r="A39" s="4" t="s">
        <v>127</v>
      </c>
      <c r="B39" s="2" t="s">
        <v>4</v>
      </c>
      <c r="C39" s="31" t="s">
        <v>277</v>
      </c>
      <c r="D39" s="224"/>
      <c r="E39" s="227"/>
      <c r="F39" s="226"/>
    </row>
    <row r="40" spans="1:255" customFormat="1" ht="140" customHeight="1" x14ac:dyDescent="0.3">
      <c r="A40" s="4" t="s">
        <v>128</v>
      </c>
      <c r="B40" s="2" t="s">
        <v>4</v>
      </c>
      <c r="C40" s="31" t="s">
        <v>223</v>
      </c>
      <c r="D40" s="224"/>
      <c r="E40" s="227"/>
      <c r="F40" s="226"/>
    </row>
    <row r="41" spans="1:255" ht="15" customHeight="1" x14ac:dyDescent="0.3">
      <c r="A41" s="4" t="s">
        <v>42</v>
      </c>
      <c r="B41" s="2" t="s">
        <v>4</v>
      </c>
      <c r="C41" s="1" t="s">
        <v>237</v>
      </c>
      <c r="D41" s="2" t="s">
        <v>27</v>
      </c>
      <c r="E41" s="8">
        <v>0</v>
      </c>
      <c r="F41" s="11">
        <f>F35+TIME(0,E35,0)</f>
        <v>0.49305555555555547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74"/>
      <c r="D42" s="2"/>
      <c r="E42" s="8"/>
      <c r="F42" s="11">
        <f t="shared" si="0"/>
        <v>0.49305555555555547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136</v>
      </c>
      <c r="D43" s="2" t="s">
        <v>27</v>
      </c>
      <c r="E43" s="8">
        <v>0</v>
      </c>
      <c r="F43" s="11">
        <f t="shared" si="0"/>
        <v>0.49305555555555547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269</v>
      </c>
      <c r="B44" s="2" t="s">
        <v>3</v>
      </c>
      <c r="C44" s="2" t="str">
        <f>'AC Opening'!B21</f>
        <v>TG 4ab UWB-NG Amendment</v>
      </c>
      <c r="D44" s="2" t="str">
        <f>'AC Opening'!C21</f>
        <v>Rolfe</v>
      </c>
      <c r="E44" s="8">
        <v>2</v>
      </c>
      <c r="F44" s="11">
        <f t="shared" si="0"/>
        <v>0.49305555555555547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SC WNG</v>
      </c>
      <c r="D45" s="2" t="str">
        <f>'AC Opening'!C22</f>
        <v>Rolfe</v>
      </c>
      <c r="E45" s="8">
        <v>2</v>
      </c>
      <c r="F45" s="11">
        <f t="shared" si="0"/>
        <v>0.49444444444444435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TG 4ac Privacy Amendment</v>
      </c>
      <c r="D46" s="2" t="str">
        <f>'AC Opening'!C23</f>
        <v>Kivinen</v>
      </c>
      <c r="E46" s="8">
        <v>2</v>
      </c>
      <c r="F46" s="11">
        <f t="shared" si="0"/>
        <v>0.49583333333333324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SC IETF - update at WG15 Mid-Week</v>
      </c>
      <c r="D47" s="2" t="str">
        <f>'AC Opening'!C24</f>
        <v>Kivinen</v>
      </c>
      <c r="E47" s="8">
        <v>2</v>
      </c>
      <c r="F47" s="11">
        <f t="shared" si="0"/>
        <v>0.49722222222222212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TG 4me Revision to 2020</v>
      </c>
      <c r="D48" s="2" t="str">
        <f>'AC Opening'!C25</f>
        <v>Stuebing</v>
      </c>
      <c r="E48" s="8">
        <v>2</v>
      </c>
      <c r="F48" s="11">
        <f t="shared" si="0"/>
        <v>0.49861111111111101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TG 6ma BAN/VAN Revision</v>
      </c>
      <c r="D49" s="2" t="str">
        <f>'AC Opening'!C26</f>
        <v>Kohno</v>
      </c>
      <c r="E49" s="8">
        <v>2</v>
      </c>
      <c r="F49" s="11">
        <f t="shared" si="0"/>
        <v>0.49999999999999989</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7a OCC Amendment</v>
      </c>
      <c r="D50" s="2" t="str">
        <f>'AC Opening'!C27</f>
        <v>Jang</v>
      </c>
      <c r="E50" s="8">
        <v>2</v>
      </c>
      <c r="F50" s="11">
        <f t="shared" si="0"/>
        <v>0.50138888888888877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IG NG-OCC</v>
      </c>
      <c r="D51" s="2" t="str">
        <f>'AC Opening'!C28</f>
        <v>Jang</v>
      </c>
      <c r="E51" s="8">
        <v>2</v>
      </c>
      <c r="F51" s="11">
        <f t="shared" si="0"/>
        <v>0.50277777777777766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TG 14 UWB-AHN New Standard - IN HIBERNATION</v>
      </c>
      <c r="D52" s="2" t="str">
        <f>'AC Opening'!C29</f>
        <v>Beecher</v>
      </c>
      <c r="E52" s="8">
        <v>0</v>
      </c>
      <c r="F52" s="11">
        <f t="shared" si="0"/>
        <v>0.50416666666666654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209</v>
      </c>
      <c r="B53" s="2" t="s">
        <v>3</v>
      </c>
      <c r="C53" s="2" t="str">
        <f>'AC Opening'!B30</f>
        <v>TG 15 NB-AHN New Standard - IN HIBERNATION</v>
      </c>
      <c r="D53" s="2" t="str">
        <f>'AC Opening'!C30</f>
        <v>Powell</v>
      </c>
      <c r="E53" s="8">
        <v>0</v>
      </c>
      <c r="F53" s="11">
        <f t="shared" si="0"/>
        <v>0.50416666666666654</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16t Lic-NB Amendment</v>
      </c>
      <c r="D54" s="2" t="str">
        <f>'AC Opening'!C31</f>
        <v>Godfrey</v>
      </c>
      <c r="E54" s="8">
        <v>2</v>
      </c>
      <c r="F54" s="11">
        <f t="shared" si="0"/>
        <v>0.50416666666666654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SG SUN PHYs (TG4ad)</v>
      </c>
      <c r="D55" s="2" t="str">
        <f>'AC Opening'!C32</f>
        <v>Robert</v>
      </c>
      <c r="E55" s="8">
        <v>2</v>
      </c>
      <c r="F55" s="11">
        <f t="shared" si="0"/>
        <v>0.50555555555555542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210</v>
      </c>
      <c r="B56" s="2" t="s">
        <v>3</v>
      </c>
      <c r="C56" s="2" t="str">
        <f>'AC Opening'!B33</f>
        <v>Joint .1/.15 Mtg. - not meeting</v>
      </c>
      <c r="D56" s="2" t="str">
        <f>'AC Opening'!C33</f>
        <v>Beecher</v>
      </c>
      <c r="E56" s="8">
        <v>2</v>
      </c>
      <c r="F56" s="11">
        <f t="shared" si="0"/>
        <v>0.50694444444444431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SC MAINT/RULES</v>
      </c>
      <c r="D57" s="2" t="str">
        <f>'AC Opening'!C34</f>
        <v>Beecher</v>
      </c>
      <c r="E57" s="8">
        <v>2</v>
      </c>
      <c r="F57" s="11">
        <f t="shared" si="0"/>
        <v>0.50833333333333319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280</v>
      </c>
      <c r="B58" s="2" t="s">
        <v>3</v>
      </c>
      <c r="C58" s="2" t="str">
        <f>'AC Opening'!B35</f>
        <v>SC THz</v>
      </c>
      <c r="D58" s="2" t="str">
        <f>'AC Opening'!C35</f>
        <v>Kurner</v>
      </c>
      <c r="E58" s="8">
        <v>0</v>
      </c>
      <c r="F58" s="11">
        <f t="shared" si="0"/>
        <v>0.50972222222222208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13"/>
      <c r="D59" s="2"/>
      <c r="E59" s="8"/>
      <c r="F59" s="11">
        <f t="shared" si="0"/>
        <v>0.50972222222222208</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40</v>
      </c>
      <c r="B60" s="2" t="s">
        <v>7</v>
      </c>
      <c r="C60" s="1" t="s">
        <v>9</v>
      </c>
      <c r="D60" s="2" t="s">
        <v>27</v>
      </c>
      <c r="E60" s="8">
        <v>1</v>
      </c>
      <c r="F60" s="11">
        <f t="shared" si="0"/>
        <v>0.50972222222222208</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row>
    <row r="61" spans="1:255" ht="15" customHeight="1" x14ac:dyDescent="0.3">
      <c r="A61" s="21"/>
      <c r="B61" s="2"/>
      <c r="C61" s="22"/>
      <c r="D61" s="2"/>
      <c r="E61" s="8"/>
      <c r="F61" s="11">
        <f t="shared" si="0"/>
        <v>0.51041666666666652</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customFormat="1" x14ac:dyDescent="0.3">
      <c r="A62" s="4" t="s">
        <v>129</v>
      </c>
      <c r="B62" s="2" t="s">
        <v>7</v>
      </c>
      <c r="C62" s="22" t="s">
        <v>172</v>
      </c>
      <c r="D62" s="2" t="s">
        <v>27</v>
      </c>
      <c r="E62" s="1">
        <v>1</v>
      </c>
      <c r="F62" s="11">
        <f t="shared" si="0"/>
        <v>0.51041666666666652</v>
      </c>
    </row>
    <row r="63" spans="1:255" ht="15" customHeight="1" x14ac:dyDescent="0.3">
      <c r="A63" s="21">
        <v>6.1</v>
      </c>
      <c r="B63" s="2"/>
      <c r="C63" s="22" t="s">
        <v>267</v>
      </c>
      <c r="D63" s="2" t="s">
        <v>266</v>
      </c>
      <c r="E63" s="8">
        <v>0</v>
      </c>
      <c r="F63" s="11">
        <f t="shared" si="0"/>
        <v>0.51111111111111096</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21"/>
      <c r="B64" s="2"/>
      <c r="C64" s="22"/>
      <c r="D64" s="2"/>
      <c r="E64" s="8"/>
      <c r="F64" s="11">
        <f t="shared" si="0"/>
        <v>0.51111111111111096</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43</v>
      </c>
      <c r="B65" s="2" t="s">
        <v>2</v>
      </c>
      <c r="C65" s="2" t="s">
        <v>12</v>
      </c>
      <c r="D65" s="2" t="s">
        <v>27</v>
      </c>
      <c r="E65" s="8">
        <v>0</v>
      </c>
      <c r="F65" s="11">
        <f t="shared" si="0"/>
        <v>0.51111111111111096</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C66" s="2"/>
      <c r="D66" s="2"/>
      <c r="E66" s="8"/>
      <c r="F66" s="11">
        <f t="shared" si="0"/>
        <v>0.51111111111111096</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8"/>
      <c r="F67" s="1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21"/>
      <c r="B68" s="2" t="s">
        <v>5</v>
      </c>
      <c r="C68" s="14" t="s">
        <v>6</v>
      </c>
      <c r="D68" s="2"/>
      <c r="E68" s="8" t="s">
        <v>5</v>
      </c>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ht="15" customHeight="1" x14ac:dyDescent="0.3">
      <c r="A69" s="21" t="s">
        <v>5</v>
      </c>
      <c r="B69" s="2"/>
      <c r="C69" s="5" t="s">
        <v>10</v>
      </c>
      <c r="D69" s="2"/>
      <c r="E69" s="8"/>
      <c r="F69" s="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5" x14ac:dyDescent="0.3">
      <c r="A70" s="21"/>
      <c r="B70" s="2"/>
      <c r="C70" s="14" t="s">
        <v>1</v>
      </c>
      <c r="D70" s="2"/>
      <c r="E70" s="8"/>
      <c r="F70" s="11"/>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C76" s="15"/>
      <c r="E76" s="15"/>
      <c r="F76" s="15"/>
    </row>
    <row r="77" spans="1:255" x14ac:dyDescent="0.25">
      <c r="C77" s="15"/>
      <c r="E77" s="15"/>
      <c r="F77" s="15"/>
    </row>
    <row r="78" spans="1:255" x14ac:dyDescent="0.25">
      <c r="A78" s="15"/>
      <c r="C78" s="15"/>
      <c r="E78" s="15"/>
      <c r="F78" s="15"/>
    </row>
    <row r="79" spans="1:255" x14ac:dyDescent="0.25">
      <c r="A79" s="15"/>
      <c r="C79" s="15"/>
      <c r="E79" s="15"/>
      <c r="F79" s="15"/>
    </row>
    <row r="80" spans="1:255" x14ac:dyDescent="0.25">
      <c r="A80" s="15"/>
    </row>
    <row r="81" spans="1:6" x14ac:dyDescent="0.25">
      <c r="A81" s="15"/>
    </row>
    <row r="82" spans="1:6" x14ac:dyDescent="0.25">
      <c r="A82" s="15"/>
    </row>
    <row r="93" spans="1:6" x14ac:dyDescent="0.25">
      <c r="A93" s="15"/>
    </row>
    <row r="94" spans="1:6" ht="16.5" customHeight="1" x14ac:dyDescent="0.25">
      <c r="A94" s="15"/>
    </row>
    <row r="95" spans="1:6" ht="16.5" customHeight="1" x14ac:dyDescent="0.25">
      <c r="A95" s="15"/>
      <c r="C95" s="15"/>
      <c r="E95" s="15"/>
      <c r="F95" s="15"/>
    </row>
    <row r="96" spans="1:6" ht="16.5" customHeight="1" x14ac:dyDescent="0.25">
      <c r="A96" s="15"/>
      <c r="C96" s="15"/>
      <c r="E96" s="15"/>
      <c r="F96" s="15"/>
    </row>
    <row r="97" s="15" customFormat="1" ht="16.5" customHeight="1" x14ac:dyDescent="0.25"/>
    <row r="98" s="15" customFormat="1" ht="16.5" customHeight="1" x14ac:dyDescent="0.25"/>
    <row r="99" s="15" customFormat="1" x14ac:dyDescent="0.25"/>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4:A65 A27:A28 A59:A6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7"/>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197" t="str">
        <f>Registration!A1</f>
        <v>149th IEEE 802.15 WSN Session</v>
      </c>
      <c r="B1" s="198"/>
      <c r="C1" s="198"/>
      <c r="D1" s="198"/>
      <c r="E1" s="198"/>
      <c r="F1" s="199"/>
      <c r="H1" s="9"/>
    </row>
    <row r="2" spans="1:8" s="7" customFormat="1" ht="15" customHeight="1" thickBot="1" x14ac:dyDescent="0.4">
      <c r="A2" s="212" t="str">
        <f>_xlfn.CONCAT("Agenda for WG15 AC Mtg. - ",TEXT(('AC Opening'!C2)+3,"DDDD, MMMM DD, YYYY"))</f>
        <v>Agenda for WG15 AC Mtg. - Wednesday, March 13, 2024</v>
      </c>
      <c r="B2" s="213"/>
      <c r="C2" s="213"/>
      <c r="D2" s="213"/>
      <c r="E2" s="213"/>
      <c r="F2" s="214"/>
      <c r="H2" s="10"/>
    </row>
    <row r="3" spans="1:8" s="39" customFormat="1" ht="15" customHeight="1" thickBot="1" x14ac:dyDescent="0.35">
      <c r="A3" s="98" t="s">
        <v>44</v>
      </c>
      <c r="B3" s="100" t="s">
        <v>45</v>
      </c>
      <c r="C3" s="100" t="s">
        <v>49</v>
      </c>
      <c r="D3" s="100" t="s">
        <v>165</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174</v>
      </c>
      <c r="C8" s="61" t="str">
        <f>'AC Opening'!C8</f>
        <v>Powell</v>
      </c>
      <c r="D8" s="61"/>
    </row>
    <row r="9" spans="1:8" s="39" customFormat="1" ht="15" customHeight="1" x14ac:dyDescent="0.25">
      <c r="A9" s="43">
        <f>'AC Opening'!A20</f>
        <v>6</v>
      </c>
      <c r="B9" s="61" t="s">
        <v>170</v>
      </c>
      <c r="C9" s="61" t="str">
        <f>'AC Opening'!C8</f>
        <v>Powell</v>
      </c>
      <c r="D9" s="104"/>
    </row>
    <row r="10" spans="1:8" s="39" customFormat="1" ht="50" customHeight="1" x14ac:dyDescent="0.25">
      <c r="A10" s="44"/>
      <c r="B10" s="61" t="str">
        <f>'AC Opening'!B21</f>
        <v>TG 4ab UWB-NG Amendment</v>
      </c>
      <c r="C10" s="61" t="str">
        <f>'AC Opening'!C21</f>
        <v>Rolfe</v>
      </c>
      <c r="D10" s="99" t="s">
        <v>122</v>
      </c>
    </row>
    <row r="11" spans="1:8" s="39" customFormat="1" ht="50" customHeight="1" x14ac:dyDescent="0.25">
      <c r="A11" s="43"/>
      <c r="B11" s="61" t="str">
        <f>'AC Opening'!B22</f>
        <v>SC WNG</v>
      </c>
      <c r="C11" s="61" t="str">
        <f>'AC Opening'!C22</f>
        <v>Rolfe</v>
      </c>
      <c r="D11" s="99" t="s">
        <v>122</v>
      </c>
    </row>
    <row r="12" spans="1:8" s="39" customFormat="1" ht="50" customHeight="1" x14ac:dyDescent="0.25">
      <c r="A12" s="44"/>
      <c r="B12" s="61" t="str">
        <f>'AC Opening'!B23</f>
        <v>TG 4ac Privacy Amendment</v>
      </c>
      <c r="C12" s="61" t="str">
        <f>'AC Opening'!C23</f>
        <v>Kivinen</v>
      </c>
      <c r="D12" s="99" t="s">
        <v>122</v>
      </c>
    </row>
    <row r="13" spans="1:8" s="39" customFormat="1" ht="50" customHeight="1" x14ac:dyDescent="0.25">
      <c r="A13" s="44"/>
      <c r="B13" s="61" t="str">
        <f>'AC Opening'!B24</f>
        <v>SC IETF - update at WG15 Mid-Week</v>
      </c>
      <c r="C13" s="61" t="str">
        <f>'AC Opening'!C24</f>
        <v>Kivinen</v>
      </c>
      <c r="D13" s="99" t="s">
        <v>122</v>
      </c>
    </row>
    <row r="14" spans="1:8" s="39" customFormat="1" ht="50" customHeight="1" x14ac:dyDescent="0.25">
      <c r="A14" s="44"/>
      <c r="B14" s="61" t="str">
        <f>'AC Opening'!B25</f>
        <v>TG 4me Revision to 2020</v>
      </c>
      <c r="C14" s="61" t="str">
        <f>'AC Opening'!C25</f>
        <v>Stuebing</v>
      </c>
      <c r="D14" s="99" t="s">
        <v>122</v>
      </c>
    </row>
    <row r="15" spans="1:8" s="39" customFormat="1" ht="50" customHeight="1" x14ac:dyDescent="0.25">
      <c r="A15" s="44"/>
      <c r="B15" s="61" t="str">
        <f>'AC Opening'!B26</f>
        <v>TG 6ma BAN/VAN Revision</v>
      </c>
      <c r="C15" s="61" t="str">
        <f>'AC Opening'!C26</f>
        <v>Kohno</v>
      </c>
      <c r="D15" s="99" t="s">
        <v>122</v>
      </c>
    </row>
    <row r="16" spans="1:8" s="39" customFormat="1" ht="50" customHeight="1" x14ac:dyDescent="0.25">
      <c r="A16" s="44"/>
      <c r="B16" s="61" t="str">
        <f>'AC Opening'!B27</f>
        <v>TG 7a OCC Amendment</v>
      </c>
      <c r="C16" s="61" t="str">
        <f>'AC Opening'!C27</f>
        <v>Jang</v>
      </c>
      <c r="D16" s="99" t="s">
        <v>245</v>
      </c>
    </row>
    <row r="17" spans="1:4" s="39" customFormat="1" ht="15" customHeight="1" x14ac:dyDescent="0.25">
      <c r="A17" s="44"/>
      <c r="B17" s="61" t="str">
        <f>'AC Opening'!B29</f>
        <v>TG 14 UWB-AHN New Standard - IN HIBERNATION</v>
      </c>
      <c r="C17" s="61" t="str">
        <f>'AC Opening'!C29</f>
        <v>Beecher</v>
      </c>
      <c r="D17" s="99" t="s">
        <v>174</v>
      </c>
    </row>
    <row r="18" spans="1:4" s="39" customFormat="1" ht="15" customHeight="1" x14ac:dyDescent="0.25">
      <c r="A18" s="44"/>
      <c r="B18" s="61" t="str">
        <f>'AC Opening'!B30</f>
        <v>TG 15 NB-AHN New Standard - IN HIBERNATION</v>
      </c>
      <c r="C18" s="61" t="str">
        <f>'AC Opening'!C30</f>
        <v>Powell</v>
      </c>
      <c r="D18" s="99" t="s">
        <v>174</v>
      </c>
    </row>
    <row r="19" spans="1:4" s="39" customFormat="1" ht="50" customHeight="1" x14ac:dyDescent="0.25">
      <c r="A19" s="44"/>
      <c r="B19" s="61" t="str">
        <f>'AC Opening'!B31</f>
        <v>TG 16t Lic-NB Amendment</v>
      </c>
      <c r="C19" s="61" t="str">
        <f>'AC Opening'!C31</f>
        <v>Godfrey</v>
      </c>
      <c r="D19" s="99" t="s">
        <v>122</v>
      </c>
    </row>
    <row r="20" spans="1:4" s="39" customFormat="1" ht="50" customHeight="1" x14ac:dyDescent="0.25">
      <c r="A20" s="43"/>
      <c r="B20" s="61" t="str">
        <f>'AC Opening'!B32</f>
        <v>SG SUN PHYs (TG4ad)</v>
      </c>
      <c r="C20" s="61" t="str">
        <f>'AC Opening'!C32</f>
        <v>Robert</v>
      </c>
      <c r="D20" s="99" t="s">
        <v>122</v>
      </c>
    </row>
    <row r="21" spans="1:4" s="39" customFormat="1" ht="50" customHeight="1" x14ac:dyDescent="0.25">
      <c r="A21" s="44"/>
      <c r="B21" s="61" t="str">
        <f>'AC Opening'!B33</f>
        <v>Joint .1/.15 Mtg. - not meeting</v>
      </c>
      <c r="C21" s="61" t="str">
        <f>'AC Opening'!C33</f>
        <v>Beecher</v>
      </c>
      <c r="D21" s="99" t="s">
        <v>122</v>
      </c>
    </row>
    <row r="22" spans="1:4" s="39" customFormat="1" ht="50" customHeight="1" x14ac:dyDescent="0.25">
      <c r="A22" s="44"/>
      <c r="B22" s="61" t="str">
        <f>'AC Opening'!B34</f>
        <v>SC MAINT/RULES</v>
      </c>
      <c r="C22" s="61" t="str">
        <f>'AC Opening'!C34</f>
        <v>Beecher</v>
      </c>
      <c r="D22" s="99" t="s">
        <v>122</v>
      </c>
    </row>
    <row r="23" spans="1:4" s="39" customFormat="1" ht="50" customHeight="1" x14ac:dyDescent="0.25">
      <c r="A23" s="44"/>
      <c r="B23" s="61" t="str">
        <f>'AC Opening'!B35</f>
        <v>SC THz</v>
      </c>
      <c r="C23" s="61" t="str">
        <f>'AC Opening'!C35</f>
        <v>Kurner</v>
      </c>
      <c r="D23" s="99" t="s">
        <v>122</v>
      </c>
    </row>
    <row r="24" spans="1:4" s="39" customFormat="1" ht="15" customHeight="1" x14ac:dyDescent="0.25">
      <c r="A24" s="43">
        <v>6</v>
      </c>
      <c r="B24" s="61" t="str">
        <f>'AC Opening'!B36</f>
        <v>Plans for March Mtg.</v>
      </c>
      <c r="C24" s="61" t="str">
        <f>'AC Opening'!C36</f>
        <v>Powell</v>
      </c>
      <c r="D24" s="104"/>
    </row>
    <row r="25" spans="1:4" s="39" customFormat="1" ht="15" customHeight="1" x14ac:dyDescent="0.25">
      <c r="A25" s="43"/>
      <c r="B25" s="61" t="str">
        <f>'AC Opening'!B37</f>
        <v>Plans for May Mtg.</v>
      </c>
      <c r="C25" s="61" t="str">
        <f>'AC Opening'!C37</f>
        <v>Powell</v>
      </c>
      <c r="D25" s="104"/>
    </row>
    <row r="26" spans="1:4" s="39" customFormat="1" ht="15" customHeight="1" x14ac:dyDescent="0.25">
      <c r="A26" s="43">
        <v>7</v>
      </c>
      <c r="B26" s="61" t="str">
        <f>'AC Opening'!B38</f>
        <v xml:space="preserve">AoB: </v>
      </c>
      <c r="C26" s="61" t="str">
        <f>'AC Opening'!C38</f>
        <v>Powell</v>
      </c>
      <c r="D26" s="104"/>
    </row>
    <row r="27" spans="1:4" s="39" customFormat="1" ht="15" customHeight="1" x14ac:dyDescent="0.25">
      <c r="A27" s="43"/>
      <c r="B27" s="42" t="str">
        <f>'AC Opening'!B39</f>
        <v>Submitted TG4ad PAR approval for March NesCom agenda</v>
      </c>
      <c r="C27" s="61" t="str">
        <f>'AC Opening'!C39</f>
        <v>Powell</v>
      </c>
      <c r="D27" s="104"/>
    </row>
    <row r="28" spans="1:4" x14ac:dyDescent="0.25">
      <c r="B28" s="42" t="str">
        <f>'AC Opening'!B40</f>
        <v>2024 802 Elections</v>
      </c>
      <c r="C28" s="61" t="str">
        <f>'AC Opening'!C40</f>
        <v>Powell</v>
      </c>
    </row>
    <row r="29" spans="1:4" ht="15" customHeight="1" x14ac:dyDescent="0.25">
      <c r="B29" s="42" t="str">
        <f>'AC Opening'!B41</f>
        <v>802.15 WSNs 150th Session Shirts</v>
      </c>
      <c r="C29" s="61" t="str">
        <f>'AC Opening'!C41</f>
        <v>Powell</v>
      </c>
    </row>
    <row r="30" spans="1:4" ht="15" customHeight="1" x14ac:dyDescent="0.25">
      <c r="B30" s="42">
        <f>'AC Opening'!B42</f>
        <v>0</v>
      </c>
      <c r="C30" s="61">
        <f>'AC Opening'!C42</f>
        <v>0</v>
      </c>
    </row>
    <row r="31" spans="1:4" ht="80" customHeight="1" x14ac:dyDescent="0.25">
      <c r="B31" s="96" t="str">
        <f>'AC Opening'!B43</f>
        <v xml:space="preserve">    Motions @ EOW
        - …
        - …
        - …
        - …
        - …</v>
      </c>
      <c r="C31" s="61" t="str">
        <f>'AC Opening'!C43</f>
        <v>All</v>
      </c>
    </row>
    <row r="32" spans="1:4" ht="15" customHeight="1" x14ac:dyDescent="0.25">
      <c r="A32" s="43">
        <v>8</v>
      </c>
      <c r="B32" s="61" t="s">
        <v>187</v>
      </c>
      <c r="C32" s="61" t="str">
        <f>'AC Opening'!C44</f>
        <v>Powell</v>
      </c>
    </row>
    <row r="33" spans="2:3" x14ac:dyDescent="0.25">
      <c r="B33" s="61"/>
      <c r="C33" s="61"/>
    </row>
    <row r="34" spans="2:3" x14ac:dyDescent="0.25">
      <c r="B34" s="61"/>
      <c r="C34" s="61"/>
    </row>
    <row r="35" spans="2:3" ht="18" x14ac:dyDescent="0.4">
      <c r="B35" s="102"/>
      <c r="C35" s="106"/>
    </row>
    <row r="36" spans="2:3" ht="18" x14ac:dyDescent="0.4">
      <c r="B36" s="102"/>
      <c r="C36" s="106"/>
    </row>
    <row r="37" spans="2:3" ht="18" x14ac:dyDescent="0.4">
      <c r="B37" s="102"/>
      <c r="C37" s="106"/>
    </row>
    <row r="38" spans="2:3" ht="17.5" x14ac:dyDescent="0.35">
      <c r="C38" s="106"/>
    </row>
    <row r="39" spans="2:3" ht="18" x14ac:dyDescent="0.4">
      <c r="B39" s="102"/>
      <c r="C39" s="106"/>
    </row>
    <row r="40" spans="2:3" ht="18" x14ac:dyDescent="0.4">
      <c r="B40" s="102"/>
      <c r="C40" s="106"/>
    </row>
    <row r="41" spans="2:3" ht="17.5" x14ac:dyDescent="0.35">
      <c r="C41" s="106"/>
    </row>
    <row r="42" spans="2:3" ht="18" x14ac:dyDescent="0.4">
      <c r="B42" s="102"/>
      <c r="C42" s="105"/>
    </row>
    <row r="43" spans="2:3" ht="18" x14ac:dyDescent="0.4">
      <c r="B43" s="102"/>
      <c r="C43" s="106"/>
    </row>
    <row r="44" spans="2:3" ht="17.5" x14ac:dyDescent="0.35">
      <c r="C44" s="106"/>
    </row>
    <row r="45" spans="2:3" ht="18" x14ac:dyDescent="0.4">
      <c r="B45" s="102"/>
      <c r="C45" s="106"/>
    </row>
    <row r="46" spans="2:3" ht="17.5" x14ac:dyDescent="0.35">
      <c r="C46" s="106"/>
    </row>
    <row r="47" spans="2:3" ht="18" x14ac:dyDescent="0.4">
      <c r="B47" s="102"/>
      <c r="C47" s="106"/>
    </row>
    <row r="48" spans="2:3" ht="17.5" x14ac:dyDescent="0.35">
      <c r="C48" s="106"/>
    </row>
    <row r="49" spans="2:3" ht="18" x14ac:dyDescent="0.4">
      <c r="B49" s="102"/>
      <c r="C49" s="106"/>
    </row>
    <row r="50" spans="2:3" ht="18" x14ac:dyDescent="0.4">
      <c r="B50" s="102"/>
      <c r="C50" s="106"/>
    </row>
    <row r="51" spans="2:3" ht="17.5" x14ac:dyDescent="0.35">
      <c r="C51" s="106"/>
    </row>
    <row r="52" spans="2:3" ht="18" x14ac:dyDescent="0.4">
      <c r="B52" s="102"/>
      <c r="C52" s="106"/>
    </row>
    <row r="53" spans="2:3" ht="17.5" x14ac:dyDescent="0.35">
      <c r="C53" s="106"/>
    </row>
    <row r="54" spans="2:3" ht="18" x14ac:dyDescent="0.4">
      <c r="B54" s="102"/>
      <c r="C54" s="106"/>
    </row>
    <row r="55" spans="2:3" ht="17.5" x14ac:dyDescent="0.35">
      <c r="C55" s="106"/>
    </row>
    <row r="56" spans="2:3" ht="17.5" x14ac:dyDescent="0.35">
      <c r="C56" s="106"/>
    </row>
    <row r="57" spans="2:3" ht="17.5" x14ac:dyDescent="0.35">
      <c r="C57"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6"/>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97" t="str">
        <f>Registration!A1</f>
        <v>149th IEEE 802.15 WSN Session</v>
      </c>
      <c r="B1" s="198"/>
      <c r="C1" s="198"/>
      <c r="D1" s="198"/>
      <c r="E1" s="198"/>
      <c r="F1" s="199"/>
      <c r="H1" s="9"/>
    </row>
    <row r="2" spans="1:255" s="7" customFormat="1" ht="15" customHeight="1" thickBot="1" x14ac:dyDescent="0.4">
      <c r="A2" s="221" t="str">
        <f>_xlfn.CONCAT("Agenda for WG15 Mid-Week Plenary - ",TEXT(('AC Opening'!C2)+3,"DDDD, MMMM DD, YYYY"))</f>
        <v>Agenda for WG15 Mid-Week Plenary - Wednesday, March 13, 2024</v>
      </c>
      <c r="B2" s="222"/>
      <c r="C2" s="222"/>
      <c r="D2" s="222"/>
      <c r="E2" s="222"/>
      <c r="F2" s="223"/>
      <c r="H2" s="10"/>
    </row>
    <row r="3" spans="1:255" ht="25" customHeight="1" thickBot="1" x14ac:dyDescent="0.3">
      <c r="A3" s="65" t="s">
        <v>44</v>
      </c>
      <c r="B3" s="66" t="s">
        <v>48</v>
      </c>
      <c r="C3" s="67" t="s">
        <v>45</v>
      </c>
      <c r="D3" s="66" t="s">
        <v>49</v>
      </c>
      <c r="E3" s="219" t="s">
        <v>164</v>
      </c>
      <c r="F3" s="220"/>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24" t="str">
        <f>'WG Opening'!D5</f>
        <v>Beecher</v>
      </c>
      <c r="E5" s="225">
        <v>5</v>
      </c>
      <c r="F5" s="226">
        <f t="shared" ref="F5:F51" si="0">F4+TIME(0,E4,0)</f>
        <v>0.4375</v>
      </c>
    </row>
    <row r="6" spans="1:255" s="6" customFormat="1" ht="30" customHeight="1" x14ac:dyDescent="0.3">
      <c r="A6" s="4" t="s">
        <v>13</v>
      </c>
      <c r="B6" s="8" t="s">
        <v>4</v>
      </c>
      <c r="C6" s="93" t="s">
        <v>181</v>
      </c>
      <c r="D6" s="224"/>
      <c r="E6" s="225"/>
      <c r="F6" s="226"/>
    </row>
    <row r="7" spans="1:255" s="6" customFormat="1" ht="45" customHeight="1" x14ac:dyDescent="0.3">
      <c r="A7" s="4" t="s">
        <v>14</v>
      </c>
      <c r="B7" s="8" t="s">
        <v>4</v>
      </c>
      <c r="C7" s="94" t="s">
        <v>180</v>
      </c>
      <c r="D7" s="224"/>
      <c r="E7" s="225"/>
      <c r="F7" s="226"/>
    </row>
    <row r="8" spans="1:255" s="6" customFormat="1" ht="15" customHeight="1" x14ac:dyDescent="0.3">
      <c r="A8" s="4" t="s">
        <v>15</v>
      </c>
      <c r="B8" s="8" t="s">
        <v>4</v>
      </c>
      <c r="C8" s="72" t="str">
        <f>'WG Opening'!C8</f>
        <v>This Mtg. is being held Mixed-Mode as per the vote in the 802 LMSC</v>
      </c>
      <c r="D8" s="224"/>
      <c r="E8" s="225"/>
      <c r="F8" s="226"/>
    </row>
    <row r="9" spans="1:255" s="6" customFormat="1" ht="15" customHeight="1" x14ac:dyDescent="0.3">
      <c r="A9" s="4" t="s">
        <v>35</v>
      </c>
      <c r="B9" s="8" t="s">
        <v>4</v>
      </c>
      <c r="C9" s="72" t="str">
        <f>'WG Opening'!C9</f>
        <v>DirectVoteLive (DVL) for Closing Plenary [rem: highly recomm. to use one email for all 802 items]</v>
      </c>
      <c r="D9" s="224"/>
      <c r="E9" s="225"/>
      <c r="F9" s="226"/>
    </row>
    <row r="10" spans="1:255" s="6" customFormat="1" ht="30" customHeight="1" x14ac:dyDescent="0.3">
      <c r="A10" s="4" t="s">
        <v>51</v>
      </c>
      <c r="B10" s="8" t="s">
        <v>4</v>
      </c>
      <c r="C10" s="72" t="str">
        <f>'WG Opening'!C10</f>
        <v>All motions for WG closing are due to WG Chair (Clint Powell), and WG Vice-Chair (Phil Beecher) immediately after the close of your last mtg.</v>
      </c>
      <c r="D10" s="224"/>
      <c r="E10" s="225"/>
      <c r="F10" s="226"/>
    </row>
    <row r="11" spans="1:255" s="6" customFormat="1" ht="15" customHeight="1" x14ac:dyDescent="0.3">
      <c r="A11" s="4" t="s">
        <v>117</v>
      </c>
      <c r="B11" s="8" t="s">
        <v>4</v>
      </c>
      <c r="C11" s="72" t="str">
        <f>'WG Opening'!C11</f>
        <v>Mixed-Mode Meeting Ground Rules &amp; 75% Criteria</v>
      </c>
      <c r="D11" s="224"/>
      <c r="E11" s="225"/>
      <c r="F11" s="226"/>
    </row>
    <row r="12" spans="1:255" s="6" customFormat="1" ht="15" customHeight="1" x14ac:dyDescent="0.3">
      <c r="A12" s="4" t="s">
        <v>243</v>
      </c>
      <c r="B12" s="196" t="str">
        <f>'WG Opening'!B12</f>
        <v>II</v>
      </c>
      <c r="C12" s="72" t="str">
        <f>'WG Opening'!C12</f>
        <v>2024 802 Elections Today</v>
      </c>
      <c r="D12" s="196" t="str">
        <f>'WG Opening'!D12</f>
        <v>Beecher</v>
      </c>
      <c r="E12" s="196">
        <f>'WG Opening'!E12</f>
        <v>1</v>
      </c>
      <c r="F12" s="11">
        <f>F5+TIME(0,E5,0)</f>
        <v>0.44097222222222221</v>
      </c>
    </row>
    <row r="13" spans="1:255" s="6" customFormat="1" ht="15" customHeight="1" x14ac:dyDescent="0.3">
      <c r="A13" s="4" t="s">
        <v>244</v>
      </c>
      <c r="B13" s="196" t="str">
        <f>'WG Opening'!B13</f>
        <v>II</v>
      </c>
      <c r="C13" s="72" t="str">
        <f>'WG Opening'!C13</f>
        <v>802.15 150th Session (May 2024 in Warsaw Poland) Shirts</v>
      </c>
      <c r="D13" s="196" t="str">
        <f>'WG Opening'!D13</f>
        <v>Beecher</v>
      </c>
      <c r="E13" s="196">
        <f>'WG Opening'!E13</f>
        <v>0</v>
      </c>
      <c r="F13" s="11">
        <f>F12+TIME(0,E12,0)</f>
        <v>0.44166666666666665</v>
      </c>
    </row>
    <row r="14" spans="1:255" s="6" customFormat="1" ht="15" customHeight="1" x14ac:dyDescent="0.3">
      <c r="A14" s="4"/>
      <c r="B14" s="8"/>
      <c r="D14" s="2"/>
      <c r="E14" s="8"/>
      <c r="F14" s="11">
        <f>F13+TIME(0,E13,0)</f>
        <v>0.44166666666666665</v>
      </c>
    </row>
    <row r="15" spans="1:255" s="6" customFormat="1" ht="15" customHeight="1" x14ac:dyDescent="0.3">
      <c r="A15" s="4">
        <v>2</v>
      </c>
      <c r="B15" s="8" t="s">
        <v>7</v>
      </c>
      <c r="C15" s="2" t="str">
        <f>'WG Opening'!C22</f>
        <v>GENERAL AND ADMINISTRATIVE</v>
      </c>
      <c r="D15" s="2"/>
      <c r="E15" s="8"/>
      <c r="F15" s="11">
        <f t="shared" si="0"/>
        <v>0.44166666666666665</v>
      </c>
    </row>
    <row r="16" spans="1:255" ht="15" customHeight="1" x14ac:dyDescent="0.3">
      <c r="A16" s="4" t="s">
        <v>111</v>
      </c>
      <c r="B16" s="1" t="s">
        <v>4</v>
      </c>
      <c r="C16" s="109" t="str">
        <f>'WG Opening'!C27</f>
        <v>WG ADMIN ITEMS - N/A</v>
      </c>
      <c r="D16" s="2" t="str">
        <f>'WG Opening'!D27</f>
        <v>Krieger</v>
      </c>
      <c r="E16" s="8">
        <v>0</v>
      </c>
      <c r="F16" s="11">
        <f t="shared" si="0"/>
        <v>0.44166666666666665</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0.44166666666666665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Opening'!C34</f>
        <v>FUTURE MTGS AND POLLS</v>
      </c>
      <c r="D18" s="2"/>
      <c r="E18" s="1"/>
      <c r="F18" s="11">
        <f t="shared" si="0"/>
        <v>0.44166666666666665</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41</v>
      </c>
      <c r="B19" s="2" t="s">
        <v>4</v>
      </c>
      <c r="C19" s="1" t="str">
        <f>'WG Opening'!C35</f>
        <v>MAY 2024 802 PLENARY MIXED MODE MTG. - PLAN OF RECORD AND MTG INFO</v>
      </c>
      <c r="D19" s="224" t="str">
        <f>'WG Opening'!D35</f>
        <v>Powell</v>
      </c>
      <c r="E19" s="227">
        <v>5</v>
      </c>
      <c r="F19" s="226">
        <f t="shared" si="0"/>
        <v>0.44166666666666665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124</v>
      </c>
      <c r="B20" s="2" t="s">
        <v>4</v>
      </c>
      <c r="C20" s="31" t="str">
        <f>'WG Opening'!C36</f>
        <v>802.15 WG will hold its session May 12-17, 2024, with the in-person part being held at the Warsaw Marriott @ Warsaw, Poland</v>
      </c>
      <c r="D20" s="224"/>
      <c r="E20" s="227"/>
      <c r="F20" s="226"/>
    </row>
    <row r="21" spans="1:255" customFormat="1" ht="15" customHeight="1" x14ac:dyDescent="0.3">
      <c r="A21" s="4" t="s">
        <v>125</v>
      </c>
      <c r="B21" s="2" t="s">
        <v>4</v>
      </c>
      <c r="C21" s="29" t="str">
        <f>'WG Opening'!C37</f>
        <v>The 802 Wireless Chairs Adv. Committee will be held 4pm to 5:30pm on Sun. May 12, 2024</v>
      </c>
      <c r="D21" s="224"/>
      <c r="E21" s="227"/>
      <c r="F21" s="226"/>
    </row>
    <row r="22" spans="1:255" customFormat="1" ht="15" customHeight="1" x14ac:dyDescent="0.3">
      <c r="A22" s="4" t="s">
        <v>126</v>
      </c>
      <c r="B22" s="2" t="s">
        <v>4</v>
      </c>
      <c r="C22" s="29" t="str">
        <f>'WG Opening'!C38</f>
        <v>The 802.15 AC will be held 5:30 to 6:30pm on Sun. May 12, 2024</v>
      </c>
      <c r="D22" s="224"/>
      <c r="E22" s="227"/>
      <c r="F22" s="226"/>
    </row>
    <row r="23" spans="1:255" customFormat="1" ht="60" customHeight="1" x14ac:dyDescent="0.3">
      <c r="A23" s="4" t="s">
        <v>127</v>
      </c>
      <c r="B23" s="2" t="s">
        <v>4</v>
      </c>
      <c r="C23" s="31" t="str">
        <f>'WG Opening'!C39</f>
        <v>802 (in-person) Mtg. Registration Fees &amp; Deadlines have been set at $600 until Friday, April 5th, 2024, $800 through Friday, May 3rd, 2024, and $1000 after Friday, May 3rd, 2024 
Additional In Hotel Stay Discount of $300
Student Rate $100</v>
      </c>
      <c r="D23" s="224"/>
      <c r="E23" s="227"/>
      <c r="F23" s="226"/>
    </row>
    <row r="24" spans="1:255" customFormat="1" ht="140" customHeight="1" x14ac:dyDescent="0.3">
      <c r="A24" s="4" t="s">
        <v>128</v>
      </c>
      <c r="B24" s="2" t="s">
        <v>4</v>
      </c>
      <c r="C24" s="31"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24"/>
      <c r="E24" s="227"/>
      <c r="F24" s="226"/>
    </row>
    <row r="25" spans="1:255" customFormat="1" ht="15" customHeight="1" x14ac:dyDescent="0.3">
      <c r="A25" s="4"/>
      <c r="B25" s="2"/>
      <c r="C25" s="31"/>
      <c r="D25" s="193"/>
      <c r="E25" s="195"/>
      <c r="F25" s="194"/>
    </row>
    <row r="26" spans="1:255" customFormat="1" ht="15" customHeight="1" x14ac:dyDescent="0.3">
      <c r="A26" s="4"/>
      <c r="B26" s="2"/>
      <c r="C26" s="31"/>
      <c r="D26" s="193"/>
      <c r="E26" s="195"/>
      <c r="F26" s="194"/>
    </row>
    <row r="27" spans="1:255" ht="15" customHeight="1" x14ac:dyDescent="0.3">
      <c r="A27" s="4" t="s">
        <v>42</v>
      </c>
      <c r="B27" s="2" t="s">
        <v>4</v>
      </c>
      <c r="C27" s="71" t="str">
        <f>'WG Opening'!C41</f>
        <v>POLLS - In person and ePolls</v>
      </c>
      <c r="D27" s="1" t="str">
        <f>'WG Opening'!D41</f>
        <v>Powell</v>
      </c>
      <c r="E27" s="8">
        <v>0</v>
      </c>
      <c r="F27" s="11">
        <f>F19+TIME(0,E19,0)</f>
        <v>0.44513888888888886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0.44513888888888886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Opening'!A43, "")</f>
        <v>4</v>
      </c>
      <c r="B29" s="2" t="s">
        <v>7</v>
      </c>
      <c r="C29" s="2" t="s">
        <v>137</v>
      </c>
      <c r="D29" s="2" t="str">
        <f>'WG Opening'!D43</f>
        <v>Powell</v>
      </c>
      <c r="E29" s="8">
        <v>0</v>
      </c>
      <c r="F29" s="11">
        <f t="shared" si="0"/>
        <v>0.44513888888888886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Opening'!A44, "")</f>
        <v>4.1</v>
      </c>
      <c r="B30" s="2" t="str">
        <f>'WG Opening'!B44</f>
        <v>DT</v>
      </c>
      <c r="C30" s="8" t="str">
        <f>'WG Opening'!C44</f>
        <v>TG 4ab UWB-NG Amendment</v>
      </c>
      <c r="D30" s="2" t="str">
        <f>'WG Opening'!D44</f>
        <v>Rolfe</v>
      </c>
      <c r="E30" s="8">
        <v>2</v>
      </c>
      <c r="F30" s="11">
        <f t="shared" si="0"/>
        <v>0.44513888888888886</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Opening'!A45, "")</f>
        <v>4.2</v>
      </c>
      <c r="B31" s="2" t="str">
        <f>'WG Opening'!B45</f>
        <v>DT</v>
      </c>
      <c r="C31" s="8" t="str">
        <f>'WG Opening'!C45</f>
        <v>SC WNG</v>
      </c>
      <c r="D31" s="2" t="str">
        <f>'WG Opening'!D45</f>
        <v>Rolfe</v>
      </c>
      <c r="E31" s="8">
        <v>2</v>
      </c>
      <c r="F31" s="11">
        <f t="shared" si="0"/>
        <v>0.44652777777777775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Opening'!A46, "")</f>
        <v>4.3</v>
      </c>
      <c r="B32" s="2" t="str">
        <f>'WG Opening'!B46</f>
        <v>DT</v>
      </c>
      <c r="C32" s="8" t="str">
        <f>'WG Opening'!C46</f>
        <v>TG 4ac Privacy Amendment</v>
      </c>
      <c r="D32" s="2" t="str">
        <f>'WG Opening'!D46</f>
        <v>Kivinen</v>
      </c>
      <c r="E32" s="8">
        <v>2</v>
      </c>
      <c r="F32" s="11">
        <f t="shared" si="0"/>
        <v>0.44791666666666663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Opening'!A47, "")</f>
        <v>4.4</v>
      </c>
      <c r="B33" s="2" t="str">
        <f>'WG Opening'!B47</f>
        <v>DT</v>
      </c>
      <c r="C33" s="8" t="str">
        <f>'WG Opening'!C47</f>
        <v>SC IETF - update at WG15 Mid-Week</v>
      </c>
      <c r="D33" s="2" t="str">
        <f>'WG Opening'!D47</f>
        <v>Kivinen</v>
      </c>
      <c r="E33" s="8">
        <v>10</v>
      </c>
      <c r="F33" s="11">
        <f t="shared" si="0"/>
        <v>0.44930555555555551</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Opening'!A48, "")</f>
        <v>4.5</v>
      </c>
      <c r="B34" s="2" t="str">
        <f>'WG Opening'!B48</f>
        <v>DT</v>
      </c>
      <c r="C34" s="8" t="str">
        <f>'WG Opening'!C48</f>
        <v>TG 4me Revision to 2020</v>
      </c>
      <c r="D34" s="2" t="str">
        <f>'WG Opening'!D48</f>
        <v>Stuebing</v>
      </c>
      <c r="E34" s="8">
        <v>2</v>
      </c>
      <c r="F34" s="11">
        <f t="shared" si="0"/>
        <v>0.45624999999999993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Opening'!A49, "")</f>
        <v>4.6</v>
      </c>
      <c r="B35" s="2" t="str">
        <f>'WG Opening'!B49</f>
        <v>DT</v>
      </c>
      <c r="C35" s="8" t="str">
        <f>'WG Opening'!C49</f>
        <v>TG 6ma BAN/VAN Revision</v>
      </c>
      <c r="D35" s="2" t="str">
        <f>'WG Opening'!D49</f>
        <v>Kohno</v>
      </c>
      <c r="E35" s="8">
        <v>2</v>
      </c>
      <c r="F35" s="11">
        <f t="shared" si="0"/>
        <v>0.45763888888888882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Opening'!A50, "")</f>
        <v>4.7</v>
      </c>
      <c r="B36" s="2" t="str">
        <f>'WG Opening'!B50</f>
        <v>DT</v>
      </c>
      <c r="C36" s="8" t="str">
        <f>'WG Opening'!C50</f>
        <v>TG 7a OCC Amendment</v>
      </c>
      <c r="D36" s="2" t="str">
        <f>'WG Opening'!D50</f>
        <v>Jang</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Opening'!A51, "")</f>
        <v>4.8</v>
      </c>
      <c r="B37" s="2" t="str">
        <f>'WG Opening'!B51</f>
        <v>DT</v>
      </c>
      <c r="C37" s="8" t="str">
        <f>'WG Opening'!C51</f>
        <v>IG NG-OCC</v>
      </c>
      <c r="D37" s="2" t="str">
        <f>'WG Opening'!D51</f>
        <v>Jang</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Opening'!A52, "")</f>
        <v>4.9</v>
      </c>
      <c r="B38" s="2" t="str">
        <f>'WG Opening'!B52</f>
        <v>DT</v>
      </c>
      <c r="C38" s="8" t="str">
        <f>'WG Opening'!C52</f>
        <v>TG 14 UWB-AHN New Standard - IN HIBERNATION</v>
      </c>
      <c r="D38" s="2" t="str">
        <f>'WG Opening'!D52</f>
        <v>Beecher</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Opening'!A53, "")</f>
        <v>4.10</v>
      </c>
      <c r="B39" s="2" t="str">
        <f>'WG Opening'!B53</f>
        <v>DT</v>
      </c>
      <c r="C39" s="8" t="str">
        <f>'WG Opening'!C53</f>
        <v>TG 15 NB-AHN New Standard - IN HIBERNATION</v>
      </c>
      <c r="D39" s="2" t="str">
        <f>'WG Opening'!D53</f>
        <v>Powell</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Opening'!A54, "")</f>
        <v>4.11</v>
      </c>
      <c r="B40" s="2" t="str">
        <f>'WG Opening'!B54</f>
        <v>DT</v>
      </c>
      <c r="C40" s="8" t="str">
        <f>'WG Opening'!C54</f>
        <v>TG 16t Lic-NB Amendment</v>
      </c>
      <c r="D40" s="2" t="str">
        <f>'WG Opening'!D54</f>
        <v>Godfrey</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Opening'!A55, "")</f>
        <v>4.12</v>
      </c>
      <c r="B41" s="2" t="str">
        <f>'WG Opening'!B55</f>
        <v>DT</v>
      </c>
      <c r="C41" s="8" t="str">
        <f>'WG Opening'!C55</f>
        <v>SG SUN PHYs (TG4ad)</v>
      </c>
      <c r="D41" s="2" t="str">
        <f>'WG Opening'!D55</f>
        <v>Robert</v>
      </c>
      <c r="E41" s="8">
        <v>2</v>
      </c>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Opening'!A56, "")</f>
        <v>4.13</v>
      </c>
      <c r="B42" s="2" t="str">
        <f>'WG Opening'!B56</f>
        <v>DT</v>
      </c>
      <c r="C42" s="8" t="str">
        <f>'WG Opening'!C56</f>
        <v>Joint .1/.15 Mtg. - not meeting</v>
      </c>
      <c r="D42" s="2" t="str">
        <f>'WG Opening'!D56</f>
        <v>Beecher</v>
      </c>
      <c r="E42" s="8">
        <v>0</v>
      </c>
      <c r="F42" s="11">
        <f t="shared" si="0"/>
        <v>0.46736111111111101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Opening'!A57, "")</f>
        <v>4.14</v>
      </c>
      <c r="B43" s="2" t="str">
        <f>'WG Opening'!B57</f>
        <v>DT</v>
      </c>
      <c r="C43" s="8" t="str">
        <f>'WG Opening'!C57</f>
        <v>SC MAINT/RULES</v>
      </c>
      <c r="D43" s="2" t="str">
        <f>'WG Opening'!D57</f>
        <v>Beecher</v>
      </c>
      <c r="E43" s="8">
        <v>2</v>
      </c>
      <c r="F43" s="11">
        <f t="shared" si="0"/>
        <v>0.46736111111111101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Opening'!A58, "")</f>
        <v>4.15</v>
      </c>
      <c r="B44" s="2" t="str">
        <f>'WG Opening'!B58</f>
        <v>DT</v>
      </c>
      <c r="C44" s="8" t="str">
        <f>'WG Opening'!C58</f>
        <v>SC THz</v>
      </c>
      <c r="D44" s="2" t="str">
        <f>'WG Opening'!D58</f>
        <v>Kurner</v>
      </c>
      <c r="E44" s="8">
        <v>0</v>
      </c>
      <c r="F44" s="11">
        <f t="shared" si="0"/>
        <v>0.46874999999999989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c r="B45" s="2"/>
      <c r="C45" s="13"/>
      <c r="D45" s="2"/>
      <c r="E45" s="8"/>
      <c r="F45" s="11">
        <f t="shared" si="0"/>
        <v>0.46874999999999989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t="s">
        <v>40</v>
      </c>
      <c r="B46" s="2" t="str">
        <f>'WG Opening'!B60</f>
        <v>*</v>
      </c>
      <c r="C46" s="2" t="str">
        <f>'WG Opening'!C60</f>
        <v>NEW BUSINESS</v>
      </c>
      <c r="D46" s="2" t="str">
        <f>'WG Opening'!D60</f>
        <v>Powell</v>
      </c>
      <c r="E46" s="8">
        <v>1</v>
      </c>
      <c r="F46" s="11">
        <f t="shared" si="0"/>
        <v>0.46874999999999989</v>
      </c>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row>
    <row r="47" spans="1:255" ht="15" customHeight="1" x14ac:dyDescent="0.3">
      <c r="A47" s="21"/>
      <c r="B47" s="2"/>
      <c r="C47" s="22"/>
      <c r="D47" s="2"/>
      <c r="E47" s="8"/>
      <c r="F47" s="11">
        <f t="shared" si="0"/>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customFormat="1" x14ac:dyDescent="0.3">
      <c r="A48" s="4" t="s">
        <v>129</v>
      </c>
      <c r="B48" s="2" t="str">
        <f>'WG Opening'!B62</f>
        <v>*</v>
      </c>
      <c r="C48" s="2" t="str">
        <f>'WG Opening'!C62</f>
        <v>AOB</v>
      </c>
      <c r="D48" s="2" t="str">
        <f>'WG Opening'!D62</f>
        <v>Powell</v>
      </c>
      <c r="E48" s="1">
        <v>1</v>
      </c>
      <c r="F48" s="11">
        <f t="shared" si="0"/>
        <v>0.46944444444444433</v>
      </c>
    </row>
    <row r="49" spans="1:255" customFormat="1" x14ac:dyDescent="0.3">
      <c r="A49" s="4"/>
      <c r="B49" s="2"/>
      <c r="C49" s="31"/>
      <c r="D49" s="2"/>
      <c r="E49" s="1"/>
      <c r="F49" s="11">
        <f t="shared" si="0"/>
        <v>0.47013888888888877</v>
      </c>
    </row>
    <row r="50" spans="1:255" ht="15" customHeight="1" x14ac:dyDescent="0.3">
      <c r="A50" s="4" t="s">
        <v>43</v>
      </c>
      <c r="B50" s="2" t="s">
        <v>2</v>
      </c>
      <c r="C50" s="1" t="str">
        <f>'WG Opening'!C65</f>
        <v>RECESS FOR SUBGROUP MEETINGS</v>
      </c>
      <c r="D50" s="2" t="str">
        <f>'WG Opening'!D65</f>
        <v>Powell</v>
      </c>
      <c r="E50" s="8">
        <v>1</v>
      </c>
      <c r="F50" s="11">
        <f t="shared" si="0"/>
        <v>0.47013888888888877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c r="B51" s="2"/>
      <c r="C51" s="2"/>
      <c r="D51" s="2"/>
      <c r="E51" s="8"/>
      <c r="F51" s="11">
        <f t="shared" si="0"/>
        <v>0.47083333333333321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21"/>
      <c r="B53" s="2" t="s">
        <v>5</v>
      </c>
      <c r="C53" s="5" t="str">
        <f>'WG Opening'!C68</f>
        <v>ME - Motion, External        MI - Motion, Internal</v>
      </c>
      <c r="D53" s="2"/>
      <c r="E53" s="8" t="s">
        <v>5</v>
      </c>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5" t="str">
        <f>'WG Opening'!C69</f>
        <v>DT - Discussion Topic         II - Information Item</v>
      </c>
      <c r="D54" s="2"/>
      <c r="E54" s="8"/>
      <c r="F54" s="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5" t="str">
        <f>'WG Opening'!C70</f>
        <v>Category  (* = consent agenda)</v>
      </c>
      <c r="D55" s="2"/>
      <c r="E55" s="8"/>
      <c r="F55" s="11"/>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7"/>
      <c r="B56" s="2"/>
      <c r="C56" s="14"/>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A65" s="15"/>
      <c r="C65" s="15"/>
      <c r="E65" s="15"/>
      <c r="F65" s="15"/>
    </row>
    <row r="66" spans="1:6" x14ac:dyDescent="0.25">
      <c r="A66" s="15"/>
      <c r="C66" s="15"/>
      <c r="E66" s="15"/>
      <c r="F66" s="15"/>
    </row>
    <row r="67" spans="1:6" x14ac:dyDescent="0.25">
      <c r="A67" s="15"/>
    </row>
    <row r="68" spans="1:6" x14ac:dyDescent="0.25">
      <c r="A68" s="15"/>
    </row>
    <row r="69" spans="1:6" x14ac:dyDescent="0.25">
      <c r="A69" s="15"/>
    </row>
    <row r="80" spans="1:6" x14ac:dyDescent="0.25">
      <c r="A80" s="15"/>
    </row>
    <row r="81" spans="1:6" ht="16.5" customHeight="1" x14ac:dyDescent="0.25">
      <c r="A81" s="15"/>
    </row>
    <row r="82" spans="1:6" ht="16.5" customHeight="1" x14ac:dyDescent="0.25">
      <c r="A82" s="15"/>
      <c r="C82" s="15"/>
      <c r="E82" s="15"/>
      <c r="F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x14ac:dyDescent="0.25">
      <c r="A86" s="15"/>
      <c r="C86" s="15"/>
      <c r="E86" s="15"/>
      <c r="F86"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5:A48 A16:A19 A27 A28 A49:A5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3"/>
  <sheetViews>
    <sheetView zoomScaleNormal="100" workbookViewId="0">
      <pane xSplit="2" ySplit="3" topLeftCell="C4" activePane="bottomRight" state="frozen"/>
      <selection pane="topRight" activeCell="C1" sqref="C1"/>
      <selection pane="bottomLeft" activeCell="A4" sqref="A4"/>
      <selection pane="bottomRight" sqref="A1:F1"/>
    </sheetView>
  </sheetViews>
  <sheetFormatPr defaultColWidth="9.4140625" defaultRowHeight="13" x14ac:dyDescent="0.25"/>
  <cols>
    <col min="1" max="1" width="5.58203125" style="20" customWidth="1"/>
    <col min="2" max="2" width="3.58203125" style="15" customWidth="1"/>
    <col min="3" max="3" width="62.83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197" t="str">
        <f>Registration!A1</f>
        <v>149th IEEE 802.15 WSN Session</v>
      </c>
      <c r="B1" s="198"/>
      <c r="C1" s="198"/>
      <c r="D1" s="198"/>
      <c r="E1" s="198"/>
      <c r="F1" s="199"/>
      <c r="G1" s="110"/>
      <c r="H1" s="82"/>
      <c r="I1" s="87"/>
    </row>
    <row r="2" spans="1:255" s="7" customFormat="1" ht="15" customHeight="1" thickBot="1" x14ac:dyDescent="0.4">
      <c r="A2" s="221" t="str">
        <f>_xlfn.CONCAT("Agenda for WG15 Closing Plenary - ",TEXT(('AC Opening'!C2)+4,"DDDD, MMMM DD, YYYY"))</f>
        <v>Agenda for WG15 Closing Plenary - Thursday, March 14, 2024</v>
      </c>
      <c r="B2" s="222"/>
      <c r="C2" s="222"/>
      <c r="D2" s="222"/>
      <c r="E2" s="222"/>
      <c r="F2" s="223"/>
      <c r="G2" s="110"/>
      <c r="H2" s="81"/>
      <c r="I2" s="87"/>
    </row>
    <row r="3" spans="1:255" ht="25" customHeight="1" thickBot="1" x14ac:dyDescent="0.3">
      <c r="A3" s="65" t="s">
        <v>44</v>
      </c>
      <c r="B3" s="66" t="s">
        <v>48</v>
      </c>
      <c r="C3" s="67" t="s">
        <v>45</v>
      </c>
      <c r="D3" s="66" t="s">
        <v>49</v>
      </c>
      <c r="E3" s="219" t="s">
        <v>164</v>
      </c>
      <c r="F3" s="220"/>
      <c r="G3" s="88"/>
    </row>
    <row r="4" spans="1:255" customFormat="1" ht="15" customHeight="1" x14ac:dyDescent="0.3">
      <c r="A4" s="4" t="s">
        <v>39</v>
      </c>
      <c r="B4" s="1" t="s">
        <v>7</v>
      </c>
      <c r="C4" s="23" t="str">
        <f>'WG Opening'!C4</f>
        <v>MEETING CALLED TO ORDER</v>
      </c>
      <c r="D4" s="2" t="str">
        <f>'WG Opening'!D4</f>
        <v>Powell</v>
      </c>
      <c r="E4" s="1">
        <v>0</v>
      </c>
      <c r="F4" s="25">
        <f>TIME(16,0,0)</f>
        <v>0.66666666666666663</v>
      </c>
      <c r="G4" s="101"/>
      <c r="H4" s="83"/>
      <c r="I4" s="89"/>
    </row>
    <row r="5" spans="1:255" s="6" customFormat="1" ht="30" customHeight="1" x14ac:dyDescent="0.3">
      <c r="A5" s="4">
        <v>1.1000000000000001</v>
      </c>
      <c r="B5" s="8" t="s">
        <v>4</v>
      </c>
      <c r="C5" s="23" t="str">
        <f>'WG Opening'!C5</f>
        <v>ANNOUNCEMENTS (Don’t forget to announce your name and affiliation before you speak)</v>
      </c>
      <c r="D5" s="224" t="str">
        <f>'WG Opening'!D5</f>
        <v>Beecher</v>
      </c>
      <c r="E5" s="225">
        <v>5</v>
      </c>
      <c r="F5" s="226">
        <f t="shared" ref="F5:F53" si="0">F4+TIME(0,E4,0)</f>
        <v>0.66666666666666663</v>
      </c>
      <c r="G5" s="111"/>
      <c r="H5" s="84"/>
      <c r="I5" s="90"/>
    </row>
    <row r="6" spans="1:255" s="6" customFormat="1" ht="30" customHeight="1" x14ac:dyDescent="0.3">
      <c r="A6" s="4" t="s">
        <v>13</v>
      </c>
      <c r="B6" s="8" t="s">
        <v>4</v>
      </c>
      <c r="C6" s="93" t="s">
        <v>181</v>
      </c>
      <c r="D6" s="224"/>
      <c r="E6" s="225"/>
      <c r="F6" s="226"/>
      <c r="G6" s="111"/>
      <c r="H6" s="84"/>
      <c r="I6" s="90"/>
    </row>
    <row r="7" spans="1:255" s="6" customFormat="1" ht="45" customHeight="1" x14ac:dyDescent="0.3">
      <c r="A7" s="4" t="s">
        <v>14</v>
      </c>
      <c r="B7" s="8" t="s">
        <v>4</v>
      </c>
      <c r="C7" s="94" t="s">
        <v>180</v>
      </c>
      <c r="D7" s="224"/>
      <c r="E7" s="225"/>
      <c r="F7" s="226"/>
      <c r="G7" s="111"/>
      <c r="H7" s="84"/>
      <c r="I7" s="90"/>
    </row>
    <row r="8" spans="1:255" s="6" customFormat="1" ht="15" customHeight="1" x14ac:dyDescent="0.3">
      <c r="A8" s="4" t="s">
        <v>15</v>
      </c>
      <c r="B8" s="8" t="s">
        <v>4</v>
      </c>
      <c r="C8" s="72" t="str">
        <f>'WG Opening'!C8</f>
        <v>This Mtg. is being held Mixed-Mode as per the vote in the 802 LMSC</v>
      </c>
      <c r="D8" s="224"/>
      <c r="E8" s="225"/>
      <c r="F8" s="226"/>
      <c r="G8" s="111"/>
      <c r="H8" s="84"/>
      <c r="I8" s="90"/>
    </row>
    <row r="9" spans="1:255" s="6" customFormat="1" ht="30" customHeight="1" x14ac:dyDescent="0.3">
      <c r="A9" s="4" t="s">
        <v>35</v>
      </c>
      <c r="B9" s="8" t="s">
        <v>4</v>
      </c>
      <c r="C9" s="72" t="str">
        <f>'WG Opening'!C9</f>
        <v>DirectVoteLive (DVL) for Closing Plenary [rem: highly recomm. to use one email for all 802 items]</v>
      </c>
      <c r="D9" s="224"/>
      <c r="E9" s="225"/>
      <c r="F9" s="226"/>
      <c r="G9" s="111"/>
      <c r="H9" s="84"/>
      <c r="I9" s="90"/>
    </row>
    <row r="10" spans="1:255" s="6" customFormat="1" ht="30" customHeight="1" x14ac:dyDescent="0.3">
      <c r="A10" s="4" t="s">
        <v>51</v>
      </c>
      <c r="B10" s="8" t="s">
        <v>4</v>
      </c>
      <c r="C10" s="72" t="str">
        <f>'WG Opening'!C10</f>
        <v>All motions for WG closing are due to WG Chair (Clint Powell), and WG Vice-Chair (Phil Beecher) immediately after the close of your last mtg.</v>
      </c>
      <c r="D10" s="224"/>
      <c r="E10" s="225"/>
      <c r="F10" s="226"/>
      <c r="G10" s="111"/>
      <c r="H10" s="84"/>
      <c r="I10" s="90"/>
    </row>
    <row r="11" spans="1:255" s="6" customFormat="1" ht="15" customHeight="1" x14ac:dyDescent="0.3">
      <c r="A11" s="4" t="s">
        <v>117</v>
      </c>
      <c r="B11" s="8" t="s">
        <v>4</v>
      </c>
      <c r="C11" s="72" t="str">
        <f>'WG Opening'!C11</f>
        <v>Mixed-Mode Meeting Ground Rules &amp; 75% Criteria</v>
      </c>
      <c r="D11" s="224"/>
      <c r="E11" s="225"/>
      <c r="F11" s="226"/>
      <c r="G11" s="111"/>
      <c r="H11" s="84"/>
      <c r="I11" s="90"/>
    </row>
    <row r="12" spans="1:255" s="6" customFormat="1" ht="15" customHeight="1" x14ac:dyDescent="0.3">
      <c r="A12" s="4" t="s">
        <v>243</v>
      </c>
      <c r="B12" s="8" t="s">
        <v>4</v>
      </c>
      <c r="C12" s="72" t="str">
        <f>'WG Opening'!C12</f>
        <v>2024 802 Elections Today</v>
      </c>
      <c r="D12" s="23" t="str">
        <f>'WG Opening'!D12</f>
        <v>Beecher</v>
      </c>
      <c r="E12" s="8">
        <f>'WG Opening'!E12</f>
        <v>1</v>
      </c>
      <c r="F12" s="11">
        <f>F5+TIME(0,E5,0)</f>
        <v>0.67013888888888884</v>
      </c>
      <c r="G12" s="111"/>
      <c r="H12" s="84"/>
      <c r="I12" s="90"/>
    </row>
    <row r="13" spans="1:255" s="6" customFormat="1" ht="15" customHeight="1" x14ac:dyDescent="0.3">
      <c r="A13" s="4" t="s">
        <v>244</v>
      </c>
      <c r="B13" s="8" t="s">
        <v>4</v>
      </c>
      <c r="C13" s="72" t="str">
        <f>'WG Opening'!C13</f>
        <v>802.15 150th Session (May 2024 in Warsaw Poland) Shirts</v>
      </c>
      <c r="D13" s="23" t="str">
        <f>'WG Opening'!D13</f>
        <v>Beecher</v>
      </c>
      <c r="E13" s="8">
        <f>'WG Opening'!E13</f>
        <v>0</v>
      </c>
      <c r="F13" s="11">
        <f t="shared" si="0"/>
        <v>0.67083333333333328</v>
      </c>
      <c r="G13" s="111"/>
      <c r="H13" s="84"/>
      <c r="I13" s="90"/>
    </row>
    <row r="14" spans="1:255" customFormat="1" ht="15" customHeight="1" x14ac:dyDescent="0.3">
      <c r="A14" s="2"/>
      <c r="B14" s="2"/>
      <c r="C14" s="30"/>
      <c r="D14" s="2"/>
      <c r="E14" s="1"/>
      <c r="F14" s="11">
        <f t="shared" si="0"/>
        <v>0.67083333333333328</v>
      </c>
      <c r="G14" s="101"/>
      <c r="H14" s="83"/>
      <c r="I14" s="89"/>
    </row>
    <row r="15" spans="1:255" s="6" customFormat="1" ht="15" customHeight="1" x14ac:dyDescent="0.3">
      <c r="A15" s="4">
        <v>2</v>
      </c>
      <c r="B15" s="8" t="s">
        <v>7</v>
      </c>
      <c r="C15" s="28" t="str">
        <f>'WG Opening'!C22</f>
        <v>GENERAL AND ADMINISTRATIVE</v>
      </c>
      <c r="D15" s="2"/>
      <c r="E15" s="8"/>
      <c r="F15" s="11">
        <f t="shared" si="0"/>
        <v>0.67083333333333328</v>
      </c>
      <c r="G15" s="111"/>
      <c r="H15" s="84"/>
      <c r="I15" s="90"/>
    </row>
    <row r="16" spans="1:255" ht="15" customHeight="1" x14ac:dyDescent="0.3">
      <c r="A16" s="4" t="s">
        <v>111</v>
      </c>
      <c r="B16" s="1" t="s">
        <v>4</v>
      </c>
      <c r="C16" s="109" t="str">
        <f>'WG Opening'!C27</f>
        <v>WG ADMIN ITEMS - N/A</v>
      </c>
      <c r="D16" s="2" t="str">
        <f>'WG Opening'!D27</f>
        <v>Krieger</v>
      </c>
      <c r="E16" s="8">
        <v>0</v>
      </c>
      <c r="F16" s="11">
        <f t="shared" si="0"/>
        <v>0.67083333333333328</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0.67083333333333328</v>
      </c>
      <c r="G17" s="101"/>
      <c r="H17" s="83"/>
      <c r="I17" s="89"/>
    </row>
    <row r="18" spans="1:255" ht="15" customHeight="1" x14ac:dyDescent="0.3">
      <c r="A18" s="4">
        <v>3</v>
      </c>
      <c r="B18" s="2" t="s">
        <v>7</v>
      </c>
      <c r="C18" s="2" t="str">
        <f>'WG Mid-Week'!C18</f>
        <v>FUTURE MTGS AND POLLS</v>
      </c>
      <c r="D18" s="2"/>
      <c r="E18" s="1"/>
      <c r="F18" s="11">
        <f t="shared" si="0"/>
        <v>0.67083333333333328</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41</v>
      </c>
      <c r="B19" s="2" t="s">
        <v>4</v>
      </c>
      <c r="C19" s="1" t="str">
        <f>'WG Mid-Week'!C19</f>
        <v>MAY 2024 802 PLENARY MIXED MODE MTG. - PLAN OF RECORD AND MTG INFO</v>
      </c>
      <c r="D19" s="224" t="str">
        <f>'WG Opening'!D35</f>
        <v>Powell</v>
      </c>
      <c r="E19" s="227">
        <v>5</v>
      </c>
      <c r="F19" s="226">
        <f t="shared" si="0"/>
        <v>0.67083333333333328</v>
      </c>
      <c r="G19" s="101"/>
      <c r="H19" s="83"/>
      <c r="I19" s="89"/>
    </row>
    <row r="20" spans="1:255" customFormat="1" ht="30" customHeight="1" x14ac:dyDescent="0.3">
      <c r="A20" s="4" t="s">
        <v>124</v>
      </c>
      <c r="B20" s="2" t="s">
        <v>4</v>
      </c>
      <c r="C20" s="31" t="str">
        <f>'WG Mid-Week'!C20</f>
        <v>802.15 WG will hold its session May 12-17, 2024, with the in-person part being held at the Warsaw Marriott @ Warsaw, Poland</v>
      </c>
      <c r="D20" s="224"/>
      <c r="E20" s="227"/>
      <c r="F20" s="226"/>
      <c r="G20" s="101"/>
      <c r="H20" s="83"/>
      <c r="I20" s="89"/>
    </row>
    <row r="21" spans="1:255" customFormat="1" ht="30" customHeight="1" x14ac:dyDescent="0.3">
      <c r="A21" s="4" t="s">
        <v>125</v>
      </c>
      <c r="B21" s="2" t="s">
        <v>4</v>
      </c>
      <c r="C21" s="29" t="str">
        <f>'WG Mid-Week'!C21</f>
        <v>The 802 Wireless Chairs Adv. Committee will be held 4pm to 5:30pm on Sun. May 12, 2024</v>
      </c>
      <c r="D21" s="224"/>
      <c r="E21" s="227"/>
      <c r="F21" s="226"/>
      <c r="G21" s="101"/>
      <c r="H21" s="83"/>
      <c r="I21" s="89"/>
    </row>
    <row r="22" spans="1:255" customFormat="1" ht="15" customHeight="1" x14ac:dyDescent="0.3">
      <c r="A22" s="4" t="s">
        <v>126</v>
      </c>
      <c r="B22" s="2" t="s">
        <v>4</v>
      </c>
      <c r="C22" s="29" t="str">
        <f>'WG Mid-Week'!C22</f>
        <v>The 802.15 AC will be held 5:30 to 6:30pm on Sun. May 12, 2024</v>
      </c>
      <c r="D22" s="224"/>
      <c r="E22" s="227"/>
      <c r="F22" s="226"/>
      <c r="G22" s="101"/>
      <c r="H22" s="83"/>
      <c r="I22" s="89"/>
    </row>
    <row r="23" spans="1:255" customFormat="1" ht="60" customHeight="1" x14ac:dyDescent="0.3">
      <c r="A23" s="4" t="s">
        <v>127</v>
      </c>
      <c r="B23" s="2" t="s">
        <v>4</v>
      </c>
      <c r="C23" s="31" t="str">
        <f>'WG Mid-Week'!C23</f>
        <v>802 (in-person) Mtg. Registration Fees &amp; Deadlines have been set at $600 until Friday, April 5th, 2024, $800 through Friday, May 3rd, 2024, and $1000 after Friday, May 3rd, 2024 
Additional In Hotel Stay Discount of $300
Student Rate $100</v>
      </c>
      <c r="D23" s="224"/>
      <c r="E23" s="227"/>
      <c r="F23" s="226"/>
      <c r="G23" s="101"/>
      <c r="H23" s="83"/>
      <c r="I23" s="89"/>
    </row>
    <row r="24" spans="1:255" customFormat="1" ht="160" customHeight="1" thickBot="1" x14ac:dyDescent="0.35">
      <c r="A24" s="4" t="s">
        <v>128</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24"/>
      <c r="E24" s="227"/>
      <c r="F24" s="226"/>
      <c r="G24" s="101"/>
      <c r="H24" s="83"/>
      <c r="I24" s="89"/>
    </row>
    <row r="25" spans="1:255" ht="15" customHeight="1" x14ac:dyDescent="0.3">
      <c r="A25" s="4" t="s">
        <v>42</v>
      </c>
      <c r="B25" s="2" t="s">
        <v>4</v>
      </c>
      <c r="C25" s="71" t="str">
        <f>'WG Opening'!C41</f>
        <v>POLLS - In person and ePolls</v>
      </c>
      <c r="D25" s="2" t="str">
        <f>'WG Opening'!D41</f>
        <v>Powell</v>
      </c>
      <c r="E25" s="8">
        <v>1</v>
      </c>
      <c r="F25" s="11">
        <f>F19+TIME(0,E19,0)</f>
        <v>0.67430555555555549</v>
      </c>
      <c r="G25" s="111"/>
      <c r="H25" s="230" t="s">
        <v>214</v>
      </c>
      <c r="I25" s="23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0.67499999999999993</v>
      </c>
      <c r="G26" s="111"/>
      <c r="H26" s="232" t="s">
        <v>199</v>
      </c>
      <c r="I26" s="228" t="s">
        <v>188</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Opening'!A43, "")</f>
        <v>4</v>
      </c>
      <c r="B27" s="2" t="s">
        <v>7</v>
      </c>
      <c r="C27" s="2" t="s">
        <v>138</v>
      </c>
      <c r="D27" s="2" t="str">
        <f>'WG Opening'!D43</f>
        <v>Powell</v>
      </c>
      <c r="E27" s="8"/>
      <c r="F27" s="11">
        <f t="shared" si="0"/>
        <v>0.67499999999999993</v>
      </c>
      <c r="G27" s="111"/>
      <c r="H27" s="233"/>
      <c r="I27" s="229"/>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Opening'!A44, "")</f>
        <v>4.1</v>
      </c>
      <c r="B28" s="2" t="str">
        <f>'WG Opening'!B44</f>
        <v>DT</v>
      </c>
      <c r="C28" s="8" t="str">
        <f>'WG Opening'!C44</f>
        <v>TG 4ab UWB-NG Amendment</v>
      </c>
      <c r="D28" s="2" t="str">
        <f>'WG Opening'!D44</f>
        <v>Rolfe</v>
      </c>
      <c r="E28" s="8">
        <v>6</v>
      </c>
      <c r="F28" s="11">
        <f t="shared" si="0"/>
        <v>0.67499999999999993</v>
      </c>
      <c r="G28" s="110" t="str">
        <f>LEFT(C28,7)</f>
        <v xml:space="preserve">TG 4ab </v>
      </c>
      <c r="H28" s="97">
        <v>8</v>
      </c>
      <c r="I28" s="2" t="s">
        <v>289</v>
      </c>
    </row>
    <row r="29" spans="1:255" customFormat="1" ht="15" customHeight="1" x14ac:dyDescent="0.3">
      <c r="A29" s="92" t="str">
        <f>_xlfn.CONCAT('WG Opening'!A45, "")</f>
        <v>4.2</v>
      </c>
      <c r="B29" s="2" t="str">
        <f>'WG Opening'!B45</f>
        <v>DT</v>
      </c>
      <c r="C29" s="8" t="str">
        <f>'WG Opening'!C45</f>
        <v>SC WNG</v>
      </c>
      <c r="D29" s="2" t="str">
        <f>'WG Opening'!D45</f>
        <v>Rolfe</v>
      </c>
      <c r="E29" s="8">
        <v>4</v>
      </c>
      <c r="F29" s="11">
        <f t="shared" si="0"/>
        <v>0.67916666666666659</v>
      </c>
      <c r="G29" s="110" t="str">
        <f>LEFT(C29,7)</f>
        <v>SC WNG</v>
      </c>
      <c r="H29" s="97">
        <v>1</v>
      </c>
      <c r="I29" s="2"/>
      <c r="J29" s="37"/>
    </row>
    <row r="30" spans="1:255" customFormat="1" ht="15" customHeight="1" x14ac:dyDescent="0.3">
      <c r="A30" s="92" t="str">
        <f>_xlfn.CONCAT('WG Opening'!A46, "")</f>
        <v>4.3</v>
      </c>
      <c r="B30" s="2" t="str">
        <f>'WG Opening'!B46</f>
        <v>DT</v>
      </c>
      <c r="C30" s="8" t="str">
        <f>'WG Opening'!C46</f>
        <v>TG 4ac Privacy Amendment</v>
      </c>
      <c r="D30" s="2" t="str">
        <f>'WG Opening'!D46</f>
        <v>Kivinen</v>
      </c>
      <c r="E30" s="8">
        <v>6</v>
      </c>
      <c r="F30" s="11">
        <f t="shared" si="0"/>
        <v>0.68194444444444435</v>
      </c>
      <c r="G30" s="110" t="str">
        <f>LEFT(C30,7)</f>
        <v xml:space="preserve">TG 4ac </v>
      </c>
      <c r="H30" s="97">
        <v>2</v>
      </c>
      <c r="I30" s="2" t="s">
        <v>284</v>
      </c>
    </row>
    <row r="31" spans="1:255" customFormat="1" ht="15" customHeight="1" x14ac:dyDescent="0.3">
      <c r="A31" s="92" t="str">
        <f>_xlfn.CONCAT('WG Opening'!A47, "")</f>
        <v>4.4</v>
      </c>
      <c r="B31" s="2" t="str">
        <f>'WG Opening'!B47</f>
        <v>DT</v>
      </c>
      <c r="C31" s="8" t="str">
        <f>'WG Opening'!C47</f>
        <v>SC IETF - update at WG15 Mid-Week</v>
      </c>
      <c r="D31" s="2" t="str">
        <f>'WG Opening'!D47</f>
        <v>Kivinen</v>
      </c>
      <c r="E31" s="8">
        <v>2</v>
      </c>
      <c r="F31" s="11">
        <f t="shared" si="0"/>
        <v>0.68611111111111101</v>
      </c>
      <c r="G31" s="110" t="str">
        <f>LEFT(C31,7)</f>
        <v>SC IETF</v>
      </c>
      <c r="H31" s="97">
        <v>0</v>
      </c>
      <c r="I31" s="2" t="s">
        <v>285</v>
      </c>
    </row>
    <row r="32" spans="1:255" customFormat="1" ht="15" customHeight="1" x14ac:dyDescent="0.3">
      <c r="A32" s="92" t="str">
        <f>_xlfn.CONCAT('WG Opening'!A48, "")</f>
        <v>4.5</v>
      </c>
      <c r="B32" s="2" t="str">
        <f>'WG Opening'!B48</f>
        <v>DT</v>
      </c>
      <c r="C32" s="8" t="str">
        <f>'WG Opening'!C48</f>
        <v>TG 4me Revision to 2020</v>
      </c>
      <c r="D32" s="2" t="str">
        <f>'WG Opening'!D48</f>
        <v>Stuebing</v>
      </c>
      <c r="E32" s="8">
        <v>4</v>
      </c>
      <c r="F32" s="11">
        <f t="shared" si="0"/>
        <v>0.68749999999999989</v>
      </c>
      <c r="G32" s="110" t="str">
        <f>LEFT(C32,7)</f>
        <v xml:space="preserve">TG 4me </v>
      </c>
      <c r="H32" s="97">
        <v>0</v>
      </c>
      <c r="I32" s="2"/>
      <c r="J32" s="37"/>
    </row>
    <row r="33" spans="1:255" customFormat="1" ht="15" customHeight="1" x14ac:dyDescent="0.3">
      <c r="A33" s="92" t="str">
        <f>_xlfn.CONCAT('WG Opening'!A49, "")</f>
        <v>4.6</v>
      </c>
      <c r="B33" s="2" t="str">
        <f>'WG Opening'!B49</f>
        <v>DT</v>
      </c>
      <c r="C33" s="8" t="str">
        <f>'WG Opening'!C49</f>
        <v>TG 6ma BAN/VAN Revision</v>
      </c>
      <c r="D33" s="2" t="str">
        <f>'WG Opening'!D49</f>
        <v>Kohno</v>
      </c>
      <c r="E33" s="8">
        <v>5</v>
      </c>
      <c r="F33" s="11">
        <f t="shared" si="0"/>
        <v>0.69027777777777766</v>
      </c>
      <c r="G33" s="110" t="str">
        <f t="shared" ref="G33:G41" si="1">LEFT(C33,7)</f>
        <v xml:space="preserve">TG 6ma </v>
      </c>
      <c r="H33" s="97">
        <v>4</v>
      </c>
      <c r="I33" s="2" t="s">
        <v>281</v>
      </c>
    </row>
    <row r="34" spans="1:255" customFormat="1" ht="15" customHeight="1" x14ac:dyDescent="0.3">
      <c r="A34" s="92" t="str">
        <f>_xlfn.CONCAT('WG Opening'!A50, "")</f>
        <v>4.7</v>
      </c>
      <c r="B34" s="2" t="str">
        <f>'WG Opening'!B50</f>
        <v>DT</v>
      </c>
      <c r="C34" s="8" t="str">
        <f>'WG Opening'!C50</f>
        <v>TG 7a OCC Amendment</v>
      </c>
      <c r="D34" s="2" t="str">
        <f>'WG Opening'!D50</f>
        <v>Jang</v>
      </c>
      <c r="E34" s="8">
        <v>6</v>
      </c>
      <c r="F34" s="11">
        <f t="shared" si="0"/>
        <v>0.69374999999999987</v>
      </c>
      <c r="G34" s="110" t="str">
        <f t="shared" si="1"/>
        <v>TG 7a O</v>
      </c>
      <c r="H34" s="97">
        <v>3</v>
      </c>
      <c r="I34" s="2" t="s">
        <v>282</v>
      </c>
    </row>
    <row r="35" spans="1:255" ht="15" customHeight="1" x14ac:dyDescent="0.3">
      <c r="A35" s="92" t="str">
        <f>_xlfn.CONCAT('WG Opening'!A51, "")</f>
        <v>4.8</v>
      </c>
      <c r="B35" s="2" t="str">
        <f>'WG Opening'!B51</f>
        <v>DT</v>
      </c>
      <c r="C35" s="8" t="str">
        <f>'WG Opening'!C51</f>
        <v>IG NG-OCC</v>
      </c>
      <c r="D35" s="2" t="str">
        <f>'WG Opening'!D51</f>
        <v>Jang</v>
      </c>
      <c r="E35" s="8">
        <v>6</v>
      </c>
      <c r="F35" s="11">
        <f t="shared" si="0"/>
        <v>0.69791666666666652</v>
      </c>
      <c r="G35" s="110" t="str">
        <f t="shared" ref="G35" si="2">LEFT(C35,7)</f>
        <v>IG NG-O</v>
      </c>
      <c r="H35" s="97">
        <v>2</v>
      </c>
      <c r="I35" s="2" t="s">
        <v>283</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Opening'!A52, "")</f>
        <v>4.9</v>
      </c>
      <c r="B36" s="2" t="str">
        <f>'WG Opening'!B52</f>
        <v>DT</v>
      </c>
      <c r="C36" s="8" t="str">
        <f>'WG Opening'!C52</f>
        <v>TG 14 UWB-AHN New Standard - IN HIBERNATION</v>
      </c>
      <c r="D36" s="2" t="str">
        <f>'WG Opening'!D52</f>
        <v>Beecher</v>
      </c>
      <c r="E36" s="8">
        <v>0</v>
      </c>
      <c r="F36" s="11">
        <f t="shared" si="0"/>
        <v>0.70208333333333317</v>
      </c>
      <c r="G36" s="110" t="str">
        <f t="shared" si="1"/>
        <v>TG 14 U</v>
      </c>
      <c r="H36" s="97">
        <v>0</v>
      </c>
      <c r="I36" s="2"/>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15" customHeight="1" x14ac:dyDescent="0.3">
      <c r="A37" s="92" t="str">
        <f>_xlfn.CONCAT('WG Opening'!A53, "")</f>
        <v>4.10</v>
      </c>
      <c r="B37" s="2" t="str">
        <f>'WG Opening'!B53</f>
        <v>DT</v>
      </c>
      <c r="C37" s="8" t="str">
        <f>'WG Opening'!C53</f>
        <v>TG 15 NB-AHN New Standard - IN HIBERNATION</v>
      </c>
      <c r="D37" s="2" t="str">
        <f>'WG Opening'!D53</f>
        <v>Powell</v>
      </c>
      <c r="E37" s="8">
        <v>0</v>
      </c>
      <c r="F37" s="11">
        <f t="shared" si="0"/>
        <v>0.70208333333333317</v>
      </c>
      <c r="G37" s="110" t="str">
        <f t="shared" si="1"/>
        <v>TG 15 N</v>
      </c>
      <c r="H37" s="97">
        <v>0</v>
      </c>
      <c r="I37" s="2"/>
    </row>
    <row r="38" spans="1:255" customFormat="1" ht="15" customHeight="1" x14ac:dyDescent="0.3">
      <c r="A38" s="92" t="str">
        <f>_xlfn.CONCAT('WG Opening'!A54, "")</f>
        <v>4.11</v>
      </c>
      <c r="B38" s="2" t="str">
        <f>'WG Opening'!B54</f>
        <v>DT</v>
      </c>
      <c r="C38" s="8" t="str">
        <f>'WG Opening'!C54</f>
        <v>TG 16t Lic-NB Amendment</v>
      </c>
      <c r="D38" s="2" t="str">
        <f>'WG Opening'!D54</f>
        <v>Godfrey</v>
      </c>
      <c r="E38" s="8">
        <v>6</v>
      </c>
      <c r="F38" s="11">
        <f t="shared" si="0"/>
        <v>0.70208333333333317</v>
      </c>
      <c r="G38" s="110" t="str">
        <f t="shared" si="1"/>
        <v xml:space="preserve">TG 16t </v>
      </c>
      <c r="H38" s="97">
        <v>4</v>
      </c>
      <c r="I38" s="2" t="s">
        <v>246</v>
      </c>
    </row>
    <row r="39" spans="1:255" customFormat="1" ht="15" customHeight="1" x14ac:dyDescent="0.3">
      <c r="A39" s="92" t="str">
        <f>_xlfn.CONCAT('WG Opening'!A55, "")</f>
        <v>4.12</v>
      </c>
      <c r="B39" s="2" t="str">
        <f>'WG Opening'!B55</f>
        <v>DT</v>
      </c>
      <c r="C39" s="8" t="str">
        <f>'WG Opening'!C55</f>
        <v>SG SUN PHYs (TG4ad)</v>
      </c>
      <c r="D39" s="2" t="str">
        <f>'WG Opening'!D55</f>
        <v>Robert</v>
      </c>
      <c r="E39" s="8">
        <v>6</v>
      </c>
      <c r="F39" s="11">
        <f t="shared" si="0"/>
        <v>0.70624999999999982</v>
      </c>
      <c r="G39" s="110" t="str">
        <f t="shared" si="1"/>
        <v xml:space="preserve">SG SUN </v>
      </c>
      <c r="H39" s="97">
        <v>3</v>
      </c>
      <c r="I39" s="2" t="s">
        <v>288</v>
      </c>
    </row>
    <row r="40" spans="1:255" s="24" customFormat="1" ht="15" customHeight="1" x14ac:dyDescent="0.3">
      <c r="A40" s="92" t="str">
        <f>_xlfn.CONCAT('WG Opening'!A56, "")</f>
        <v>4.13</v>
      </c>
      <c r="B40" s="2" t="str">
        <f>'WG Opening'!B56</f>
        <v>DT</v>
      </c>
      <c r="C40" s="8" t="str">
        <f>'WG Opening'!C56</f>
        <v>Joint .1/.15 Mtg. - not meeting</v>
      </c>
      <c r="D40" s="2" t="str">
        <f>'WG Opening'!D56</f>
        <v>Beecher</v>
      </c>
      <c r="E40" s="8">
        <v>5</v>
      </c>
      <c r="F40" s="11">
        <f t="shared" si="0"/>
        <v>0.71041666666666647</v>
      </c>
      <c r="G40" s="110" t="str">
        <f>LEFT(C40,12)</f>
        <v>Joint .1/.15</v>
      </c>
      <c r="H40" s="97">
        <v>0</v>
      </c>
      <c r="I40" s="2" t="s">
        <v>286</v>
      </c>
    </row>
    <row r="41" spans="1:255" s="24" customFormat="1" ht="15" customHeight="1" x14ac:dyDescent="0.3">
      <c r="A41" s="92" t="str">
        <f>_xlfn.CONCAT('WG Opening'!A57, "")</f>
        <v>4.14</v>
      </c>
      <c r="B41" s="2" t="str">
        <f>'WG Opening'!B57</f>
        <v>DT</v>
      </c>
      <c r="C41" s="8" t="str">
        <f>'WG Opening'!C57</f>
        <v>SC MAINT/RULES</v>
      </c>
      <c r="D41" s="2" t="str">
        <f>'WG Opening'!D57</f>
        <v>Beecher</v>
      </c>
      <c r="E41" s="8">
        <v>6</v>
      </c>
      <c r="F41" s="11">
        <f t="shared" si="0"/>
        <v>0.71388888888888868</v>
      </c>
      <c r="G41" s="110" t="str">
        <f t="shared" si="1"/>
        <v>SC MAIN</v>
      </c>
      <c r="H41" s="97">
        <v>2</v>
      </c>
      <c r="I41" s="2"/>
    </row>
    <row r="42" spans="1:255" s="24" customFormat="1" ht="15" customHeight="1" x14ac:dyDescent="0.3">
      <c r="A42" s="92" t="str">
        <f>_xlfn.CONCAT('WG Opening'!A58, "")</f>
        <v>4.15</v>
      </c>
      <c r="B42" s="2" t="str">
        <f>'WG Opening'!B58</f>
        <v>DT</v>
      </c>
      <c r="C42" s="8" t="str">
        <f>'WG Opening'!C58</f>
        <v>SC THz</v>
      </c>
      <c r="D42" s="2" t="str">
        <f>'WG Opening'!D58</f>
        <v>Kurner</v>
      </c>
      <c r="E42" s="8">
        <v>0</v>
      </c>
      <c r="F42" s="11">
        <f t="shared" si="0"/>
        <v>0.71805555555555534</v>
      </c>
      <c r="G42" s="110" t="str">
        <f>LEFT(C42,7)</f>
        <v>SC THz</v>
      </c>
      <c r="H42" s="97">
        <v>2</v>
      </c>
      <c r="I42" s="2" t="s">
        <v>287</v>
      </c>
    </row>
    <row r="43" spans="1:255" s="24" customFormat="1" ht="15" customHeight="1" x14ac:dyDescent="0.3">
      <c r="A43" s="92">
        <v>4.16</v>
      </c>
      <c r="B43" s="2" t="s">
        <v>3</v>
      </c>
      <c r="C43" s="26" t="s">
        <v>33</v>
      </c>
      <c r="D43" s="26" t="s">
        <v>24</v>
      </c>
      <c r="E43" s="26">
        <v>6</v>
      </c>
      <c r="F43" s="11">
        <f t="shared" si="0"/>
        <v>0.71805555555555534</v>
      </c>
      <c r="G43" s="101"/>
      <c r="H43" s="86"/>
      <c r="I43" s="2"/>
    </row>
    <row r="44" spans="1:255" customFormat="1" ht="15" customHeight="1" x14ac:dyDescent="0.3">
      <c r="A44" s="92">
        <v>4.17</v>
      </c>
      <c r="B44" s="2" t="s">
        <v>3</v>
      </c>
      <c r="C44" s="26" t="s">
        <v>28</v>
      </c>
      <c r="D44" s="26" t="s">
        <v>171</v>
      </c>
      <c r="E44" s="26">
        <v>6</v>
      </c>
      <c r="F44" s="11">
        <f t="shared" si="0"/>
        <v>0.72222222222222199</v>
      </c>
      <c r="G44" s="101"/>
      <c r="H44" s="86"/>
      <c r="I44" s="2" t="s">
        <v>224</v>
      </c>
    </row>
    <row r="45" spans="1:255" customFormat="1" ht="15" customHeight="1" x14ac:dyDescent="0.3">
      <c r="A45" s="92">
        <v>4.18</v>
      </c>
      <c r="B45" s="2" t="s">
        <v>3</v>
      </c>
      <c r="C45" s="26" t="s">
        <v>29</v>
      </c>
      <c r="D45" s="26" t="s">
        <v>22</v>
      </c>
      <c r="E45" s="26">
        <v>6</v>
      </c>
      <c r="F45" s="11">
        <f t="shared" si="0"/>
        <v>0.72638888888888864</v>
      </c>
      <c r="G45" s="101"/>
      <c r="H45" s="86"/>
      <c r="I45" s="2"/>
    </row>
    <row r="46" spans="1:255" customFormat="1" ht="15" customHeight="1" x14ac:dyDescent="0.3">
      <c r="A46" s="92">
        <v>4.1900000000000004</v>
      </c>
      <c r="B46" s="2" t="s">
        <v>3</v>
      </c>
      <c r="C46" s="26" t="s">
        <v>30</v>
      </c>
      <c r="D46" s="26" t="s">
        <v>185</v>
      </c>
      <c r="E46" s="26">
        <v>6</v>
      </c>
      <c r="F46" s="11">
        <f t="shared" si="0"/>
        <v>0.73055555555555529</v>
      </c>
      <c r="G46" s="101"/>
      <c r="H46" s="86"/>
      <c r="I46" s="2"/>
    </row>
    <row r="47" spans="1:255" customFormat="1" ht="15" customHeight="1" x14ac:dyDescent="0.3">
      <c r="A47" s="4"/>
      <c r="B47" s="8"/>
      <c r="D47" s="2"/>
      <c r="E47" s="1"/>
      <c r="F47" s="11">
        <f t="shared" si="0"/>
        <v>0.73472222222222194</v>
      </c>
      <c r="G47" s="15"/>
      <c r="H47" s="86"/>
      <c r="I47" s="2"/>
    </row>
    <row r="48" spans="1:255" customFormat="1" ht="15" customHeight="1" x14ac:dyDescent="0.3">
      <c r="A48" s="4" t="s">
        <v>40</v>
      </c>
      <c r="B48" s="2" t="str">
        <f>'WG Opening'!B60</f>
        <v>*</v>
      </c>
      <c r="C48" s="2" t="str">
        <f>'WG Opening'!C60</f>
        <v>NEW BUSINESS</v>
      </c>
      <c r="D48" s="2" t="str">
        <f>'WG Opening'!D60</f>
        <v>Powell</v>
      </c>
      <c r="E48" s="1">
        <v>1</v>
      </c>
      <c r="F48" s="11">
        <f t="shared" si="0"/>
        <v>0.73472222222222194</v>
      </c>
      <c r="G48" s="101"/>
      <c r="H48" s="83"/>
      <c r="I48" s="89"/>
    </row>
    <row r="49" spans="1:255" customFormat="1" ht="15" customHeight="1" x14ac:dyDescent="0.3">
      <c r="B49" s="2"/>
      <c r="C49" s="22"/>
      <c r="D49" s="2"/>
      <c r="E49" s="1"/>
      <c r="F49" s="11">
        <f t="shared" si="0"/>
        <v>0.73541666666666639</v>
      </c>
      <c r="G49" s="101"/>
      <c r="H49" s="83"/>
      <c r="I49" s="89"/>
    </row>
    <row r="50" spans="1:255" customFormat="1" ht="15" customHeight="1" x14ac:dyDescent="0.3">
      <c r="A50" s="4" t="s">
        <v>129</v>
      </c>
      <c r="B50" s="2" t="str">
        <f>'WG Opening'!B62</f>
        <v>*</v>
      </c>
      <c r="C50" s="2" t="str">
        <f>'WG Opening'!C62</f>
        <v>AOB</v>
      </c>
      <c r="D50" s="2" t="str">
        <f>'WG Opening'!D62</f>
        <v>Powell</v>
      </c>
      <c r="E50" s="1">
        <v>1</v>
      </c>
      <c r="F50" s="11">
        <f t="shared" si="0"/>
        <v>0.73541666666666639</v>
      </c>
      <c r="G50" s="101"/>
      <c r="H50" s="83"/>
      <c r="I50" s="89"/>
    </row>
    <row r="51" spans="1:255" customFormat="1" x14ac:dyDescent="0.3">
      <c r="A51" s="4"/>
      <c r="B51" s="2"/>
      <c r="C51" s="31"/>
      <c r="D51" s="2"/>
      <c r="E51" s="1"/>
      <c r="F51" s="11">
        <f t="shared" si="0"/>
        <v>0.73611111111111083</v>
      </c>
      <c r="G51" s="101"/>
      <c r="H51" s="83"/>
      <c r="I51" s="89"/>
    </row>
    <row r="52" spans="1:255" customFormat="1" x14ac:dyDescent="0.3">
      <c r="A52" s="4" t="s">
        <v>43</v>
      </c>
      <c r="B52" s="2" t="s">
        <v>2</v>
      </c>
      <c r="C52" s="22" t="s">
        <v>8</v>
      </c>
      <c r="D52" s="2" t="str">
        <f>'WG Opening'!D65</f>
        <v>Powell</v>
      </c>
      <c r="E52" s="1">
        <v>1</v>
      </c>
      <c r="F52" s="11">
        <f t="shared" si="0"/>
        <v>0.73611111111111083</v>
      </c>
      <c r="G52" s="101"/>
      <c r="H52" s="83"/>
      <c r="I52" s="89"/>
    </row>
    <row r="53" spans="1:255" customFormat="1" x14ac:dyDescent="0.3">
      <c r="A53" s="4"/>
      <c r="B53" s="2"/>
      <c r="C53" s="22"/>
      <c r="D53" s="22"/>
      <c r="E53" s="1"/>
      <c r="F53" s="11">
        <f t="shared" si="0"/>
        <v>0.73680555555555527</v>
      </c>
      <c r="G53" s="101"/>
      <c r="H53" s="83"/>
      <c r="I53" s="89"/>
    </row>
    <row r="54" spans="1:255" customFormat="1" x14ac:dyDescent="0.3">
      <c r="A54" s="3"/>
      <c r="B54" s="2"/>
      <c r="C54" s="1"/>
      <c r="D54" s="1"/>
      <c r="E54" s="1"/>
      <c r="F54" s="25"/>
      <c r="G54" s="101"/>
      <c r="H54" s="83"/>
      <c r="I54" s="89"/>
    </row>
    <row r="55" spans="1:255" customFormat="1" x14ac:dyDescent="0.3">
      <c r="A55" s="21"/>
      <c r="B55" s="2" t="s">
        <v>5</v>
      </c>
      <c r="C55" s="14" t="str">
        <f>'WG Opening'!C68</f>
        <v>ME - Motion, External        MI - Motion, Internal</v>
      </c>
      <c r="D55" s="2"/>
      <c r="E55" s="8" t="s">
        <v>5</v>
      </c>
      <c r="F55" s="11"/>
      <c r="G55" s="101"/>
      <c r="H55" s="83"/>
      <c r="I55" s="89"/>
    </row>
    <row r="56" spans="1:255" ht="15" customHeight="1" x14ac:dyDescent="0.3">
      <c r="A56" s="21" t="s">
        <v>5</v>
      </c>
      <c r="B56" s="2"/>
      <c r="C56" s="14" t="str">
        <f>'WG Opening'!C69</f>
        <v>DT - Discussion Topic         II - Information Item</v>
      </c>
      <c r="D56" s="2"/>
      <c r="E56" s="8"/>
      <c r="F56" s="8"/>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 customHeight="1" x14ac:dyDescent="0.3">
      <c r="A57" s="21"/>
      <c r="B57" s="2"/>
      <c r="C57" s="14" t="str">
        <f>'WG Opening'!C70</f>
        <v>Category  (* = consent agenda)</v>
      </c>
      <c r="D57" s="2"/>
      <c r="E57" s="8"/>
      <c r="F57" s="11"/>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ht="15.5" x14ac:dyDescent="0.25">
      <c r="G58" s="18"/>
      <c r="H58" s="85"/>
      <c r="I58" s="91"/>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row>
    <row r="59" spans="1:255" x14ac:dyDescent="0.25">
      <c r="C59" s="15"/>
      <c r="E59" s="15"/>
      <c r="F59" s="15"/>
    </row>
    <row r="60" spans="1:255" x14ac:dyDescent="0.25">
      <c r="C60" s="15"/>
      <c r="E60" s="15"/>
      <c r="F60" s="15"/>
    </row>
    <row r="61" spans="1:255" x14ac:dyDescent="0.25">
      <c r="C61" s="15"/>
      <c r="E61" s="15"/>
      <c r="F61" s="15"/>
    </row>
    <row r="62" spans="1:255" x14ac:dyDescent="0.25">
      <c r="A62" s="15"/>
      <c r="C62" s="15"/>
      <c r="E62" s="15"/>
      <c r="F62" s="15"/>
    </row>
    <row r="63" spans="1:255" x14ac:dyDescent="0.25">
      <c r="A63" s="15"/>
      <c r="C63" s="15"/>
      <c r="E63" s="15"/>
      <c r="F63" s="15"/>
    </row>
    <row r="64" spans="1:255" x14ac:dyDescent="0.25">
      <c r="A64" s="15"/>
    </row>
    <row r="65" spans="1:6" x14ac:dyDescent="0.25">
      <c r="A65" s="15"/>
    </row>
    <row r="66" spans="1:6" x14ac:dyDescent="0.25">
      <c r="A66" s="15"/>
    </row>
    <row r="77" spans="1:6" x14ac:dyDescent="0.25">
      <c r="A77" s="15"/>
    </row>
    <row r="78" spans="1:6" ht="16.5" customHeight="1" x14ac:dyDescent="0.25">
      <c r="A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ht="16.5" customHeight="1" x14ac:dyDescent="0.25">
      <c r="A82" s="15"/>
      <c r="C82" s="15"/>
      <c r="E82" s="15"/>
      <c r="F82" s="15"/>
    </row>
    <row r="83" spans="1:6" x14ac:dyDescent="0.25">
      <c r="A83" s="15"/>
      <c r="C83" s="15"/>
      <c r="E83" s="15"/>
      <c r="F83"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D71"/>
  <sheetViews>
    <sheetView tabSelected="1"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4" width="7.83203125" style="1"/>
    <col min="245" max="245" width="0.33203125" style="1" customWidth="1"/>
    <col min="246" max="246" width="9.75" style="1" customWidth="1"/>
    <col min="247" max="247" width="0.33203125" style="1" customWidth="1"/>
    <col min="248" max="248" width="7" style="1" customWidth="1"/>
    <col min="249" max="249" width="5" style="1" customWidth="1"/>
    <col min="250" max="250" width="0.33203125" style="1" customWidth="1"/>
    <col min="251" max="255" width="4.83203125" style="1" customWidth="1"/>
    <col min="256" max="256" width="0.33203125" style="1" customWidth="1"/>
    <col min="257" max="261" width="4.83203125" style="1" customWidth="1"/>
    <col min="262" max="262" width="0.33203125" style="1" customWidth="1"/>
    <col min="263" max="267" width="4.83203125" style="1" customWidth="1"/>
    <col min="268" max="268" width="0.33203125" style="1" customWidth="1"/>
    <col min="269" max="273" width="4.83203125" style="1" customWidth="1"/>
    <col min="274" max="274" width="0.33203125" style="1" customWidth="1"/>
    <col min="275" max="277" width="4" style="1" customWidth="1"/>
    <col min="278" max="278" width="0.33203125" style="1" customWidth="1"/>
    <col min="279" max="500" width="7.83203125" style="1"/>
    <col min="501" max="501" width="0.33203125" style="1" customWidth="1"/>
    <col min="502" max="502" width="9.75" style="1" customWidth="1"/>
    <col min="503" max="503" width="0.33203125" style="1" customWidth="1"/>
    <col min="504" max="504" width="7" style="1" customWidth="1"/>
    <col min="505" max="505" width="5" style="1" customWidth="1"/>
    <col min="506" max="506" width="0.33203125" style="1" customWidth="1"/>
    <col min="507" max="511" width="4.83203125" style="1" customWidth="1"/>
    <col min="512" max="512" width="0.33203125" style="1" customWidth="1"/>
    <col min="513" max="517" width="4.83203125" style="1" customWidth="1"/>
    <col min="518" max="518" width="0.33203125" style="1" customWidth="1"/>
    <col min="519" max="523" width="4.83203125" style="1" customWidth="1"/>
    <col min="524" max="524" width="0.33203125" style="1" customWidth="1"/>
    <col min="525" max="529" width="4.83203125" style="1" customWidth="1"/>
    <col min="530" max="530" width="0.33203125" style="1" customWidth="1"/>
    <col min="531" max="533" width="4" style="1" customWidth="1"/>
    <col min="534" max="534" width="0.33203125" style="1" customWidth="1"/>
    <col min="535" max="756" width="7.83203125" style="1"/>
    <col min="757" max="757" width="0.33203125" style="1" customWidth="1"/>
    <col min="758" max="758" width="9.75" style="1" customWidth="1"/>
    <col min="759" max="759" width="0.33203125" style="1" customWidth="1"/>
    <col min="760" max="760" width="7" style="1" customWidth="1"/>
    <col min="761" max="761" width="5" style="1" customWidth="1"/>
    <col min="762" max="762" width="0.33203125" style="1" customWidth="1"/>
    <col min="763" max="767" width="4.83203125" style="1" customWidth="1"/>
    <col min="768" max="768" width="0.33203125" style="1" customWidth="1"/>
    <col min="769" max="773" width="4.83203125" style="1" customWidth="1"/>
    <col min="774" max="774" width="0.33203125" style="1" customWidth="1"/>
    <col min="775" max="779" width="4.83203125" style="1" customWidth="1"/>
    <col min="780" max="780" width="0.33203125" style="1" customWidth="1"/>
    <col min="781" max="785" width="4.83203125" style="1" customWidth="1"/>
    <col min="786" max="786" width="0.33203125" style="1" customWidth="1"/>
    <col min="787" max="789" width="4" style="1" customWidth="1"/>
    <col min="790" max="790" width="0.33203125" style="1" customWidth="1"/>
    <col min="791" max="1012" width="7.83203125" style="1"/>
    <col min="1013" max="1013" width="0.33203125" style="1" customWidth="1"/>
    <col min="1014" max="1014" width="9.75" style="1" customWidth="1"/>
    <col min="1015" max="1015" width="0.33203125" style="1" customWidth="1"/>
    <col min="1016" max="1016" width="7" style="1" customWidth="1"/>
    <col min="1017" max="1017" width="5" style="1" customWidth="1"/>
    <col min="1018" max="1018" width="0.33203125" style="1" customWidth="1"/>
    <col min="1019" max="1023" width="4.83203125" style="1" customWidth="1"/>
    <col min="1024" max="1024" width="0.33203125" style="1" customWidth="1"/>
    <col min="1025" max="1029" width="4.83203125" style="1" customWidth="1"/>
    <col min="1030" max="1030" width="0.33203125" style="1" customWidth="1"/>
    <col min="1031" max="1035" width="4.83203125" style="1" customWidth="1"/>
    <col min="1036" max="1036" width="0.33203125" style="1" customWidth="1"/>
    <col min="1037" max="1041" width="4.83203125" style="1" customWidth="1"/>
    <col min="1042" max="1042" width="0.33203125" style="1" customWidth="1"/>
    <col min="1043" max="1045" width="4" style="1" customWidth="1"/>
    <col min="1046" max="1046" width="0.33203125" style="1" customWidth="1"/>
    <col min="1047" max="1268" width="7.83203125" style="1"/>
    <col min="1269" max="1269" width="0.33203125" style="1" customWidth="1"/>
    <col min="1270" max="1270" width="9.75" style="1" customWidth="1"/>
    <col min="1271" max="1271" width="0.33203125" style="1" customWidth="1"/>
    <col min="1272" max="1272" width="7" style="1" customWidth="1"/>
    <col min="1273" max="1273" width="5" style="1" customWidth="1"/>
    <col min="1274" max="1274" width="0.33203125" style="1" customWidth="1"/>
    <col min="1275" max="1279" width="4.83203125" style="1" customWidth="1"/>
    <col min="1280" max="1280" width="0.33203125" style="1" customWidth="1"/>
    <col min="1281" max="1285" width="4.83203125" style="1" customWidth="1"/>
    <col min="1286" max="1286" width="0.33203125" style="1" customWidth="1"/>
    <col min="1287" max="1291" width="4.83203125" style="1" customWidth="1"/>
    <col min="1292" max="1292" width="0.33203125" style="1" customWidth="1"/>
    <col min="1293" max="1297" width="4.83203125" style="1" customWidth="1"/>
    <col min="1298" max="1298" width="0.33203125" style="1" customWidth="1"/>
    <col min="1299" max="1301" width="4" style="1" customWidth="1"/>
    <col min="1302" max="1302" width="0.33203125" style="1" customWidth="1"/>
    <col min="1303" max="1524" width="7.83203125" style="1"/>
    <col min="1525" max="1525" width="0.33203125" style="1" customWidth="1"/>
    <col min="1526" max="1526" width="9.75" style="1" customWidth="1"/>
    <col min="1527" max="1527" width="0.33203125" style="1" customWidth="1"/>
    <col min="1528" max="1528" width="7" style="1" customWidth="1"/>
    <col min="1529" max="1529" width="5" style="1" customWidth="1"/>
    <col min="1530" max="1530" width="0.33203125" style="1" customWidth="1"/>
    <col min="1531" max="1535" width="4.83203125" style="1" customWidth="1"/>
    <col min="1536" max="1536" width="0.33203125" style="1" customWidth="1"/>
    <col min="1537" max="1541" width="4.83203125" style="1" customWidth="1"/>
    <col min="1542" max="1542" width="0.33203125" style="1" customWidth="1"/>
    <col min="1543" max="1547" width="4.83203125" style="1" customWidth="1"/>
    <col min="1548" max="1548" width="0.33203125" style="1" customWidth="1"/>
    <col min="1549" max="1553" width="4.83203125" style="1" customWidth="1"/>
    <col min="1554" max="1554" width="0.33203125" style="1" customWidth="1"/>
    <col min="1555" max="1557" width="4" style="1" customWidth="1"/>
    <col min="1558" max="1558" width="0.33203125" style="1" customWidth="1"/>
    <col min="1559" max="1780" width="7.83203125" style="1"/>
    <col min="1781" max="1781" width="0.33203125" style="1" customWidth="1"/>
    <col min="1782" max="1782" width="9.75" style="1" customWidth="1"/>
    <col min="1783" max="1783" width="0.33203125" style="1" customWidth="1"/>
    <col min="1784" max="1784" width="7" style="1" customWidth="1"/>
    <col min="1785" max="1785" width="5" style="1" customWidth="1"/>
    <col min="1786" max="1786" width="0.33203125" style="1" customWidth="1"/>
    <col min="1787" max="1791" width="4.83203125" style="1" customWidth="1"/>
    <col min="1792" max="1792" width="0.33203125" style="1" customWidth="1"/>
    <col min="1793" max="1797" width="4.83203125" style="1" customWidth="1"/>
    <col min="1798" max="1798" width="0.33203125" style="1" customWidth="1"/>
    <col min="1799" max="1803" width="4.83203125" style="1" customWidth="1"/>
    <col min="1804" max="1804" width="0.33203125" style="1" customWidth="1"/>
    <col min="1805" max="1809" width="4.83203125" style="1" customWidth="1"/>
    <col min="1810" max="1810" width="0.33203125" style="1" customWidth="1"/>
    <col min="1811" max="1813" width="4" style="1" customWidth="1"/>
    <col min="1814" max="1814" width="0.33203125" style="1" customWidth="1"/>
    <col min="1815" max="2036" width="7.83203125" style="1"/>
    <col min="2037" max="2037" width="0.33203125" style="1" customWidth="1"/>
    <col min="2038" max="2038" width="9.75" style="1" customWidth="1"/>
    <col min="2039" max="2039" width="0.33203125" style="1" customWidth="1"/>
    <col min="2040" max="2040" width="7" style="1" customWidth="1"/>
    <col min="2041" max="2041" width="5" style="1" customWidth="1"/>
    <col min="2042" max="2042" width="0.33203125" style="1" customWidth="1"/>
    <col min="2043" max="2047" width="4.83203125" style="1" customWidth="1"/>
    <col min="2048" max="2048" width="0.33203125" style="1" customWidth="1"/>
    <col min="2049" max="2053" width="4.83203125" style="1" customWidth="1"/>
    <col min="2054" max="2054" width="0.33203125" style="1" customWidth="1"/>
    <col min="2055" max="2059" width="4.83203125" style="1" customWidth="1"/>
    <col min="2060" max="2060" width="0.33203125" style="1" customWidth="1"/>
    <col min="2061" max="2065" width="4.83203125" style="1" customWidth="1"/>
    <col min="2066" max="2066" width="0.33203125" style="1" customWidth="1"/>
    <col min="2067" max="2069" width="4" style="1" customWidth="1"/>
    <col min="2070" max="2070" width="0.33203125" style="1" customWidth="1"/>
    <col min="2071" max="2292" width="7.83203125" style="1"/>
    <col min="2293" max="2293" width="0.33203125" style="1" customWidth="1"/>
    <col min="2294" max="2294" width="9.75" style="1" customWidth="1"/>
    <col min="2295" max="2295" width="0.33203125" style="1" customWidth="1"/>
    <col min="2296" max="2296" width="7" style="1" customWidth="1"/>
    <col min="2297" max="2297" width="5" style="1" customWidth="1"/>
    <col min="2298" max="2298" width="0.33203125" style="1" customWidth="1"/>
    <col min="2299" max="2303" width="4.83203125" style="1" customWidth="1"/>
    <col min="2304" max="2304" width="0.33203125" style="1" customWidth="1"/>
    <col min="2305" max="2309" width="4.83203125" style="1" customWidth="1"/>
    <col min="2310" max="2310" width="0.33203125" style="1" customWidth="1"/>
    <col min="2311" max="2315" width="4.83203125" style="1" customWidth="1"/>
    <col min="2316" max="2316" width="0.33203125" style="1" customWidth="1"/>
    <col min="2317" max="2321" width="4.83203125" style="1" customWidth="1"/>
    <col min="2322" max="2322" width="0.33203125" style="1" customWidth="1"/>
    <col min="2323" max="2325" width="4" style="1" customWidth="1"/>
    <col min="2326" max="2326" width="0.33203125" style="1" customWidth="1"/>
    <col min="2327" max="2548" width="7.83203125" style="1"/>
    <col min="2549" max="2549" width="0.33203125" style="1" customWidth="1"/>
    <col min="2550" max="2550" width="9.75" style="1" customWidth="1"/>
    <col min="2551" max="2551" width="0.33203125" style="1" customWidth="1"/>
    <col min="2552" max="2552" width="7" style="1" customWidth="1"/>
    <col min="2553" max="2553" width="5" style="1" customWidth="1"/>
    <col min="2554" max="2554" width="0.33203125" style="1" customWidth="1"/>
    <col min="2555" max="2559" width="4.83203125" style="1" customWidth="1"/>
    <col min="2560" max="2560" width="0.33203125" style="1" customWidth="1"/>
    <col min="2561" max="2565" width="4.83203125" style="1" customWidth="1"/>
    <col min="2566" max="2566" width="0.33203125" style="1" customWidth="1"/>
    <col min="2567" max="2571" width="4.83203125" style="1" customWidth="1"/>
    <col min="2572" max="2572" width="0.33203125" style="1" customWidth="1"/>
    <col min="2573" max="2577" width="4.83203125" style="1" customWidth="1"/>
    <col min="2578" max="2578" width="0.33203125" style="1" customWidth="1"/>
    <col min="2579" max="2581" width="4" style="1" customWidth="1"/>
    <col min="2582" max="2582" width="0.33203125" style="1" customWidth="1"/>
    <col min="2583" max="2804" width="7.83203125" style="1"/>
    <col min="2805" max="2805" width="0.33203125" style="1" customWidth="1"/>
    <col min="2806" max="2806" width="9.75" style="1" customWidth="1"/>
    <col min="2807" max="2807" width="0.33203125" style="1" customWidth="1"/>
    <col min="2808" max="2808" width="7" style="1" customWidth="1"/>
    <col min="2809" max="2809" width="5" style="1" customWidth="1"/>
    <col min="2810" max="2810" width="0.33203125" style="1" customWidth="1"/>
    <col min="2811" max="2815" width="4.83203125" style="1" customWidth="1"/>
    <col min="2816" max="2816" width="0.33203125" style="1" customWidth="1"/>
    <col min="2817" max="2821" width="4.83203125" style="1" customWidth="1"/>
    <col min="2822" max="2822" width="0.33203125" style="1" customWidth="1"/>
    <col min="2823" max="2827" width="4.83203125" style="1" customWidth="1"/>
    <col min="2828" max="2828" width="0.33203125" style="1" customWidth="1"/>
    <col min="2829" max="2833" width="4.83203125" style="1" customWidth="1"/>
    <col min="2834" max="2834" width="0.33203125" style="1" customWidth="1"/>
    <col min="2835" max="2837" width="4" style="1" customWidth="1"/>
    <col min="2838" max="2838" width="0.33203125" style="1" customWidth="1"/>
    <col min="2839" max="3060" width="7.83203125" style="1"/>
    <col min="3061" max="3061" width="0.33203125" style="1" customWidth="1"/>
    <col min="3062" max="3062" width="9.75" style="1" customWidth="1"/>
    <col min="3063" max="3063" width="0.33203125" style="1" customWidth="1"/>
    <col min="3064" max="3064" width="7" style="1" customWidth="1"/>
    <col min="3065" max="3065" width="5" style="1" customWidth="1"/>
    <col min="3066" max="3066" width="0.33203125" style="1" customWidth="1"/>
    <col min="3067" max="3071" width="4.83203125" style="1" customWidth="1"/>
    <col min="3072" max="3072" width="0.33203125" style="1" customWidth="1"/>
    <col min="3073" max="3077" width="4.83203125" style="1" customWidth="1"/>
    <col min="3078" max="3078" width="0.33203125" style="1" customWidth="1"/>
    <col min="3079" max="3083" width="4.83203125" style="1" customWidth="1"/>
    <col min="3084" max="3084" width="0.33203125" style="1" customWidth="1"/>
    <col min="3085" max="3089" width="4.83203125" style="1" customWidth="1"/>
    <col min="3090" max="3090" width="0.33203125" style="1" customWidth="1"/>
    <col min="3091" max="3093" width="4" style="1" customWidth="1"/>
    <col min="3094" max="3094" width="0.33203125" style="1" customWidth="1"/>
    <col min="3095" max="3316" width="7.83203125" style="1"/>
    <col min="3317" max="3317" width="0.33203125" style="1" customWidth="1"/>
    <col min="3318" max="3318" width="9.75" style="1" customWidth="1"/>
    <col min="3319" max="3319" width="0.33203125" style="1" customWidth="1"/>
    <col min="3320" max="3320" width="7" style="1" customWidth="1"/>
    <col min="3321" max="3321" width="5" style="1" customWidth="1"/>
    <col min="3322" max="3322" width="0.33203125" style="1" customWidth="1"/>
    <col min="3323" max="3327" width="4.83203125" style="1" customWidth="1"/>
    <col min="3328" max="3328" width="0.33203125" style="1" customWidth="1"/>
    <col min="3329" max="3333" width="4.83203125" style="1" customWidth="1"/>
    <col min="3334" max="3334" width="0.33203125" style="1" customWidth="1"/>
    <col min="3335" max="3339" width="4.83203125" style="1" customWidth="1"/>
    <col min="3340" max="3340" width="0.33203125" style="1" customWidth="1"/>
    <col min="3341" max="3345" width="4.83203125" style="1" customWidth="1"/>
    <col min="3346" max="3346" width="0.33203125" style="1" customWidth="1"/>
    <col min="3347" max="3349" width="4" style="1" customWidth="1"/>
    <col min="3350" max="3350" width="0.33203125" style="1" customWidth="1"/>
    <col min="3351" max="3572" width="7.83203125" style="1"/>
    <col min="3573" max="3573" width="0.33203125" style="1" customWidth="1"/>
    <col min="3574" max="3574" width="9.75" style="1" customWidth="1"/>
    <col min="3575" max="3575" width="0.33203125" style="1" customWidth="1"/>
    <col min="3576" max="3576" width="7" style="1" customWidth="1"/>
    <col min="3577" max="3577" width="5" style="1" customWidth="1"/>
    <col min="3578" max="3578" width="0.33203125" style="1" customWidth="1"/>
    <col min="3579" max="3583" width="4.83203125" style="1" customWidth="1"/>
    <col min="3584" max="3584" width="0.33203125" style="1" customWidth="1"/>
    <col min="3585" max="3589" width="4.83203125" style="1" customWidth="1"/>
    <col min="3590" max="3590" width="0.33203125" style="1" customWidth="1"/>
    <col min="3591" max="3595" width="4.83203125" style="1" customWidth="1"/>
    <col min="3596" max="3596" width="0.33203125" style="1" customWidth="1"/>
    <col min="3597" max="3601" width="4.83203125" style="1" customWidth="1"/>
    <col min="3602" max="3602" width="0.33203125" style="1" customWidth="1"/>
    <col min="3603" max="3605" width="4" style="1" customWidth="1"/>
    <col min="3606" max="3606" width="0.33203125" style="1" customWidth="1"/>
    <col min="3607" max="3828" width="7.83203125" style="1"/>
    <col min="3829" max="3829" width="0.33203125" style="1" customWidth="1"/>
    <col min="3830" max="3830" width="9.75" style="1" customWidth="1"/>
    <col min="3831" max="3831" width="0.33203125" style="1" customWidth="1"/>
    <col min="3832" max="3832" width="7" style="1" customWidth="1"/>
    <col min="3833" max="3833" width="5" style="1" customWidth="1"/>
    <col min="3834" max="3834" width="0.33203125" style="1" customWidth="1"/>
    <col min="3835" max="3839" width="4.83203125" style="1" customWidth="1"/>
    <col min="3840" max="3840" width="0.33203125" style="1" customWidth="1"/>
    <col min="3841" max="3845" width="4.83203125" style="1" customWidth="1"/>
    <col min="3846" max="3846" width="0.33203125" style="1" customWidth="1"/>
    <col min="3847" max="3851" width="4.83203125" style="1" customWidth="1"/>
    <col min="3852" max="3852" width="0.33203125" style="1" customWidth="1"/>
    <col min="3853" max="3857" width="4.83203125" style="1" customWidth="1"/>
    <col min="3858" max="3858" width="0.33203125" style="1" customWidth="1"/>
    <col min="3859" max="3861" width="4" style="1" customWidth="1"/>
    <col min="3862" max="3862" width="0.33203125" style="1" customWidth="1"/>
    <col min="3863" max="4084" width="7.83203125" style="1"/>
    <col min="4085" max="4085" width="0.33203125" style="1" customWidth="1"/>
    <col min="4086" max="4086" width="9.75" style="1" customWidth="1"/>
    <col min="4087" max="4087" width="0.33203125" style="1" customWidth="1"/>
    <col min="4088" max="4088" width="7" style="1" customWidth="1"/>
    <col min="4089" max="4089" width="5" style="1" customWidth="1"/>
    <col min="4090" max="4090" width="0.33203125" style="1" customWidth="1"/>
    <col min="4091" max="4095" width="4.83203125" style="1" customWidth="1"/>
    <col min="4096" max="4096" width="0.33203125" style="1" customWidth="1"/>
    <col min="4097" max="4101" width="4.83203125" style="1" customWidth="1"/>
    <col min="4102" max="4102" width="0.33203125" style="1" customWidth="1"/>
    <col min="4103" max="4107" width="4.83203125" style="1" customWidth="1"/>
    <col min="4108" max="4108" width="0.33203125" style="1" customWidth="1"/>
    <col min="4109" max="4113" width="4.83203125" style="1" customWidth="1"/>
    <col min="4114" max="4114" width="0.33203125" style="1" customWidth="1"/>
    <col min="4115" max="4117" width="4" style="1" customWidth="1"/>
    <col min="4118" max="4118" width="0.33203125" style="1" customWidth="1"/>
    <col min="4119" max="4340" width="7.83203125" style="1"/>
    <col min="4341" max="4341" width="0.33203125" style="1" customWidth="1"/>
    <col min="4342" max="4342" width="9.75" style="1" customWidth="1"/>
    <col min="4343" max="4343" width="0.33203125" style="1" customWidth="1"/>
    <col min="4344" max="4344" width="7" style="1" customWidth="1"/>
    <col min="4345" max="4345" width="5" style="1" customWidth="1"/>
    <col min="4346" max="4346" width="0.33203125" style="1" customWidth="1"/>
    <col min="4347" max="4351" width="4.83203125" style="1" customWidth="1"/>
    <col min="4352" max="4352" width="0.33203125" style="1" customWidth="1"/>
    <col min="4353" max="4357" width="4.83203125" style="1" customWidth="1"/>
    <col min="4358" max="4358" width="0.33203125" style="1" customWidth="1"/>
    <col min="4359" max="4363" width="4.83203125" style="1" customWidth="1"/>
    <col min="4364" max="4364" width="0.33203125" style="1" customWidth="1"/>
    <col min="4365" max="4369" width="4.83203125" style="1" customWidth="1"/>
    <col min="4370" max="4370" width="0.33203125" style="1" customWidth="1"/>
    <col min="4371" max="4373" width="4" style="1" customWidth="1"/>
    <col min="4374" max="4374" width="0.33203125" style="1" customWidth="1"/>
    <col min="4375" max="4596" width="7.83203125" style="1"/>
    <col min="4597" max="4597" width="0.33203125" style="1" customWidth="1"/>
    <col min="4598" max="4598" width="9.75" style="1" customWidth="1"/>
    <col min="4599" max="4599" width="0.33203125" style="1" customWidth="1"/>
    <col min="4600" max="4600" width="7" style="1" customWidth="1"/>
    <col min="4601" max="4601" width="5" style="1" customWidth="1"/>
    <col min="4602" max="4602" width="0.33203125" style="1" customWidth="1"/>
    <col min="4603" max="4607" width="4.83203125" style="1" customWidth="1"/>
    <col min="4608" max="4608" width="0.33203125" style="1" customWidth="1"/>
    <col min="4609" max="4613" width="4.83203125" style="1" customWidth="1"/>
    <col min="4614" max="4614" width="0.33203125" style="1" customWidth="1"/>
    <col min="4615" max="4619" width="4.83203125" style="1" customWidth="1"/>
    <col min="4620" max="4620" width="0.33203125" style="1" customWidth="1"/>
    <col min="4621" max="4625" width="4.83203125" style="1" customWidth="1"/>
    <col min="4626" max="4626" width="0.33203125" style="1" customWidth="1"/>
    <col min="4627" max="4629" width="4" style="1" customWidth="1"/>
    <col min="4630" max="4630" width="0.33203125" style="1" customWidth="1"/>
    <col min="4631" max="4852" width="7.83203125" style="1"/>
    <col min="4853" max="4853" width="0.33203125" style="1" customWidth="1"/>
    <col min="4854" max="4854" width="9.75" style="1" customWidth="1"/>
    <col min="4855" max="4855" width="0.33203125" style="1" customWidth="1"/>
    <col min="4856" max="4856" width="7" style="1" customWidth="1"/>
    <col min="4857" max="4857" width="5" style="1" customWidth="1"/>
    <col min="4858" max="4858" width="0.33203125" style="1" customWidth="1"/>
    <col min="4859" max="4863" width="4.83203125" style="1" customWidth="1"/>
    <col min="4864" max="4864" width="0.33203125" style="1" customWidth="1"/>
    <col min="4865" max="4869" width="4.83203125" style="1" customWidth="1"/>
    <col min="4870" max="4870" width="0.33203125" style="1" customWidth="1"/>
    <col min="4871" max="4875" width="4.83203125" style="1" customWidth="1"/>
    <col min="4876" max="4876" width="0.33203125" style="1" customWidth="1"/>
    <col min="4877" max="4881" width="4.83203125" style="1" customWidth="1"/>
    <col min="4882" max="4882" width="0.33203125" style="1" customWidth="1"/>
    <col min="4883" max="4885" width="4" style="1" customWidth="1"/>
    <col min="4886" max="4886" width="0.33203125" style="1" customWidth="1"/>
    <col min="4887" max="5108" width="7.83203125" style="1"/>
    <col min="5109" max="5109" width="0.33203125" style="1" customWidth="1"/>
    <col min="5110" max="5110" width="9.75" style="1" customWidth="1"/>
    <col min="5111" max="5111" width="0.33203125" style="1" customWidth="1"/>
    <col min="5112" max="5112" width="7" style="1" customWidth="1"/>
    <col min="5113" max="5113" width="5" style="1" customWidth="1"/>
    <col min="5114" max="5114" width="0.33203125" style="1" customWidth="1"/>
    <col min="5115" max="5119" width="4.83203125" style="1" customWidth="1"/>
    <col min="5120" max="5120" width="0.33203125" style="1" customWidth="1"/>
    <col min="5121" max="5125" width="4.83203125" style="1" customWidth="1"/>
    <col min="5126" max="5126" width="0.33203125" style="1" customWidth="1"/>
    <col min="5127" max="5131" width="4.83203125" style="1" customWidth="1"/>
    <col min="5132" max="5132" width="0.33203125" style="1" customWidth="1"/>
    <col min="5133" max="5137" width="4.83203125" style="1" customWidth="1"/>
    <col min="5138" max="5138" width="0.33203125" style="1" customWidth="1"/>
    <col min="5139" max="5141" width="4" style="1" customWidth="1"/>
    <col min="5142" max="5142" width="0.33203125" style="1" customWidth="1"/>
    <col min="5143" max="5364" width="7.83203125" style="1"/>
    <col min="5365" max="5365" width="0.33203125" style="1" customWidth="1"/>
    <col min="5366" max="5366" width="9.75" style="1" customWidth="1"/>
    <col min="5367" max="5367" width="0.33203125" style="1" customWidth="1"/>
    <col min="5368" max="5368" width="7" style="1" customWidth="1"/>
    <col min="5369" max="5369" width="5" style="1" customWidth="1"/>
    <col min="5370" max="5370" width="0.33203125" style="1" customWidth="1"/>
    <col min="5371" max="5375" width="4.83203125" style="1" customWidth="1"/>
    <col min="5376" max="5376" width="0.33203125" style="1" customWidth="1"/>
    <col min="5377" max="5381" width="4.83203125" style="1" customWidth="1"/>
    <col min="5382" max="5382" width="0.33203125" style="1" customWidth="1"/>
    <col min="5383" max="5387" width="4.83203125" style="1" customWidth="1"/>
    <col min="5388" max="5388" width="0.33203125" style="1" customWidth="1"/>
    <col min="5389" max="5393" width="4.83203125" style="1" customWidth="1"/>
    <col min="5394" max="5394" width="0.33203125" style="1" customWidth="1"/>
    <col min="5395" max="5397" width="4" style="1" customWidth="1"/>
    <col min="5398" max="5398" width="0.33203125" style="1" customWidth="1"/>
    <col min="5399" max="5620" width="7.83203125" style="1"/>
    <col min="5621" max="5621" width="0.33203125" style="1" customWidth="1"/>
    <col min="5622" max="5622" width="9.75" style="1" customWidth="1"/>
    <col min="5623" max="5623" width="0.33203125" style="1" customWidth="1"/>
    <col min="5624" max="5624" width="7" style="1" customWidth="1"/>
    <col min="5625" max="5625" width="5" style="1" customWidth="1"/>
    <col min="5626" max="5626" width="0.33203125" style="1" customWidth="1"/>
    <col min="5627" max="5631" width="4.83203125" style="1" customWidth="1"/>
    <col min="5632" max="5632" width="0.33203125" style="1" customWidth="1"/>
    <col min="5633" max="5637" width="4.83203125" style="1" customWidth="1"/>
    <col min="5638" max="5638" width="0.33203125" style="1" customWidth="1"/>
    <col min="5639" max="5643" width="4.83203125" style="1" customWidth="1"/>
    <col min="5644" max="5644" width="0.33203125" style="1" customWidth="1"/>
    <col min="5645" max="5649" width="4.83203125" style="1" customWidth="1"/>
    <col min="5650" max="5650" width="0.33203125" style="1" customWidth="1"/>
    <col min="5651" max="5653" width="4" style="1" customWidth="1"/>
    <col min="5654" max="5654" width="0.33203125" style="1" customWidth="1"/>
    <col min="5655" max="5876" width="7.83203125" style="1"/>
    <col min="5877" max="5877" width="0.33203125" style="1" customWidth="1"/>
    <col min="5878" max="5878" width="9.75" style="1" customWidth="1"/>
    <col min="5879" max="5879" width="0.33203125" style="1" customWidth="1"/>
    <col min="5880" max="5880" width="7" style="1" customWidth="1"/>
    <col min="5881" max="5881" width="5" style="1" customWidth="1"/>
    <col min="5882" max="5882" width="0.33203125" style="1" customWidth="1"/>
    <col min="5883" max="5887" width="4.83203125" style="1" customWidth="1"/>
    <col min="5888" max="5888" width="0.33203125" style="1" customWidth="1"/>
    <col min="5889" max="5893" width="4.83203125" style="1" customWidth="1"/>
    <col min="5894" max="5894" width="0.33203125" style="1" customWidth="1"/>
    <col min="5895" max="5899" width="4.83203125" style="1" customWidth="1"/>
    <col min="5900" max="5900" width="0.33203125" style="1" customWidth="1"/>
    <col min="5901" max="5905" width="4.83203125" style="1" customWidth="1"/>
    <col min="5906" max="5906" width="0.33203125" style="1" customWidth="1"/>
    <col min="5907" max="5909" width="4" style="1" customWidth="1"/>
    <col min="5910" max="5910" width="0.33203125" style="1" customWidth="1"/>
    <col min="5911" max="6132" width="7.83203125" style="1"/>
    <col min="6133" max="6133" width="0.33203125" style="1" customWidth="1"/>
    <col min="6134" max="6134" width="9.75" style="1" customWidth="1"/>
    <col min="6135" max="6135" width="0.33203125" style="1" customWidth="1"/>
    <col min="6136" max="6136" width="7" style="1" customWidth="1"/>
    <col min="6137" max="6137" width="5" style="1" customWidth="1"/>
    <col min="6138" max="6138" width="0.33203125" style="1" customWidth="1"/>
    <col min="6139" max="6143" width="4.83203125" style="1" customWidth="1"/>
    <col min="6144" max="6144" width="0.33203125" style="1" customWidth="1"/>
    <col min="6145" max="6149" width="4.83203125" style="1" customWidth="1"/>
    <col min="6150" max="6150" width="0.33203125" style="1" customWidth="1"/>
    <col min="6151" max="6155" width="4.83203125" style="1" customWidth="1"/>
    <col min="6156" max="6156" width="0.33203125" style="1" customWidth="1"/>
    <col min="6157" max="6161" width="4.83203125" style="1" customWidth="1"/>
    <col min="6162" max="6162" width="0.33203125" style="1" customWidth="1"/>
    <col min="6163" max="6165" width="4" style="1" customWidth="1"/>
    <col min="6166" max="6166" width="0.33203125" style="1" customWidth="1"/>
    <col min="6167" max="6388" width="7.83203125" style="1"/>
    <col min="6389" max="6389" width="0.33203125" style="1" customWidth="1"/>
    <col min="6390" max="6390" width="9.75" style="1" customWidth="1"/>
    <col min="6391" max="6391" width="0.33203125" style="1" customWidth="1"/>
    <col min="6392" max="6392" width="7" style="1" customWidth="1"/>
    <col min="6393" max="6393" width="5" style="1" customWidth="1"/>
    <col min="6394" max="6394" width="0.33203125" style="1" customWidth="1"/>
    <col min="6395" max="6399" width="4.83203125" style="1" customWidth="1"/>
    <col min="6400" max="6400" width="0.33203125" style="1" customWidth="1"/>
    <col min="6401" max="6405" width="4.83203125" style="1" customWidth="1"/>
    <col min="6406" max="6406" width="0.33203125" style="1" customWidth="1"/>
    <col min="6407" max="6411" width="4.83203125" style="1" customWidth="1"/>
    <col min="6412" max="6412" width="0.33203125" style="1" customWidth="1"/>
    <col min="6413" max="6417" width="4.83203125" style="1" customWidth="1"/>
    <col min="6418" max="6418" width="0.33203125" style="1" customWidth="1"/>
    <col min="6419" max="6421" width="4" style="1" customWidth="1"/>
    <col min="6422" max="6422" width="0.33203125" style="1" customWidth="1"/>
    <col min="6423" max="6644" width="7.83203125" style="1"/>
    <col min="6645" max="6645" width="0.33203125" style="1" customWidth="1"/>
    <col min="6646" max="6646" width="9.75" style="1" customWidth="1"/>
    <col min="6647" max="6647" width="0.33203125" style="1" customWidth="1"/>
    <col min="6648" max="6648" width="7" style="1" customWidth="1"/>
    <col min="6649" max="6649" width="5" style="1" customWidth="1"/>
    <col min="6650" max="6650" width="0.33203125" style="1" customWidth="1"/>
    <col min="6651" max="6655" width="4.83203125" style="1" customWidth="1"/>
    <col min="6656" max="6656" width="0.33203125" style="1" customWidth="1"/>
    <col min="6657" max="6661" width="4.83203125" style="1" customWidth="1"/>
    <col min="6662" max="6662" width="0.33203125" style="1" customWidth="1"/>
    <col min="6663" max="6667" width="4.83203125" style="1" customWidth="1"/>
    <col min="6668" max="6668" width="0.33203125" style="1" customWidth="1"/>
    <col min="6669" max="6673" width="4.83203125" style="1" customWidth="1"/>
    <col min="6674" max="6674" width="0.33203125" style="1" customWidth="1"/>
    <col min="6675" max="6677" width="4" style="1" customWidth="1"/>
    <col min="6678" max="6678" width="0.33203125" style="1" customWidth="1"/>
    <col min="6679" max="6900" width="7.83203125" style="1"/>
    <col min="6901" max="6901" width="0.33203125" style="1" customWidth="1"/>
    <col min="6902" max="6902" width="9.75" style="1" customWidth="1"/>
    <col min="6903" max="6903" width="0.33203125" style="1" customWidth="1"/>
    <col min="6904" max="6904" width="7" style="1" customWidth="1"/>
    <col min="6905" max="6905" width="5" style="1" customWidth="1"/>
    <col min="6906" max="6906" width="0.33203125" style="1" customWidth="1"/>
    <col min="6907" max="6911" width="4.83203125" style="1" customWidth="1"/>
    <col min="6912" max="6912" width="0.33203125" style="1" customWidth="1"/>
    <col min="6913" max="6917" width="4.83203125" style="1" customWidth="1"/>
    <col min="6918" max="6918" width="0.33203125" style="1" customWidth="1"/>
    <col min="6919" max="6923" width="4.83203125" style="1" customWidth="1"/>
    <col min="6924" max="6924" width="0.33203125" style="1" customWidth="1"/>
    <col min="6925" max="6929" width="4.83203125" style="1" customWidth="1"/>
    <col min="6930" max="6930" width="0.33203125" style="1" customWidth="1"/>
    <col min="6931" max="6933" width="4" style="1" customWidth="1"/>
    <col min="6934" max="6934" width="0.33203125" style="1" customWidth="1"/>
    <col min="6935" max="7156" width="7.83203125" style="1"/>
    <col min="7157" max="7157" width="0.33203125" style="1" customWidth="1"/>
    <col min="7158" max="7158" width="9.75" style="1" customWidth="1"/>
    <col min="7159" max="7159" width="0.33203125" style="1" customWidth="1"/>
    <col min="7160" max="7160" width="7" style="1" customWidth="1"/>
    <col min="7161" max="7161" width="5" style="1" customWidth="1"/>
    <col min="7162" max="7162" width="0.33203125" style="1" customWidth="1"/>
    <col min="7163" max="7167" width="4.83203125" style="1" customWidth="1"/>
    <col min="7168" max="7168" width="0.33203125" style="1" customWidth="1"/>
    <col min="7169" max="7173" width="4.83203125" style="1" customWidth="1"/>
    <col min="7174" max="7174" width="0.33203125" style="1" customWidth="1"/>
    <col min="7175" max="7179" width="4.83203125" style="1" customWidth="1"/>
    <col min="7180" max="7180" width="0.33203125" style="1" customWidth="1"/>
    <col min="7181" max="7185" width="4.83203125" style="1" customWidth="1"/>
    <col min="7186" max="7186" width="0.33203125" style="1" customWidth="1"/>
    <col min="7187" max="7189" width="4" style="1" customWidth="1"/>
    <col min="7190" max="7190" width="0.33203125" style="1" customWidth="1"/>
    <col min="7191" max="7412" width="7.83203125" style="1"/>
    <col min="7413" max="7413" width="0.33203125" style="1" customWidth="1"/>
    <col min="7414" max="7414" width="9.75" style="1" customWidth="1"/>
    <col min="7415" max="7415" width="0.33203125" style="1" customWidth="1"/>
    <col min="7416" max="7416" width="7" style="1" customWidth="1"/>
    <col min="7417" max="7417" width="5" style="1" customWidth="1"/>
    <col min="7418" max="7418" width="0.33203125" style="1" customWidth="1"/>
    <col min="7419" max="7423" width="4.83203125" style="1" customWidth="1"/>
    <col min="7424" max="7424" width="0.33203125" style="1" customWidth="1"/>
    <col min="7425" max="7429" width="4.83203125" style="1" customWidth="1"/>
    <col min="7430" max="7430" width="0.33203125" style="1" customWidth="1"/>
    <col min="7431" max="7435" width="4.83203125" style="1" customWidth="1"/>
    <col min="7436" max="7436" width="0.33203125" style="1" customWidth="1"/>
    <col min="7437" max="7441" width="4.83203125" style="1" customWidth="1"/>
    <col min="7442" max="7442" width="0.33203125" style="1" customWidth="1"/>
    <col min="7443" max="7445" width="4" style="1" customWidth="1"/>
    <col min="7446" max="7446" width="0.33203125" style="1" customWidth="1"/>
    <col min="7447" max="7668" width="7.83203125" style="1"/>
    <col min="7669" max="7669" width="0.33203125" style="1" customWidth="1"/>
    <col min="7670" max="7670" width="9.75" style="1" customWidth="1"/>
    <col min="7671" max="7671" width="0.33203125" style="1" customWidth="1"/>
    <col min="7672" max="7672" width="7" style="1" customWidth="1"/>
    <col min="7673" max="7673" width="5" style="1" customWidth="1"/>
    <col min="7674" max="7674" width="0.33203125" style="1" customWidth="1"/>
    <col min="7675" max="7679" width="4.83203125" style="1" customWidth="1"/>
    <col min="7680" max="7680" width="0.33203125" style="1" customWidth="1"/>
    <col min="7681" max="7685" width="4.83203125" style="1" customWidth="1"/>
    <col min="7686" max="7686" width="0.33203125" style="1" customWidth="1"/>
    <col min="7687" max="7691" width="4.83203125" style="1" customWidth="1"/>
    <col min="7692" max="7692" width="0.33203125" style="1" customWidth="1"/>
    <col min="7693" max="7697" width="4.83203125" style="1" customWidth="1"/>
    <col min="7698" max="7698" width="0.33203125" style="1" customWidth="1"/>
    <col min="7699" max="7701" width="4" style="1" customWidth="1"/>
    <col min="7702" max="7702" width="0.33203125" style="1" customWidth="1"/>
    <col min="7703" max="7924" width="7.83203125" style="1"/>
    <col min="7925" max="7925" width="0.33203125" style="1" customWidth="1"/>
    <col min="7926" max="7926" width="9.75" style="1" customWidth="1"/>
    <col min="7927" max="7927" width="0.33203125" style="1" customWidth="1"/>
    <col min="7928" max="7928" width="7" style="1" customWidth="1"/>
    <col min="7929" max="7929" width="5" style="1" customWidth="1"/>
    <col min="7930" max="7930" width="0.33203125" style="1" customWidth="1"/>
    <col min="7931" max="7935" width="4.83203125" style="1" customWidth="1"/>
    <col min="7936" max="7936" width="0.33203125" style="1" customWidth="1"/>
    <col min="7937" max="7941" width="4.83203125" style="1" customWidth="1"/>
    <col min="7942" max="7942" width="0.33203125" style="1" customWidth="1"/>
    <col min="7943" max="7947" width="4.83203125" style="1" customWidth="1"/>
    <col min="7948" max="7948" width="0.33203125" style="1" customWidth="1"/>
    <col min="7949" max="7953" width="4.83203125" style="1" customWidth="1"/>
    <col min="7954" max="7954" width="0.33203125" style="1" customWidth="1"/>
    <col min="7955" max="7957" width="4" style="1" customWidth="1"/>
    <col min="7958" max="7958" width="0.33203125" style="1" customWidth="1"/>
    <col min="7959" max="8180" width="7.83203125" style="1"/>
    <col min="8181" max="8181" width="0.33203125" style="1" customWidth="1"/>
    <col min="8182" max="8182" width="9.75" style="1" customWidth="1"/>
    <col min="8183" max="8183" width="0.33203125" style="1" customWidth="1"/>
    <col min="8184" max="8184" width="7" style="1" customWidth="1"/>
    <col min="8185" max="8185" width="5" style="1" customWidth="1"/>
    <col min="8186" max="8186" width="0.33203125" style="1" customWidth="1"/>
    <col min="8187" max="8191" width="4.83203125" style="1" customWidth="1"/>
    <col min="8192" max="8192" width="0.33203125" style="1" customWidth="1"/>
    <col min="8193" max="8197" width="4.83203125" style="1" customWidth="1"/>
    <col min="8198" max="8198" width="0.33203125" style="1" customWidth="1"/>
    <col min="8199" max="8203" width="4.83203125" style="1" customWidth="1"/>
    <col min="8204" max="8204" width="0.33203125" style="1" customWidth="1"/>
    <col min="8205" max="8209" width="4.83203125" style="1" customWidth="1"/>
    <col min="8210" max="8210" width="0.33203125" style="1" customWidth="1"/>
    <col min="8211" max="8213" width="4" style="1" customWidth="1"/>
    <col min="8214" max="8214" width="0.33203125" style="1" customWidth="1"/>
    <col min="8215" max="8436" width="7.83203125" style="1"/>
    <col min="8437" max="8437" width="0.33203125" style="1" customWidth="1"/>
    <col min="8438" max="8438" width="9.75" style="1" customWidth="1"/>
    <col min="8439" max="8439" width="0.33203125" style="1" customWidth="1"/>
    <col min="8440" max="8440" width="7" style="1" customWidth="1"/>
    <col min="8441" max="8441" width="5" style="1" customWidth="1"/>
    <col min="8442" max="8442" width="0.33203125" style="1" customWidth="1"/>
    <col min="8443" max="8447" width="4.83203125" style="1" customWidth="1"/>
    <col min="8448" max="8448" width="0.33203125" style="1" customWidth="1"/>
    <col min="8449" max="8453" width="4.83203125" style="1" customWidth="1"/>
    <col min="8454" max="8454" width="0.33203125" style="1" customWidth="1"/>
    <col min="8455" max="8459" width="4.83203125" style="1" customWidth="1"/>
    <col min="8460" max="8460" width="0.33203125" style="1" customWidth="1"/>
    <col min="8461" max="8465" width="4.83203125" style="1" customWidth="1"/>
    <col min="8466" max="8466" width="0.33203125" style="1" customWidth="1"/>
    <col min="8467" max="8469" width="4" style="1" customWidth="1"/>
    <col min="8470" max="8470" width="0.33203125" style="1" customWidth="1"/>
    <col min="8471" max="8692" width="7.83203125" style="1"/>
    <col min="8693" max="8693" width="0.33203125" style="1" customWidth="1"/>
    <col min="8694" max="8694" width="9.75" style="1" customWidth="1"/>
    <col min="8695" max="8695" width="0.33203125" style="1" customWidth="1"/>
    <col min="8696" max="8696" width="7" style="1" customWidth="1"/>
    <col min="8697" max="8697" width="5" style="1" customWidth="1"/>
    <col min="8698" max="8698" width="0.33203125" style="1" customWidth="1"/>
    <col min="8699" max="8703" width="4.83203125" style="1" customWidth="1"/>
    <col min="8704" max="8704" width="0.33203125" style="1" customWidth="1"/>
    <col min="8705" max="8709" width="4.83203125" style="1" customWidth="1"/>
    <col min="8710" max="8710" width="0.33203125" style="1" customWidth="1"/>
    <col min="8711" max="8715" width="4.83203125" style="1" customWidth="1"/>
    <col min="8716" max="8716" width="0.33203125" style="1" customWidth="1"/>
    <col min="8717" max="8721" width="4.83203125" style="1" customWidth="1"/>
    <col min="8722" max="8722" width="0.33203125" style="1" customWidth="1"/>
    <col min="8723" max="8725" width="4" style="1" customWidth="1"/>
    <col min="8726" max="8726" width="0.33203125" style="1" customWidth="1"/>
    <col min="8727" max="8948" width="7.83203125" style="1"/>
    <col min="8949" max="8949" width="0.33203125" style="1" customWidth="1"/>
    <col min="8950" max="8950" width="9.75" style="1" customWidth="1"/>
    <col min="8951" max="8951" width="0.33203125" style="1" customWidth="1"/>
    <col min="8952" max="8952" width="7" style="1" customWidth="1"/>
    <col min="8953" max="8953" width="5" style="1" customWidth="1"/>
    <col min="8954" max="8954" width="0.33203125" style="1" customWidth="1"/>
    <col min="8955" max="8959" width="4.83203125" style="1" customWidth="1"/>
    <col min="8960" max="8960" width="0.33203125" style="1" customWidth="1"/>
    <col min="8961" max="8965" width="4.83203125" style="1" customWidth="1"/>
    <col min="8966" max="8966" width="0.33203125" style="1" customWidth="1"/>
    <col min="8967" max="8971" width="4.83203125" style="1" customWidth="1"/>
    <col min="8972" max="8972" width="0.33203125" style="1" customWidth="1"/>
    <col min="8973" max="8977" width="4.83203125" style="1" customWidth="1"/>
    <col min="8978" max="8978" width="0.33203125" style="1" customWidth="1"/>
    <col min="8979" max="8981" width="4" style="1" customWidth="1"/>
    <col min="8982" max="8982" width="0.33203125" style="1" customWidth="1"/>
    <col min="8983" max="9204" width="7.83203125" style="1"/>
    <col min="9205" max="9205" width="0.33203125" style="1" customWidth="1"/>
    <col min="9206" max="9206" width="9.75" style="1" customWidth="1"/>
    <col min="9207" max="9207" width="0.33203125" style="1" customWidth="1"/>
    <col min="9208" max="9208" width="7" style="1" customWidth="1"/>
    <col min="9209" max="9209" width="5" style="1" customWidth="1"/>
    <col min="9210" max="9210" width="0.33203125" style="1" customWidth="1"/>
    <col min="9211" max="9215" width="4.83203125" style="1" customWidth="1"/>
    <col min="9216" max="9216" width="0.33203125" style="1" customWidth="1"/>
    <col min="9217" max="9221" width="4.83203125" style="1" customWidth="1"/>
    <col min="9222" max="9222" width="0.33203125" style="1" customWidth="1"/>
    <col min="9223" max="9227" width="4.83203125" style="1" customWidth="1"/>
    <col min="9228" max="9228" width="0.33203125" style="1" customWidth="1"/>
    <col min="9229" max="9233" width="4.83203125" style="1" customWidth="1"/>
    <col min="9234" max="9234" width="0.33203125" style="1" customWidth="1"/>
    <col min="9235" max="9237" width="4" style="1" customWidth="1"/>
    <col min="9238" max="9238" width="0.33203125" style="1" customWidth="1"/>
    <col min="9239" max="9460" width="7.83203125" style="1"/>
    <col min="9461" max="9461" width="0.33203125" style="1" customWidth="1"/>
    <col min="9462" max="9462" width="9.75" style="1" customWidth="1"/>
    <col min="9463" max="9463" width="0.33203125" style="1" customWidth="1"/>
    <col min="9464" max="9464" width="7" style="1" customWidth="1"/>
    <col min="9465" max="9465" width="5" style="1" customWidth="1"/>
    <col min="9466" max="9466" width="0.33203125" style="1" customWidth="1"/>
    <col min="9467" max="9471" width="4.83203125" style="1" customWidth="1"/>
    <col min="9472" max="9472" width="0.33203125" style="1" customWidth="1"/>
    <col min="9473" max="9477" width="4.83203125" style="1" customWidth="1"/>
    <col min="9478" max="9478" width="0.33203125" style="1" customWidth="1"/>
    <col min="9479" max="9483" width="4.83203125" style="1" customWidth="1"/>
    <col min="9484" max="9484" width="0.33203125" style="1" customWidth="1"/>
    <col min="9485" max="9489" width="4.83203125" style="1" customWidth="1"/>
    <col min="9490" max="9490" width="0.33203125" style="1" customWidth="1"/>
    <col min="9491" max="9493" width="4" style="1" customWidth="1"/>
    <col min="9494" max="9494" width="0.33203125" style="1" customWidth="1"/>
    <col min="9495" max="9716" width="7.83203125" style="1"/>
    <col min="9717" max="9717" width="0.33203125" style="1" customWidth="1"/>
    <col min="9718" max="9718" width="9.75" style="1" customWidth="1"/>
    <col min="9719" max="9719" width="0.33203125" style="1" customWidth="1"/>
    <col min="9720" max="9720" width="7" style="1" customWidth="1"/>
    <col min="9721" max="9721" width="5" style="1" customWidth="1"/>
    <col min="9722" max="9722" width="0.33203125" style="1" customWidth="1"/>
    <col min="9723" max="9727" width="4.83203125" style="1" customWidth="1"/>
    <col min="9728" max="9728" width="0.33203125" style="1" customWidth="1"/>
    <col min="9729" max="9733" width="4.83203125" style="1" customWidth="1"/>
    <col min="9734" max="9734" width="0.33203125" style="1" customWidth="1"/>
    <col min="9735" max="9739" width="4.83203125" style="1" customWidth="1"/>
    <col min="9740" max="9740" width="0.33203125" style="1" customWidth="1"/>
    <col min="9741" max="9745" width="4.83203125" style="1" customWidth="1"/>
    <col min="9746" max="9746" width="0.33203125" style="1" customWidth="1"/>
    <col min="9747" max="9749" width="4" style="1" customWidth="1"/>
    <col min="9750" max="9750" width="0.33203125" style="1" customWidth="1"/>
    <col min="9751" max="9972" width="7.83203125" style="1"/>
    <col min="9973" max="9973" width="0.33203125" style="1" customWidth="1"/>
    <col min="9974" max="9974" width="9.75" style="1" customWidth="1"/>
    <col min="9975" max="9975" width="0.33203125" style="1" customWidth="1"/>
    <col min="9976" max="9976" width="7" style="1" customWidth="1"/>
    <col min="9977" max="9977" width="5" style="1" customWidth="1"/>
    <col min="9978" max="9978" width="0.33203125" style="1" customWidth="1"/>
    <col min="9979" max="9983" width="4.83203125" style="1" customWidth="1"/>
    <col min="9984" max="9984" width="0.33203125" style="1" customWidth="1"/>
    <col min="9985" max="9989" width="4.83203125" style="1" customWidth="1"/>
    <col min="9990" max="9990" width="0.33203125" style="1" customWidth="1"/>
    <col min="9991" max="9995" width="4.83203125" style="1" customWidth="1"/>
    <col min="9996" max="9996" width="0.33203125" style="1" customWidth="1"/>
    <col min="9997" max="10001" width="4.83203125" style="1" customWidth="1"/>
    <col min="10002" max="10002" width="0.33203125" style="1" customWidth="1"/>
    <col min="10003" max="10005" width="4" style="1" customWidth="1"/>
    <col min="10006" max="10006" width="0.33203125" style="1" customWidth="1"/>
    <col min="10007" max="10228" width="7.83203125" style="1"/>
    <col min="10229" max="10229" width="0.33203125" style="1" customWidth="1"/>
    <col min="10230" max="10230" width="9.75" style="1" customWidth="1"/>
    <col min="10231" max="10231" width="0.33203125" style="1" customWidth="1"/>
    <col min="10232" max="10232" width="7" style="1" customWidth="1"/>
    <col min="10233" max="10233" width="5" style="1" customWidth="1"/>
    <col min="10234" max="10234" width="0.33203125" style="1" customWidth="1"/>
    <col min="10235" max="10239" width="4.83203125" style="1" customWidth="1"/>
    <col min="10240" max="10240" width="0.33203125" style="1" customWidth="1"/>
    <col min="10241" max="10245" width="4.83203125" style="1" customWidth="1"/>
    <col min="10246" max="10246" width="0.33203125" style="1" customWidth="1"/>
    <col min="10247" max="10251" width="4.83203125" style="1" customWidth="1"/>
    <col min="10252" max="10252" width="0.33203125" style="1" customWidth="1"/>
    <col min="10253" max="10257" width="4.83203125" style="1" customWidth="1"/>
    <col min="10258" max="10258" width="0.33203125" style="1" customWidth="1"/>
    <col min="10259" max="10261" width="4" style="1" customWidth="1"/>
    <col min="10262" max="10262" width="0.33203125" style="1" customWidth="1"/>
    <col min="10263" max="10484" width="7.83203125" style="1"/>
    <col min="10485" max="10485" width="0.33203125" style="1" customWidth="1"/>
    <col min="10486" max="10486" width="9.75" style="1" customWidth="1"/>
    <col min="10487" max="10487" width="0.33203125" style="1" customWidth="1"/>
    <col min="10488" max="10488" width="7" style="1" customWidth="1"/>
    <col min="10489" max="10489" width="5" style="1" customWidth="1"/>
    <col min="10490" max="10490" width="0.33203125" style="1" customWidth="1"/>
    <col min="10491" max="10495" width="4.83203125" style="1" customWidth="1"/>
    <col min="10496" max="10496" width="0.33203125" style="1" customWidth="1"/>
    <col min="10497" max="10501" width="4.83203125" style="1" customWidth="1"/>
    <col min="10502" max="10502" width="0.33203125" style="1" customWidth="1"/>
    <col min="10503" max="10507" width="4.83203125" style="1" customWidth="1"/>
    <col min="10508" max="10508" width="0.33203125" style="1" customWidth="1"/>
    <col min="10509" max="10513" width="4.83203125" style="1" customWidth="1"/>
    <col min="10514" max="10514" width="0.33203125" style="1" customWidth="1"/>
    <col min="10515" max="10517" width="4" style="1" customWidth="1"/>
    <col min="10518" max="10518" width="0.33203125" style="1" customWidth="1"/>
    <col min="10519" max="10740" width="7.83203125" style="1"/>
    <col min="10741" max="10741" width="0.33203125" style="1" customWidth="1"/>
    <col min="10742" max="10742" width="9.75" style="1" customWidth="1"/>
    <col min="10743" max="10743" width="0.33203125" style="1" customWidth="1"/>
    <col min="10744" max="10744" width="7" style="1" customWidth="1"/>
    <col min="10745" max="10745" width="5" style="1" customWidth="1"/>
    <col min="10746" max="10746" width="0.33203125" style="1" customWidth="1"/>
    <col min="10747" max="10751" width="4.83203125" style="1" customWidth="1"/>
    <col min="10752" max="10752" width="0.33203125" style="1" customWidth="1"/>
    <col min="10753" max="10757" width="4.83203125" style="1" customWidth="1"/>
    <col min="10758" max="10758" width="0.33203125" style="1" customWidth="1"/>
    <col min="10759" max="10763" width="4.83203125" style="1" customWidth="1"/>
    <col min="10764" max="10764" width="0.33203125" style="1" customWidth="1"/>
    <col min="10765" max="10769" width="4.83203125" style="1" customWidth="1"/>
    <col min="10770" max="10770" width="0.33203125" style="1" customWidth="1"/>
    <col min="10771" max="10773" width="4" style="1" customWidth="1"/>
    <col min="10774" max="10774" width="0.33203125" style="1" customWidth="1"/>
    <col min="10775" max="10996" width="7.83203125" style="1"/>
    <col min="10997" max="10997" width="0.33203125" style="1" customWidth="1"/>
    <col min="10998" max="10998" width="9.75" style="1" customWidth="1"/>
    <col min="10999" max="10999" width="0.33203125" style="1" customWidth="1"/>
    <col min="11000" max="11000" width="7" style="1" customWidth="1"/>
    <col min="11001" max="11001" width="5" style="1" customWidth="1"/>
    <col min="11002" max="11002" width="0.33203125" style="1" customWidth="1"/>
    <col min="11003" max="11007" width="4.83203125" style="1" customWidth="1"/>
    <col min="11008" max="11008" width="0.33203125" style="1" customWidth="1"/>
    <col min="11009" max="11013" width="4.83203125" style="1" customWidth="1"/>
    <col min="11014" max="11014" width="0.33203125" style="1" customWidth="1"/>
    <col min="11015" max="11019" width="4.83203125" style="1" customWidth="1"/>
    <col min="11020" max="11020" width="0.33203125" style="1" customWidth="1"/>
    <col min="11021" max="11025" width="4.83203125" style="1" customWidth="1"/>
    <col min="11026" max="11026" width="0.33203125" style="1" customWidth="1"/>
    <col min="11027" max="11029" width="4" style="1" customWidth="1"/>
    <col min="11030" max="11030" width="0.33203125" style="1" customWidth="1"/>
    <col min="11031" max="11252" width="7.83203125" style="1"/>
    <col min="11253" max="11253" width="0.33203125" style="1" customWidth="1"/>
    <col min="11254" max="11254" width="9.75" style="1" customWidth="1"/>
    <col min="11255" max="11255" width="0.33203125" style="1" customWidth="1"/>
    <col min="11256" max="11256" width="7" style="1" customWidth="1"/>
    <col min="11257" max="11257" width="5" style="1" customWidth="1"/>
    <col min="11258" max="11258" width="0.33203125" style="1" customWidth="1"/>
    <col min="11259" max="11263" width="4.83203125" style="1" customWidth="1"/>
    <col min="11264" max="11264" width="0.33203125" style="1" customWidth="1"/>
    <col min="11265" max="11269" width="4.83203125" style="1" customWidth="1"/>
    <col min="11270" max="11270" width="0.33203125" style="1" customWidth="1"/>
    <col min="11271" max="11275" width="4.83203125" style="1" customWidth="1"/>
    <col min="11276" max="11276" width="0.33203125" style="1" customWidth="1"/>
    <col min="11277" max="11281" width="4.83203125" style="1" customWidth="1"/>
    <col min="11282" max="11282" width="0.33203125" style="1" customWidth="1"/>
    <col min="11283" max="11285" width="4" style="1" customWidth="1"/>
    <col min="11286" max="11286" width="0.33203125" style="1" customWidth="1"/>
    <col min="11287" max="11508" width="7.83203125" style="1"/>
    <col min="11509" max="11509" width="0.33203125" style="1" customWidth="1"/>
    <col min="11510" max="11510" width="9.75" style="1" customWidth="1"/>
    <col min="11511" max="11511" width="0.33203125" style="1" customWidth="1"/>
    <col min="11512" max="11512" width="7" style="1" customWidth="1"/>
    <col min="11513" max="11513" width="5" style="1" customWidth="1"/>
    <col min="11514" max="11514" width="0.33203125" style="1" customWidth="1"/>
    <col min="11515" max="11519" width="4.83203125" style="1" customWidth="1"/>
    <col min="11520" max="11520" width="0.33203125" style="1" customWidth="1"/>
    <col min="11521" max="11525" width="4.83203125" style="1" customWidth="1"/>
    <col min="11526" max="11526" width="0.33203125" style="1" customWidth="1"/>
    <col min="11527" max="11531" width="4.83203125" style="1" customWidth="1"/>
    <col min="11532" max="11532" width="0.33203125" style="1" customWidth="1"/>
    <col min="11533" max="11537" width="4.83203125" style="1" customWidth="1"/>
    <col min="11538" max="11538" width="0.33203125" style="1" customWidth="1"/>
    <col min="11539" max="11541" width="4" style="1" customWidth="1"/>
    <col min="11542" max="11542" width="0.33203125" style="1" customWidth="1"/>
    <col min="11543" max="11764" width="7.83203125" style="1"/>
    <col min="11765" max="11765" width="0.33203125" style="1" customWidth="1"/>
    <col min="11766" max="11766" width="9.75" style="1" customWidth="1"/>
    <col min="11767" max="11767" width="0.33203125" style="1" customWidth="1"/>
    <col min="11768" max="11768" width="7" style="1" customWidth="1"/>
    <col min="11769" max="11769" width="5" style="1" customWidth="1"/>
    <col min="11770" max="11770" width="0.33203125" style="1" customWidth="1"/>
    <col min="11771" max="11775" width="4.83203125" style="1" customWidth="1"/>
    <col min="11776" max="11776" width="0.33203125" style="1" customWidth="1"/>
    <col min="11777" max="11781" width="4.83203125" style="1" customWidth="1"/>
    <col min="11782" max="11782" width="0.33203125" style="1" customWidth="1"/>
    <col min="11783" max="11787" width="4.83203125" style="1" customWidth="1"/>
    <col min="11788" max="11788" width="0.33203125" style="1" customWidth="1"/>
    <col min="11789" max="11793" width="4.83203125" style="1" customWidth="1"/>
    <col min="11794" max="11794" width="0.33203125" style="1" customWidth="1"/>
    <col min="11795" max="11797" width="4" style="1" customWidth="1"/>
    <col min="11798" max="11798" width="0.33203125" style="1" customWidth="1"/>
    <col min="11799" max="12020" width="7.83203125" style="1"/>
    <col min="12021" max="12021" width="0.33203125" style="1" customWidth="1"/>
    <col min="12022" max="12022" width="9.75" style="1" customWidth="1"/>
    <col min="12023" max="12023" width="0.33203125" style="1" customWidth="1"/>
    <col min="12024" max="12024" width="7" style="1" customWidth="1"/>
    <col min="12025" max="12025" width="5" style="1" customWidth="1"/>
    <col min="12026" max="12026" width="0.33203125" style="1" customWidth="1"/>
    <col min="12027" max="12031" width="4.83203125" style="1" customWidth="1"/>
    <col min="12032" max="12032" width="0.33203125" style="1" customWidth="1"/>
    <col min="12033" max="12037" width="4.83203125" style="1" customWidth="1"/>
    <col min="12038" max="12038" width="0.33203125" style="1" customWidth="1"/>
    <col min="12039" max="12043" width="4.83203125" style="1" customWidth="1"/>
    <col min="12044" max="12044" width="0.33203125" style="1" customWidth="1"/>
    <col min="12045" max="12049" width="4.83203125" style="1" customWidth="1"/>
    <col min="12050" max="12050" width="0.33203125" style="1" customWidth="1"/>
    <col min="12051" max="12053" width="4" style="1" customWidth="1"/>
    <col min="12054" max="12054" width="0.33203125" style="1" customWidth="1"/>
    <col min="12055" max="12276" width="7.83203125" style="1"/>
    <col min="12277" max="12277" width="0.33203125" style="1" customWidth="1"/>
    <col min="12278" max="12278" width="9.75" style="1" customWidth="1"/>
    <col min="12279" max="12279" width="0.33203125" style="1" customWidth="1"/>
    <col min="12280" max="12280" width="7" style="1" customWidth="1"/>
    <col min="12281" max="12281" width="5" style="1" customWidth="1"/>
    <col min="12282" max="12282" width="0.33203125" style="1" customWidth="1"/>
    <col min="12283" max="12287" width="4.83203125" style="1" customWidth="1"/>
    <col min="12288" max="12288" width="0.33203125" style="1" customWidth="1"/>
    <col min="12289" max="12293" width="4.83203125" style="1" customWidth="1"/>
    <col min="12294" max="12294" width="0.33203125" style="1" customWidth="1"/>
    <col min="12295" max="12299" width="4.83203125" style="1" customWidth="1"/>
    <col min="12300" max="12300" width="0.33203125" style="1" customWidth="1"/>
    <col min="12301" max="12305" width="4.83203125" style="1" customWidth="1"/>
    <col min="12306" max="12306" width="0.33203125" style="1" customWidth="1"/>
    <col min="12307" max="12309" width="4" style="1" customWidth="1"/>
    <col min="12310" max="12310" width="0.33203125" style="1" customWidth="1"/>
    <col min="12311" max="12532" width="7.83203125" style="1"/>
    <col min="12533" max="12533" width="0.33203125" style="1" customWidth="1"/>
    <col min="12534" max="12534" width="9.75" style="1" customWidth="1"/>
    <col min="12535" max="12535" width="0.33203125" style="1" customWidth="1"/>
    <col min="12536" max="12536" width="7" style="1" customWidth="1"/>
    <col min="12537" max="12537" width="5" style="1" customWidth="1"/>
    <col min="12538" max="12538" width="0.33203125" style="1" customWidth="1"/>
    <col min="12539" max="12543" width="4.83203125" style="1" customWidth="1"/>
    <col min="12544" max="12544" width="0.33203125" style="1" customWidth="1"/>
    <col min="12545" max="12549" width="4.83203125" style="1" customWidth="1"/>
    <col min="12550" max="12550" width="0.33203125" style="1" customWidth="1"/>
    <col min="12551" max="12555" width="4.83203125" style="1" customWidth="1"/>
    <col min="12556" max="12556" width="0.33203125" style="1" customWidth="1"/>
    <col min="12557" max="12561" width="4.83203125" style="1" customWidth="1"/>
    <col min="12562" max="12562" width="0.33203125" style="1" customWidth="1"/>
    <col min="12563" max="12565" width="4" style="1" customWidth="1"/>
    <col min="12566" max="12566" width="0.33203125" style="1" customWidth="1"/>
    <col min="12567" max="12788" width="7.83203125" style="1"/>
    <col min="12789" max="12789" width="0.33203125" style="1" customWidth="1"/>
    <col min="12790" max="12790" width="9.75" style="1" customWidth="1"/>
    <col min="12791" max="12791" width="0.33203125" style="1" customWidth="1"/>
    <col min="12792" max="12792" width="7" style="1" customWidth="1"/>
    <col min="12793" max="12793" width="5" style="1" customWidth="1"/>
    <col min="12794" max="12794" width="0.33203125" style="1" customWidth="1"/>
    <col min="12795" max="12799" width="4.83203125" style="1" customWidth="1"/>
    <col min="12800" max="12800" width="0.33203125" style="1" customWidth="1"/>
    <col min="12801" max="12805" width="4.83203125" style="1" customWidth="1"/>
    <col min="12806" max="12806" width="0.33203125" style="1" customWidth="1"/>
    <col min="12807" max="12811" width="4.83203125" style="1" customWidth="1"/>
    <col min="12812" max="12812" width="0.33203125" style="1" customWidth="1"/>
    <col min="12813" max="12817" width="4.83203125" style="1" customWidth="1"/>
    <col min="12818" max="12818" width="0.33203125" style="1" customWidth="1"/>
    <col min="12819" max="12821" width="4" style="1" customWidth="1"/>
    <col min="12822" max="12822" width="0.33203125" style="1" customWidth="1"/>
    <col min="12823" max="13044" width="7.83203125" style="1"/>
    <col min="13045" max="13045" width="0.33203125" style="1" customWidth="1"/>
    <col min="13046" max="13046" width="9.75" style="1" customWidth="1"/>
    <col min="13047" max="13047" width="0.33203125" style="1" customWidth="1"/>
    <col min="13048" max="13048" width="7" style="1" customWidth="1"/>
    <col min="13049" max="13049" width="5" style="1" customWidth="1"/>
    <col min="13050" max="13050" width="0.33203125" style="1" customWidth="1"/>
    <col min="13051" max="13055" width="4.83203125" style="1" customWidth="1"/>
    <col min="13056" max="13056" width="0.33203125" style="1" customWidth="1"/>
    <col min="13057" max="13061" width="4.83203125" style="1" customWidth="1"/>
    <col min="13062" max="13062" width="0.33203125" style="1" customWidth="1"/>
    <col min="13063" max="13067" width="4.83203125" style="1" customWidth="1"/>
    <col min="13068" max="13068" width="0.33203125" style="1" customWidth="1"/>
    <col min="13069" max="13073" width="4.83203125" style="1" customWidth="1"/>
    <col min="13074" max="13074" width="0.33203125" style="1" customWidth="1"/>
    <col min="13075" max="13077" width="4" style="1" customWidth="1"/>
    <col min="13078" max="13078" width="0.33203125" style="1" customWidth="1"/>
    <col min="13079" max="13300" width="7.83203125" style="1"/>
    <col min="13301" max="13301" width="0.33203125" style="1" customWidth="1"/>
    <col min="13302" max="13302" width="9.75" style="1" customWidth="1"/>
    <col min="13303" max="13303" width="0.33203125" style="1" customWidth="1"/>
    <col min="13304" max="13304" width="7" style="1" customWidth="1"/>
    <col min="13305" max="13305" width="5" style="1" customWidth="1"/>
    <col min="13306" max="13306" width="0.33203125" style="1" customWidth="1"/>
    <col min="13307" max="13311" width="4.83203125" style="1" customWidth="1"/>
    <col min="13312" max="13312" width="0.33203125" style="1" customWidth="1"/>
    <col min="13313" max="13317" width="4.83203125" style="1" customWidth="1"/>
    <col min="13318" max="13318" width="0.33203125" style="1" customWidth="1"/>
    <col min="13319" max="13323" width="4.83203125" style="1" customWidth="1"/>
    <col min="13324" max="13324" width="0.33203125" style="1" customWidth="1"/>
    <col min="13325" max="13329" width="4.83203125" style="1" customWidth="1"/>
    <col min="13330" max="13330" width="0.33203125" style="1" customWidth="1"/>
    <col min="13331" max="13333" width="4" style="1" customWidth="1"/>
    <col min="13334" max="13334" width="0.33203125" style="1" customWidth="1"/>
    <col min="13335" max="13556" width="7.83203125" style="1"/>
    <col min="13557" max="13557" width="0.33203125" style="1" customWidth="1"/>
    <col min="13558" max="13558" width="9.75" style="1" customWidth="1"/>
    <col min="13559" max="13559" width="0.33203125" style="1" customWidth="1"/>
    <col min="13560" max="13560" width="7" style="1" customWidth="1"/>
    <col min="13561" max="13561" width="5" style="1" customWidth="1"/>
    <col min="13562" max="13562" width="0.33203125" style="1" customWidth="1"/>
    <col min="13563" max="13567" width="4.83203125" style="1" customWidth="1"/>
    <col min="13568" max="13568" width="0.33203125" style="1" customWidth="1"/>
    <col min="13569" max="13573" width="4.83203125" style="1" customWidth="1"/>
    <col min="13574" max="13574" width="0.33203125" style="1" customWidth="1"/>
    <col min="13575" max="13579" width="4.83203125" style="1" customWidth="1"/>
    <col min="13580" max="13580" width="0.33203125" style="1" customWidth="1"/>
    <col min="13581" max="13585" width="4.83203125" style="1" customWidth="1"/>
    <col min="13586" max="13586" width="0.33203125" style="1" customWidth="1"/>
    <col min="13587" max="13589" width="4" style="1" customWidth="1"/>
    <col min="13590" max="13590" width="0.33203125" style="1" customWidth="1"/>
    <col min="13591" max="13812" width="7.83203125" style="1"/>
    <col min="13813" max="13813" width="0.33203125" style="1" customWidth="1"/>
    <col min="13814" max="13814" width="9.75" style="1" customWidth="1"/>
    <col min="13815" max="13815" width="0.33203125" style="1" customWidth="1"/>
    <col min="13816" max="13816" width="7" style="1" customWidth="1"/>
    <col min="13817" max="13817" width="5" style="1" customWidth="1"/>
    <col min="13818" max="13818" width="0.33203125" style="1" customWidth="1"/>
    <col min="13819" max="13823" width="4.83203125" style="1" customWidth="1"/>
    <col min="13824" max="13824" width="0.33203125" style="1" customWidth="1"/>
    <col min="13825" max="13829" width="4.83203125" style="1" customWidth="1"/>
    <col min="13830" max="13830" width="0.33203125" style="1" customWidth="1"/>
    <col min="13831" max="13835" width="4.83203125" style="1" customWidth="1"/>
    <col min="13836" max="13836" width="0.33203125" style="1" customWidth="1"/>
    <col min="13837" max="13841" width="4.83203125" style="1" customWidth="1"/>
    <col min="13842" max="13842" width="0.33203125" style="1" customWidth="1"/>
    <col min="13843" max="13845" width="4" style="1" customWidth="1"/>
    <col min="13846" max="13846" width="0.33203125" style="1" customWidth="1"/>
    <col min="13847" max="14068" width="7.83203125" style="1"/>
    <col min="14069" max="14069" width="0.33203125" style="1" customWidth="1"/>
    <col min="14070" max="14070" width="9.75" style="1" customWidth="1"/>
    <col min="14071" max="14071" width="0.33203125" style="1" customWidth="1"/>
    <col min="14072" max="14072" width="7" style="1" customWidth="1"/>
    <col min="14073" max="14073" width="5" style="1" customWidth="1"/>
    <col min="14074" max="14074" width="0.33203125" style="1" customWidth="1"/>
    <col min="14075" max="14079" width="4.83203125" style="1" customWidth="1"/>
    <col min="14080" max="14080" width="0.33203125" style="1" customWidth="1"/>
    <col min="14081" max="14085" width="4.83203125" style="1" customWidth="1"/>
    <col min="14086" max="14086" width="0.33203125" style="1" customWidth="1"/>
    <col min="14087" max="14091" width="4.83203125" style="1" customWidth="1"/>
    <col min="14092" max="14092" width="0.33203125" style="1" customWidth="1"/>
    <col min="14093" max="14097" width="4.83203125" style="1" customWidth="1"/>
    <col min="14098" max="14098" width="0.33203125" style="1" customWidth="1"/>
    <col min="14099" max="14101" width="4" style="1" customWidth="1"/>
    <col min="14102" max="14102" width="0.33203125" style="1" customWidth="1"/>
    <col min="14103" max="14324" width="7.83203125" style="1"/>
    <col min="14325" max="14325" width="0.33203125" style="1" customWidth="1"/>
    <col min="14326" max="14326" width="9.75" style="1" customWidth="1"/>
    <col min="14327" max="14327" width="0.33203125" style="1" customWidth="1"/>
    <col min="14328" max="14328" width="7" style="1" customWidth="1"/>
    <col min="14329" max="14329" width="5" style="1" customWidth="1"/>
    <col min="14330" max="14330" width="0.33203125" style="1" customWidth="1"/>
    <col min="14331" max="14335" width="4.83203125" style="1" customWidth="1"/>
    <col min="14336" max="14336" width="0.33203125" style="1" customWidth="1"/>
    <col min="14337" max="14341" width="4.83203125" style="1" customWidth="1"/>
    <col min="14342" max="14342" width="0.33203125" style="1" customWidth="1"/>
    <col min="14343" max="14347" width="4.83203125" style="1" customWidth="1"/>
    <col min="14348" max="14348" width="0.33203125" style="1" customWidth="1"/>
    <col min="14349" max="14353" width="4.83203125" style="1" customWidth="1"/>
    <col min="14354" max="14354" width="0.33203125" style="1" customWidth="1"/>
    <col min="14355" max="14357" width="4" style="1" customWidth="1"/>
    <col min="14358" max="14358" width="0.33203125" style="1" customWidth="1"/>
    <col min="14359" max="14580" width="7.83203125" style="1"/>
    <col min="14581" max="14581" width="0.33203125" style="1" customWidth="1"/>
    <col min="14582" max="14582" width="9.75" style="1" customWidth="1"/>
    <col min="14583" max="14583" width="0.33203125" style="1" customWidth="1"/>
    <col min="14584" max="14584" width="7" style="1" customWidth="1"/>
    <col min="14585" max="14585" width="5" style="1" customWidth="1"/>
    <col min="14586" max="14586" width="0.33203125" style="1" customWidth="1"/>
    <col min="14587" max="14591" width="4.83203125" style="1" customWidth="1"/>
    <col min="14592" max="14592" width="0.33203125" style="1" customWidth="1"/>
    <col min="14593" max="14597" width="4.83203125" style="1" customWidth="1"/>
    <col min="14598" max="14598" width="0.33203125" style="1" customWidth="1"/>
    <col min="14599" max="14603" width="4.83203125" style="1" customWidth="1"/>
    <col min="14604" max="14604" width="0.33203125" style="1" customWidth="1"/>
    <col min="14605" max="14609" width="4.83203125" style="1" customWidth="1"/>
    <col min="14610" max="14610" width="0.33203125" style="1" customWidth="1"/>
    <col min="14611" max="14613" width="4" style="1" customWidth="1"/>
    <col min="14614" max="14614" width="0.33203125" style="1" customWidth="1"/>
    <col min="14615" max="14836" width="7.83203125" style="1"/>
    <col min="14837" max="14837" width="0.33203125" style="1" customWidth="1"/>
    <col min="14838" max="14838" width="9.75" style="1" customWidth="1"/>
    <col min="14839" max="14839" width="0.33203125" style="1" customWidth="1"/>
    <col min="14840" max="14840" width="7" style="1" customWidth="1"/>
    <col min="14841" max="14841" width="5" style="1" customWidth="1"/>
    <col min="14842" max="14842" width="0.33203125" style="1" customWidth="1"/>
    <col min="14843" max="14847" width="4.83203125" style="1" customWidth="1"/>
    <col min="14848" max="14848" width="0.33203125" style="1" customWidth="1"/>
    <col min="14849" max="14853" width="4.83203125" style="1" customWidth="1"/>
    <col min="14854" max="14854" width="0.33203125" style="1" customWidth="1"/>
    <col min="14855" max="14859" width="4.83203125" style="1" customWidth="1"/>
    <col min="14860" max="14860" width="0.33203125" style="1" customWidth="1"/>
    <col min="14861" max="14865" width="4.83203125" style="1" customWidth="1"/>
    <col min="14866" max="14866" width="0.33203125" style="1" customWidth="1"/>
    <col min="14867" max="14869" width="4" style="1" customWidth="1"/>
    <col min="14870" max="14870" width="0.33203125" style="1" customWidth="1"/>
    <col min="14871" max="15092" width="7.83203125" style="1"/>
    <col min="15093" max="15093" width="0.33203125" style="1" customWidth="1"/>
    <col min="15094" max="15094" width="9.75" style="1" customWidth="1"/>
    <col min="15095" max="15095" width="0.33203125" style="1" customWidth="1"/>
    <col min="15096" max="15096" width="7" style="1" customWidth="1"/>
    <col min="15097" max="15097" width="5" style="1" customWidth="1"/>
    <col min="15098" max="15098" width="0.33203125" style="1" customWidth="1"/>
    <col min="15099" max="15103" width="4.83203125" style="1" customWidth="1"/>
    <col min="15104" max="15104" width="0.33203125" style="1" customWidth="1"/>
    <col min="15105" max="15109" width="4.83203125" style="1" customWidth="1"/>
    <col min="15110" max="15110" width="0.33203125" style="1" customWidth="1"/>
    <col min="15111" max="15115" width="4.83203125" style="1" customWidth="1"/>
    <col min="15116" max="15116" width="0.33203125" style="1" customWidth="1"/>
    <col min="15117" max="15121" width="4.83203125" style="1" customWidth="1"/>
    <col min="15122" max="15122" width="0.33203125" style="1" customWidth="1"/>
    <col min="15123" max="15125" width="4" style="1" customWidth="1"/>
    <col min="15126" max="15126" width="0.33203125" style="1" customWidth="1"/>
    <col min="15127" max="15348" width="7.83203125" style="1"/>
    <col min="15349" max="15349" width="0.33203125" style="1" customWidth="1"/>
    <col min="15350" max="15350" width="9.75" style="1" customWidth="1"/>
    <col min="15351" max="15351" width="0.33203125" style="1" customWidth="1"/>
    <col min="15352" max="15352" width="7" style="1" customWidth="1"/>
    <col min="15353" max="15353" width="5" style="1" customWidth="1"/>
    <col min="15354" max="15354" width="0.33203125" style="1" customWidth="1"/>
    <col min="15355" max="15359" width="4.83203125" style="1" customWidth="1"/>
    <col min="15360" max="15360" width="0.33203125" style="1" customWidth="1"/>
    <col min="15361" max="15365" width="4.83203125" style="1" customWidth="1"/>
    <col min="15366" max="15366" width="0.33203125" style="1" customWidth="1"/>
    <col min="15367" max="15371" width="4.83203125" style="1" customWidth="1"/>
    <col min="15372" max="15372" width="0.33203125" style="1" customWidth="1"/>
    <col min="15373" max="15377" width="4.83203125" style="1" customWidth="1"/>
    <col min="15378" max="15378" width="0.33203125" style="1" customWidth="1"/>
    <col min="15379" max="15381" width="4" style="1" customWidth="1"/>
    <col min="15382" max="15382" width="0.33203125" style="1" customWidth="1"/>
    <col min="15383" max="15604" width="7.83203125" style="1"/>
    <col min="15605" max="15605" width="0.33203125" style="1" customWidth="1"/>
    <col min="15606" max="15606" width="9.75" style="1" customWidth="1"/>
    <col min="15607" max="15607" width="0.33203125" style="1" customWidth="1"/>
    <col min="15608" max="15608" width="7" style="1" customWidth="1"/>
    <col min="15609" max="15609" width="5" style="1" customWidth="1"/>
    <col min="15610" max="15610" width="0.33203125" style="1" customWidth="1"/>
    <col min="15611" max="15615" width="4.83203125" style="1" customWidth="1"/>
    <col min="15616" max="15616" width="0.33203125" style="1" customWidth="1"/>
    <col min="15617" max="15621" width="4.83203125" style="1" customWidth="1"/>
    <col min="15622" max="15622" width="0.33203125" style="1" customWidth="1"/>
    <col min="15623" max="15627" width="4.83203125" style="1" customWidth="1"/>
    <col min="15628" max="15628" width="0.33203125" style="1" customWidth="1"/>
    <col min="15629" max="15633" width="4.83203125" style="1" customWidth="1"/>
    <col min="15634" max="15634" width="0.33203125" style="1" customWidth="1"/>
    <col min="15635" max="15637" width="4" style="1" customWidth="1"/>
    <col min="15638" max="15638" width="0.33203125" style="1" customWidth="1"/>
    <col min="15639" max="15860" width="7.83203125" style="1"/>
    <col min="15861" max="15861" width="0.33203125" style="1" customWidth="1"/>
    <col min="15862" max="15862" width="9.75" style="1" customWidth="1"/>
    <col min="15863" max="15863" width="0.33203125" style="1" customWidth="1"/>
    <col min="15864" max="15864" width="7" style="1" customWidth="1"/>
    <col min="15865" max="15865" width="5" style="1" customWidth="1"/>
    <col min="15866" max="15866" width="0.33203125" style="1" customWidth="1"/>
    <col min="15867" max="15871" width="4.83203125" style="1" customWidth="1"/>
    <col min="15872" max="15872" width="0.33203125" style="1" customWidth="1"/>
    <col min="15873" max="15877" width="4.83203125" style="1" customWidth="1"/>
    <col min="15878" max="15878" width="0.33203125" style="1" customWidth="1"/>
    <col min="15879" max="15883" width="4.83203125" style="1" customWidth="1"/>
    <col min="15884" max="15884" width="0.33203125" style="1" customWidth="1"/>
    <col min="15885" max="15889" width="4.83203125" style="1" customWidth="1"/>
    <col min="15890" max="15890" width="0.33203125" style="1" customWidth="1"/>
    <col min="15891" max="15893" width="4" style="1" customWidth="1"/>
    <col min="15894" max="15894" width="0.33203125" style="1" customWidth="1"/>
    <col min="15895" max="16116" width="7.83203125" style="1"/>
    <col min="16117" max="16117" width="0.33203125" style="1" customWidth="1"/>
    <col min="16118" max="16118" width="9.75" style="1" customWidth="1"/>
    <col min="16119" max="16119" width="0.33203125" style="1" customWidth="1"/>
    <col min="16120" max="16120" width="7" style="1" customWidth="1"/>
    <col min="16121" max="16121" width="5" style="1" customWidth="1"/>
    <col min="16122" max="16122" width="0.33203125" style="1" customWidth="1"/>
    <col min="16123" max="16127" width="4.83203125" style="1" customWidth="1"/>
    <col min="16128" max="16128" width="0.33203125" style="1" customWidth="1"/>
    <col min="16129" max="16133" width="4.83203125" style="1" customWidth="1"/>
    <col min="16134" max="16134" width="0.33203125" style="1" customWidth="1"/>
    <col min="16135" max="16139" width="4.83203125" style="1" customWidth="1"/>
    <col min="16140" max="16140" width="0.33203125" style="1" customWidth="1"/>
    <col min="16141" max="16145" width="4.83203125" style="1" customWidth="1"/>
    <col min="16146" max="16146" width="0.33203125" style="1" customWidth="1"/>
    <col min="16147" max="16149" width="4" style="1" customWidth="1"/>
    <col min="16150" max="16150" width="0.33203125" style="1" customWidth="1"/>
    <col min="16151" max="16384" width="7.83203125" style="1"/>
  </cols>
  <sheetData>
    <row r="1" spans="1:30"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0" s="51" customFormat="1" ht="19.649999999999999" customHeight="1" x14ac:dyDescent="0.3">
      <c r="A2" s="310" t="s">
        <v>276</v>
      </c>
      <c r="B2" s="113" t="s">
        <v>247</v>
      </c>
      <c r="C2" s="113"/>
      <c r="D2" s="114"/>
      <c r="E2" s="114"/>
      <c r="F2" s="114"/>
      <c r="G2" s="114"/>
      <c r="H2" s="114"/>
      <c r="I2" s="114"/>
      <c r="J2" s="114"/>
      <c r="K2" s="114"/>
      <c r="L2" s="114"/>
      <c r="M2" s="114"/>
      <c r="N2" s="114"/>
      <c r="O2" s="114"/>
      <c r="P2" s="114"/>
      <c r="Q2" s="114"/>
      <c r="R2" s="114"/>
      <c r="S2" s="114"/>
      <c r="T2" s="114"/>
      <c r="U2" s="115"/>
      <c r="V2" s="115"/>
      <c r="W2" s="114"/>
      <c r="X2" s="115"/>
      <c r="Y2" s="116"/>
    </row>
    <row r="3" spans="1:30" s="51" customFormat="1" ht="19.25" customHeight="1" x14ac:dyDescent="0.5">
      <c r="A3" s="311"/>
      <c r="B3" s="117" t="s">
        <v>248</v>
      </c>
      <c r="C3" s="117"/>
      <c r="D3" s="118"/>
      <c r="E3" s="118"/>
      <c r="F3" s="118"/>
      <c r="G3" s="118"/>
      <c r="H3" s="118"/>
      <c r="I3" s="118"/>
      <c r="J3" s="118"/>
      <c r="K3" s="118"/>
      <c r="L3" s="118"/>
      <c r="M3" s="118"/>
      <c r="N3" s="118"/>
      <c r="O3" s="118"/>
      <c r="P3" s="118"/>
      <c r="Q3" s="118"/>
      <c r="R3" s="118"/>
      <c r="S3" s="118"/>
      <c r="T3" s="118"/>
      <c r="U3" s="118"/>
      <c r="V3" s="118"/>
      <c r="W3" s="118"/>
      <c r="X3" s="118"/>
      <c r="Y3" s="119"/>
      <c r="Z3" s="40"/>
      <c r="AA3" s="40"/>
      <c r="AB3"/>
      <c r="AC3"/>
    </row>
    <row r="4" spans="1:30" s="51" customFormat="1" ht="19.649999999999999" customHeight="1" thickBot="1" x14ac:dyDescent="0.35">
      <c r="A4" s="311"/>
      <c r="B4" s="120" t="s">
        <v>222</v>
      </c>
      <c r="C4" s="121"/>
      <c r="D4" s="121"/>
      <c r="E4" s="121"/>
      <c r="F4" s="121"/>
      <c r="G4" s="121"/>
      <c r="H4" s="121"/>
      <c r="I4" s="121"/>
      <c r="J4" s="121"/>
      <c r="K4" s="121"/>
      <c r="L4" s="121"/>
      <c r="M4" s="121"/>
      <c r="N4" s="121"/>
      <c r="O4" s="121"/>
      <c r="P4" s="121"/>
      <c r="Q4" s="121"/>
      <c r="R4" s="121"/>
      <c r="S4" s="121"/>
      <c r="T4" s="121"/>
      <c r="U4" s="121"/>
      <c r="V4" s="122"/>
      <c r="W4" s="121"/>
      <c r="X4" s="121"/>
      <c r="Y4" s="123"/>
    </row>
    <row r="5" spans="1:30" ht="12.9" customHeight="1" x14ac:dyDescent="0.3">
      <c r="A5" s="329" t="s">
        <v>201</v>
      </c>
      <c r="B5" s="312" t="s">
        <v>52</v>
      </c>
      <c r="C5" s="313"/>
      <c r="D5" s="314" t="s">
        <v>53</v>
      </c>
      <c r="E5" s="315"/>
      <c r="F5" s="315"/>
      <c r="G5" s="316"/>
      <c r="H5" s="314" t="s">
        <v>54</v>
      </c>
      <c r="I5" s="315"/>
      <c r="J5" s="315"/>
      <c r="K5" s="316"/>
      <c r="L5" s="314" t="s">
        <v>55</v>
      </c>
      <c r="M5" s="315"/>
      <c r="N5" s="315"/>
      <c r="O5" s="316"/>
      <c r="P5" s="314" t="s">
        <v>56</v>
      </c>
      <c r="Q5" s="315"/>
      <c r="R5" s="315"/>
      <c r="S5" s="316"/>
      <c r="T5" s="314" t="s">
        <v>57</v>
      </c>
      <c r="U5" s="315"/>
      <c r="V5" s="316"/>
      <c r="W5" s="314" t="s">
        <v>58</v>
      </c>
      <c r="X5" s="315"/>
      <c r="Y5" s="316"/>
    </row>
    <row r="6" spans="1:30" ht="12.65" customHeight="1" thickBot="1" x14ac:dyDescent="0.35">
      <c r="A6" s="330"/>
      <c r="B6" s="317">
        <f>DATE(2024,3,10)</f>
        <v>45361</v>
      </c>
      <c r="C6" s="318"/>
      <c r="D6" s="321">
        <f>B6+1</f>
        <v>45362</v>
      </c>
      <c r="E6" s="321"/>
      <c r="F6" s="321"/>
      <c r="G6" s="322"/>
      <c r="H6" s="326">
        <f>D6+1</f>
        <v>45363</v>
      </c>
      <c r="I6" s="321"/>
      <c r="J6" s="321"/>
      <c r="K6" s="322"/>
      <c r="L6" s="326">
        <f>H6+1</f>
        <v>45364</v>
      </c>
      <c r="M6" s="321"/>
      <c r="N6" s="321"/>
      <c r="O6" s="322"/>
      <c r="P6" s="326">
        <f>L6+1</f>
        <v>45365</v>
      </c>
      <c r="Q6" s="321"/>
      <c r="R6" s="321"/>
      <c r="S6" s="322"/>
      <c r="T6" s="326">
        <f>P6+1</f>
        <v>45366</v>
      </c>
      <c r="U6" s="321"/>
      <c r="V6" s="322"/>
      <c r="W6" s="326">
        <f>T6+1</f>
        <v>45367</v>
      </c>
      <c r="X6" s="321"/>
      <c r="Y6" s="322"/>
    </row>
    <row r="7" spans="1:30" s="51" customFormat="1" ht="38.25" customHeight="1" thickBot="1" x14ac:dyDescent="0.35">
      <c r="A7" s="331"/>
      <c r="B7" s="319" t="s">
        <v>130</v>
      </c>
      <c r="C7" s="320"/>
      <c r="D7" s="77" t="s">
        <v>130</v>
      </c>
      <c r="E7" s="79" t="s">
        <v>140</v>
      </c>
      <c r="F7" s="79" t="s">
        <v>141</v>
      </c>
      <c r="G7" s="78" t="s">
        <v>142</v>
      </c>
      <c r="H7" s="77" t="s">
        <v>130</v>
      </c>
      <c r="I7" s="79" t="s">
        <v>140</v>
      </c>
      <c r="J7" s="79" t="s">
        <v>141</v>
      </c>
      <c r="K7" s="78" t="s">
        <v>142</v>
      </c>
      <c r="L7" s="77" t="s">
        <v>130</v>
      </c>
      <c r="M7" s="79" t="s">
        <v>140</v>
      </c>
      <c r="N7" s="79" t="s">
        <v>141</v>
      </c>
      <c r="O7" s="78" t="s">
        <v>142</v>
      </c>
      <c r="P7" s="77" t="s">
        <v>130</v>
      </c>
      <c r="Q7" s="79" t="s">
        <v>140</v>
      </c>
      <c r="R7" s="79" t="s">
        <v>141</v>
      </c>
      <c r="S7" s="78" t="s">
        <v>142</v>
      </c>
      <c r="T7" s="124"/>
      <c r="U7" s="125"/>
      <c r="V7" s="126"/>
      <c r="W7" s="124"/>
      <c r="X7" s="125"/>
      <c r="Y7" s="126"/>
    </row>
    <row r="8" spans="1:30" ht="15" customHeight="1" x14ac:dyDescent="0.3">
      <c r="A8" s="127" t="s">
        <v>59</v>
      </c>
      <c r="B8" s="125"/>
      <c r="C8" s="126"/>
      <c r="D8" s="246" t="s">
        <v>60</v>
      </c>
      <c r="E8" s="246"/>
      <c r="F8" s="246"/>
      <c r="G8" s="247"/>
      <c r="H8" s="327" t="s">
        <v>60</v>
      </c>
      <c r="I8" s="246"/>
      <c r="J8" s="246"/>
      <c r="K8" s="247"/>
      <c r="L8" s="327" t="s">
        <v>60</v>
      </c>
      <c r="M8" s="246"/>
      <c r="N8" s="246"/>
      <c r="O8" s="247"/>
      <c r="P8" s="327" t="s">
        <v>60</v>
      </c>
      <c r="Q8" s="246"/>
      <c r="R8" s="246"/>
      <c r="S8" s="247"/>
      <c r="T8" s="124"/>
      <c r="U8" s="125"/>
      <c r="V8" s="126"/>
      <c r="W8" s="124"/>
      <c r="X8" s="125"/>
      <c r="Y8" s="126"/>
      <c r="AA8"/>
    </row>
    <row r="9" spans="1:30" ht="15" customHeight="1" thickBot="1" x14ac:dyDescent="0.35">
      <c r="A9" s="128" t="s">
        <v>61</v>
      </c>
      <c r="B9" s="125"/>
      <c r="C9" s="126"/>
      <c r="D9" s="250"/>
      <c r="E9" s="250"/>
      <c r="F9" s="250"/>
      <c r="G9" s="251"/>
      <c r="H9" s="328"/>
      <c r="I9" s="250"/>
      <c r="J9" s="250"/>
      <c r="K9" s="251"/>
      <c r="L9" s="328"/>
      <c r="M9" s="250"/>
      <c r="N9" s="250"/>
      <c r="O9" s="251"/>
      <c r="P9" s="328"/>
      <c r="Q9" s="250"/>
      <c r="R9" s="250"/>
      <c r="S9" s="251"/>
      <c r="T9" s="124"/>
      <c r="U9" s="125"/>
      <c r="V9" s="126"/>
      <c r="W9" s="124"/>
      <c r="X9" s="125"/>
      <c r="Y9" s="126"/>
      <c r="AA9"/>
    </row>
    <row r="10" spans="1:30" ht="15" customHeight="1" x14ac:dyDescent="0.3">
      <c r="A10" s="129" t="s">
        <v>62</v>
      </c>
      <c r="B10" s="125"/>
      <c r="C10" s="126"/>
      <c r="D10" s="332" t="s">
        <v>249</v>
      </c>
      <c r="E10" s="333"/>
      <c r="F10" s="333"/>
      <c r="G10" s="334"/>
      <c r="H10" s="283" t="s">
        <v>63</v>
      </c>
      <c r="I10" s="274" t="s">
        <v>64</v>
      </c>
      <c r="J10" s="277" t="s">
        <v>36</v>
      </c>
      <c r="K10" s="280"/>
      <c r="L10" s="298" t="s">
        <v>158</v>
      </c>
      <c r="M10" s="299"/>
      <c r="N10" s="299"/>
      <c r="O10" s="300"/>
      <c r="P10" s="280"/>
      <c r="Q10" s="274" t="s">
        <v>64</v>
      </c>
      <c r="R10" s="277" t="s">
        <v>36</v>
      </c>
      <c r="S10" s="286" t="s">
        <v>166</v>
      </c>
      <c r="T10" s="124"/>
      <c r="U10" s="125"/>
      <c r="V10" s="126"/>
      <c r="W10" s="124"/>
      <c r="X10" s="125"/>
      <c r="Y10" s="126"/>
      <c r="AA10"/>
    </row>
    <row r="11" spans="1:30" ht="15" customHeight="1" thickBot="1" x14ac:dyDescent="0.35">
      <c r="A11" s="129" t="s">
        <v>65</v>
      </c>
      <c r="B11" s="125"/>
      <c r="C11" s="126"/>
      <c r="D11" s="335"/>
      <c r="E11" s="336"/>
      <c r="F11" s="336"/>
      <c r="G11" s="337"/>
      <c r="H11" s="284"/>
      <c r="I11" s="275"/>
      <c r="J11" s="278"/>
      <c r="K11" s="281"/>
      <c r="L11" s="301"/>
      <c r="M11" s="302"/>
      <c r="N11" s="302"/>
      <c r="O11" s="303"/>
      <c r="P11" s="281"/>
      <c r="Q11" s="275"/>
      <c r="R11" s="278"/>
      <c r="S11" s="287"/>
      <c r="T11" s="124"/>
      <c r="U11" s="125"/>
      <c r="V11" s="126"/>
      <c r="W11" s="124"/>
      <c r="X11" s="125"/>
      <c r="Y11" s="126"/>
      <c r="AA11"/>
    </row>
    <row r="12" spans="1:30" ht="15" customHeight="1" x14ac:dyDescent="0.3">
      <c r="A12" s="129" t="s">
        <v>66</v>
      </c>
      <c r="B12" s="125"/>
      <c r="C12" s="126"/>
      <c r="D12" s="335"/>
      <c r="E12" s="336"/>
      <c r="F12" s="336"/>
      <c r="G12" s="337"/>
      <c r="H12" s="284"/>
      <c r="I12" s="275"/>
      <c r="J12" s="278"/>
      <c r="K12" s="281"/>
      <c r="L12" s="283" t="s">
        <v>63</v>
      </c>
      <c r="M12" s="274" t="s">
        <v>64</v>
      </c>
      <c r="N12" s="277" t="s">
        <v>36</v>
      </c>
      <c r="O12" s="280"/>
      <c r="P12" s="281"/>
      <c r="Q12" s="275"/>
      <c r="R12" s="278"/>
      <c r="S12" s="287"/>
      <c r="T12" s="124"/>
      <c r="U12" s="125"/>
      <c r="V12" s="126"/>
      <c r="W12" s="124"/>
      <c r="X12" s="125"/>
      <c r="Y12" s="126"/>
    </row>
    <row r="13" spans="1:30" ht="15" customHeight="1" thickBot="1" x14ac:dyDescent="0.35">
      <c r="A13" s="129" t="s">
        <v>67</v>
      </c>
      <c r="B13" s="125"/>
      <c r="C13" s="126"/>
      <c r="D13" s="338"/>
      <c r="E13" s="339"/>
      <c r="F13" s="339"/>
      <c r="G13" s="340"/>
      <c r="H13" s="285"/>
      <c r="I13" s="276"/>
      <c r="J13" s="279"/>
      <c r="K13" s="282"/>
      <c r="L13" s="285"/>
      <c r="M13" s="276"/>
      <c r="N13" s="279"/>
      <c r="O13" s="282"/>
      <c r="P13" s="282"/>
      <c r="Q13" s="276"/>
      <c r="R13" s="279"/>
      <c r="S13" s="288"/>
      <c r="T13" s="124"/>
      <c r="U13" s="125"/>
      <c r="V13" s="126"/>
      <c r="W13" s="124"/>
      <c r="X13" s="125"/>
      <c r="Y13" s="126"/>
    </row>
    <row r="14" spans="1:30" ht="15" customHeight="1" thickBot="1" x14ac:dyDescent="0.35">
      <c r="A14" s="130" t="s">
        <v>68</v>
      </c>
      <c r="B14" s="125"/>
      <c r="C14" s="126"/>
      <c r="D14" s="266" t="s">
        <v>69</v>
      </c>
      <c r="E14" s="266"/>
      <c r="F14" s="266"/>
      <c r="G14" s="267"/>
      <c r="H14" s="265" t="s">
        <v>69</v>
      </c>
      <c r="I14" s="266"/>
      <c r="J14" s="266"/>
      <c r="K14" s="267"/>
      <c r="L14" s="265" t="s">
        <v>69</v>
      </c>
      <c r="M14" s="266"/>
      <c r="N14" s="266"/>
      <c r="O14" s="267"/>
      <c r="P14" s="265" t="s">
        <v>69</v>
      </c>
      <c r="Q14" s="266"/>
      <c r="R14" s="266"/>
      <c r="S14" s="267"/>
      <c r="T14" s="124"/>
      <c r="U14" s="125"/>
      <c r="V14" s="126"/>
      <c r="W14" s="124"/>
      <c r="X14" s="125"/>
      <c r="Y14" s="126"/>
      <c r="AA14"/>
      <c r="AB14"/>
      <c r="AC14"/>
      <c r="AD14"/>
    </row>
    <row r="15" spans="1:30" ht="15" customHeight="1" thickBot="1" x14ac:dyDescent="0.35">
      <c r="A15" s="131" t="s">
        <v>70</v>
      </c>
      <c r="B15" s="125"/>
      <c r="C15" s="126"/>
      <c r="D15" s="304" t="s">
        <v>270</v>
      </c>
      <c r="E15" s="305"/>
      <c r="F15" s="305"/>
      <c r="G15" s="306"/>
      <c r="H15" s="283" t="s">
        <v>63</v>
      </c>
      <c r="I15" s="258" t="s">
        <v>167</v>
      </c>
      <c r="J15" s="289" t="s">
        <v>189</v>
      </c>
      <c r="K15" s="280"/>
      <c r="L15" s="295" t="s">
        <v>162</v>
      </c>
      <c r="M15" s="296"/>
      <c r="N15" s="296"/>
      <c r="O15" s="297"/>
      <c r="P15" s="283" t="s">
        <v>63</v>
      </c>
      <c r="Q15" s="307" t="s">
        <v>77</v>
      </c>
      <c r="R15" s="280"/>
      <c r="S15" s="280"/>
      <c r="T15" s="124"/>
      <c r="U15" s="125"/>
      <c r="V15" s="126"/>
      <c r="W15" s="124"/>
      <c r="X15" s="125"/>
      <c r="Y15" s="126"/>
      <c r="AA15"/>
      <c r="AB15"/>
      <c r="AC15"/>
      <c r="AD15"/>
    </row>
    <row r="16" spans="1:30" ht="15" customHeight="1" thickBot="1" x14ac:dyDescent="0.35">
      <c r="A16" s="131" t="s">
        <v>71</v>
      </c>
      <c r="B16" s="125"/>
      <c r="C16" s="126"/>
      <c r="D16" s="295" t="s">
        <v>161</v>
      </c>
      <c r="E16" s="296"/>
      <c r="F16" s="296"/>
      <c r="G16" s="297"/>
      <c r="H16" s="284"/>
      <c r="I16" s="259"/>
      <c r="J16" s="290"/>
      <c r="K16" s="281"/>
      <c r="L16" s="301"/>
      <c r="M16" s="302"/>
      <c r="N16" s="302"/>
      <c r="O16" s="303"/>
      <c r="P16" s="284"/>
      <c r="Q16" s="308"/>
      <c r="R16" s="281"/>
      <c r="S16" s="281"/>
      <c r="T16" s="124"/>
      <c r="U16" s="125"/>
      <c r="V16" s="126"/>
      <c r="W16" s="124"/>
      <c r="X16" s="125"/>
      <c r="Y16" s="126"/>
      <c r="AA16"/>
      <c r="AB16"/>
      <c r="AC16"/>
      <c r="AD16"/>
    </row>
    <row r="17" spans="1:30" ht="15" customHeight="1" x14ac:dyDescent="0.3">
      <c r="A17" s="131" t="s">
        <v>72</v>
      </c>
      <c r="B17" s="125"/>
      <c r="C17" s="126"/>
      <c r="D17" s="298"/>
      <c r="E17" s="299"/>
      <c r="F17" s="299"/>
      <c r="G17" s="300"/>
      <c r="H17" s="284"/>
      <c r="I17" s="259"/>
      <c r="J17" s="290"/>
      <c r="K17" s="281"/>
      <c r="L17" s="295" t="s">
        <v>156</v>
      </c>
      <c r="M17" s="296"/>
      <c r="N17" s="296"/>
      <c r="O17" s="297"/>
      <c r="P17" s="284"/>
      <c r="Q17" s="308"/>
      <c r="R17" s="281"/>
      <c r="S17" s="281"/>
      <c r="T17" s="124"/>
      <c r="U17" s="125"/>
      <c r="V17" s="126"/>
      <c r="W17" s="124"/>
      <c r="X17" s="125"/>
      <c r="Y17" s="126"/>
      <c r="AA17"/>
      <c r="AB17"/>
      <c r="AC17"/>
      <c r="AD17"/>
    </row>
    <row r="18" spans="1:30" ht="15" customHeight="1" thickBot="1" x14ac:dyDescent="0.35">
      <c r="A18" s="131" t="s">
        <v>73</v>
      </c>
      <c r="B18" s="125"/>
      <c r="C18" s="126"/>
      <c r="D18" s="301"/>
      <c r="E18" s="302"/>
      <c r="F18" s="302"/>
      <c r="G18" s="303"/>
      <c r="H18" s="285"/>
      <c r="I18" s="260"/>
      <c r="J18" s="291"/>
      <c r="K18" s="282"/>
      <c r="L18" s="301"/>
      <c r="M18" s="302"/>
      <c r="N18" s="302"/>
      <c r="O18" s="303"/>
      <c r="P18" s="285"/>
      <c r="Q18" s="309"/>
      <c r="R18" s="282"/>
      <c r="S18" s="282"/>
      <c r="T18" s="124"/>
      <c r="U18" s="125"/>
      <c r="V18" s="126"/>
      <c r="W18" s="124"/>
      <c r="X18" s="125"/>
      <c r="Y18" s="126"/>
    </row>
    <row r="19" spans="1:30" ht="15" customHeight="1" thickBot="1" x14ac:dyDescent="0.35">
      <c r="A19" s="128" t="s">
        <v>74</v>
      </c>
      <c r="B19" s="125"/>
      <c r="C19" s="126"/>
      <c r="D19" s="246" t="s">
        <v>173</v>
      </c>
      <c r="E19" s="246"/>
      <c r="F19" s="246"/>
      <c r="G19" s="247"/>
      <c r="H19" s="246" t="s">
        <v>173</v>
      </c>
      <c r="I19" s="246"/>
      <c r="J19" s="246"/>
      <c r="K19" s="247"/>
      <c r="L19" s="246" t="s">
        <v>173</v>
      </c>
      <c r="M19" s="246"/>
      <c r="N19" s="246"/>
      <c r="O19" s="247"/>
      <c r="P19" s="246" t="s">
        <v>173</v>
      </c>
      <c r="Q19" s="246"/>
      <c r="R19" s="246"/>
      <c r="S19" s="247"/>
      <c r="T19" s="124"/>
      <c r="U19" s="125"/>
      <c r="V19" s="126"/>
      <c r="W19" s="124"/>
      <c r="X19" s="125"/>
      <c r="Y19" s="126"/>
    </row>
    <row r="20" spans="1:30" ht="15" customHeight="1" thickBot="1" x14ac:dyDescent="0.35">
      <c r="A20" s="128" t="s">
        <v>75</v>
      </c>
      <c r="B20" s="125"/>
      <c r="C20" s="126"/>
      <c r="D20" s="250"/>
      <c r="E20" s="250"/>
      <c r="F20" s="250"/>
      <c r="G20" s="251"/>
      <c r="H20" s="250"/>
      <c r="I20" s="250"/>
      <c r="J20" s="250"/>
      <c r="K20" s="251"/>
      <c r="L20" s="250"/>
      <c r="M20" s="250"/>
      <c r="N20" s="250"/>
      <c r="O20" s="251"/>
      <c r="P20" s="250"/>
      <c r="Q20" s="250"/>
      <c r="R20" s="250"/>
      <c r="S20" s="251"/>
      <c r="T20" s="332" t="s">
        <v>250</v>
      </c>
      <c r="U20" s="333"/>
      <c r="V20" s="334"/>
      <c r="W20" s="124"/>
      <c r="X20" s="125"/>
      <c r="Y20" s="126"/>
    </row>
    <row r="21" spans="1:30" ht="15" customHeight="1" thickBot="1" x14ac:dyDescent="0.35">
      <c r="A21" s="131" t="s">
        <v>76</v>
      </c>
      <c r="B21" s="125"/>
      <c r="C21" s="126"/>
      <c r="D21" s="323" t="s">
        <v>219</v>
      </c>
      <c r="E21" s="274" t="s">
        <v>64</v>
      </c>
      <c r="F21" s="243" t="s">
        <v>204</v>
      </c>
      <c r="G21" s="280"/>
      <c r="H21" s="280"/>
      <c r="I21" s="307" t="s">
        <v>77</v>
      </c>
      <c r="J21" s="289" t="s">
        <v>189</v>
      </c>
      <c r="K21" s="286" t="s">
        <v>166</v>
      </c>
      <c r="L21" s="280"/>
      <c r="M21" s="307" t="s">
        <v>77</v>
      </c>
      <c r="N21" s="243" t="s">
        <v>204</v>
      </c>
      <c r="O21" s="286" t="s">
        <v>175</v>
      </c>
      <c r="P21" s="283" t="s">
        <v>63</v>
      </c>
      <c r="Q21" s="307" t="s">
        <v>77</v>
      </c>
      <c r="R21" s="243" t="s">
        <v>204</v>
      </c>
      <c r="S21" s="292" t="s">
        <v>229</v>
      </c>
      <c r="T21" s="335"/>
      <c r="U21" s="336"/>
      <c r="V21" s="337"/>
      <c r="W21" s="124"/>
      <c r="X21" s="125"/>
      <c r="Y21" s="126"/>
    </row>
    <row r="22" spans="1:30" ht="15" customHeight="1" x14ac:dyDescent="0.3">
      <c r="A22" s="131" t="s">
        <v>78</v>
      </c>
      <c r="B22" s="261" t="s">
        <v>196</v>
      </c>
      <c r="C22" s="262"/>
      <c r="D22" s="324"/>
      <c r="E22" s="275"/>
      <c r="F22" s="244"/>
      <c r="G22" s="281"/>
      <c r="H22" s="281"/>
      <c r="I22" s="308"/>
      <c r="J22" s="290"/>
      <c r="K22" s="287"/>
      <c r="L22" s="281"/>
      <c r="M22" s="308"/>
      <c r="N22" s="244"/>
      <c r="O22" s="287"/>
      <c r="P22" s="284"/>
      <c r="Q22" s="308"/>
      <c r="R22" s="244"/>
      <c r="S22" s="293"/>
      <c r="T22" s="335"/>
      <c r="U22" s="336"/>
      <c r="V22" s="337"/>
      <c r="W22" s="124"/>
      <c r="X22" s="125"/>
      <c r="Y22" s="126"/>
    </row>
    <row r="23" spans="1:30" ht="15" customHeight="1" thickBot="1" x14ac:dyDescent="0.35">
      <c r="A23" s="131" t="s">
        <v>79</v>
      </c>
      <c r="B23" s="263"/>
      <c r="C23" s="264"/>
      <c r="D23" s="324"/>
      <c r="E23" s="275"/>
      <c r="F23" s="244"/>
      <c r="G23" s="281"/>
      <c r="H23" s="281"/>
      <c r="I23" s="308"/>
      <c r="J23" s="290"/>
      <c r="K23" s="287"/>
      <c r="L23" s="281"/>
      <c r="M23" s="308"/>
      <c r="N23" s="244"/>
      <c r="O23" s="287"/>
      <c r="P23" s="284"/>
      <c r="Q23" s="308"/>
      <c r="R23" s="244"/>
      <c r="S23" s="293"/>
      <c r="T23" s="335"/>
      <c r="U23" s="336"/>
      <c r="V23" s="337"/>
      <c r="W23" s="124"/>
      <c r="X23" s="125"/>
      <c r="Y23" s="126"/>
    </row>
    <row r="24" spans="1:30" ht="15" customHeight="1" thickBot="1" x14ac:dyDescent="0.35">
      <c r="A24" s="131" t="s">
        <v>80</v>
      </c>
      <c r="B24" s="125"/>
      <c r="C24" s="126"/>
      <c r="D24" s="325"/>
      <c r="E24" s="276"/>
      <c r="F24" s="245"/>
      <c r="G24" s="282"/>
      <c r="H24" s="282"/>
      <c r="I24" s="309"/>
      <c r="J24" s="291"/>
      <c r="K24" s="288"/>
      <c r="L24" s="282"/>
      <c r="M24" s="309"/>
      <c r="N24" s="245"/>
      <c r="O24" s="288"/>
      <c r="P24" s="285"/>
      <c r="Q24" s="309"/>
      <c r="R24" s="245"/>
      <c r="S24" s="294"/>
      <c r="T24" s="335"/>
      <c r="U24" s="336"/>
      <c r="V24" s="337"/>
      <c r="W24" s="124"/>
      <c r="X24" s="125"/>
      <c r="Y24" s="126"/>
    </row>
    <row r="25" spans="1:30" ht="15" customHeight="1" thickBot="1" x14ac:dyDescent="0.35">
      <c r="A25" s="130" t="s">
        <v>81</v>
      </c>
      <c r="B25" s="125"/>
      <c r="C25" s="126"/>
      <c r="D25" s="265" t="s">
        <v>69</v>
      </c>
      <c r="E25" s="266"/>
      <c r="F25" s="266"/>
      <c r="G25" s="267"/>
      <c r="H25" s="265" t="s">
        <v>69</v>
      </c>
      <c r="I25" s="266"/>
      <c r="J25" s="266"/>
      <c r="K25" s="267"/>
      <c r="L25" s="265" t="s">
        <v>69</v>
      </c>
      <c r="M25" s="266"/>
      <c r="N25" s="266"/>
      <c r="O25" s="267"/>
      <c r="P25" s="265" t="s">
        <v>69</v>
      </c>
      <c r="Q25" s="266"/>
      <c r="R25" s="266"/>
      <c r="S25" s="267"/>
      <c r="T25" s="335"/>
      <c r="U25" s="336"/>
      <c r="V25" s="337"/>
      <c r="W25" s="124"/>
      <c r="X25" s="125"/>
      <c r="Y25" s="126"/>
    </row>
    <row r="26" spans="1:30" ht="15" customHeight="1" x14ac:dyDescent="0.3">
      <c r="A26" s="129" t="s">
        <v>82</v>
      </c>
      <c r="B26" s="252" t="s">
        <v>200</v>
      </c>
      <c r="C26" s="253"/>
      <c r="D26" s="283" t="s">
        <v>63</v>
      </c>
      <c r="E26" s="258" t="s">
        <v>167</v>
      </c>
      <c r="F26" s="280"/>
      <c r="G26" s="292" t="s">
        <v>229</v>
      </c>
      <c r="H26" s="283" t="s">
        <v>63</v>
      </c>
      <c r="I26" s="341" t="s">
        <v>239</v>
      </c>
      <c r="J26" s="243" t="s">
        <v>204</v>
      </c>
      <c r="K26" s="286" t="s">
        <v>166</v>
      </c>
      <c r="L26" s="283" t="s">
        <v>63</v>
      </c>
      <c r="M26" s="258" t="s">
        <v>167</v>
      </c>
      <c r="N26" s="280"/>
      <c r="O26" s="286" t="s">
        <v>175</v>
      </c>
      <c r="P26" s="295" t="s">
        <v>163</v>
      </c>
      <c r="Q26" s="296"/>
      <c r="R26" s="296"/>
      <c r="S26" s="297"/>
      <c r="T26" s="335"/>
      <c r="U26" s="336"/>
      <c r="V26" s="337"/>
      <c r="W26" s="124"/>
      <c r="X26" s="125"/>
      <c r="Y26" s="126"/>
    </row>
    <row r="27" spans="1:30" ht="15" customHeight="1" x14ac:dyDescent="0.3">
      <c r="A27" s="131" t="s">
        <v>83</v>
      </c>
      <c r="B27" s="254"/>
      <c r="C27" s="255"/>
      <c r="D27" s="284"/>
      <c r="E27" s="259"/>
      <c r="F27" s="281"/>
      <c r="G27" s="293"/>
      <c r="H27" s="284"/>
      <c r="I27" s="342"/>
      <c r="J27" s="244"/>
      <c r="K27" s="287"/>
      <c r="L27" s="284"/>
      <c r="M27" s="259"/>
      <c r="N27" s="281"/>
      <c r="O27" s="287"/>
      <c r="P27" s="298"/>
      <c r="Q27" s="299"/>
      <c r="R27" s="299"/>
      <c r="S27" s="300"/>
      <c r="T27" s="335"/>
      <c r="U27" s="336"/>
      <c r="V27" s="337"/>
      <c r="W27" s="124"/>
      <c r="X27" s="125"/>
      <c r="Y27" s="126"/>
    </row>
    <row r="28" spans="1:30" ht="15" customHeight="1" thickBot="1" x14ac:dyDescent="0.35">
      <c r="A28" s="131" t="s">
        <v>84</v>
      </c>
      <c r="B28" s="256"/>
      <c r="C28" s="257"/>
      <c r="D28" s="284"/>
      <c r="E28" s="259"/>
      <c r="F28" s="281"/>
      <c r="G28" s="293"/>
      <c r="H28" s="284"/>
      <c r="I28" s="342"/>
      <c r="J28" s="244"/>
      <c r="K28" s="287"/>
      <c r="L28" s="284"/>
      <c r="M28" s="259"/>
      <c r="N28" s="281"/>
      <c r="O28" s="287"/>
      <c r="P28" s="298"/>
      <c r="Q28" s="299"/>
      <c r="R28" s="299"/>
      <c r="S28" s="300"/>
      <c r="T28" s="335"/>
      <c r="U28" s="336"/>
      <c r="V28" s="337"/>
      <c r="W28" s="124"/>
      <c r="X28" s="125"/>
      <c r="Y28" s="126"/>
    </row>
    <row r="29" spans="1:30" ht="15" customHeight="1" thickBot="1" x14ac:dyDescent="0.35">
      <c r="A29" s="131" t="s">
        <v>85</v>
      </c>
      <c r="B29" s="261" t="s">
        <v>157</v>
      </c>
      <c r="C29" s="262"/>
      <c r="D29" s="285"/>
      <c r="E29" s="260"/>
      <c r="F29" s="282"/>
      <c r="G29" s="294"/>
      <c r="H29" s="285"/>
      <c r="I29" s="343"/>
      <c r="J29" s="245"/>
      <c r="K29" s="288"/>
      <c r="L29" s="285"/>
      <c r="M29" s="260"/>
      <c r="N29" s="282"/>
      <c r="O29" s="288"/>
      <c r="P29" s="301"/>
      <c r="Q29" s="302"/>
      <c r="R29" s="302"/>
      <c r="S29" s="303"/>
      <c r="T29" s="338"/>
      <c r="U29" s="339"/>
      <c r="V29" s="340"/>
      <c r="W29" s="124"/>
      <c r="X29" s="125"/>
      <c r="Y29" s="126"/>
    </row>
    <row r="30" spans="1:30" ht="15" customHeight="1" thickBot="1" x14ac:dyDescent="0.35">
      <c r="A30" s="132" t="s">
        <v>86</v>
      </c>
      <c r="B30" s="263"/>
      <c r="C30" s="264"/>
      <c r="D30" s="265" t="s">
        <v>69</v>
      </c>
      <c r="E30" s="266"/>
      <c r="F30" s="266"/>
      <c r="G30" s="267"/>
      <c r="H30" s="268" t="s">
        <v>251</v>
      </c>
      <c r="I30" s="269"/>
      <c r="J30" s="269"/>
      <c r="K30" s="270"/>
      <c r="L30" s="265" t="s">
        <v>69</v>
      </c>
      <c r="M30" s="266"/>
      <c r="N30" s="266"/>
      <c r="O30" s="267"/>
      <c r="P30" s="265" t="s">
        <v>69</v>
      </c>
      <c r="Q30" s="266"/>
      <c r="R30" s="266"/>
      <c r="S30" s="267"/>
      <c r="T30" s="124"/>
      <c r="U30" s="125"/>
      <c r="V30" s="126"/>
      <c r="W30" s="124"/>
      <c r="X30" s="125"/>
      <c r="Y30" s="126"/>
    </row>
    <row r="31" spans="1:30" ht="15" customHeight="1" thickBot="1" x14ac:dyDescent="0.35">
      <c r="A31" s="128" t="s">
        <v>87</v>
      </c>
      <c r="B31" s="246" t="s">
        <v>88</v>
      </c>
      <c r="C31" s="247"/>
      <c r="D31" s="234" t="s">
        <v>88</v>
      </c>
      <c r="E31" s="235"/>
      <c r="F31" s="235"/>
      <c r="G31" s="236"/>
      <c r="H31" s="271"/>
      <c r="I31" s="272"/>
      <c r="J31" s="272"/>
      <c r="K31" s="273"/>
      <c r="L31" s="344" t="s">
        <v>215</v>
      </c>
      <c r="M31" s="345"/>
      <c r="N31" s="345"/>
      <c r="O31" s="346"/>
      <c r="P31" s="234" t="s">
        <v>88</v>
      </c>
      <c r="Q31" s="235"/>
      <c r="R31" s="235"/>
      <c r="S31" s="236"/>
      <c r="T31" s="124"/>
      <c r="U31" s="125"/>
      <c r="V31" s="126"/>
      <c r="W31" s="124"/>
      <c r="X31" s="125"/>
      <c r="Y31" s="126"/>
    </row>
    <row r="32" spans="1:30" ht="15" customHeight="1" x14ac:dyDescent="0.3">
      <c r="A32" s="128" t="s">
        <v>89</v>
      </c>
      <c r="B32" s="248"/>
      <c r="C32" s="249"/>
      <c r="D32" s="237"/>
      <c r="E32" s="238"/>
      <c r="F32" s="238"/>
      <c r="G32" s="239"/>
      <c r="H32" s="234" t="s">
        <v>88</v>
      </c>
      <c r="I32" s="235"/>
      <c r="J32" s="235"/>
      <c r="K32" s="236"/>
      <c r="L32" s="347"/>
      <c r="M32" s="348"/>
      <c r="N32" s="348"/>
      <c r="O32" s="349"/>
      <c r="P32" s="237"/>
      <c r="Q32" s="238"/>
      <c r="R32" s="238"/>
      <c r="S32" s="239"/>
      <c r="T32" s="124"/>
      <c r="U32" s="125"/>
      <c r="V32" s="126"/>
      <c r="W32" s="124"/>
      <c r="X32" s="125"/>
      <c r="Y32" s="126"/>
    </row>
    <row r="33" spans="1:25" ht="15" customHeight="1" x14ac:dyDescent="0.3">
      <c r="A33" s="128" t="s">
        <v>90</v>
      </c>
      <c r="B33" s="248"/>
      <c r="C33" s="249"/>
      <c r="D33" s="237"/>
      <c r="E33" s="238"/>
      <c r="F33" s="238"/>
      <c r="G33" s="239"/>
      <c r="H33" s="237"/>
      <c r="I33" s="238"/>
      <c r="J33" s="238"/>
      <c r="K33" s="239"/>
      <c r="L33" s="347"/>
      <c r="M33" s="348"/>
      <c r="N33" s="348"/>
      <c r="O33" s="349"/>
      <c r="P33" s="237"/>
      <c r="Q33" s="238"/>
      <c r="R33" s="238"/>
      <c r="S33" s="239"/>
      <c r="T33" s="124"/>
      <c r="U33" s="125"/>
      <c r="V33" s="126"/>
      <c r="W33" s="124"/>
      <c r="X33" s="125"/>
      <c r="Y33" s="126"/>
    </row>
    <row r="34" spans="1:25" ht="15" customHeight="1" thickBot="1" x14ac:dyDescent="0.35">
      <c r="A34" s="128" t="s">
        <v>91</v>
      </c>
      <c r="B34" s="248"/>
      <c r="C34" s="249"/>
      <c r="D34" s="237"/>
      <c r="E34" s="238"/>
      <c r="F34" s="238"/>
      <c r="G34" s="239"/>
      <c r="H34" s="237"/>
      <c r="I34" s="238"/>
      <c r="J34" s="238"/>
      <c r="K34" s="239"/>
      <c r="L34" s="350"/>
      <c r="M34" s="351"/>
      <c r="N34" s="351"/>
      <c r="O34" s="352"/>
      <c r="P34" s="237"/>
      <c r="Q34" s="238"/>
      <c r="R34" s="238"/>
      <c r="S34" s="239"/>
      <c r="T34" s="124"/>
      <c r="U34" s="125"/>
      <c r="V34" s="126"/>
      <c r="W34" s="124"/>
      <c r="X34" s="125"/>
      <c r="Y34" s="126"/>
    </row>
    <row r="35" spans="1:25" ht="15" customHeight="1" x14ac:dyDescent="0.3">
      <c r="A35" s="133" t="s">
        <v>92</v>
      </c>
      <c r="B35" s="248"/>
      <c r="C35" s="249"/>
      <c r="D35" s="237"/>
      <c r="E35" s="238"/>
      <c r="F35" s="238"/>
      <c r="G35" s="239"/>
      <c r="H35" s="237"/>
      <c r="I35" s="238"/>
      <c r="J35" s="238"/>
      <c r="K35" s="239"/>
      <c r="L35" s="353" t="s">
        <v>88</v>
      </c>
      <c r="M35" s="248"/>
      <c r="N35" s="248"/>
      <c r="O35" s="249"/>
      <c r="P35" s="237"/>
      <c r="Q35" s="238"/>
      <c r="R35" s="238"/>
      <c r="S35" s="239"/>
      <c r="T35" s="124"/>
      <c r="U35" s="125"/>
      <c r="V35" s="126"/>
      <c r="W35" s="124"/>
      <c r="X35" s="125"/>
      <c r="Y35" s="126"/>
    </row>
    <row r="36" spans="1:25" ht="15" customHeight="1" x14ac:dyDescent="0.3">
      <c r="A36" s="133" t="s">
        <v>93</v>
      </c>
      <c r="B36" s="248"/>
      <c r="C36" s="249"/>
      <c r="D36" s="237"/>
      <c r="E36" s="238"/>
      <c r="F36" s="238"/>
      <c r="G36" s="239"/>
      <c r="H36" s="237"/>
      <c r="I36" s="238"/>
      <c r="J36" s="238"/>
      <c r="K36" s="239"/>
      <c r="L36" s="353"/>
      <c r="M36" s="248"/>
      <c r="N36" s="248"/>
      <c r="O36" s="249"/>
      <c r="P36" s="237"/>
      <c r="Q36" s="238"/>
      <c r="R36" s="238"/>
      <c r="S36" s="239"/>
      <c r="T36" s="124"/>
      <c r="U36" s="125"/>
      <c r="V36" s="126"/>
      <c r="W36" s="124"/>
      <c r="X36" s="125"/>
      <c r="Y36" s="126"/>
    </row>
    <row r="37" spans="1:25" ht="15" customHeight="1" x14ac:dyDescent="0.3">
      <c r="A37" s="134" t="s">
        <v>94</v>
      </c>
      <c r="B37" s="248"/>
      <c r="C37" s="249"/>
      <c r="D37" s="237"/>
      <c r="E37" s="238"/>
      <c r="F37" s="238"/>
      <c r="G37" s="239"/>
      <c r="H37" s="237"/>
      <c r="I37" s="238"/>
      <c r="J37" s="238"/>
      <c r="K37" s="239"/>
      <c r="L37" s="353"/>
      <c r="M37" s="248"/>
      <c r="N37" s="248"/>
      <c r="O37" s="249"/>
      <c r="P37" s="237"/>
      <c r="Q37" s="238"/>
      <c r="R37" s="238"/>
      <c r="S37" s="239"/>
      <c r="T37" s="124"/>
      <c r="U37" s="125"/>
      <c r="V37" s="126"/>
      <c r="W37" s="124"/>
      <c r="X37" s="125"/>
      <c r="Y37" s="126"/>
    </row>
    <row r="38" spans="1:25" ht="15" customHeight="1" x14ac:dyDescent="0.3">
      <c r="A38" s="134" t="s">
        <v>95</v>
      </c>
      <c r="B38" s="248"/>
      <c r="C38" s="249"/>
      <c r="D38" s="237"/>
      <c r="E38" s="238"/>
      <c r="F38" s="238"/>
      <c r="G38" s="239"/>
      <c r="H38" s="237"/>
      <c r="I38" s="238"/>
      <c r="J38" s="238"/>
      <c r="K38" s="239"/>
      <c r="L38" s="353"/>
      <c r="M38" s="248"/>
      <c r="N38" s="248"/>
      <c r="O38" s="249"/>
      <c r="P38" s="237"/>
      <c r="Q38" s="238"/>
      <c r="R38" s="238"/>
      <c r="S38" s="239"/>
      <c r="T38" s="124"/>
      <c r="U38" s="125"/>
      <c r="V38" s="126"/>
      <c r="W38" s="124"/>
      <c r="X38" s="125"/>
      <c r="Y38" s="126"/>
    </row>
    <row r="39" spans="1:25" ht="15" customHeight="1" thickBot="1" x14ac:dyDescent="0.35">
      <c r="A39" s="135" t="s">
        <v>96</v>
      </c>
      <c r="B39" s="250"/>
      <c r="C39" s="251"/>
      <c r="D39" s="240"/>
      <c r="E39" s="241"/>
      <c r="F39" s="241"/>
      <c r="G39" s="242"/>
      <c r="H39" s="240"/>
      <c r="I39" s="241"/>
      <c r="J39" s="241"/>
      <c r="K39" s="242"/>
      <c r="L39" s="328"/>
      <c r="M39" s="250"/>
      <c r="N39" s="250"/>
      <c r="O39" s="251"/>
      <c r="P39" s="240"/>
      <c r="Q39" s="241"/>
      <c r="R39" s="241"/>
      <c r="S39" s="242"/>
      <c r="T39" s="136"/>
      <c r="U39" s="137"/>
      <c r="V39" s="138"/>
      <c r="W39" s="136"/>
      <c r="X39" s="137"/>
      <c r="Y39" s="138"/>
    </row>
    <row r="40" spans="1:25" s="51" customFormat="1" ht="15" customHeight="1" thickBot="1" x14ac:dyDescent="0.35">
      <c r="A40" s="183" t="s">
        <v>97</v>
      </c>
      <c r="B40" s="184"/>
      <c r="C40" s="184"/>
      <c r="D40" s="184"/>
      <c r="E40" s="184"/>
      <c r="F40" s="184"/>
      <c r="G40" s="184"/>
      <c r="H40" s="184"/>
      <c r="I40" s="184"/>
      <c r="J40" s="184"/>
      <c r="K40" s="184"/>
      <c r="L40" s="184"/>
      <c r="M40" s="184"/>
      <c r="N40" s="184"/>
      <c r="O40" s="184"/>
      <c r="P40" s="184"/>
      <c r="Q40" s="184"/>
      <c r="R40" s="184"/>
      <c r="S40" s="184"/>
      <c r="T40" s="184"/>
      <c r="U40" s="184"/>
      <c r="V40" s="184"/>
      <c r="W40" s="184"/>
      <c r="X40" s="184"/>
      <c r="Y40" s="185"/>
    </row>
    <row r="41" spans="1:25" s="51" customFormat="1" x14ac:dyDescent="0.3">
      <c r="A41" s="139" t="s">
        <v>159</v>
      </c>
      <c r="B41" s="140" t="s">
        <v>143</v>
      </c>
      <c r="C41" s="141"/>
      <c r="D41" s="142"/>
      <c r="E41" s="142"/>
      <c r="F41" s="142"/>
      <c r="G41" s="142"/>
      <c r="H41" s="142"/>
      <c r="I41" s="143"/>
      <c r="J41" s="170"/>
      <c r="K41" s="170"/>
      <c r="L41" s="144" t="s">
        <v>98</v>
      </c>
      <c r="M41" s="140" t="s">
        <v>99</v>
      </c>
      <c r="N41" s="145"/>
      <c r="O41" s="145"/>
      <c r="P41" s="146"/>
      <c r="Q41" s="146"/>
      <c r="R41" s="146"/>
      <c r="S41" s="146"/>
      <c r="T41" s="147"/>
      <c r="U41" s="172"/>
      <c r="V41" s="170"/>
      <c r="W41" s="170"/>
      <c r="X41" s="172"/>
      <c r="Y41" s="173"/>
    </row>
    <row r="42" spans="1:25" s="51" customFormat="1" x14ac:dyDescent="0.3">
      <c r="A42" s="139" t="s">
        <v>34</v>
      </c>
      <c r="B42" s="148" t="s">
        <v>144</v>
      </c>
      <c r="C42" s="149"/>
      <c r="D42" s="150"/>
      <c r="E42" s="150"/>
      <c r="F42" s="150"/>
      <c r="G42" s="150"/>
      <c r="H42" s="150"/>
      <c r="I42" s="151"/>
      <c r="J42" s="170"/>
      <c r="K42" s="170"/>
      <c r="L42" s="144" t="s">
        <v>100</v>
      </c>
      <c r="M42" s="148" t="s">
        <v>101</v>
      </c>
      <c r="N42" s="152"/>
      <c r="O42" s="152"/>
      <c r="P42" s="153"/>
      <c r="Q42" s="153"/>
      <c r="R42" s="153"/>
      <c r="S42" s="153"/>
      <c r="T42" s="154"/>
      <c r="U42" s="172"/>
      <c r="V42" s="170"/>
      <c r="W42" s="170"/>
      <c r="X42" s="172"/>
      <c r="Y42" s="173"/>
    </row>
    <row r="43" spans="1:25" s="51" customFormat="1" x14ac:dyDescent="0.3">
      <c r="A43" s="139" t="s">
        <v>190</v>
      </c>
      <c r="B43" s="148" t="s">
        <v>191</v>
      </c>
      <c r="C43" s="155"/>
      <c r="D43" s="156"/>
      <c r="E43" s="156"/>
      <c r="F43" s="156"/>
      <c r="G43" s="156"/>
      <c r="H43" s="156"/>
      <c r="I43" s="157"/>
      <c r="J43" s="170"/>
      <c r="K43" s="170"/>
      <c r="L43" s="144" t="s">
        <v>102</v>
      </c>
      <c r="M43" s="148" t="s">
        <v>103</v>
      </c>
      <c r="N43" s="158"/>
      <c r="O43" s="158"/>
      <c r="P43" s="159"/>
      <c r="Q43" s="159"/>
      <c r="R43" s="159"/>
      <c r="S43" s="159"/>
      <c r="T43" s="154"/>
      <c r="U43" s="172"/>
      <c r="V43" s="170"/>
      <c r="W43" s="170"/>
      <c r="X43" s="172"/>
      <c r="Y43" s="173"/>
    </row>
    <row r="44" spans="1:25" s="51" customFormat="1" x14ac:dyDescent="0.3">
      <c r="A44" s="139" t="s">
        <v>131</v>
      </c>
      <c r="B44" s="148" t="s">
        <v>145</v>
      </c>
      <c r="C44" s="160"/>
      <c r="D44" s="161"/>
      <c r="E44" s="156"/>
      <c r="F44" s="156"/>
      <c r="G44" s="156"/>
      <c r="H44" s="156"/>
      <c r="I44" s="157"/>
      <c r="J44" s="170"/>
      <c r="K44" s="170"/>
      <c r="L44" s="144" t="s">
        <v>105</v>
      </c>
      <c r="M44" s="148" t="s">
        <v>106</v>
      </c>
      <c r="N44" s="162"/>
      <c r="O44" s="162"/>
      <c r="P44" s="163"/>
      <c r="Q44" s="163"/>
      <c r="R44" s="163"/>
      <c r="S44" s="163"/>
      <c r="T44" s="164"/>
      <c r="U44" s="172"/>
      <c r="V44" s="170"/>
      <c r="W44" s="170"/>
      <c r="X44" s="172"/>
      <c r="Y44" s="173"/>
    </row>
    <row r="45" spans="1:25" s="51" customFormat="1" x14ac:dyDescent="0.3">
      <c r="A45" s="139" t="s">
        <v>104</v>
      </c>
      <c r="B45" s="148" t="s">
        <v>192</v>
      </c>
      <c r="C45" s="155"/>
      <c r="D45" s="156"/>
      <c r="E45" s="156"/>
      <c r="F45" s="163"/>
      <c r="G45" s="156"/>
      <c r="H45" s="156"/>
      <c r="I45" s="157"/>
      <c r="J45" s="170"/>
      <c r="K45" s="170"/>
      <c r="L45" s="144" t="s">
        <v>193</v>
      </c>
      <c r="M45" s="148" t="s">
        <v>107</v>
      </c>
      <c r="N45" s="160"/>
      <c r="O45" s="160"/>
      <c r="P45" s="161"/>
      <c r="Q45" s="161"/>
      <c r="R45" s="161"/>
      <c r="S45" s="163"/>
      <c r="T45" s="164"/>
      <c r="U45" s="172"/>
      <c r="V45" s="170"/>
      <c r="W45" s="170"/>
      <c r="X45" s="172"/>
      <c r="Y45" s="173"/>
    </row>
    <row r="46" spans="1:25" s="51" customFormat="1" x14ac:dyDescent="0.3">
      <c r="A46" s="139" t="s">
        <v>194</v>
      </c>
      <c r="B46" s="148" t="s">
        <v>230</v>
      </c>
      <c r="C46" s="149"/>
      <c r="D46" s="165"/>
      <c r="E46" s="163"/>
      <c r="F46" s="163"/>
      <c r="G46" s="163"/>
      <c r="H46" s="163"/>
      <c r="I46" s="164"/>
      <c r="J46" s="170"/>
      <c r="K46" s="170"/>
      <c r="L46" s="144" t="s">
        <v>168</v>
      </c>
      <c r="M46" s="148" t="s">
        <v>169</v>
      </c>
      <c r="N46" s="162"/>
      <c r="O46" s="162"/>
      <c r="P46" s="163"/>
      <c r="Q46" s="166"/>
      <c r="R46" s="166"/>
      <c r="S46" s="166"/>
      <c r="T46" s="164"/>
      <c r="U46" s="172"/>
      <c r="V46" s="170"/>
      <c r="W46" s="170"/>
      <c r="X46" s="172"/>
      <c r="Y46" s="173"/>
    </row>
    <row r="47" spans="1:25" s="51" customFormat="1" x14ac:dyDescent="0.3">
      <c r="A47" s="139" t="s">
        <v>108</v>
      </c>
      <c r="B47" s="148" t="s">
        <v>146</v>
      </c>
      <c r="C47" s="149"/>
      <c r="D47" s="163"/>
      <c r="E47" s="161"/>
      <c r="F47" s="163"/>
      <c r="G47" s="163"/>
      <c r="H47" s="163"/>
      <c r="I47" s="164"/>
      <c r="J47" s="170"/>
      <c r="K47" s="170"/>
      <c r="L47" s="144"/>
      <c r="M47" s="148"/>
      <c r="N47" s="162"/>
      <c r="O47" s="162"/>
      <c r="P47" s="166"/>
      <c r="Q47" s="161"/>
      <c r="R47" s="161"/>
      <c r="S47" s="161"/>
      <c r="T47" s="167"/>
      <c r="U47" s="172"/>
      <c r="V47" s="170"/>
      <c r="W47" s="170"/>
      <c r="X47" s="172"/>
      <c r="Y47" s="173"/>
    </row>
    <row r="48" spans="1:25" s="51" customFormat="1" x14ac:dyDescent="0.3">
      <c r="A48" s="139" t="s">
        <v>109</v>
      </c>
      <c r="B48" s="148" t="s">
        <v>147</v>
      </c>
      <c r="C48" s="149"/>
      <c r="D48" s="166"/>
      <c r="E48" s="163"/>
      <c r="F48" s="161"/>
      <c r="G48" s="166"/>
      <c r="H48" s="163"/>
      <c r="I48" s="164"/>
      <c r="J48" s="170"/>
      <c r="K48" s="170"/>
      <c r="L48" s="144"/>
      <c r="M48" s="148"/>
      <c r="N48" s="162"/>
      <c r="O48" s="162"/>
      <c r="P48" s="166"/>
      <c r="Q48" s="161"/>
      <c r="R48" s="161"/>
      <c r="S48" s="161"/>
      <c r="T48" s="167"/>
      <c r="U48" s="172"/>
      <c r="V48" s="170"/>
      <c r="W48" s="170"/>
      <c r="X48" s="172"/>
      <c r="Y48" s="173"/>
    </row>
    <row r="49" spans="1:25" s="51" customFormat="1" x14ac:dyDescent="0.3">
      <c r="A49" s="139" t="s">
        <v>20</v>
      </c>
      <c r="B49" s="148" t="s">
        <v>110</v>
      </c>
      <c r="C49" s="149"/>
      <c r="D49" s="161"/>
      <c r="E49" s="161"/>
      <c r="F49" s="166"/>
      <c r="G49" s="166"/>
      <c r="H49" s="166"/>
      <c r="I49" s="168"/>
      <c r="J49" s="170"/>
      <c r="K49" s="170"/>
      <c r="L49" s="144"/>
      <c r="M49" s="148"/>
      <c r="N49" s="169"/>
      <c r="O49" s="169"/>
      <c r="P49" s="161"/>
      <c r="Q49" s="161"/>
      <c r="R49" s="161"/>
      <c r="S49" s="161"/>
      <c r="T49" s="167"/>
      <c r="U49" s="172"/>
      <c r="V49" s="170"/>
      <c r="W49" s="170"/>
      <c r="X49" s="172"/>
      <c r="Y49" s="173"/>
    </row>
    <row r="50" spans="1:25" s="51" customFormat="1" x14ac:dyDescent="0.3">
      <c r="A50" s="139" t="s">
        <v>203</v>
      </c>
      <c r="B50" s="148" t="s">
        <v>202</v>
      </c>
      <c r="C50" s="155"/>
      <c r="D50" s="161"/>
      <c r="E50" s="161"/>
      <c r="F50" s="161"/>
      <c r="G50" s="166"/>
      <c r="H50" s="166"/>
      <c r="I50" s="168"/>
      <c r="J50" s="170"/>
      <c r="K50" s="170"/>
      <c r="L50" s="144"/>
      <c r="M50" s="148"/>
      <c r="N50" s="171"/>
      <c r="O50" s="171"/>
      <c r="P50" s="161"/>
      <c r="Q50" s="161"/>
      <c r="R50" s="161"/>
      <c r="S50" s="161"/>
      <c r="T50" s="167"/>
      <c r="U50" s="172"/>
      <c r="V50" s="170"/>
      <c r="W50" s="170"/>
      <c r="X50" s="172"/>
      <c r="Y50" s="173"/>
    </row>
    <row r="51" spans="1:25" s="51" customFormat="1" x14ac:dyDescent="0.3">
      <c r="A51" s="139" t="s">
        <v>229</v>
      </c>
      <c r="B51" s="148" t="s">
        <v>231</v>
      </c>
      <c r="C51" s="155"/>
      <c r="D51" s="161"/>
      <c r="E51" s="161"/>
      <c r="F51" s="161"/>
      <c r="G51" s="161"/>
      <c r="H51" s="166"/>
      <c r="I51" s="168"/>
      <c r="J51" s="170"/>
      <c r="K51" s="170"/>
      <c r="L51" s="144"/>
      <c r="M51" s="148"/>
      <c r="N51" s="160"/>
      <c r="O51" s="160"/>
      <c r="P51" s="161"/>
      <c r="Q51" s="161"/>
      <c r="R51" s="161"/>
      <c r="S51" s="161"/>
      <c r="T51" s="167"/>
      <c r="U51" s="172"/>
      <c r="V51" s="170"/>
      <c r="W51" s="170"/>
      <c r="X51" s="172"/>
      <c r="Y51" s="173"/>
    </row>
    <row r="52" spans="1:25" s="51" customFormat="1" ht="13.5" thickBot="1" x14ac:dyDescent="0.35">
      <c r="A52" s="192"/>
      <c r="B52" s="174"/>
      <c r="C52" s="175"/>
      <c r="D52" s="176"/>
      <c r="E52" s="176"/>
      <c r="F52" s="176"/>
      <c r="G52" s="176"/>
      <c r="H52" s="176"/>
      <c r="I52" s="177"/>
      <c r="J52" s="170"/>
      <c r="K52" s="170"/>
      <c r="L52" s="186"/>
      <c r="M52" s="178"/>
      <c r="N52" s="179"/>
      <c r="O52" s="179"/>
      <c r="P52" s="180"/>
      <c r="Q52" s="180"/>
      <c r="R52" s="180"/>
      <c r="S52" s="180"/>
      <c r="T52" s="181"/>
      <c r="U52" s="172"/>
      <c r="V52" s="170"/>
      <c r="W52" s="170"/>
      <c r="X52" s="172"/>
      <c r="Y52" s="173"/>
    </row>
    <row r="53" spans="1:25" s="51" customFormat="1" ht="13.5" thickBot="1" x14ac:dyDescent="0.35">
      <c r="A53" s="191"/>
      <c r="B53" s="187"/>
      <c r="C53" s="187"/>
      <c r="D53" s="187"/>
      <c r="E53" s="187"/>
      <c r="F53" s="187"/>
      <c r="G53" s="187"/>
      <c r="H53" s="187"/>
      <c r="I53" s="187"/>
      <c r="J53" s="187"/>
      <c r="K53" s="187"/>
      <c r="L53" s="188"/>
      <c r="M53" s="188"/>
      <c r="N53" s="188"/>
      <c r="O53" s="188"/>
      <c r="P53" s="188"/>
      <c r="Q53" s="188"/>
      <c r="R53" s="188"/>
      <c r="S53" s="188"/>
      <c r="T53" s="189"/>
      <c r="U53" s="189"/>
      <c r="V53" s="188"/>
      <c r="W53" s="189"/>
      <c r="X53" s="189"/>
      <c r="Y53" s="190"/>
    </row>
    <row r="54" spans="1:25" s="51" customFormat="1" x14ac:dyDescent="0.3">
      <c r="L54" s="182"/>
      <c r="M54" s="182"/>
      <c r="N54" s="182"/>
      <c r="O54" s="182"/>
      <c r="P54" s="182"/>
      <c r="Q54" s="182"/>
      <c r="R54" s="182"/>
      <c r="S54" s="182"/>
    </row>
    <row r="55" spans="1:25" s="51" customFormat="1" x14ac:dyDescent="0.3">
      <c r="L55" s="182"/>
      <c r="M55" s="182"/>
      <c r="N55" s="182"/>
      <c r="O55" s="182"/>
      <c r="P55" s="182"/>
      <c r="Q55" s="182"/>
      <c r="R55" s="182"/>
      <c r="S55" s="182"/>
    </row>
    <row r="56" spans="1:25" s="51" customFormat="1" x14ac:dyDescent="0.3">
      <c r="L56" s="182"/>
      <c r="M56" s="182"/>
      <c r="N56" s="182"/>
      <c r="O56" s="182"/>
      <c r="P56" s="182"/>
      <c r="Q56" s="182"/>
      <c r="R56" s="182"/>
      <c r="S56" s="182"/>
    </row>
    <row r="57" spans="1:25" s="51" customFormat="1" x14ac:dyDescent="0.3">
      <c r="L57" s="182"/>
      <c r="M57" s="182"/>
      <c r="N57" s="182"/>
      <c r="O57" s="182"/>
      <c r="P57" s="182"/>
      <c r="Q57" s="182"/>
      <c r="R57" s="182"/>
      <c r="S57" s="182"/>
    </row>
    <row r="58" spans="1:25" s="51" customFormat="1" ht="12.75" customHeight="1" x14ac:dyDescent="0.3">
      <c r="L58" s="182"/>
      <c r="M58" s="182"/>
      <c r="N58" s="182"/>
      <c r="O58" s="182"/>
      <c r="P58" s="182"/>
      <c r="Q58" s="182"/>
      <c r="R58" s="182"/>
      <c r="S58" s="182"/>
    </row>
    <row r="59" spans="1:25" s="51" customFormat="1" ht="15.75" customHeight="1" x14ac:dyDescent="0.3">
      <c r="L59" s="182"/>
      <c r="M59" s="182"/>
      <c r="N59" s="182"/>
      <c r="O59" s="182"/>
      <c r="P59" s="182"/>
      <c r="Q59" s="182"/>
      <c r="R59" s="182"/>
      <c r="S59" s="182"/>
    </row>
    <row r="60" spans="1:25" s="51" customFormat="1" ht="12.75" customHeight="1" x14ac:dyDescent="0.3">
      <c r="L60" s="182"/>
      <c r="M60" s="182"/>
      <c r="N60" s="182"/>
      <c r="O60" s="182"/>
      <c r="P60" s="182"/>
      <c r="Q60" s="182"/>
      <c r="R60" s="182"/>
      <c r="S60" s="182"/>
    </row>
    <row r="61" spans="1:25" s="51" customFormat="1" ht="15.75" customHeight="1" x14ac:dyDescent="0.3"/>
    <row r="62" spans="1:25" s="51" customFormat="1" ht="15.75" customHeight="1" x14ac:dyDescent="0.3"/>
    <row r="63" spans="1:25" s="51" customFormat="1" ht="13.5" customHeight="1" x14ac:dyDescent="0.3"/>
    <row r="64" spans="1:25"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2">
    <mergeCell ref="N12:N13"/>
    <mergeCell ref="O12:O13"/>
    <mergeCell ref="M21:M24"/>
    <mergeCell ref="N21:N24"/>
    <mergeCell ref="L19:O20"/>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P26:S29"/>
    <mergeCell ref="L14:O14"/>
    <mergeCell ref="L21:L24"/>
    <mergeCell ref="O26:O29"/>
    <mergeCell ref="Q15:Q18"/>
    <mergeCell ref="L8:O9"/>
    <mergeCell ref="L12:L13"/>
    <mergeCell ref="L10:O11"/>
    <mergeCell ref="T20:V29"/>
    <mergeCell ref="P19:S20"/>
    <mergeCell ref="I26:I29"/>
    <mergeCell ref="W5:Y5"/>
    <mergeCell ref="W6:Y6"/>
    <mergeCell ref="T5:V5"/>
    <mergeCell ref="L6:O6"/>
    <mergeCell ref="P6:S6"/>
    <mergeCell ref="T6:V6"/>
    <mergeCell ref="P5:S5"/>
    <mergeCell ref="L5:O5"/>
    <mergeCell ref="S21:S24"/>
    <mergeCell ref="Q10:Q13"/>
    <mergeCell ref="S10:S13"/>
    <mergeCell ref="R10:R13"/>
    <mergeCell ref="P8:S9"/>
    <mergeCell ref="R21:R24"/>
    <mergeCell ref="S15:S18"/>
    <mergeCell ref="R15:R18"/>
    <mergeCell ref="P10:P13"/>
    <mergeCell ref="M12:M13"/>
    <mergeCell ref="L25:O25"/>
    <mergeCell ref="M26:M29"/>
    <mergeCell ref="J21:J24"/>
    <mergeCell ref="Q21:Q24"/>
    <mergeCell ref="A2:A4"/>
    <mergeCell ref="B5:C5"/>
    <mergeCell ref="D5:G5"/>
    <mergeCell ref="H5:K5"/>
    <mergeCell ref="B6:C6"/>
    <mergeCell ref="B7:C7"/>
    <mergeCell ref="D6:G6"/>
    <mergeCell ref="D21:D24"/>
    <mergeCell ref="H19:K20"/>
    <mergeCell ref="H15:H18"/>
    <mergeCell ref="E21:E24"/>
    <mergeCell ref="F21:F24"/>
    <mergeCell ref="D19:G20"/>
    <mergeCell ref="H6:K6"/>
    <mergeCell ref="H14:K14"/>
    <mergeCell ref="H10:H13"/>
    <mergeCell ref="D8:G9"/>
    <mergeCell ref="H8:K9"/>
    <mergeCell ref="A5:A7"/>
    <mergeCell ref="D10:G13"/>
    <mergeCell ref="D14:G14"/>
    <mergeCell ref="I10:I13"/>
    <mergeCell ref="J10:J13"/>
    <mergeCell ref="K10:K13"/>
    <mergeCell ref="B22:C23"/>
    <mergeCell ref="H25:K25"/>
    <mergeCell ref="I15:I18"/>
    <mergeCell ref="G21:G24"/>
    <mergeCell ref="D26:D29"/>
    <mergeCell ref="K21:K24"/>
    <mergeCell ref="H21:H24"/>
    <mergeCell ref="F26:F29"/>
    <mergeCell ref="K26:K29"/>
    <mergeCell ref="K15:K18"/>
    <mergeCell ref="G26:G29"/>
    <mergeCell ref="D16:G18"/>
    <mergeCell ref="D15:G15"/>
    <mergeCell ref="I21:I24"/>
    <mergeCell ref="H26:H29"/>
    <mergeCell ref="J15:J18"/>
    <mergeCell ref="D31:G39"/>
    <mergeCell ref="J26:J29"/>
    <mergeCell ref="B31:C39"/>
    <mergeCell ref="B26:C28"/>
    <mergeCell ref="E26:E29"/>
    <mergeCell ref="B29:C30"/>
    <mergeCell ref="D25:G25"/>
    <mergeCell ref="D30:G30"/>
    <mergeCell ref="H30:K31"/>
    <mergeCell ref="H32:K39"/>
  </mergeCells>
  <hyperlinks>
    <hyperlink ref="B7:C7" r:id="rId1" display="Virtual Rm 1" xr:uid="{7FDB1902-BF2D-495D-A704-1261DC0E426B}"/>
    <hyperlink ref="G7" r:id="rId2" xr:uid="{8155F632-71E1-49A7-A3B7-C3C14EB108B3}"/>
    <hyperlink ref="E7" r:id="rId3" xr:uid="{21D9D2F7-943E-4F73-9FD0-600352AE2CB8}"/>
    <hyperlink ref="D7" r:id="rId4" xr:uid="{EA605CF2-F4F6-48A1-A4DF-4CCEB40E0771}"/>
    <hyperlink ref="F7" r:id="rId5" xr:uid="{4B8BBECE-A16B-4F13-B8EF-E58A9EE35221}"/>
    <hyperlink ref="B26:C28" r:id="rId6" display="WIRELESS CHAIRS MTG" xr:uid="{51D63788-3E3B-46AF-B53F-A81C21A38BE4}"/>
    <hyperlink ref="K7" r:id="rId7" xr:uid="{6A9AB713-B3E0-4767-9DE7-2E1A15D2932F}"/>
    <hyperlink ref="I7" r:id="rId8" xr:uid="{91F00890-AC0F-4577-A14E-A97791FC3371}"/>
    <hyperlink ref="H7" r:id="rId9" xr:uid="{7CE8B6C1-62A8-4D1D-B657-0A4402AB5D0E}"/>
    <hyperlink ref="J7" r:id="rId10" xr:uid="{4B9A82C4-AC3F-46DE-987D-6AC220F417CB}"/>
    <hyperlink ref="O7" r:id="rId11" xr:uid="{5565AB43-62B2-4884-9B59-F38F3DF9BD4A}"/>
    <hyperlink ref="M7" r:id="rId12" xr:uid="{B4637F0F-8000-40EB-86FE-29C24E31BFD3}"/>
    <hyperlink ref="L7" r:id="rId13" xr:uid="{D930AC08-7106-4F02-B05A-D8416625CC85}"/>
    <hyperlink ref="N7" r:id="rId14" xr:uid="{D0FF7F98-ED0A-42F1-BB97-CD2F3BD42309}"/>
    <hyperlink ref="S7" r:id="rId15" xr:uid="{0CCE71CD-AAF3-4838-8635-457E0FCE0684}"/>
    <hyperlink ref="Q7" r:id="rId16" xr:uid="{C638AABE-58E6-4CDF-B12C-6FFE5800BF44}"/>
    <hyperlink ref="P7" r:id="rId17" xr:uid="{97EF3825-6C0C-43EE-AEC8-7F5244C37AD2}"/>
    <hyperlink ref="R7" r:id="rId18" xr:uid="{F059F5FA-468E-4437-BB8D-D1D1F2FC93C0}"/>
    <hyperlink ref="H30" r:id="rId19" display="802.15/802.1 Joint Mtg." xr:uid="{8F303407-F8CB-4970-AB9D-BB9CD952751B}"/>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2024-03-11T21:02:53Z</dcterms:modified>
  <cp:category/>
</cp:coreProperties>
</file>