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mp" ContentType="image/p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ink/ink1.xml" ContentType="application/inkml+xml"/>
  <Override PartName="/xl/ink/ink2.xml" ContentType="application/inkml+xml"/>
  <Override PartName="/xl/drawings/drawing4.xml" ContentType="application/vnd.openxmlformats-officedocument.drawing+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C:\Users\Clint\Documents\Clint Work\SDOs\IEEE\IEEE 802\802 MTGS\2024 802.15 Mtgs\240310 March Hybrid Plenary\802.15\"/>
    </mc:Choice>
  </mc:AlternateContent>
  <xr:revisionPtr revIDLastSave="0" documentId="13_ncr:1_{947AB908-03DC-49D1-B834-38D7C0C334E1}" xr6:coauthVersionLast="47" xr6:coauthVersionMax="47" xr10:uidLastSave="{00000000-0000-0000-0000-000000000000}"/>
  <bookViews>
    <workbookView xWindow="210" yWindow="70" windowWidth="18510" windowHeight="9830" tabRatio="913" firstSheet="2" activeTab="8" xr2:uid="{00000000-000D-0000-FFFF-FFFF00000000}"/>
  </bookViews>
  <sheets>
    <sheet name="Patent Policy-AntiTrust" sheetId="401" r:id="rId1"/>
    <sheet name="Registration" sheetId="418" r:id="rId2"/>
    <sheet name="2024 SASB Dates" sheetId="428" r:id="rId3"/>
    <sheet name="AC Opening" sheetId="414" r:id="rId4"/>
    <sheet name="WG Opening" sheetId="419" r:id="rId5"/>
    <sheet name="AC Mid-Week" sheetId="423" r:id="rId6"/>
    <sheet name="WG Mid-Week" sheetId="422" r:id="rId7"/>
    <sheet name="WG Closing" sheetId="421" r:id="rId8"/>
    <sheet name="802.15 Graphic" sheetId="427" r:id="rId9"/>
    <sheet name="SubGroup Agendas" sheetId="413" r:id="rId10"/>
    <sheet name="Squirrel" sheetId="408" r:id="rId11"/>
  </sheets>
  <definedNames>
    <definedName name="all">#REF!</definedName>
    <definedName name="circular">#REF!</definedName>
    <definedName name="hour">#REF!</definedName>
    <definedName name="PRINT_AREA_MI">#REF!</definedName>
    <definedName name="slot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28" i="421" l="1"/>
  <c r="F30" i="422"/>
  <c r="F44" i="419"/>
  <c r="F4" i="419"/>
  <c r="C38" i="419"/>
  <c r="C37" i="419"/>
  <c r="C12" i="414"/>
  <c r="C14" i="414"/>
  <c r="Z9" i="427"/>
  <c r="AC9" i="427" s="1"/>
  <c r="AC8" i="427"/>
  <c r="AB8" i="427"/>
  <c r="AA8" i="427"/>
  <c r="B6" i="427"/>
  <c r="D6" i="427" s="1"/>
  <c r="H6" i="427" s="1"/>
  <c r="L6" i="427" s="1"/>
  <c r="P6" i="427" s="1"/>
  <c r="T6" i="427" s="1"/>
  <c r="W6" i="427" s="1"/>
  <c r="Z10" i="427" l="1"/>
  <c r="AA9" i="427"/>
  <c r="AB9" i="427"/>
  <c r="Z11" i="427" l="1"/>
  <c r="AC10" i="427"/>
  <c r="AB10" i="427"/>
  <c r="AA10" i="427"/>
  <c r="AC11" i="427" l="1"/>
  <c r="Z12" i="427"/>
  <c r="AB11" i="427"/>
  <c r="AA11" i="427"/>
  <c r="Z13" i="427" l="1"/>
  <c r="AC12" i="427"/>
  <c r="AB12" i="427"/>
  <c r="AA12" i="427"/>
  <c r="AC13" i="427" l="1"/>
  <c r="AB13" i="427"/>
  <c r="AA13" i="427"/>
  <c r="Z14" i="427"/>
  <c r="Z15" i="427" l="1"/>
  <c r="AC14" i="427"/>
  <c r="AB14" i="427"/>
  <c r="AA14" i="427"/>
  <c r="AC15" i="427" l="1"/>
  <c r="Z16" i="427"/>
  <c r="AB15" i="427"/>
  <c r="AA15" i="427"/>
  <c r="Z17" i="427" l="1"/>
  <c r="AC16" i="427"/>
  <c r="AB16" i="427"/>
  <c r="AA16" i="427"/>
  <c r="AC17" i="427" l="1"/>
  <c r="AB17" i="427"/>
  <c r="AA17" i="427"/>
  <c r="Z18" i="427"/>
  <c r="Z19" i="427" l="1"/>
  <c r="AC18" i="427"/>
  <c r="AB18" i="427"/>
  <c r="AA18" i="427"/>
  <c r="AC19" i="427" l="1"/>
  <c r="Z20" i="427"/>
  <c r="AB19" i="427"/>
  <c r="AA19" i="427"/>
  <c r="Z21" i="427" l="1"/>
  <c r="AC20" i="427"/>
  <c r="AB20" i="427"/>
  <c r="AA20" i="427"/>
  <c r="AC21" i="427" l="1"/>
  <c r="Z22" i="427"/>
  <c r="AB21" i="427"/>
  <c r="AA21" i="427"/>
  <c r="Z23" i="427" l="1"/>
  <c r="AC22" i="427"/>
  <c r="AB22" i="427"/>
  <c r="AA22" i="427"/>
  <c r="AC23" i="427" l="1"/>
  <c r="AB23" i="427"/>
  <c r="AA23" i="427"/>
  <c r="Z24" i="427"/>
  <c r="Z25" i="427" l="1"/>
  <c r="AC24" i="427"/>
  <c r="AB24" i="427"/>
  <c r="AA24" i="427"/>
  <c r="AC25" i="427" l="1"/>
  <c r="Z26" i="427"/>
  <c r="AB25" i="427"/>
  <c r="AA25" i="427"/>
  <c r="Z27" i="427" l="1"/>
  <c r="AC26" i="427"/>
  <c r="AB26" i="427"/>
  <c r="AA26" i="427"/>
  <c r="AC27" i="427" l="1"/>
  <c r="AB27" i="427"/>
  <c r="AA27" i="427"/>
  <c r="Z28" i="427"/>
  <c r="Z29" i="427" l="1"/>
  <c r="AC28" i="427"/>
  <c r="AB28" i="427"/>
  <c r="AA28" i="427"/>
  <c r="AC29" i="427" l="1"/>
  <c r="Z30" i="427"/>
  <c r="AB29" i="427"/>
  <c r="AA29" i="427"/>
  <c r="Z31" i="427" l="1"/>
  <c r="AC30" i="427"/>
  <c r="AB30" i="427"/>
  <c r="AA30" i="427"/>
  <c r="AC31" i="427" l="1"/>
  <c r="AB31" i="427"/>
  <c r="AA31" i="427"/>
  <c r="Z32" i="427"/>
  <c r="Z33" i="427" l="1"/>
  <c r="AC32" i="427"/>
  <c r="AB32" i="427"/>
  <c r="AA32" i="427"/>
  <c r="AC33" i="427" l="1"/>
  <c r="Z34" i="427"/>
  <c r="AB33" i="427"/>
  <c r="AA33" i="427"/>
  <c r="Z35" i="427" l="1"/>
  <c r="AC34" i="427"/>
  <c r="AB34" i="427"/>
  <c r="AA34" i="427"/>
  <c r="AC35" i="427" l="1"/>
  <c r="Z36" i="427"/>
  <c r="AB35" i="427"/>
  <c r="AA35" i="427"/>
  <c r="Z37" i="427" l="1"/>
  <c r="AC36" i="427"/>
  <c r="AB36" i="427"/>
  <c r="AA36" i="427"/>
  <c r="AC37" i="427" l="1"/>
  <c r="AB37" i="427"/>
  <c r="AA37" i="427"/>
  <c r="Z38" i="427"/>
  <c r="Z39" i="427" l="1"/>
  <c r="AC38" i="427"/>
  <c r="AB38" i="427"/>
  <c r="AA38" i="427"/>
  <c r="AC39" i="427" l="1"/>
  <c r="AB39" i="427"/>
  <c r="AA39" i="427"/>
  <c r="B36" i="421" l="1"/>
  <c r="A36" i="421"/>
  <c r="B38" i="422"/>
  <c r="A38" i="422"/>
  <c r="D52" i="419"/>
  <c r="D36" i="421" s="1"/>
  <c r="C52" i="419"/>
  <c r="C36" i="421" s="1"/>
  <c r="G36" i="421" s="1"/>
  <c r="E13" i="421"/>
  <c r="D13" i="421"/>
  <c r="E12" i="421"/>
  <c r="D12" i="421"/>
  <c r="B13" i="422"/>
  <c r="B12" i="422"/>
  <c r="C13" i="421"/>
  <c r="C12" i="421"/>
  <c r="E13" i="422"/>
  <c r="E12" i="422"/>
  <c r="D13" i="422"/>
  <c r="C13" i="422"/>
  <c r="D12" i="422"/>
  <c r="C12" i="422"/>
  <c r="C30" i="423"/>
  <c r="B30" i="423"/>
  <c r="B29" i="423"/>
  <c r="C29" i="423"/>
  <c r="D19" i="422"/>
  <c r="D5" i="422"/>
  <c r="C48" i="419"/>
  <c r="C34" i="422" s="1"/>
  <c r="F5" i="419"/>
  <c r="F12" i="419" s="1"/>
  <c r="F13" i="419" s="1"/>
  <c r="F14" i="419" s="1"/>
  <c r="F15" i="419" s="1"/>
  <c r="F18" i="419" s="1"/>
  <c r="C21" i="423"/>
  <c r="B7" i="423"/>
  <c r="C38" i="422" l="1"/>
  <c r="D38" i="422"/>
  <c r="C11" i="414" l="1"/>
  <c r="A1" i="428" l="1"/>
  <c r="C44" i="419"/>
  <c r="B28" i="423"/>
  <c r="C18" i="414"/>
  <c r="C17" i="414"/>
  <c r="C16" i="414"/>
  <c r="C15" i="414"/>
  <c r="C10" i="414"/>
  <c r="C9" i="414"/>
  <c r="B24" i="423"/>
  <c r="C48" i="421"/>
  <c r="F4" i="421"/>
  <c r="C27" i="419"/>
  <c r="C20" i="422" l="1"/>
  <c r="A2" i="421"/>
  <c r="A2" i="422"/>
  <c r="A2" i="423"/>
  <c r="A2" i="419"/>
  <c r="B42" i="421" l="1"/>
  <c r="B41" i="421"/>
  <c r="B40" i="421"/>
  <c r="B39" i="421"/>
  <c r="B38" i="421"/>
  <c r="B37" i="421"/>
  <c r="B35" i="421"/>
  <c r="B34" i="421"/>
  <c r="B33" i="421"/>
  <c r="B32" i="421"/>
  <c r="B31" i="421"/>
  <c r="B30" i="421"/>
  <c r="B29" i="421"/>
  <c r="B28" i="421"/>
  <c r="A42" i="421"/>
  <c r="A41" i="421"/>
  <c r="B31" i="423"/>
  <c r="B13" i="423"/>
  <c r="C31" i="423"/>
  <c r="C49" i="419"/>
  <c r="C33" i="421" s="1"/>
  <c r="G33" i="421" s="1"/>
  <c r="D52" i="421"/>
  <c r="D50" i="421"/>
  <c r="D48" i="421"/>
  <c r="D50" i="422"/>
  <c r="D48" i="422"/>
  <c r="D46" i="422"/>
  <c r="C32" i="423"/>
  <c r="C28" i="423"/>
  <c r="C27" i="423"/>
  <c r="C26" i="423"/>
  <c r="C25" i="423"/>
  <c r="C24" i="423"/>
  <c r="C23" i="423"/>
  <c r="C22" i="423"/>
  <c r="C20" i="423"/>
  <c r="C19" i="423"/>
  <c r="C18" i="423"/>
  <c r="C17" i="423"/>
  <c r="C16" i="423"/>
  <c r="C15" i="423"/>
  <c r="C14" i="423"/>
  <c r="C13" i="423"/>
  <c r="C12" i="423"/>
  <c r="C11" i="423"/>
  <c r="C10" i="423"/>
  <c r="B5" i="423"/>
  <c r="A40" i="421" l="1"/>
  <c r="A39" i="421"/>
  <c r="A38" i="421"/>
  <c r="A37" i="421"/>
  <c r="A35" i="421"/>
  <c r="A34" i="421"/>
  <c r="A33" i="421"/>
  <c r="A32" i="421"/>
  <c r="A31" i="421"/>
  <c r="A30" i="421"/>
  <c r="A29" i="421"/>
  <c r="A28" i="421"/>
  <c r="A27" i="421"/>
  <c r="A44" i="422"/>
  <c r="A43" i="422"/>
  <c r="A42" i="422"/>
  <c r="A41" i="422"/>
  <c r="A40" i="422"/>
  <c r="A39" i="422"/>
  <c r="A37" i="422"/>
  <c r="A36" i="422"/>
  <c r="A35" i="422"/>
  <c r="A34" i="422"/>
  <c r="A33" i="422"/>
  <c r="A32" i="422"/>
  <c r="A31" i="422"/>
  <c r="A30" i="422"/>
  <c r="A29" i="422"/>
  <c r="B41" i="422"/>
  <c r="B40" i="422"/>
  <c r="C8" i="423"/>
  <c r="A9" i="423"/>
  <c r="A8" i="423"/>
  <c r="D55" i="419"/>
  <c r="D39" i="421" s="1"/>
  <c r="D54" i="419"/>
  <c r="D38" i="421" s="1"/>
  <c r="C55" i="419"/>
  <c r="C39" i="421" s="1"/>
  <c r="G39" i="421" s="1"/>
  <c r="C54" i="419"/>
  <c r="B20" i="423"/>
  <c r="B19" i="423"/>
  <c r="C41" i="422" l="1"/>
  <c r="C40" i="422"/>
  <c r="C38" i="421"/>
  <c r="G38" i="421" s="1"/>
  <c r="D41" i="422"/>
  <c r="D40" i="422"/>
  <c r="D27" i="419" l="1"/>
  <c r="D16" i="422" s="1"/>
  <c r="D16" i="421" l="1"/>
  <c r="C25" i="421"/>
  <c r="C27" i="422"/>
  <c r="C57" i="421"/>
  <c r="C56" i="421"/>
  <c r="C55" i="421"/>
  <c r="C53" i="422"/>
  <c r="C55" i="422"/>
  <c r="C54" i="422"/>
  <c r="C50" i="421"/>
  <c r="B50" i="421"/>
  <c r="B48" i="421"/>
  <c r="C48" i="422"/>
  <c r="B48" i="422"/>
  <c r="C46" i="422"/>
  <c r="B46" i="422"/>
  <c r="B44" i="422"/>
  <c r="B43" i="422"/>
  <c r="B42" i="422"/>
  <c r="B39" i="422"/>
  <c r="B37" i="422"/>
  <c r="B36" i="422"/>
  <c r="B35" i="422"/>
  <c r="B34" i="422"/>
  <c r="B33" i="422"/>
  <c r="B32" i="422"/>
  <c r="B31" i="422"/>
  <c r="B30" i="422"/>
  <c r="C8" i="422"/>
  <c r="B27" i="423"/>
  <c r="B26" i="423"/>
  <c r="B25" i="423"/>
  <c r="B23" i="423"/>
  <c r="B22" i="423"/>
  <c r="B21" i="423"/>
  <c r="B18" i="423"/>
  <c r="B17" i="423"/>
  <c r="B16" i="423"/>
  <c r="B15" i="423"/>
  <c r="B14" i="423"/>
  <c r="B12" i="423"/>
  <c r="B11" i="423"/>
  <c r="B10" i="423"/>
  <c r="C9" i="423"/>
  <c r="C7" i="423"/>
  <c r="A7" i="423"/>
  <c r="C6" i="423"/>
  <c r="B6" i="423"/>
  <c r="A6" i="423"/>
  <c r="C5" i="423"/>
  <c r="A5" i="423"/>
  <c r="C4" i="423"/>
  <c r="B4" i="423"/>
  <c r="A4" i="423"/>
  <c r="D58" i="419"/>
  <c r="D57" i="419"/>
  <c r="D56" i="419"/>
  <c r="D40" i="421" s="1"/>
  <c r="D53" i="419"/>
  <c r="D37" i="421" s="1"/>
  <c r="D51" i="419"/>
  <c r="D35" i="421" s="1"/>
  <c r="D50" i="419"/>
  <c r="D34" i="421" s="1"/>
  <c r="D49" i="419"/>
  <c r="D33" i="421" s="1"/>
  <c r="D48" i="419"/>
  <c r="D32" i="421" s="1"/>
  <c r="D47" i="419"/>
  <c r="D31" i="421" s="1"/>
  <c r="D46" i="419"/>
  <c r="D30" i="421" s="1"/>
  <c r="D45" i="419"/>
  <c r="D29" i="421" s="1"/>
  <c r="D44" i="419"/>
  <c r="D28" i="421" s="1"/>
  <c r="C58" i="419"/>
  <c r="C57" i="419"/>
  <c r="C56" i="419"/>
  <c r="C42" i="422" s="1"/>
  <c r="C53" i="419"/>
  <c r="C51" i="419"/>
  <c r="C50" i="419"/>
  <c r="C35" i="422"/>
  <c r="C47" i="419"/>
  <c r="C46" i="419"/>
  <c r="C45" i="419"/>
  <c r="C30" i="422" l="1"/>
  <c r="C28" i="421"/>
  <c r="G28" i="421" s="1"/>
  <c r="C40" i="421"/>
  <c r="G40" i="421" s="1"/>
  <c r="C43" i="422"/>
  <c r="C41" i="421"/>
  <c r="G41" i="421" s="1"/>
  <c r="D44" i="422"/>
  <c r="D42" i="421"/>
  <c r="D43" i="422"/>
  <c r="D41" i="421"/>
  <c r="C44" i="422"/>
  <c r="C42" i="421"/>
  <c r="G42" i="421" s="1"/>
  <c r="C31" i="422"/>
  <c r="C29" i="421"/>
  <c r="G29" i="421" s="1"/>
  <c r="C32" i="422"/>
  <c r="C30" i="421"/>
  <c r="G30" i="421" s="1"/>
  <c r="C39" i="422"/>
  <c r="C37" i="421"/>
  <c r="G37" i="421" s="1"/>
  <c r="C33" i="422"/>
  <c r="C31" i="421"/>
  <c r="G31" i="421" s="1"/>
  <c r="C32" i="421"/>
  <c r="G32" i="421" s="1"/>
  <c r="C36" i="422"/>
  <c r="C34" i="421"/>
  <c r="G34" i="421" s="1"/>
  <c r="C37" i="422"/>
  <c r="C35" i="421"/>
  <c r="G35" i="421" s="1"/>
  <c r="D31" i="422"/>
  <c r="D39" i="422"/>
  <c r="D32" i="422"/>
  <c r="D33" i="422"/>
  <c r="D42" i="422"/>
  <c r="D30" i="422"/>
  <c r="D34" i="422"/>
  <c r="D35" i="422"/>
  <c r="D36" i="422"/>
  <c r="D37" i="422"/>
  <c r="C16" i="421" l="1"/>
  <c r="C16" i="422"/>
  <c r="D27" i="421" l="1"/>
  <c r="C15" i="422"/>
  <c r="D5" i="421"/>
  <c r="C15" i="421" l="1"/>
  <c r="D25" i="421" l="1"/>
  <c r="D19" i="421"/>
  <c r="C4" i="421"/>
  <c r="D29" i="422"/>
  <c r="C18" i="422"/>
  <c r="C18" i="421" s="1"/>
  <c r="D4" i="421"/>
  <c r="C11" i="421"/>
  <c r="C10" i="421"/>
  <c r="C9" i="421"/>
  <c r="C8" i="421"/>
  <c r="C5" i="421"/>
  <c r="C50" i="422"/>
  <c r="D27" i="422"/>
  <c r="D4" i="422"/>
  <c r="C24" i="422"/>
  <c r="C24" i="421" s="1"/>
  <c r="C11" i="422"/>
  <c r="C10" i="422"/>
  <c r="C9" i="422"/>
  <c r="C5" i="422"/>
  <c r="C4" i="422"/>
  <c r="C23" i="422"/>
  <c r="C23" i="421" s="1"/>
  <c r="C22" i="422"/>
  <c r="C22" i="421" s="1"/>
  <c r="C21" i="422"/>
  <c r="C21" i="421" s="1"/>
  <c r="C20" i="421"/>
  <c r="C19" i="422"/>
  <c r="C19" i="421" s="1"/>
  <c r="A1" i="419" l="1"/>
  <c r="A1" i="413" l="1"/>
  <c r="A1" i="421"/>
  <c r="A1" i="422"/>
  <c r="A1" i="423"/>
  <c r="A1" i="414"/>
  <c r="F4" i="422"/>
  <c r="F5" i="422" s="1"/>
  <c r="F12" i="422" s="1"/>
  <c r="F13" i="422" s="1"/>
  <c r="F14" i="422" s="1"/>
  <c r="F5" i="421"/>
  <c r="F12" i="421" s="1"/>
  <c r="F13" i="421" s="1"/>
  <c r="F14" i="421" s="1"/>
  <c r="F15" i="421" s="1"/>
  <c r="F16" i="421" l="1"/>
  <c r="F17" i="421" s="1"/>
  <c r="F18" i="421" s="1"/>
  <c r="F19" i="421" s="1"/>
  <c r="F15" i="422"/>
  <c r="F16" i="422" s="1"/>
  <c r="F17" i="422" s="1"/>
  <c r="F18" i="422" s="1"/>
  <c r="F19" i="419"/>
  <c r="F20" i="419" s="1"/>
  <c r="F21" i="419" s="1"/>
  <c r="F22" i="419" s="1"/>
  <c r="F23" i="419" s="1"/>
  <c r="F24" i="419" s="1"/>
  <c r="F25" i="419" s="1"/>
  <c r="F26" i="419" s="1"/>
  <c r="F27" i="419" s="1"/>
  <c r="F28" i="419" s="1"/>
  <c r="F29" i="419" s="1"/>
  <c r="F30" i="419" s="1"/>
  <c r="F31" i="419" s="1"/>
  <c r="F32" i="419" s="1"/>
  <c r="F33" i="419" s="1"/>
  <c r="F34" i="419" s="1"/>
  <c r="F25" i="421" l="1"/>
  <c r="F26" i="421" s="1"/>
  <c r="F27" i="421" s="1"/>
  <c r="F29" i="421" s="1"/>
  <c r="F30" i="421" s="1"/>
  <c r="F31" i="421" s="1"/>
  <c r="F32" i="421" s="1"/>
  <c r="F33" i="421" s="1"/>
  <c r="F34" i="421" s="1"/>
  <c r="F35" i="421" s="1"/>
  <c r="F36" i="421" s="1"/>
  <c r="F37" i="421" s="1"/>
  <c r="F38" i="421" s="1"/>
  <c r="F39" i="421" s="1"/>
  <c r="F40" i="421" s="1"/>
  <c r="F41" i="421" s="1"/>
  <c r="F42" i="421" s="1"/>
  <c r="F43" i="421" s="1"/>
  <c r="F44" i="421" s="1"/>
  <c r="F45" i="421" s="1"/>
  <c r="F46" i="421" s="1"/>
  <c r="F47" i="421" s="1"/>
  <c r="F48" i="421" s="1"/>
  <c r="F49" i="421" s="1"/>
  <c r="F50" i="421" s="1"/>
  <c r="F51" i="421" s="1"/>
  <c r="F52" i="421" s="1"/>
  <c r="F53" i="421" s="1"/>
  <c r="F19" i="422"/>
  <c r="F27" i="422" s="1"/>
  <c r="F28" i="422" s="1"/>
  <c r="F29" i="422" s="1"/>
  <c r="F31" i="422" s="1"/>
  <c r="F32" i="422" s="1"/>
  <c r="F33" i="422" s="1"/>
  <c r="F34" i="422" s="1"/>
  <c r="F35" i="422" s="1"/>
  <c r="F36" i="422" s="1"/>
  <c r="F37" i="422" l="1"/>
  <c r="F38" i="422" s="1"/>
  <c r="F39" i="422" s="1"/>
  <c r="F40" i="422" s="1"/>
  <c r="F41" i="422" s="1"/>
  <c r="F42" i="422" s="1"/>
  <c r="F43" i="422" s="1"/>
  <c r="F44" i="422" s="1"/>
  <c r="F45" i="422" s="1"/>
  <c r="F46" i="422" s="1"/>
  <c r="F47" i="422" s="1"/>
  <c r="F48" i="422" s="1"/>
  <c r="F49" i="422" s="1"/>
  <c r="F50" i="422" s="1"/>
  <c r="F51" i="422" s="1"/>
  <c r="F35" i="419" l="1"/>
  <c r="F41" i="419" s="1"/>
  <c r="F42" i="419" s="1"/>
  <c r="F43" i="419" s="1"/>
  <c r="F45" i="419" s="1"/>
  <c r="F46" i="419" s="1"/>
  <c r="F47" i="419" s="1"/>
  <c r="F48" i="419" s="1"/>
  <c r="F49" i="419" s="1"/>
  <c r="F50" i="419" s="1"/>
  <c r="F51" i="419" s="1"/>
  <c r="F52" i="419" s="1"/>
  <c r="F53" i="419" s="1"/>
  <c r="F54" i="419" s="1"/>
  <c r="F55" i="419" s="1"/>
  <c r="F56" i="419" s="1"/>
  <c r="F57" i="419" s="1"/>
  <c r="F58" i="419" s="1"/>
  <c r="F59" i="419" s="1"/>
  <c r="F60" i="419" s="1"/>
  <c r="F61" i="419" s="1"/>
  <c r="F62" i="419" l="1"/>
  <c r="F63" i="419" s="1"/>
  <c r="F64" i="419" s="1"/>
  <c r="F65" i="419" s="1"/>
  <c r="F66" i="419" s="1"/>
</calcChain>
</file>

<file path=xl/sharedStrings.xml><?xml version="1.0" encoding="utf-8"?>
<sst xmlns="http://schemas.openxmlformats.org/spreadsheetml/2006/main" count="578" uniqueCount="296">
  <si>
    <t>MEETING CALLED TO ORDER</t>
  </si>
  <si>
    <t>Category  (* = consent agenda)</t>
  </si>
  <si>
    <t>MI</t>
  </si>
  <si>
    <t>DT</t>
  </si>
  <si>
    <t>II</t>
  </si>
  <si>
    <t xml:space="preserve"> </t>
  </si>
  <si>
    <t>ME - Motion, External        MI - Motion, Internal</t>
  </si>
  <si>
    <t>*</t>
  </si>
  <si>
    <t>ADJOURN</t>
  </si>
  <si>
    <t>NEW BUSINESS</t>
  </si>
  <si>
    <t>DT - Discussion Topic         II - Information Item</t>
  </si>
  <si>
    <t>GENERAL AND ADMINISTRATIVE</t>
  </si>
  <si>
    <t>RECESS FOR SUBGROUP MEETINGS</t>
  </si>
  <si>
    <t>1.1a</t>
  </si>
  <si>
    <t>1.1b</t>
  </si>
  <si>
    <t>1.1c</t>
  </si>
  <si>
    <t>CALL TO SEE IF THERE ARE ANY NEW PARTICIPANTS</t>
  </si>
  <si>
    <t>ANNOUNCEMENTS (Don’t forget to announce your name and affiliation before you speak)</t>
  </si>
  <si>
    <t>SubGroup</t>
  </si>
  <si>
    <t>Time-Slots</t>
  </si>
  <si>
    <t>TG16t</t>
  </si>
  <si>
    <t>SC WNG</t>
  </si>
  <si>
    <t>JST</t>
  </si>
  <si>
    <t>Rolfe</t>
  </si>
  <si>
    <t>Kivinen</t>
  </si>
  <si>
    <t>Godfrey</t>
  </si>
  <si>
    <t>Kohno</t>
  </si>
  <si>
    <t>Kürner</t>
  </si>
  <si>
    <t>Jang</t>
  </si>
  <si>
    <t>Powell</t>
  </si>
  <si>
    <t xml:space="preserve">LIAISON REPORT: 802.18 </t>
  </si>
  <si>
    <t xml:space="preserve">LIAISON REPORT: 802.19 </t>
  </si>
  <si>
    <t xml:space="preserve">LIAISON REPORT: 802.11 </t>
  </si>
  <si>
    <t>UTC</t>
  </si>
  <si>
    <t>Beecher</t>
  </si>
  <si>
    <t xml:space="preserve">AoB: </t>
  </si>
  <si>
    <t>LIAISON REPORT: 802.24</t>
  </si>
  <si>
    <t>TG4ab</t>
  </si>
  <si>
    <t>1.1d</t>
  </si>
  <si>
    <t>TG7a OCC</t>
  </si>
  <si>
    <t>Registration for this Session</t>
  </si>
  <si>
    <t>https://grouper.ieee.org/groups/802/15/pub/Meeting_Plan.html</t>
  </si>
  <si>
    <t>1</t>
  </si>
  <si>
    <t>5</t>
  </si>
  <si>
    <t>3.1</t>
  </si>
  <si>
    <t>3.2</t>
  </si>
  <si>
    <t>7</t>
  </si>
  <si>
    <t>Item #</t>
  </si>
  <si>
    <t>Agenda Item</t>
  </si>
  <si>
    <t>Registration Link:</t>
  </si>
  <si>
    <t>Agenda</t>
  </si>
  <si>
    <t>Cat.</t>
  </si>
  <si>
    <t>Owner</t>
  </si>
  <si>
    <t>SubGroup Agendas</t>
  </si>
  <si>
    <t>1.1e</t>
  </si>
  <si>
    <t xml:space="preserve">  </t>
  </si>
  <si>
    <t>SUNDAY</t>
  </si>
  <si>
    <t>MONDAY</t>
  </si>
  <si>
    <t>TUESDAY</t>
  </si>
  <si>
    <t>WEDNESDAY</t>
  </si>
  <si>
    <t>THURSDAY</t>
  </si>
  <si>
    <t>FRIDAY</t>
  </si>
  <si>
    <t>SATURDAY</t>
  </si>
  <si>
    <t>07:00-07:30</t>
  </si>
  <si>
    <t>CONTINENTAL BREAKFAST</t>
  </si>
  <si>
    <t>07:30-08:00</t>
  </si>
  <si>
    <t>08:00-08:30</t>
  </si>
  <si>
    <t>TG4ab
NG-UWB</t>
  </si>
  <si>
    <t>TG6ma
BAN/
VAN</t>
  </si>
  <si>
    <t>08:30-09:00</t>
  </si>
  <si>
    <t>09:00-09:30</t>
  </si>
  <si>
    <t>09:30-10:00</t>
  </si>
  <si>
    <t>10:00-10:30</t>
  </si>
  <si>
    <t>Break</t>
  </si>
  <si>
    <t>10:30-11:00</t>
  </si>
  <si>
    <t>11:00-11:30</t>
  </si>
  <si>
    <t>11:30-12:00</t>
  </si>
  <si>
    <t>12:00-12:30</t>
  </si>
  <si>
    <t>12:30-13:00</t>
  </si>
  <si>
    <t>13:00-13:30</t>
  </si>
  <si>
    <t>13:30-14:00</t>
  </si>
  <si>
    <t>TG16t
LicNB</t>
  </si>
  <si>
    <t>14:00-14:30</t>
  </si>
  <si>
    <t>14:30-15:00</t>
  </si>
  <si>
    <t>15:00-15:30</t>
  </si>
  <si>
    <t>15:30-16:00</t>
  </si>
  <si>
    <t>16:00-16:30</t>
  </si>
  <si>
    <t>16:30-17:00</t>
  </si>
  <si>
    <t>17:00-17:30</t>
  </si>
  <si>
    <t>17:30-18:00</t>
  </si>
  <si>
    <t>18:00-18:30</t>
  </si>
  <si>
    <t>18:30-19:00</t>
  </si>
  <si>
    <t>Dinner on your own</t>
  </si>
  <si>
    <t>19:00-19:30</t>
  </si>
  <si>
    <t>19:30-20:00</t>
  </si>
  <si>
    <t>20:00-20:30</t>
  </si>
  <si>
    <t>20:30-21:00</t>
  </si>
  <si>
    <t>21:00-21:30</t>
  </si>
  <si>
    <t>21:30-22:00</t>
  </si>
  <si>
    <t>22:00-22:30</t>
  </si>
  <si>
    <t>22:30-23:00</t>
  </si>
  <si>
    <t>LEGEND</t>
  </si>
  <si>
    <t>AC</t>
  </si>
  <si>
    <t>802.15 ADVISORY COMMITTEE</t>
  </si>
  <si>
    <t>SC-IETF</t>
  </si>
  <si>
    <t>IETF/802.15 Jtoint Activity Standing Committee</t>
  </si>
  <si>
    <t>SC-M</t>
  </si>
  <si>
    <t>Standing Committee on Maintenance and Rules</t>
  </si>
  <si>
    <t>TG6ma</t>
  </si>
  <si>
    <t>SC-THz</t>
  </si>
  <si>
    <t>Standing Committee on Terahertz</t>
  </si>
  <si>
    <t>802.15 Wireless Next Generation Standing Committee</t>
  </si>
  <si>
    <t>TG14</t>
  </si>
  <si>
    <t>TG15</t>
  </si>
  <si>
    <t>Licensed Narrowband</t>
  </si>
  <si>
    <t>2.1</t>
  </si>
  <si>
    <t>Opening 802.15 WG meeting:</t>
  </si>
  <si>
    <t>Mid-Week 802.15 WG meeting:</t>
  </si>
  <si>
    <t>Closing 802.15 WG meeting:</t>
  </si>
  <si>
    <t>802 Wireless Chairs (WCSC) meeting:</t>
  </si>
  <si>
    <t>See 802.15 WG &amp; CAC Mins for the mtg.</t>
  </si>
  <si>
    <t>1.1f</t>
  </si>
  <si>
    <t>2.6</t>
  </si>
  <si>
    <t>1.5</t>
  </si>
  <si>
    <t>1.6</t>
  </si>
  <si>
    <t>1.7</t>
  </si>
  <si>
    <t>Closing motions
EC Agenda items
PAR extension needed
Any issues</t>
  </si>
  <si>
    <t>FUTURE MTGS AND POLLS</t>
  </si>
  <si>
    <t>3.1a</t>
  </si>
  <si>
    <t>3.1b</t>
  </si>
  <si>
    <t>3.1c</t>
  </si>
  <si>
    <t>3.1d</t>
  </si>
  <si>
    <t>3.1e</t>
  </si>
  <si>
    <t>6</t>
  </si>
  <si>
    <t>Virtual Rm 1</t>
  </si>
  <si>
    <t>TG4me</t>
  </si>
  <si>
    <t>Stuebing</t>
  </si>
  <si>
    <t>Attendance requirements for Mtg.</t>
  </si>
  <si>
    <t>Subgroup Status and Objectives for Mtg.</t>
  </si>
  <si>
    <t>Mixed-Mode Meeting Ground Rules &amp; 75% Criteria</t>
  </si>
  <si>
    <t>SUB-GROUPS AND COMMITTEES OPENING VERBAL REPORTS</t>
  </si>
  <si>
    <t>SUB-GROUPS AND COMMITTEES MID-WEEK VERBAL UPDATES (UNLESS CLOSING REPORT)</t>
  </si>
  <si>
    <t>SUB-GROUPS AND COMMITTEES CLOSING REPORTS</t>
  </si>
  <si>
    <t>This session is part of the Nov. IEEE 802 Mtg.
  - You must pay the registration fee in order to attend
  - If you have not already done so, you can follow the registration link below
  - If you do not intend to register for this session you must leave this meeting and, if you have already logged attendance on IMAT,
    email Jon Rosdahl (jrosdahl@ieee.org), or your WG leadership to have it removed</t>
  </si>
  <si>
    <t>Virtual Rm 2</t>
  </si>
  <si>
    <t>Virtual Rm 3</t>
  </si>
  <si>
    <t>Virtual Rm 4</t>
  </si>
  <si>
    <t>15.3 Revision to 15.3-2016</t>
  </si>
  <si>
    <t>15.4 Amend: IR-UWB Next Gen</t>
  </si>
  <si>
    <t>15.4 Revision to 15.4-2020</t>
  </si>
  <si>
    <t>UWB-AHN (in hibernation)</t>
  </si>
  <si>
    <t>NB-AHN (in hibernation)</t>
  </si>
  <si>
    <t>DirectVoteLive (DVL) for Closing Plenary [rem: highly recomm. to use one email for all 802 items]</t>
  </si>
  <si>
    <t>TG 4ab UWB-NG Amendment</t>
  </si>
  <si>
    <t>TG 4me Revision to 2020</t>
  </si>
  <si>
    <t>TG 6ma BAN/VAN Revision</t>
  </si>
  <si>
    <t>TG 7a OCC Amendment</t>
  </si>
  <si>
    <t>TG 14 UWB-AHN New Standard - IN HIBERNATION</t>
  </si>
  <si>
    <t>TG 15 NB-AHN New Standard - IN HIBERNATION</t>
  </si>
  <si>
    <t>TG 16t Lic-NB Amendment</t>
  </si>
  <si>
    <t>WNG
(Virtual Rm 1)</t>
  </si>
  <si>
    <t>802.15
AC MEETING
(Virtual Rm 1)</t>
  </si>
  <si>
    <t>802.15 AC Meeting
(Virtual Rm 1)</t>
  </si>
  <si>
    <t>TG3mb</t>
  </si>
  <si>
    <t>Recess</t>
  </si>
  <si>
    <t>PST</t>
  </si>
  <si>
    <t>EST</t>
  </si>
  <si>
    <t>802.15 WG Opening Plenary
(Virtual Rm 1)</t>
  </si>
  <si>
    <t>802.15 WG Midweek Plenary (Virtual Rm 1)</t>
  </si>
  <si>
    <t>802.15 WG Closing Plenary
(Virtual Rm 1)</t>
  </si>
  <si>
    <t>Guidance Timing Local Time</t>
  </si>
  <si>
    <t>Status Update Topic</t>
  </si>
  <si>
    <t>AdHoc
-
Reqs.
WG15
Chair
Approv.</t>
  </si>
  <si>
    <t>SC
MAINT</t>
  </si>
  <si>
    <t>802 LMSC</t>
  </si>
  <si>
    <t>802 LAN/MAN Standards Committee</t>
  </si>
  <si>
    <t>Midweek Subgroup Status Updates</t>
  </si>
  <si>
    <t>Au</t>
  </si>
  <si>
    <t>AOB</t>
  </si>
  <si>
    <t>LUNCH</t>
  </si>
  <si>
    <t>N/A</t>
  </si>
  <si>
    <t>AdHoc
-
Needs
WG15
Chair
Approv.</t>
  </si>
  <si>
    <t>Chair Reminders:
    - Show Patent Policy, Antitrust, Copyright,
      Ethics/Conduct, and Bylaws opening slides
      and ask patent claim question
    - Remind participants they must register and pay
      registation fee for meeting</t>
  </si>
  <si>
    <t>Opening 802.15 WG AC meeting:</t>
  </si>
  <si>
    <t>Mid-Week 802.15 WG AC meeting:</t>
  </si>
  <si>
    <t>802 Leadership Mtg. Update</t>
  </si>
  <si>
    <r>
      <t xml:space="preserve">Registration for the this Mtg. is required -
If you have not already done so, you can follow the registration link
</t>
    </r>
    <r>
      <rPr>
        <sz val="10"/>
        <rFont val="Times New Roman"/>
        <family val="1"/>
      </rPr>
      <t xml:space="preserve">    (</t>
    </r>
    <r>
      <rPr>
        <sz val="10"/>
        <color rgb="FF0000FF"/>
        <rFont val="Times New Roman"/>
        <family val="1"/>
      </rPr>
      <t>https://grouper.ieee.org/groups/802/15/pub/Meeting_Plan.html</t>
    </r>
    <r>
      <rPr>
        <sz val="10"/>
        <rFont val="Times New Roman"/>
        <family val="1"/>
      </rPr>
      <t>)</t>
    </r>
  </si>
  <si>
    <r>
      <rPr>
        <b/>
        <sz val="10"/>
        <rFont val="Times New Roman"/>
        <family val="1"/>
      </rPr>
      <t>REMOTE INFORMATION FOR THE WEEK</t>
    </r>
    <r>
      <rPr>
        <b/>
        <sz val="10"/>
        <color theme="10"/>
        <rFont val="Times New Roman"/>
        <family val="1"/>
      </rPr>
      <t xml:space="preserve">
</t>
    </r>
    <r>
      <rPr>
        <sz val="10"/>
        <color theme="10"/>
        <rFont val="Times New Roman"/>
        <family val="1"/>
      </rPr>
      <t xml:space="preserve">   </t>
    </r>
    <r>
      <rPr>
        <sz val="10"/>
        <rFont val="Times New Roman"/>
        <family val="1"/>
      </rPr>
      <t xml:space="preserve"> (</t>
    </r>
    <r>
      <rPr>
        <sz val="10"/>
        <color rgb="FF0000FF"/>
        <rFont val="Times New Roman"/>
        <family val="1"/>
      </rPr>
      <t>http://grouper.ieee.org/groups/802/15/calendar.html</t>
    </r>
    <r>
      <rPr>
        <sz val="10"/>
        <color theme="10"/>
        <rFont val="Times New Roman"/>
        <family val="1"/>
      </rPr>
      <t>)</t>
    </r>
  </si>
  <si>
    <r>
      <t xml:space="preserve">IEEE PATENT POLICY--CALL FOR LOAs
</t>
    </r>
    <r>
      <rPr>
        <sz val="10"/>
        <rFont val="Times New Roman"/>
        <family val="1"/>
      </rPr>
      <t xml:space="preserve">    (</t>
    </r>
    <r>
      <rPr>
        <sz val="10"/>
        <color rgb="FF0000FF"/>
        <rFont val="Times New Roman"/>
        <family val="1"/>
      </rPr>
      <t>https://mentor.ieee.org/myproject/Public/mytools/mob/slideset.pdf</t>
    </r>
    <r>
      <rPr>
        <sz val="10"/>
        <rFont val="Times New Roman"/>
        <family val="1"/>
      </rPr>
      <t>)</t>
    </r>
  </si>
  <si>
    <r>
      <t xml:space="preserve">IEEE COPYRIGHT POLICY
</t>
    </r>
    <r>
      <rPr>
        <sz val="10"/>
        <rFont val="Times New Roman"/>
        <family val="1"/>
      </rPr>
      <t xml:space="preserve">    (</t>
    </r>
    <r>
      <rPr>
        <sz val="10"/>
        <color rgb="FF0000FF"/>
        <rFont val="Times New Roman"/>
        <family val="1"/>
      </rPr>
      <t>https://standards.ieee.org/wp-content/uploads/2022/02/ieee-sa-copyright-policy.pdf</t>
    </r>
    <r>
      <rPr>
        <sz val="10"/>
        <rFont val="Times New Roman"/>
        <family val="1"/>
      </rPr>
      <t>)</t>
    </r>
  </si>
  <si>
    <r>
      <t xml:space="preserve">IEEE PARTICIPANT BEHAVIOR
</t>
    </r>
    <r>
      <rPr>
        <sz val="10"/>
        <rFont val="Times New Roman"/>
        <family val="1"/>
      </rPr>
      <t xml:space="preserve">    (</t>
    </r>
    <r>
      <rPr>
        <sz val="10"/>
        <color rgb="FF0000FF"/>
        <rFont val="Times New Roman"/>
        <family val="1"/>
      </rPr>
      <t>https://standards.ieee.org/wp-content/uploads/import/documents/other/Participant-Behavior-Individual-Method.pdf</t>
    </r>
    <r>
      <rPr>
        <sz val="10"/>
        <rFont val="Times New Roman"/>
        <family val="1"/>
      </rPr>
      <t>)</t>
    </r>
  </si>
  <si>
    <t>Petrick</t>
  </si>
  <si>
    <t>All</t>
  </si>
  <si>
    <t>Adjourn</t>
  </si>
  <si>
    <t>Special Requests</t>
  </si>
  <si>
    <r>
      <t xml:space="preserve">TG4ac
</t>
    </r>
    <r>
      <rPr>
        <b/>
        <sz val="7"/>
        <rFont val="Arial"/>
        <family val="2"/>
      </rPr>
      <t>Privacy</t>
    </r>
  </si>
  <si>
    <t>TG4ac</t>
  </si>
  <si>
    <t>15.4 Amend: Privacy</t>
  </si>
  <si>
    <t>15.6 Revision to 15.6-2012 (and adding BAN/VAN)</t>
  </si>
  <si>
    <t>SC-WNG</t>
  </si>
  <si>
    <t>TG7a</t>
  </si>
  <si>
    <t>Agenda for WG15 AC Mtg. -</t>
  </si>
  <si>
    <t>802.15
Chairs Corner</t>
  </si>
  <si>
    <t>802.15 Chairs Corner</t>
  </si>
  <si>
    <t>TG 4ac Privacy Amendment</t>
  </si>
  <si>
    <t># slots
requested</t>
  </si>
  <si>
    <t>WIRELESS CHAIRS MTG</t>
  </si>
  <si>
    <t>World Time Zones</t>
  </si>
  <si>
    <t>Local
Time</t>
  </si>
  <si>
    <t>Study Group on Next Gen SUN PHY</t>
  </si>
  <si>
    <t>SG NG-SUN PHYs</t>
  </si>
  <si>
    <t>SG NG-
SUN PHYs</t>
  </si>
  <si>
    <t>Opening 802 Wireless:</t>
  </si>
  <si>
    <t>Opening 802 LMSC:</t>
  </si>
  <si>
    <t>Closing 802 LMSC:</t>
  </si>
  <si>
    <t>WIRELESS CHAIRS STEERING COMMITTEE (WCSC) (minutes: ec-23-0xxx-00-WCSC)</t>
  </si>
  <si>
    <t>4.10</t>
  </si>
  <si>
    <t>4.13</t>
  </si>
  <si>
    <t>All motions for WG closing are due to WG Chair (Clint Powell), and WG Vice-Chair (Phil Beecher) immediately after the close of your last mtg.</t>
  </si>
  <si>
    <t>WG ADMIN ITEMS - N/A</t>
  </si>
  <si>
    <t>SC MAINT/RULES</t>
  </si>
  <si>
    <t>Next Session/Calls</t>
  </si>
  <si>
    <t>Social</t>
  </si>
  <si>
    <t>802.15 WNG meeting:</t>
  </si>
  <si>
    <t>SG SUN PHYs (TG4ad)</t>
  </si>
  <si>
    <t>TREASURER'S REPORT (ec-23-0003-0x-WCSC)</t>
  </si>
  <si>
    <r>
      <t>TG4me</t>
    </r>
    <r>
      <rPr>
        <b/>
        <sz val="6"/>
        <rFont val="Arial"/>
        <family val="2"/>
      </rPr>
      <t xml:space="preserve">
Revision</t>
    </r>
  </si>
  <si>
    <t>2024 SASB Dates</t>
  </si>
  <si>
    <t>This Mtg. is being held Mixed-Mode as per the vote in the 802 LMSC</t>
  </si>
  <si>
    <t>The weekly session of the IEEE P802.15 WG on WSN is given in graphic format below. Local Time is meeting location time.</t>
  </si>
  <si>
    <t>during Mid-Week</t>
  </si>
  <si>
    <t>next meet at March Plenary in Denver</t>
  </si>
  <si>
    <r>
      <rPr>
        <b/>
        <u/>
        <sz val="10"/>
        <rFont val="Times New Roman"/>
        <family val="1"/>
      </rPr>
      <t>Running Subgroup Mtgs.</t>
    </r>
    <r>
      <rPr>
        <b/>
        <sz val="10"/>
        <rFont val="Times New Roman"/>
        <family val="1"/>
      </rPr>
      <t xml:space="preserve">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t>
    </r>
  </si>
  <si>
    <t>JTC1 meets on TUES PM2</t>
  </si>
  <si>
    <t>SC THz</t>
  </si>
  <si>
    <t>n/a</t>
  </si>
  <si>
    <t>Joint .1/.15 Mtg. - not meeting</t>
  </si>
  <si>
    <t>Plans for March Mtg.</t>
  </si>
  <si>
    <t xml:space="preserve">    Motions @ EOW
        - …
        - …
        - …
        - …
        - …</t>
  </si>
  <si>
    <t>SC
THz</t>
  </si>
  <si>
    <t>IG NG-OCC</t>
  </si>
  <si>
    <t>15.7 Amend: Optical Camera Communications (OCC)</t>
  </si>
  <si>
    <t>Interest Group on Next Gen OCC</t>
  </si>
  <si>
    <t>Update on NesCom and RevCom and Dates
    - See SASB Dates TAB(s)</t>
  </si>
  <si>
    <t>Robert</t>
  </si>
  <si>
    <t>802.15 WSNs 150th Session Shirts</t>
  </si>
  <si>
    <t>WEBEX/ATTENDANCE/VOTERS (voters: 138, nearly: 5, aspirant: 20)</t>
  </si>
  <si>
    <t>NesCom RevCom SA Stds. Board UPDATES - (see SASB TAB(s) for important dates)</t>
  </si>
  <si>
    <t>802 (in-person) Mtg. Registration Fees &amp; Deadlines have been set at $800 until Friday, January 12th, 2024, $1150 through Friday, January 12th, 2024, and $1500 after Friday, March 1st, 2024 
Additional In Hotel Stay Discount of $300
Student Rate $100</t>
  </si>
  <si>
    <t>POLLS - In person and ePolls</t>
  </si>
  <si>
    <t>SC IETF - update at WG15 Mid-Week</t>
  </si>
  <si>
    <t>802
JTC1</t>
  </si>
  <si>
    <t>2024 802 Elections</t>
  </si>
  <si>
    <t>2.5</t>
  </si>
  <si>
    <t>802.15 150th Session (May 2024 in Warsaw Poland) Shirts</t>
  </si>
  <si>
    <t>1.1g</t>
  </si>
  <si>
    <t>1.1h</t>
  </si>
  <si>
    <t>Discuss potential topics</t>
  </si>
  <si>
    <t>Calls: Tues. 1/30 @ 6am &amp; 3pm Pacific weekly, skip 2/13</t>
  </si>
  <si>
    <t>Mon &amp; Tues only in Denver</t>
  </si>
  <si>
    <t>try for non overlapping w/both 11.bi + 1 overlaping mtg w/ TG4ab</t>
  </si>
  <si>
    <t>Prefer AM1, followed by PM2</t>
  </si>
  <si>
    <t>Prefer PM1 &amp; PM2 n Mon. , Tues., or Thurs.</t>
  </si>
  <si>
    <t>PM2 Preferred TUES PM1, WED PM1, THURS AM2, THURS PM1</t>
  </si>
  <si>
    <t>PM2 preferred followed by PM1 / Thurs. Feb 7th @ 10am EST</t>
  </si>
  <si>
    <t>non overlapping w/ JTC1 (add JTC1 to our IMAT for xtra credit)</t>
  </si>
  <si>
    <t>Prefer AM1, followed by PM2: Jan 31, Feb 7, Feb 14 and Feb 21</t>
  </si>
  <si>
    <t>149th IEEE 802.15 WSN SESSION</t>
  </si>
  <si>
    <t>Hyatt Regency Convention Center - Denver, Co</t>
  </si>
  <si>
    <t>802 LMSC
OPENING MEETING</t>
  </si>
  <si>
    <t>802 LMSC
 CLOSING MEETING</t>
  </si>
  <si>
    <t>802.15 / 802.1
 Joint Mtg.</t>
  </si>
  <si>
    <t>149th IEEE 802.15 WSN Session</t>
  </si>
  <si>
    <t>Plans for May Mtg.</t>
  </si>
  <si>
    <t>Submitted TG4ad PAR approval for March NesCom agenda</t>
  </si>
  <si>
    <t>2024 802 Elections Today</t>
  </si>
  <si>
    <t>CHAIR'S ADVISORY COMMITTEE (CAC) (minutes: 15-24-0xxx-0x)</t>
  </si>
  <si>
    <t>APPROVE THE MINUTES FROM Prior Mtg. (15-24-0xxx-0x)</t>
  </si>
  <si>
    <t>WG OPENING REPORT (15-25-0099-0x)</t>
  </si>
  <si>
    <t>REVIEW AND APPROVE MTG AGENDA (15-23-0098-0x)</t>
  </si>
  <si>
    <t>2.7</t>
  </si>
  <si>
    <t>2024 WG15 Elections</t>
  </si>
  <si>
    <t>2.7a</t>
  </si>
  <si>
    <t>2.7b</t>
  </si>
  <si>
    <t>2.7c</t>
  </si>
  <si>
    <t>Election of WG15 Officers</t>
  </si>
  <si>
    <t>MAY 2024 802 PLENARY MIXED MODE MTG. - PLAN OF RECORD AND MTG INFO</t>
  </si>
  <si>
    <t>802.15 WG will hold its session May 12-17, 2024, with the in-person part being held at the Warsaw Marriott @ Warsaw, Poland</t>
  </si>
  <si>
    <t>TBD</t>
  </si>
  <si>
    <t>WG Confirmation of WG15 Officers</t>
  </si>
  <si>
    <t>Powell/Jungnickel</t>
  </si>
  <si>
    <t>Presentation of Awards for P802.15.13</t>
  </si>
  <si>
    <t>Candidates</t>
  </si>
  <si>
    <t>4.1</t>
  </si>
  <si>
    <t>R1</t>
  </si>
  <si>
    <t>150th Session Shirt Distribution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</si>
</sst>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General_)"/>
    <numFmt numFmtId="165" formatCode="hh:mm\ AM/PM_)"/>
    <numFmt numFmtId="166" formatCode="_([$€]* #,##0.00_);_([$€]* \(#,##0.00\);_([$€]* &quot;-&quot;??_);_(@_)"/>
    <numFmt numFmtId="167" formatCode="h:mm;@"/>
    <numFmt numFmtId="168" formatCode="[$-F800]dddd\,\ mmmm\ dd\,\ yyyy"/>
    <numFmt numFmtId="169" formatCode="[$-409]dd\-mmm\-yy;@"/>
  </numFmts>
  <fonts count="74" x14ac:knownFonts="1">
    <font>
      <sz val="12"/>
      <name val="Courie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8"/>
      <name val="Times New Roman"/>
      <family val="1"/>
    </font>
    <font>
      <b/>
      <sz val="10"/>
      <name val="Times New Roman"/>
      <family val="1"/>
    </font>
    <font>
      <sz val="12"/>
      <name val="Courier"/>
      <family val="3"/>
    </font>
    <font>
      <sz val="12"/>
      <color indexed="8"/>
      <name val="Courier"/>
      <family val="3"/>
    </font>
    <font>
      <sz val="10"/>
      <color indexed="8"/>
      <name val="Times New Roman"/>
      <family val="1"/>
    </font>
    <font>
      <b/>
      <sz val="14"/>
      <color indexed="8"/>
      <name val="Times New Roman"/>
      <family val="1"/>
    </font>
    <font>
      <sz val="12"/>
      <color indexed="8"/>
      <name val="Times New Roman"/>
      <family val="1"/>
    </font>
    <font>
      <sz val="16"/>
      <name val="Arial"/>
      <family val="2"/>
    </font>
    <font>
      <sz val="14"/>
      <name val="Arial"/>
      <family val="2"/>
    </font>
    <font>
      <sz val="12"/>
      <name val="Courier"/>
      <family val="1"/>
    </font>
    <font>
      <b/>
      <sz val="14"/>
      <name val="Arial"/>
      <family val="2"/>
    </font>
    <font>
      <b/>
      <u/>
      <sz val="10"/>
      <color theme="10"/>
      <name val="Arial"/>
      <family val="2"/>
    </font>
    <font>
      <sz val="14"/>
      <color rgb="FF000000"/>
      <name val="Helvetica"/>
      <family val="2"/>
    </font>
    <font>
      <sz val="10"/>
      <name val="Times New Roman"/>
      <family val="1"/>
    </font>
    <font>
      <b/>
      <sz val="12"/>
      <name val="Arial"/>
      <family val="2"/>
    </font>
    <font>
      <b/>
      <sz val="10"/>
      <color theme="1"/>
      <name val="Times New Roman"/>
      <family val="1"/>
    </font>
    <font>
      <b/>
      <u/>
      <sz val="10"/>
      <name val="Arial"/>
      <family val="2"/>
    </font>
    <font>
      <sz val="10"/>
      <name val="Courier"/>
    </font>
    <font>
      <sz val="10"/>
      <color rgb="FF000000"/>
      <name val="Arial"/>
      <family val="2"/>
    </font>
    <font>
      <b/>
      <sz val="10"/>
      <color rgb="FF000000"/>
      <name val="Arial"/>
      <family val="2"/>
    </font>
    <font>
      <b/>
      <sz val="11"/>
      <name val="Arial"/>
      <family val="2"/>
    </font>
    <font>
      <b/>
      <sz val="10"/>
      <name val="Arial"/>
      <family val="2"/>
    </font>
    <font>
      <b/>
      <sz val="10"/>
      <color theme="1"/>
      <name val="Arial"/>
      <family val="2"/>
    </font>
    <font>
      <sz val="10"/>
      <name val="Wingdings"/>
      <charset val="2"/>
    </font>
    <font>
      <sz val="10"/>
      <name val="Helvetica"/>
      <family val="2"/>
    </font>
    <font>
      <sz val="10"/>
      <color theme="1"/>
      <name val="Helvetica"/>
      <family val="2"/>
    </font>
    <font>
      <sz val="10"/>
      <color theme="1"/>
      <name val="Arial"/>
      <family val="2"/>
    </font>
    <font>
      <b/>
      <sz val="36"/>
      <name val="Arial"/>
      <family val="2"/>
    </font>
    <font>
      <b/>
      <sz val="18"/>
      <name val="Arial"/>
      <family val="2"/>
    </font>
    <font>
      <b/>
      <sz val="10"/>
      <color indexed="50"/>
      <name val="Arial"/>
      <family val="2"/>
    </font>
    <font>
      <b/>
      <sz val="10"/>
      <color indexed="8"/>
      <name val="Arial"/>
      <family val="2"/>
    </font>
    <font>
      <b/>
      <sz val="8"/>
      <name val="Arial"/>
      <family val="2"/>
    </font>
    <font>
      <b/>
      <sz val="8"/>
      <color theme="0"/>
      <name val="Arial"/>
      <family val="2"/>
    </font>
    <font>
      <b/>
      <sz val="10"/>
      <color indexed="9"/>
      <name val="Arial"/>
      <family val="2"/>
    </font>
    <font>
      <b/>
      <sz val="8"/>
      <color indexed="9"/>
      <name val="Arial"/>
      <family val="2"/>
    </font>
    <font>
      <b/>
      <sz val="10"/>
      <color indexed="14"/>
      <name val="Arial"/>
      <family val="2"/>
    </font>
    <font>
      <b/>
      <sz val="9"/>
      <color indexed="14"/>
      <name val="Arial"/>
      <family val="2"/>
    </font>
    <font>
      <b/>
      <sz val="9"/>
      <color indexed="8"/>
      <name val="Arial"/>
      <family val="2"/>
    </font>
    <font>
      <b/>
      <sz val="9"/>
      <color indexed="53"/>
      <name val="Arial"/>
      <family val="2"/>
    </font>
    <font>
      <b/>
      <sz val="10"/>
      <color indexed="12"/>
      <name val="Arial"/>
      <family val="2"/>
    </font>
    <font>
      <b/>
      <sz val="9"/>
      <color indexed="12"/>
      <name val="Arial"/>
      <family val="2"/>
    </font>
    <font>
      <b/>
      <sz val="9"/>
      <color indexed="21"/>
      <name val="Arial"/>
      <family val="2"/>
    </font>
    <font>
      <b/>
      <sz val="10"/>
      <color rgb="FFFF3377"/>
      <name val="Arial"/>
      <family val="2"/>
    </font>
    <font>
      <b/>
      <sz val="9"/>
      <color rgb="FFFF3377"/>
      <name val="Arial"/>
      <family val="2"/>
    </font>
    <font>
      <b/>
      <sz val="9"/>
      <color indexed="62"/>
      <name val="Arial"/>
      <family val="2"/>
    </font>
    <font>
      <b/>
      <sz val="10"/>
      <color indexed="62"/>
      <name val="Arial"/>
      <family val="2"/>
    </font>
    <font>
      <b/>
      <sz val="9"/>
      <color indexed="11"/>
      <name val="Arial"/>
      <family val="2"/>
    </font>
    <font>
      <b/>
      <sz val="10"/>
      <color indexed="11"/>
      <name val="Arial"/>
      <family val="2"/>
    </font>
    <font>
      <b/>
      <sz val="10"/>
      <color theme="3" tint="0.39997558519241921"/>
      <name val="Arial"/>
      <family val="2"/>
    </font>
    <font>
      <b/>
      <sz val="9"/>
      <color indexed="20"/>
      <name val="Arial"/>
      <family val="2"/>
    </font>
    <font>
      <b/>
      <sz val="10"/>
      <color indexed="20"/>
      <name val="Arial"/>
      <family val="2"/>
    </font>
    <font>
      <b/>
      <sz val="10"/>
      <color indexed="61"/>
      <name val="Arial"/>
      <family val="2"/>
    </font>
    <font>
      <b/>
      <sz val="7"/>
      <name val="Arial"/>
      <family val="2"/>
    </font>
    <font>
      <b/>
      <u/>
      <sz val="11"/>
      <color theme="10"/>
      <name val="Calibri"/>
      <family val="2"/>
      <scheme val="minor"/>
    </font>
    <font>
      <sz val="11"/>
      <name val="Calibri"/>
      <family val="2"/>
    </font>
    <font>
      <u/>
      <sz val="11"/>
      <color theme="10"/>
      <name val="Calibri"/>
      <family val="2"/>
      <scheme val="minor"/>
    </font>
    <font>
      <b/>
      <sz val="9"/>
      <color theme="0"/>
      <name val="Arial"/>
      <family val="2"/>
    </font>
    <font>
      <b/>
      <sz val="10"/>
      <name val="Courier"/>
    </font>
    <font>
      <b/>
      <sz val="10"/>
      <color indexed="8"/>
      <name val="Courier"/>
      <family val="3"/>
    </font>
    <font>
      <b/>
      <u/>
      <sz val="10"/>
      <name val="Times New Roman"/>
      <family val="1"/>
    </font>
    <font>
      <u/>
      <sz val="10"/>
      <color theme="10"/>
      <name val="Arial"/>
      <family val="2"/>
    </font>
    <font>
      <b/>
      <sz val="10"/>
      <color theme="10"/>
      <name val="Times New Roman"/>
      <family val="1"/>
    </font>
    <font>
      <sz val="10"/>
      <color theme="10"/>
      <name val="Times New Roman"/>
      <family val="1"/>
    </font>
    <font>
      <sz val="10"/>
      <color rgb="FF0000FF"/>
      <name val="Times New Roman"/>
      <family val="1"/>
    </font>
    <font>
      <b/>
      <u/>
      <sz val="7"/>
      <color theme="0"/>
      <name val="Arial"/>
      <family val="2"/>
    </font>
    <font>
      <b/>
      <sz val="9"/>
      <color theme="1"/>
      <name val="Arial"/>
      <family val="2"/>
    </font>
    <font>
      <b/>
      <sz val="20"/>
      <name val="Arial"/>
      <family val="2"/>
    </font>
    <font>
      <b/>
      <sz val="6"/>
      <name val="Arial"/>
      <family val="2"/>
    </font>
    <font>
      <b/>
      <u/>
      <sz val="9"/>
      <color theme="0"/>
      <name val="Arial"/>
      <family val="2"/>
    </font>
  </fonts>
  <fills count="33">
    <fill>
      <patternFill patternType="none"/>
    </fill>
    <fill>
      <patternFill patternType="gray125"/>
    </fill>
    <fill>
      <patternFill patternType="solid">
        <fgColor theme="0" tint="-0.14999847407452621"/>
        <bgColor indexed="64"/>
      </patternFill>
    </fill>
    <fill>
      <patternFill patternType="solid">
        <fgColor rgb="FF92D050"/>
        <bgColor indexed="64"/>
      </patternFill>
    </fill>
    <fill>
      <patternFill patternType="solid">
        <fgColor rgb="FFFFC000"/>
        <bgColor indexed="64"/>
      </patternFill>
    </fill>
    <fill>
      <patternFill patternType="solid">
        <fgColor indexed="8"/>
        <bgColor indexed="64"/>
      </patternFill>
    </fill>
    <fill>
      <patternFill patternType="solid">
        <fgColor rgb="FFFFCC99"/>
        <bgColor indexed="64"/>
      </patternFill>
    </fill>
    <fill>
      <patternFill patternType="solid">
        <fgColor indexed="13"/>
        <bgColor indexed="64"/>
      </patternFill>
    </fill>
    <fill>
      <patternFill patternType="solid">
        <fgColor indexed="43"/>
        <bgColor indexed="64"/>
      </patternFill>
    </fill>
    <fill>
      <patternFill patternType="solid">
        <fgColor rgb="FFFFFF99"/>
        <bgColor indexed="64"/>
      </patternFill>
    </fill>
    <fill>
      <patternFill patternType="solid">
        <fgColor indexed="55"/>
        <bgColor indexed="64"/>
      </patternFill>
    </fill>
    <fill>
      <patternFill patternType="solid">
        <fgColor rgb="FF0000FF"/>
        <bgColor indexed="64"/>
      </patternFill>
    </fill>
    <fill>
      <patternFill patternType="solid">
        <fgColor indexed="23"/>
        <bgColor indexed="64"/>
      </patternFill>
    </fill>
    <fill>
      <patternFill patternType="solid">
        <fgColor rgb="FF66FFFF"/>
        <bgColor indexed="64"/>
      </patternFill>
    </fill>
    <fill>
      <patternFill patternType="solid">
        <fgColor theme="2" tint="-9.9978637043366805E-2"/>
        <bgColor indexed="64"/>
      </patternFill>
    </fill>
    <fill>
      <patternFill patternType="darkDown">
        <bgColor theme="0" tint="-0.14996795556505021"/>
      </patternFill>
    </fill>
    <fill>
      <patternFill patternType="solid">
        <fgColor rgb="FF96368B"/>
        <bgColor indexed="64"/>
      </patternFill>
    </fill>
    <fill>
      <patternFill patternType="solid">
        <fgColor indexed="42"/>
        <bgColor indexed="64"/>
      </patternFill>
    </fill>
    <fill>
      <patternFill patternType="solid">
        <fgColor rgb="FF66CCFF"/>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rgb="FFCCC0DA"/>
        <bgColor indexed="64"/>
      </patternFill>
    </fill>
    <fill>
      <patternFill patternType="solid">
        <fgColor rgb="FFFFFF00"/>
        <bgColor indexed="64"/>
      </patternFill>
    </fill>
    <fill>
      <patternFill patternType="solid">
        <fgColor rgb="FFFFABAB"/>
        <bgColor indexed="64"/>
      </patternFill>
    </fill>
    <fill>
      <patternFill patternType="solid">
        <fgColor rgb="FF37FB82"/>
        <bgColor indexed="64"/>
      </patternFill>
    </fill>
    <fill>
      <patternFill patternType="solid">
        <fgColor rgb="FFFF0000"/>
        <bgColor indexed="64"/>
      </patternFill>
    </fill>
    <fill>
      <patternFill patternType="solid">
        <fgColor rgb="FFCCFFCC"/>
        <bgColor indexed="64"/>
      </patternFill>
    </fill>
    <fill>
      <patternFill patternType="solid">
        <fgColor rgb="FF808080"/>
        <bgColor indexed="64"/>
      </patternFill>
    </fill>
    <fill>
      <patternFill patternType="solid">
        <fgColor theme="0"/>
        <bgColor indexed="64"/>
      </patternFill>
    </fill>
    <fill>
      <patternFill patternType="solid">
        <fgColor indexed="9"/>
        <bgColor indexed="64"/>
      </patternFill>
    </fill>
    <fill>
      <patternFill patternType="solid">
        <fgColor rgb="FFCC00FF"/>
        <bgColor indexed="64"/>
      </patternFill>
    </fill>
    <fill>
      <patternFill patternType="solid">
        <fgColor rgb="FF0070C0"/>
        <bgColor indexed="64"/>
      </patternFill>
    </fill>
    <fill>
      <patternFill patternType="solid">
        <fgColor theme="0" tint="-0.499984740745262"/>
        <bgColor indexed="64"/>
      </patternFill>
    </fill>
  </fills>
  <borders count="44">
    <border>
      <left/>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s>
  <cellStyleXfs count="9">
    <xf numFmtId="164" fontId="0" fillId="0" borderId="0"/>
    <xf numFmtId="166" fontId="4" fillId="0" borderId="0" applyFont="0" applyFill="0" applyBorder="0" applyAlignment="0" applyProtection="0"/>
    <xf numFmtId="164" fontId="7" fillId="0" borderId="0"/>
    <xf numFmtId="164" fontId="7" fillId="0" borderId="0"/>
    <xf numFmtId="164" fontId="16" fillId="0" borderId="0" applyNumberFormat="0" applyFill="0" applyBorder="0" applyAlignment="0" applyProtection="0"/>
    <xf numFmtId="0" fontId="3" fillId="0" borderId="0"/>
    <xf numFmtId="0" fontId="60" fillId="0" borderId="0" applyNumberFormat="0" applyFill="0" applyBorder="0" applyAlignment="0" applyProtection="0"/>
    <xf numFmtId="0" fontId="2" fillId="0" borderId="0"/>
    <xf numFmtId="0" fontId="1" fillId="0" borderId="0"/>
  </cellStyleXfs>
  <cellXfs count="382">
    <xf numFmtId="164" fontId="0" fillId="0" borderId="0" xfId="0"/>
    <xf numFmtId="164" fontId="6" fillId="0" borderId="0" xfId="0" applyFont="1"/>
    <xf numFmtId="164" fontId="5" fillId="0" borderId="0" xfId="0" applyFont="1" applyAlignment="1">
      <alignment horizontal="left"/>
    </xf>
    <xf numFmtId="49" fontId="5" fillId="0" borderId="0" xfId="0" applyNumberFormat="1" applyFont="1" applyAlignment="1">
      <alignment horizontal="left"/>
    </xf>
    <xf numFmtId="49" fontId="5" fillId="0" borderId="0" xfId="0" quotePrefix="1" applyNumberFormat="1" applyFont="1" applyAlignment="1">
      <alignment horizontal="left"/>
    </xf>
    <xf numFmtId="164" fontId="6" fillId="0" borderId="0" xfId="0" applyFont="1" applyAlignment="1">
      <alignment horizontal="left" indent="2"/>
    </xf>
    <xf numFmtId="164" fontId="8" fillId="0" borderId="0" xfId="0" applyFont="1"/>
    <xf numFmtId="164" fontId="9" fillId="0" borderId="0" xfId="0" applyFont="1"/>
    <xf numFmtId="164" fontId="5" fillId="0" borderId="0" xfId="0" applyFont="1"/>
    <xf numFmtId="164" fontId="10" fillId="0" borderId="0" xfId="0" quotePrefix="1" applyFont="1" applyAlignment="1">
      <alignment horizontal="left" vertical="top"/>
    </xf>
    <xf numFmtId="164" fontId="10" fillId="0" borderId="0" xfId="0" applyFont="1" applyAlignment="1">
      <alignment vertical="top"/>
    </xf>
    <xf numFmtId="165" fontId="5" fillId="0" borderId="0" xfId="0" applyNumberFormat="1" applyFont="1"/>
    <xf numFmtId="164" fontId="11" fillId="0" borderId="0" xfId="0" applyFont="1" applyAlignment="1">
      <alignment vertical="top"/>
    </xf>
    <xf numFmtId="164" fontId="5" fillId="0" borderId="0" xfId="0" applyFont="1" applyAlignment="1">
      <alignment horizontal="left" indent="1"/>
    </xf>
    <xf numFmtId="164" fontId="5" fillId="0" borderId="0" xfId="0" applyFont="1" applyAlignment="1">
      <alignment horizontal="left" indent="2"/>
    </xf>
    <xf numFmtId="164" fontId="9" fillId="0" borderId="0" xfId="2" applyFont="1" applyAlignment="1">
      <alignment horizontal="left" vertical="center"/>
    </xf>
    <xf numFmtId="164" fontId="9" fillId="0" borderId="0" xfId="2" applyFont="1" applyAlignment="1">
      <alignment horizontal="left" vertical="center" wrapText="1"/>
    </xf>
    <xf numFmtId="164" fontId="5" fillId="0" borderId="0" xfId="2" applyFont="1" applyAlignment="1">
      <alignment horizontal="center" vertical="center"/>
    </xf>
    <xf numFmtId="164" fontId="11" fillId="0" borderId="0" xfId="3" applyFont="1" applyAlignment="1">
      <alignment horizontal="left" vertical="center"/>
    </xf>
    <xf numFmtId="164" fontId="9" fillId="0" borderId="0" xfId="2" applyFont="1" applyAlignment="1">
      <alignment horizontal="center" vertical="center"/>
    </xf>
    <xf numFmtId="0" fontId="9" fillId="0" borderId="0" xfId="2" applyNumberFormat="1" applyFont="1" applyAlignment="1">
      <alignment horizontal="left" vertical="center"/>
    </xf>
    <xf numFmtId="0" fontId="5" fillId="0" borderId="0" xfId="0" applyNumberFormat="1" applyFont="1" applyAlignment="1">
      <alignment horizontal="left"/>
    </xf>
    <xf numFmtId="164" fontId="6" fillId="0" borderId="0" xfId="0" applyFont="1" applyAlignment="1">
      <alignment horizontal="left"/>
    </xf>
    <xf numFmtId="164" fontId="5" fillId="0" borderId="0" xfId="0" applyFont="1" applyAlignment="1">
      <alignment horizontal="left" wrapText="1"/>
    </xf>
    <xf numFmtId="164" fontId="6" fillId="0" borderId="0" xfId="0" applyFont="1" applyAlignment="1">
      <alignment horizontal="left" indent="1"/>
    </xf>
    <xf numFmtId="165" fontId="6" fillId="0" borderId="0" xfId="0" applyNumberFormat="1" applyFont="1"/>
    <xf numFmtId="164" fontId="6" fillId="2" borderId="0" xfId="0" applyFont="1" applyFill="1"/>
    <xf numFmtId="0" fontId="8" fillId="0" borderId="0" xfId="0" applyNumberFormat="1" applyFont="1"/>
    <xf numFmtId="164" fontId="5" fillId="0" borderId="0" xfId="0" applyFont="1" applyAlignment="1">
      <alignment horizontal="left" vertical="center" wrapText="1"/>
    </xf>
    <xf numFmtId="164" fontId="5" fillId="0" borderId="0" xfId="0" applyFont="1" applyAlignment="1">
      <alignment horizontal="left" vertical="center" wrapText="1" indent="1"/>
    </xf>
    <xf numFmtId="164" fontId="5" fillId="0" borderId="0" xfId="0" applyFont="1" applyAlignment="1">
      <alignment horizontal="left" vertical="center" indent="1"/>
    </xf>
    <xf numFmtId="164" fontId="6" fillId="0" borderId="0" xfId="0" applyFont="1" applyAlignment="1">
      <alignment horizontal="left" wrapText="1" indent="1"/>
    </xf>
    <xf numFmtId="164" fontId="15" fillId="0" borderId="0" xfId="0" applyFont="1"/>
    <xf numFmtId="164" fontId="17" fillId="0" borderId="0" xfId="0" applyFont="1"/>
    <xf numFmtId="164" fontId="16" fillId="0" borderId="0" xfId="4"/>
    <xf numFmtId="164" fontId="6" fillId="0" borderId="0" xfId="0" applyFont="1" applyAlignment="1">
      <alignment vertical="center" wrapText="1"/>
    </xf>
    <xf numFmtId="164" fontId="20" fillId="0" borderId="0" xfId="4" applyFont="1" applyAlignment="1">
      <alignment horizontal="left" wrapText="1" indent="2"/>
    </xf>
    <xf numFmtId="164" fontId="14" fillId="0" borderId="0" xfId="0" applyFont="1"/>
    <xf numFmtId="164" fontId="13" fillId="0" borderId="0" xfId="0" applyFont="1"/>
    <xf numFmtId="164" fontId="22" fillId="0" borderId="0" xfId="0" applyFont="1"/>
    <xf numFmtId="164" fontId="4" fillId="0" borderId="0" xfId="0" applyFont="1"/>
    <xf numFmtId="164" fontId="23" fillId="0" borderId="0" xfId="0" applyFont="1" applyAlignment="1">
      <alignment horizontal="left" indent="1"/>
    </xf>
    <xf numFmtId="164" fontId="4" fillId="0" borderId="0" xfId="0" applyFont="1" applyAlignment="1">
      <alignment horizontal="left" indent="1"/>
    </xf>
    <xf numFmtId="164" fontId="4" fillId="0" borderId="0" xfId="0" applyFont="1" applyAlignment="1">
      <alignment horizontal="center"/>
    </xf>
    <xf numFmtId="164" fontId="22" fillId="0" borderId="0" xfId="0" applyFont="1" applyAlignment="1">
      <alignment horizontal="center"/>
    </xf>
    <xf numFmtId="164" fontId="0" fillId="0" borderId="0" xfId="0" applyAlignment="1">
      <alignment horizontal="center"/>
    </xf>
    <xf numFmtId="164" fontId="12" fillId="0" borderId="0" xfId="0" applyFont="1" applyAlignment="1">
      <alignment horizontal="center"/>
    </xf>
    <xf numFmtId="164" fontId="25" fillId="0" borderId="0" xfId="0" applyFont="1"/>
    <xf numFmtId="164" fontId="26" fillId="0" borderId="20" xfId="0" applyFont="1" applyBorder="1"/>
    <xf numFmtId="164" fontId="26" fillId="0" borderId="21" xfId="0" applyFont="1" applyBorder="1" applyAlignment="1">
      <alignment wrapText="1"/>
    </xf>
    <xf numFmtId="164" fontId="26" fillId="0" borderId="22" xfId="0" applyFont="1" applyBorder="1"/>
    <xf numFmtId="164" fontId="26" fillId="0" borderId="0" xfId="0" applyFont="1"/>
    <xf numFmtId="164" fontId="27" fillId="0" borderId="0" xfId="0" applyFont="1"/>
    <xf numFmtId="164" fontId="4" fillId="0" borderId="0" xfId="0" applyFont="1" applyAlignment="1">
      <alignment vertical="center"/>
    </xf>
    <xf numFmtId="164" fontId="28" fillId="0" borderId="0" xfId="0" applyFont="1" applyAlignment="1">
      <alignment horizontal="left" vertical="center" indent="1" readingOrder="1"/>
    </xf>
    <xf numFmtId="164" fontId="23" fillId="0" borderId="0" xfId="0" applyFont="1" applyAlignment="1">
      <alignment vertical="center"/>
    </xf>
    <xf numFmtId="164" fontId="23" fillId="0" borderId="0" xfId="0" applyFont="1" applyAlignment="1">
      <alignment horizontal="left" vertical="center" indent="1" readingOrder="1"/>
    </xf>
    <xf numFmtId="164" fontId="29" fillId="0" borderId="0" xfId="0" applyFont="1"/>
    <xf numFmtId="164" fontId="23" fillId="0" borderId="0" xfId="0" applyFont="1" applyAlignment="1">
      <alignment horizontal="left" vertical="center" indent="3" readingOrder="1"/>
    </xf>
    <xf numFmtId="164" fontId="29" fillId="0" borderId="0" xfId="0" applyFont="1" applyAlignment="1">
      <alignment wrapText="1"/>
    </xf>
    <xf numFmtId="164" fontId="30" fillId="0" borderId="0" xfId="0" applyFont="1"/>
    <xf numFmtId="164" fontId="4" fillId="0" borderId="0" xfId="0" applyFont="1" applyAlignment="1">
      <alignment horizontal="left"/>
    </xf>
    <xf numFmtId="164" fontId="29" fillId="0" borderId="0" xfId="0" applyFont="1" applyAlignment="1">
      <alignment horizontal="left" indent="1"/>
    </xf>
    <xf numFmtId="164" fontId="31" fillId="0" borderId="0" xfId="0" applyFont="1"/>
    <xf numFmtId="164" fontId="5" fillId="0" borderId="0" xfId="2" applyFont="1" applyAlignment="1">
      <alignment vertical="center"/>
    </xf>
    <xf numFmtId="0" fontId="5" fillId="0" borderId="20" xfId="2" applyNumberFormat="1" applyFont="1" applyBorder="1" applyAlignment="1">
      <alignment horizontal="left" vertical="center"/>
    </xf>
    <xf numFmtId="164" fontId="5" fillId="0" borderId="21" xfId="2" quotePrefix="1" applyFont="1" applyBorder="1" applyAlignment="1">
      <alignment horizontal="left" vertical="center"/>
    </xf>
    <xf numFmtId="164" fontId="5" fillId="0" borderId="21" xfId="2" quotePrefix="1" applyFont="1" applyBorder="1" applyAlignment="1">
      <alignment horizontal="left" vertical="center" wrapText="1"/>
    </xf>
    <xf numFmtId="164" fontId="22" fillId="0" borderId="18" xfId="0" applyFont="1" applyBorder="1"/>
    <xf numFmtId="164" fontId="22" fillId="0" borderId="19" xfId="0" applyFont="1" applyBorder="1"/>
    <xf numFmtId="164" fontId="23" fillId="0" borderId="0" xfId="0" applyFont="1"/>
    <xf numFmtId="164" fontId="6" fillId="0" borderId="0" xfId="0" applyFont="1" applyAlignment="1">
      <alignment horizontal="left" wrapText="1"/>
    </xf>
    <xf numFmtId="164" fontId="5" fillId="0" borderId="0" xfId="0" applyFont="1" applyAlignment="1">
      <alignment horizontal="left" wrapText="1" indent="1"/>
    </xf>
    <xf numFmtId="168" fontId="22" fillId="0" borderId="0" xfId="0" applyNumberFormat="1" applyFont="1"/>
    <xf numFmtId="164" fontId="6" fillId="0" borderId="0" xfId="0" applyFont="1" applyAlignment="1">
      <alignment horizontal="left" vertical="top" wrapText="1"/>
    </xf>
    <xf numFmtId="164" fontId="59" fillId="0" borderId="0" xfId="0" applyFont="1" applyAlignment="1">
      <alignment horizontal="left" vertical="center" indent="1"/>
    </xf>
    <xf numFmtId="164" fontId="59" fillId="0" borderId="0" xfId="0" applyFont="1" applyAlignment="1">
      <alignment horizontal="left" vertical="center" indent="2"/>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0" fontId="58" fillId="0" borderId="21" xfId="6" applyFont="1" applyBorder="1" applyAlignment="1">
      <alignment horizontal="center" vertical="center" wrapText="1"/>
    </xf>
    <xf numFmtId="164" fontId="4" fillId="0" borderId="0" xfId="0" applyFont="1" applyAlignment="1">
      <alignment horizontal="left" wrapText="1" indent="1"/>
    </xf>
    <xf numFmtId="164" fontId="5" fillId="0" borderId="0" xfId="0" applyFont="1" applyAlignment="1">
      <alignment horizontal="center" vertical="center"/>
    </xf>
    <xf numFmtId="164" fontId="5" fillId="0" borderId="0" xfId="0" quotePrefix="1" applyFont="1" applyAlignment="1">
      <alignment horizontal="center" vertical="center"/>
    </xf>
    <xf numFmtId="164" fontId="62" fillId="0" borderId="0" xfId="0" applyFont="1" applyAlignment="1">
      <alignment horizontal="center" vertical="center"/>
    </xf>
    <xf numFmtId="164" fontId="63" fillId="0" borderId="0" xfId="0" applyFont="1" applyAlignment="1">
      <alignment horizontal="center" vertical="center"/>
    </xf>
    <xf numFmtId="164" fontId="5" fillId="0" borderId="0" xfId="3" applyFont="1" applyAlignment="1">
      <alignment horizontal="center" vertical="center"/>
    </xf>
    <xf numFmtId="164" fontId="5" fillId="0" borderId="0" xfId="0" applyFont="1" applyAlignment="1">
      <alignment horizontal="center"/>
    </xf>
    <xf numFmtId="164" fontId="5" fillId="0" borderId="0" xfId="0" applyFont="1" applyAlignment="1">
      <alignment horizontal="left" vertical="center"/>
    </xf>
    <xf numFmtId="164" fontId="5" fillId="0" borderId="0" xfId="2" applyFont="1" applyAlignment="1">
      <alignment horizontal="left" vertical="center"/>
    </xf>
    <xf numFmtId="164" fontId="62" fillId="0" borderId="0" xfId="0" applyFont="1" applyAlignment="1">
      <alignment horizontal="left" vertical="center"/>
    </xf>
    <xf numFmtId="164" fontId="63" fillId="0" borderId="0" xfId="0" applyFont="1" applyAlignment="1">
      <alignment horizontal="left" vertical="center"/>
    </xf>
    <xf numFmtId="164" fontId="5" fillId="0" borderId="0" xfId="3" applyFont="1" applyAlignment="1">
      <alignment horizontal="left" vertical="center"/>
    </xf>
    <xf numFmtId="0" fontId="5" fillId="0" borderId="0" xfId="0" quotePrefix="1" applyNumberFormat="1" applyFont="1" applyAlignment="1">
      <alignment horizontal="left"/>
    </xf>
    <xf numFmtId="164" fontId="66" fillId="0" borderId="0" xfId="4" applyFont="1" applyAlignment="1">
      <alignment horizontal="left" vertical="center" wrapText="1" indent="1"/>
    </xf>
    <xf numFmtId="164" fontId="6" fillId="0" borderId="0" xfId="4" applyFont="1" applyAlignment="1">
      <alignment horizontal="left" wrapText="1" indent="1"/>
    </xf>
    <xf numFmtId="164" fontId="65" fillId="0" borderId="0" xfId="4" applyFont="1"/>
    <xf numFmtId="164" fontId="4" fillId="0" borderId="0" xfId="0" applyFont="1" applyAlignment="1">
      <alignment horizontal="left" vertical="center" wrapText="1" indent="1"/>
    </xf>
    <xf numFmtId="164" fontId="5" fillId="6" borderId="0" xfId="0" applyFont="1" applyFill="1" applyAlignment="1">
      <alignment horizontal="center"/>
    </xf>
    <xf numFmtId="164" fontId="26" fillId="0" borderId="17" xfId="0" applyFont="1" applyBorder="1" applyAlignment="1">
      <alignment horizontal="center"/>
    </xf>
    <xf numFmtId="164" fontId="4" fillId="0" borderId="0" xfId="0" applyFont="1" applyAlignment="1">
      <alignment horizontal="left" wrapText="1"/>
    </xf>
    <xf numFmtId="164" fontId="26" fillId="0" borderId="18" xfId="0" applyFont="1" applyBorder="1" applyAlignment="1">
      <alignment horizontal="left"/>
    </xf>
    <xf numFmtId="164" fontId="0" fillId="0" borderId="0" xfId="0" applyAlignment="1">
      <alignment horizontal="left"/>
    </xf>
    <xf numFmtId="164" fontId="15" fillId="0" borderId="0" xfId="0" applyFont="1" applyAlignment="1">
      <alignment horizontal="left"/>
    </xf>
    <xf numFmtId="164" fontId="23" fillId="0" borderId="0" xfId="0" applyFont="1" applyAlignment="1">
      <alignment horizontal="left"/>
    </xf>
    <xf numFmtId="164" fontId="22" fillId="0" borderId="0" xfId="0" applyFont="1" applyAlignment="1">
      <alignment horizontal="left"/>
    </xf>
    <xf numFmtId="164" fontId="16" fillId="0" borderId="0" xfId="4" applyAlignment="1">
      <alignment horizontal="left"/>
    </xf>
    <xf numFmtId="164" fontId="17" fillId="0" borderId="0" xfId="0" applyFont="1" applyAlignment="1">
      <alignment horizontal="left"/>
    </xf>
    <xf numFmtId="164" fontId="5" fillId="0" borderId="0" xfId="0" applyFont="1" applyAlignment="1">
      <alignment vertical="center" wrapText="1"/>
    </xf>
    <xf numFmtId="164" fontId="5" fillId="0" borderId="0" xfId="0" applyFont="1" applyAlignment="1">
      <alignment vertical="center"/>
    </xf>
    <xf numFmtId="164" fontId="6" fillId="0" borderId="0" xfId="0" applyFont="1" applyAlignment="1">
      <alignment wrapText="1"/>
    </xf>
    <xf numFmtId="164" fontId="9" fillId="0" borderId="0" xfId="0" applyFont="1" applyAlignment="1">
      <alignment horizontal="left"/>
    </xf>
    <xf numFmtId="164" fontId="8" fillId="0" borderId="0" xfId="0" applyFont="1" applyAlignment="1">
      <alignment horizontal="left"/>
    </xf>
    <xf numFmtId="164" fontId="26" fillId="5" borderId="0" xfId="0" applyFont="1" applyFill="1"/>
    <xf numFmtId="164" fontId="33" fillId="8" borderId="12" xfId="0" applyFont="1" applyFill="1" applyBorder="1" applyAlignment="1">
      <alignment horizontal="left" vertical="center" indent="2"/>
    </xf>
    <xf numFmtId="164" fontId="26" fillId="8" borderId="12" xfId="0" applyFont="1" applyFill="1" applyBorder="1" applyAlignment="1">
      <alignment vertical="center"/>
    </xf>
    <xf numFmtId="164" fontId="26" fillId="8" borderId="12" xfId="0" applyFont="1" applyFill="1" applyBorder="1" applyAlignment="1">
      <alignment horizontal="center" vertical="center"/>
    </xf>
    <xf numFmtId="164" fontId="26" fillId="8" borderId="11" xfId="0" applyFont="1" applyFill="1" applyBorder="1" applyAlignment="1">
      <alignment vertical="center"/>
    </xf>
    <xf numFmtId="164" fontId="26" fillId="8" borderId="11" xfId="0" applyFont="1" applyFill="1" applyBorder="1" applyAlignment="1">
      <alignment horizontal="center" vertical="center"/>
    </xf>
    <xf numFmtId="164" fontId="33" fillId="8" borderId="0" xfId="0" applyFont="1" applyFill="1" applyAlignment="1">
      <alignment horizontal="left" indent="2"/>
    </xf>
    <xf numFmtId="164" fontId="4" fillId="8" borderId="0" xfId="0" applyFont="1" applyFill="1"/>
    <xf numFmtId="164" fontId="4" fillId="8" borderId="7" xfId="0" applyFont="1" applyFill="1" applyBorder="1"/>
    <xf numFmtId="164" fontId="26" fillId="8" borderId="6" xfId="0" applyFont="1" applyFill="1" applyBorder="1" applyAlignment="1">
      <alignment horizontal="left" vertical="center" indent="2"/>
    </xf>
    <xf numFmtId="164" fontId="26" fillId="8" borderId="6" xfId="0" applyFont="1" applyFill="1" applyBorder="1" applyAlignment="1">
      <alignment vertical="center"/>
    </xf>
    <xf numFmtId="164" fontId="26" fillId="8" borderId="6" xfId="0" applyFont="1" applyFill="1" applyBorder="1" applyAlignment="1">
      <alignment horizontal="center" vertical="center"/>
    </xf>
    <xf numFmtId="164" fontId="26" fillId="8" borderId="9" xfId="0" applyFont="1" applyFill="1" applyBorder="1" applyAlignment="1">
      <alignment vertical="center"/>
    </xf>
    <xf numFmtId="164" fontId="26" fillId="8" borderId="9" xfId="0" applyFont="1" applyFill="1" applyBorder="1" applyAlignment="1">
      <alignment horizontal="center" vertical="center"/>
    </xf>
    <xf numFmtId="164" fontId="34" fillId="10" borderId="4" xfId="0" applyFont="1" applyFill="1" applyBorder="1" applyAlignment="1">
      <alignment horizontal="center" vertical="center" wrapText="1"/>
    </xf>
    <xf numFmtId="164" fontId="34" fillId="10" borderId="0" xfId="0" applyFont="1" applyFill="1" applyAlignment="1">
      <alignment horizontal="center" vertical="center" wrapText="1"/>
    </xf>
    <xf numFmtId="164" fontId="34" fillId="10" borderId="7" xfId="0" applyFont="1" applyFill="1" applyBorder="1" applyAlignment="1">
      <alignment horizontal="center" vertical="center" wrapText="1"/>
    </xf>
    <xf numFmtId="164" fontId="26" fillId="6" borderId="38" xfId="0" applyFont="1" applyFill="1" applyBorder="1" applyAlignment="1">
      <alignment horizontal="center" vertical="center"/>
    </xf>
    <xf numFmtId="164" fontId="26" fillId="6" borderId="42" xfId="0" applyFont="1" applyFill="1" applyBorder="1" applyAlignment="1">
      <alignment horizontal="center" vertical="center"/>
    </xf>
    <xf numFmtId="164" fontId="26" fillId="6" borderId="10" xfId="0" applyFont="1" applyFill="1" applyBorder="1" applyAlignment="1">
      <alignment horizontal="center" vertical="center"/>
    </xf>
    <xf numFmtId="164" fontId="35" fillId="9" borderId="29" xfId="0" applyFont="1" applyFill="1" applyBorder="1" applyAlignment="1">
      <alignment horizontal="center" vertical="center" wrapText="1"/>
    </xf>
    <xf numFmtId="167" fontId="19" fillId="28" borderId="43" xfId="0" applyNumberFormat="1" applyFont="1" applyFill="1" applyBorder="1" applyAlignment="1">
      <alignment horizontal="center"/>
    </xf>
    <xf numFmtId="167" fontId="19" fillId="0" borderId="43" xfId="0" applyNumberFormat="1" applyFont="1" applyBorder="1" applyAlignment="1">
      <alignment horizontal="center"/>
    </xf>
    <xf numFmtId="164" fontId="35" fillId="9" borderId="15" xfId="0" applyFont="1" applyFill="1" applyBorder="1" applyAlignment="1">
      <alignment horizontal="center" vertical="center" wrapText="1"/>
    </xf>
    <xf numFmtId="167" fontId="19" fillId="0" borderId="16" xfId="0" applyNumberFormat="1" applyFont="1" applyBorder="1" applyAlignment="1">
      <alignment horizontal="center"/>
    </xf>
    <xf numFmtId="167" fontId="19" fillId="28" borderId="5" xfId="0" applyNumberFormat="1" applyFont="1" applyFill="1" applyBorder="1" applyAlignment="1">
      <alignment horizontal="center"/>
    </xf>
    <xf numFmtId="167" fontId="19" fillId="0" borderId="5" xfId="0" applyNumberFormat="1" applyFont="1" applyBorder="1" applyAlignment="1">
      <alignment horizontal="center"/>
    </xf>
    <xf numFmtId="167" fontId="19" fillId="21" borderId="40" xfId="0" applyNumberFormat="1" applyFont="1" applyFill="1" applyBorder="1" applyAlignment="1">
      <alignment horizontal="center"/>
    </xf>
    <xf numFmtId="164" fontId="38" fillId="12" borderId="15" xfId="0" quotePrefix="1" applyFont="1" applyFill="1" applyBorder="1" applyAlignment="1">
      <alignment horizontal="center" vertical="center" wrapText="1"/>
    </xf>
    <xf numFmtId="164" fontId="26" fillId="17" borderId="15" xfId="0" applyFont="1" applyFill="1" applyBorder="1" applyAlignment="1">
      <alignment horizontal="center" vertical="center" wrapText="1"/>
    </xf>
    <xf numFmtId="164" fontId="38" fillId="12" borderId="15" xfId="0" applyFont="1" applyFill="1" applyBorder="1" applyAlignment="1">
      <alignment horizontal="center" vertical="center" wrapText="1"/>
    </xf>
    <xf numFmtId="167" fontId="19" fillId="0" borderId="40" xfId="0" applyNumberFormat="1" applyFont="1" applyBorder="1" applyAlignment="1">
      <alignment horizontal="center"/>
    </xf>
    <xf numFmtId="167" fontId="19" fillId="21" borderId="5" xfId="0" applyNumberFormat="1" applyFont="1" applyFill="1" applyBorder="1" applyAlignment="1">
      <alignment horizontal="center"/>
    </xf>
    <xf numFmtId="164" fontId="35" fillId="26" borderId="15" xfId="0" applyFont="1" applyFill="1" applyBorder="1" applyAlignment="1">
      <alignment horizontal="center" vertical="center" wrapText="1"/>
    </xf>
    <xf numFmtId="164" fontId="38" fillId="12" borderId="32" xfId="0" applyFont="1" applyFill="1" applyBorder="1" applyAlignment="1">
      <alignment horizontal="center" vertical="center" wrapText="1"/>
    </xf>
    <xf numFmtId="164" fontId="38" fillId="27" borderId="32" xfId="0" applyFont="1" applyFill="1" applyBorder="1" applyAlignment="1">
      <alignment horizontal="center" vertical="center" wrapText="1"/>
    </xf>
    <xf numFmtId="164" fontId="38" fillId="27" borderId="14" xfId="0" applyFont="1" applyFill="1" applyBorder="1" applyAlignment="1">
      <alignment horizontal="center" vertical="center" wrapText="1"/>
    </xf>
    <xf numFmtId="164" fontId="34" fillId="10" borderId="8" xfId="0" applyFont="1" applyFill="1" applyBorder="1" applyAlignment="1">
      <alignment horizontal="center" vertical="center" wrapText="1"/>
    </xf>
    <xf numFmtId="164" fontId="34" fillId="10" borderId="6" xfId="0" applyFont="1" applyFill="1" applyBorder="1" applyAlignment="1">
      <alignment horizontal="center" vertical="center" wrapText="1"/>
    </xf>
    <xf numFmtId="164" fontId="34" fillId="10" borderId="9" xfId="0" applyFont="1" applyFill="1" applyBorder="1" applyAlignment="1">
      <alignment horizontal="center" vertical="center" wrapText="1"/>
    </xf>
    <xf numFmtId="167" fontId="19" fillId="21" borderId="31" xfId="0" applyNumberFormat="1" applyFont="1" applyFill="1" applyBorder="1" applyAlignment="1">
      <alignment horizontal="center"/>
    </xf>
    <xf numFmtId="167" fontId="19" fillId="0" borderId="39" xfId="0" applyNumberFormat="1" applyFont="1" applyBorder="1" applyAlignment="1">
      <alignment horizontal="center"/>
    </xf>
    <xf numFmtId="164" fontId="26" fillId="6" borderId="4" xfId="0" applyFont="1" applyFill="1" applyBorder="1" applyAlignment="1">
      <alignment horizontal="right" vertical="center"/>
    </xf>
    <xf numFmtId="164" fontId="26" fillId="29" borderId="3" xfId="0" applyFont="1" applyFill="1" applyBorder="1" applyAlignment="1">
      <alignment vertical="center"/>
    </xf>
    <xf numFmtId="164" fontId="40" fillId="29" borderId="12" xfId="0" applyFont="1" applyFill="1" applyBorder="1" applyAlignment="1">
      <alignment horizontal="left" vertical="center"/>
    </xf>
    <xf numFmtId="164" fontId="41" fillId="29" borderId="12" xfId="0" applyFont="1" applyFill="1" applyBorder="1" applyAlignment="1">
      <alignment horizontal="left" vertical="center"/>
    </xf>
    <xf numFmtId="164" fontId="41" fillId="29" borderId="11" xfId="0" applyFont="1" applyFill="1" applyBorder="1" applyAlignment="1">
      <alignment horizontal="left" vertical="center"/>
    </xf>
    <xf numFmtId="164" fontId="26" fillId="6" borderId="0" xfId="0" applyFont="1" applyFill="1" applyAlignment="1">
      <alignment horizontal="right" vertical="center"/>
    </xf>
    <xf numFmtId="164" fontId="35" fillId="29" borderId="12" xfId="0" applyFont="1" applyFill="1" applyBorder="1" applyAlignment="1">
      <alignment vertical="center"/>
    </xf>
    <xf numFmtId="164" fontId="42" fillId="29" borderId="12" xfId="0" applyFont="1" applyFill="1" applyBorder="1" applyAlignment="1">
      <alignment vertical="center"/>
    </xf>
    <xf numFmtId="164" fontId="42" fillId="29" borderId="11" xfId="0" applyFont="1" applyFill="1" applyBorder="1" applyAlignment="1">
      <alignment vertical="center"/>
    </xf>
    <xf numFmtId="164" fontId="26" fillId="29" borderId="4" xfId="0" applyFont="1" applyFill="1" applyBorder="1" applyAlignment="1">
      <alignment vertical="center"/>
    </xf>
    <xf numFmtId="164" fontId="26" fillId="29" borderId="0" xfId="0" applyFont="1" applyFill="1" applyAlignment="1">
      <alignment vertical="center"/>
    </xf>
    <xf numFmtId="164" fontId="43" fillId="29" borderId="0" xfId="0" applyFont="1" applyFill="1" applyAlignment="1">
      <alignment horizontal="left" vertical="center"/>
    </xf>
    <xf numFmtId="164" fontId="43" fillId="29" borderId="7" xfId="0" applyFont="1" applyFill="1" applyBorder="1" applyAlignment="1">
      <alignment horizontal="left" vertical="center"/>
    </xf>
    <xf numFmtId="164" fontId="44" fillId="29" borderId="0" xfId="0" applyFont="1" applyFill="1" applyAlignment="1">
      <alignment vertical="center"/>
    </xf>
    <xf numFmtId="164" fontId="45" fillId="29" borderId="0" xfId="0" applyFont="1" applyFill="1" applyAlignment="1">
      <alignment vertical="center"/>
    </xf>
    <xf numFmtId="164" fontId="45" fillId="29" borderId="7" xfId="0" applyFont="1" applyFill="1" applyBorder="1" applyAlignment="1">
      <alignment vertical="center"/>
    </xf>
    <xf numFmtId="164" fontId="26" fillId="29" borderId="0" xfId="0" applyFont="1" applyFill="1" applyAlignment="1">
      <alignment horizontal="left" vertical="center"/>
    </xf>
    <xf numFmtId="164" fontId="46" fillId="29" borderId="0" xfId="0" applyFont="1" applyFill="1" applyAlignment="1">
      <alignment horizontal="left" vertical="center"/>
    </xf>
    <xf numFmtId="164" fontId="46" fillId="29" borderId="7" xfId="0" applyFont="1" applyFill="1" applyBorder="1" applyAlignment="1">
      <alignment horizontal="left" vertical="center"/>
    </xf>
    <xf numFmtId="164" fontId="47" fillId="29" borderId="0" xfId="0" applyFont="1" applyFill="1" applyAlignment="1">
      <alignment vertical="center"/>
    </xf>
    <xf numFmtId="164" fontId="48" fillId="29" borderId="0" xfId="0" applyFont="1" applyFill="1" applyAlignment="1">
      <alignment vertical="center"/>
    </xf>
    <xf numFmtId="164" fontId="50" fillId="29" borderId="0" xfId="0" applyFont="1" applyFill="1" applyAlignment="1">
      <alignment vertical="center"/>
    </xf>
    <xf numFmtId="164" fontId="51" fillId="29" borderId="0" xfId="0" applyFont="1" applyFill="1" applyAlignment="1">
      <alignment horizontal="left" vertical="center" indent="1"/>
    </xf>
    <xf numFmtId="164" fontId="40" fillId="29" borderId="0" xfId="0" applyFont="1" applyFill="1" applyAlignment="1">
      <alignment vertical="center"/>
    </xf>
    <xf numFmtId="164" fontId="41" fillId="29" borderId="0" xfId="0" applyFont="1" applyFill="1" applyAlignment="1">
      <alignment vertical="center"/>
    </xf>
    <xf numFmtId="164" fontId="41" fillId="29" borderId="7" xfId="0" applyFont="1" applyFill="1" applyBorder="1" applyAlignment="1">
      <alignment vertical="center"/>
    </xf>
    <xf numFmtId="164" fontId="49" fillId="29" borderId="0" xfId="0" applyFont="1" applyFill="1" applyAlignment="1">
      <alignment vertical="center"/>
    </xf>
    <xf numFmtId="164" fontId="51" fillId="29" borderId="0" xfId="0" applyFont="1" applyFill="1" applyAlignment="1">
      <alignment vertical="center"/>
    </xf>
    <xf numFmtId="164" fontId="51" fillId="29" borderId="7" xfId="0" applyFont="1" applyFill="1" applyBorder="1" applyAlignment="1">
      <alignment horizontal="left" vertical="center" indent="1"/>
    </xf>
    <xf numFmtId="164" fontId="51" fillId="29" borderId="7" xfId="0" applyFont="1" applyFill="1" applyBorder="1" applyAlignment="1">
      <alignment vertical="center"/>
    </xf>
    <xf numFmtId="164" fontId="52" fillId="29" borderId="0" xfId="0" applyFont="1" applyFill="1" applyAlignment="1">
      <alignment vertical="center"/>
    </xf>
    <xf numFmtId="164" fontId="26" fillId="6" borderId="0" xfId="0" applyFont="1" applyFill="1" applyAlignment="1">
      <alignment horizontal="center" vertical="center"/>
    </xf>
    <xf numFmtId="164" fontId="52" fillId="29" borderId="0" xfId="0" applyFont="1" applyFill="1" applyAlignment="1">
      <alignment horizontal="left" vertical="center" indent="1"/>
    </xf>
    <xf numFmtId="164" fontId="26" fillId="6" borderId="0" xfId="0" applyFont="1" applyFill="1" applyAlignment="1">
      <alignment vertical="center"/>
    </xf>
    <xf numFmtId="164" fontId="26" fillId="6" borderId="7" xfId="0" applyFont="1" applyFill="1" applyBorder="1" applyAlignment="1">
      <alignment horizontal="center" vertical="center"/>
    </xf>
    <xf numFmtId="164" fontId="55" fillId="29" borderId="8" xfId="0" applyFont="1" applyFill="1" applyBorder="1" applyAlignment="1">
      <alignment horizontal="left" vertical="center"/>
    </xf>
    <xf numFmtId="164" fontId="40" fillId="29" borderId="6" xfId="0" applyFont="1" applyFill="1" applyBorder="1" applyAlignment="1">
      <alignment vertical="center"/>
    </xf>
    <xf numFmtId="164" fontId="51" fillId="29" borderId="6" xfId="0" applyFont="1" applyFill="1" applyBorder="1" applyAlignment="1">
      <alignment vertical="center"/>
    </xf>
    <xf numFmtId="164" fontId="51" fillId="29" borderId="9" xfId="0" applyFont="1" applyFill="1" applyBorder="1" applyAlignment="1">
      <alignment vertical="center"/>
    </xf>
    <xf numFmtId="164" fontId="53" fillId="29" borderId="8" xfId="0" applyFont="1" applyFill="1" applyBorder="1" applyAlignment="1">
      <alignment vertical="center"/>
    </xf>
    <xf numFmtId="164" fontId="50" fillId="29" borderId="6" xfId="0" applyFont="1" applyFill="1" applyBorder="1" applyAlignment="1">
      <alignment vertical="center"/>
    </xf>
    <xf numFmtId="164" fontId="51" fillId="29" borderId="6" xfId="0" applyFont="1" applyFill="1" applyBorder="1" applyAlignment="1">
      <alignment horizontal="left" vertical="center" indent="1"/>
    </xf>
    <xf numFmtId="164" fontId="51" fillId="29" borderId="9" xfId="0" applyFont="1" applyFill="1" applyBorder="1" applyAlignment="1">
      <alignment horizontal="left" vertical="center" indent="1"/>
    </xf>
    <xf numFmtId="164" fontId="26" fillId="0" borderId="0" xfId="0" applyFont="1" applyAlignment="1">
      <alignment horizontal="center"/>
    </xf>
    <xf numFmtId="164" fontId="21" fillId="6" borderId="3" xfId="0" applyFont="1" applyFill="1" applyBorder="1" applyAlignment="1">
      <alignment horizontal="center" vertical="center"/>
    </xf>
    <xf numFmtId="164" fontId="26" fillId="6" borderId="12" xfId="0" applyFont="1" applyFill="1" applyBorder="1" applyAlignment="1">
      <alignment vertical="center"/>
    </xf>
    <xf numFmtId="164" fontId="26" fillId="6" borderId="11" xfId="0" applyFont="1" applyFill="1" applyBorder="1" applyAlignment="1">
      <alignment vertical="center"/>
    </xf>
    <xf numFmtId="164" fontId="53" fillId="6" borderId="0" xfId="0" applyFont="1" applyFill="1" applyAlignment="1">
      <alignment horizontal="right" vertical="center"/>
    </xf>
    <xf numFmtId="164" fontId="56" fillId="6" borderId="6" xfId="0" applyFont="1" applyFill="1" applyBorder="1" applyAlignment="1">
      <alignment horizontal="center" vertical="center"/>
    </xf>
    <xf numFmtId="164" fontId="35" fillId="6" borderId="6" xfId="0" applyFont="1" applyFill="1" applyBorder="1" applyAlignment="1">
      <alignment horizontal="center" vertical="center"/>
    </xf>
    <xf numFmtId="164" fontId="26" fillId="6" borderId="6" xfId="0" applyFont="1" applyFill="1" applyBorder="1" applyAlignment="1">
      <alignment vertical="center"/>
    </xf>
    <xf numFmtId="164" fontId="35" fillId="6" borderId="9" xfId="0" applyFont="1" applyFill="1" applyBorder="1" applyAlignment="1">
      <alignment horizontal="center" vertical="center"/>
    </xf>
    <xf numFmtId="164" fontId="56" fillId="6" borderId="8" xfId="0" applyFont="1" applyFill="1" applyBorder="1" applyAlignment="1">
      <alignment horizontal="center" vertical="center"/>
    </xf>
    <xf numFmtId="164" fontId="54" fillId="6" borderId="4" xfId="0" applyFont="1" applyFill="1" applyBorder="1" applyAlignment="1">
      <alignment horizontal="right" vertical="center"/>
    </xf>
    <xf numFmtId="167" fontId="19" fillId="0" borderId="41" xfId="0" applyNumberFormat="1" applyFont="1" applyBorder="1" applyAlignment="1">
      <alignment horizontal="center"/>
    </xf>
    <xf numFmtId="167" fontId="19" fillId="0" borderId="30" xfId="0" applyNumberFormat="1" applyFont="1" applyBorder="1" applyAlignment="1">
      <alignment horizontal="center"/>
    </xf>
    <xf numFmtId="164" fontId="5" fillId="0" borderId="0" xfId="0" applyFont="1" applyAlignment="1">
      <alignment horizontal="lef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0" xfId="0" applyFont="1" applyAlignment="1">
      <alignment wrapText="1"/>
    </xf>
    <xf numFmtId="167" fontId="19" fillId="0" borderId="33" xfId="0" applyNumberFormat="1" applyFont="1" applyBorder="1" applyAlignment="1">
      <alignment horizontal="center"/>
    </xf>
    <xf numFmtId="164" fontId="6" fillId="22" borderId="0" xfId="0" applyFont="1" applyFill="1" applyAlignment="1">
      <alignment horizontal="left" wrapText="1" indent="1"/>
    </xf>
    <xf numFmtId="164" fontId="10" fillId="0" borderId="3" xfId="0" applyFont="1" applyBorder="1" applyAlignment="1">
      <alignment horizontal="center" wrapText="1"/>
    </xf>
    <xf numFmtId="164" fontId="10" fillId="0" borderId="12" xfId="0" applyFont="1" applyBorder="1" applyAlignment="1">
      <alignment horizontal="center" wrapText="1"/>
    </xf>
    <xf numFmtId="164" fontId="10" fillId="0" borderId="11" xfId="0" applyFont="1" applyBorder="1" applyAlignment="1">
      <alignment horizontal="center" wrapText="1"/>
    </xf>
    <xf numFmtId="164" fontId="10" fillId="0" borderId="8" xfId="0" applyFont="1" applyBorder="1" applyAlignment="1">
      <alignment horizontal="center" wrapText="1"/>
    </xf>
    <xf numFmtId="164" fontId="10" fillId="0" borderId="6" xfId="0" applyFont="1" applyBorder="1" applyAlignment="1">
      <alignment horizontal="center" wrapText="1"/>
    </xf>
    <xf numFmtId="164" fontId="10" fillId="0" borderId="9" xfId="0" applyFont="1" applyBorder="1" applyAlignment="1">
      <alignment horizontal="center" wrapText="1"/>
    </xf>
    <xf numFmtId="164" fontId="24" fillId="0" borderId="23" xfId="0" applyFont="1" applyBorder="1" applyAlignment="1">
      <alignment horizontal="left" vertical="top" wrapText="1" readingOrder="1"/>
    </xf>
    <xf numFmtId="164" fontId="24" fillId="0" borderId="24" xfId="0" applyFont="1" applyBorder="1" applyAlignment="1">
      <alignment horizontal="left" vertical="top" readingOrder="1"/>
    </xf>
    <xf numFmtId="164" fontId="24" fillId="0" borderId="1" xfId="0" applyFont="1" applyBorder="1" applyAlignment="1">
      <alignment horizontal="left" vertical="top" readingOrder="1"/>
    </xf>
    <xf numFmtId="164" fontId="24" fillId="0" borderId="25" xfId="0" applyFont="1" applyBorder="1" applyAlignment="1">
      <alignment horizontal="left" vertical="top" readingOrder="1"/>
    </xf>
    <xf numFmtId="164" fontId="24" fillId="0" borderId="0" xfId="0" applyFont="1" applyAlignment="1">
      <alignment horizontal="left" vertical="top" readingOrder="1"/>
    </xf>
    <xf numFmtId="164" fontId="24" fillId="0" borderId="26" xfId="0" applyFont="1" applyBorder="1" applyAlignment="1">
      <alignment horizontal="left" vertical="top" readingOrder="1"/>
    </xf>
    <xf numFmtId="164" fontId="24" fillId="0" borderId="27" xfId="0" applyFont="1" applyBorder="1" applyAlignment="1">
      <alignment horizontal="left" vertical="top" readingOrder="1"/>
    </xf>
    <xf numFmtId="164" fontId="24" fillId="0" borderId="28" xfId="0" applyFont="1" applyBorder="1" applyAlignment="1">
      <alignment horizontal="left" vertical="top" readingOrder="1"/>
    </xf>
    <xf numFmtId="164" fontId="24" fillId="0" borderId="2" xfId="0" applyFont="1" applyBorder="1" applyAlignment="1">
      <alignment horizontal="left" vertical="top" readingOrder="1"/>
    </xf>
    <xf numFmtId="164" fontId="10" fillId="0" borderId="8" xfId="0" applyFont="1" applyBorder="1" applyAlignment="1">
      <alignment horizontal="center"/>
    </xf>
    <xf numFmtId="164" fontId="10" fillId="0" borderId="6" xfId="0" applyFont="1" applyBorder="1" applyAlignment="1">
      <alignment horizontal="center"/>
    </xf>
    <xf numFmtId="164" fontId="10" fillId="0" borderId="9" xfId="0" applyFont="1" applyBorder="1" applyAlignment="1">
      <alignment horizontal="center"/>
    </xf>
    <xf numFmtId="164" fontId="10" fillId="0" borderId="8" xfId="0" applyFont="1" applyBorder="1" applyAlignment="1">
      <alignment horizontal="right"/>
    </xf>
    <xf numFmtId="164" fontId="10" fillId="0" borderId="6" xfId="0" applyFont="1" applyBorder="1" applyAlignment="1">
      <alignment horizontal="right"/>
    </xf>
    <xf numFmtId="168" fontId="10" fillId="0" borderId="6" xfId="0" applyNumberFormat="1" applyFont="1" applyBorder="1" applyAlignment="1">
      <alignment horizontal="left"/>
    </xf>
    <xf numFmtId="168" fontId="10" fillId="0" borderId="9" xfId="0" applyNumberFormat="1" applyFont="1" applyBorder="1" applyAlignment="1">
      <alignment horizontal="left"/>
    </xf>
    <xf numFmtId="164" fontId="5" fillId="0" borderId="21" xfId="2" applyFont="1" applyBorder="1" applyAlignment="1">
      <alignment horizontal="center" vertical="center" wrapText="1"/>
    </xf>
    <xf numFmtId="164" fontId="5" fillId="0" borderId="22" xfId="2" applyFont="1" applyBorder="1" applyAlignment="1">
      <alignment horizontal="center" vertical="center" wrapText="1"/>
    </xf>
    <xf numFmtId="168" fontId="10" fillId="0" borderId="8" xfId="0" applyNumberFormat="1" applyFont="1" applyBorder="1" applyAlignment="1">
      <alignment horizontal="center" wrapText="1"/>
    </xf>
    <xf numFmtId="168" fontId="10" fillId="0" borderId="6" xfId="0" applyNumberFormat="1" applyFont="1" applyBorder="1" applyAlignment="1">
      <alignment horizontal="center" wrapText="1"/>
    </xf>
    <xf numFmtId="168" fontId="10" fillId="0" borderId="9" xfId="0" applyNumberFormat="1" applyFont="1" applyBorder="1" applyAlignment="1">
      <alignment horizontal="center" wrapText="1"/>
    </xf>
    <xf numFmtId="164" fontId="5" fillId="0" borderId="0" xfId="0" applyFont="1" applyAlignment="1">
      <alignment horizontal="left" vertical="top"/>
    </xf>
    <xf numFmtId="164" fontId="5" fillId="0" borderId="0" xfId="0" applyFont="1" applyAlignment="1">
      <alignment horizontal="right" vertical="top"/>
    </xf>
    <xf numFmtId="165" fontId="5" fillId="0" borderId="0" xfId="0" applyNumberFormat="1" applyFont="1" applyAlignment="1">
      <alignment horizontal="right" vertical="top"/>
    </xf>
    <xf numFmtId="164" fontId="6" fillId="0" borderId="0" xfId="0" applyFont="1" applyAlignment="1">
      <alignment horizontal="right" vertical="top"/>
    </xf>
    <xf numFmtId="164" fontId="5" fillId="0" borderId="7" xfId="2" applyFont="1" applyBorder="1" applyAlignment="1">
      <alignment horizontal="left" vertical="center" wrapText="1"/>
    </xf>
    <xf numFmtId="164" fontId="5" fillId="0" borderId="9" xfId="2" applyFont="1" applyBorder="1" applyAlignment="1">
      <alignment horizontal="left" vertical="center" wrapText="1"/>
    </xf>
    <xf numFmtId="164" fontId="5" fillId="0" borderId="34" xfId="2" applyFont="1" applyBorder="1" applyAlignment="1">
      <alignment horizontal="center" vertical="center" wrapText="1"/>
    </xf>
    <xf numFmtId="164" fontId="5" fillId="0" borderId="35" xfId="2" applyFont="1" applyBorder="1" applyAlignment="1">
      <alignment horizontal="center" vertical="center" wrapText="1"/>
    </xf>
    <xf numFmtId="164" fontId="5" fillId="0" borderId="36" xfId="2" applyFont="1" applyBorder="1" applyAlignment="1">
      <alignment horizontal="center" vertical="center" wrapText="1"/>
    </xf>
    <xf numFmtId="164" fontId="5" fillId="0" borderId="37" xfId="2" applyFont="1" applyBorder="1" applyAlignment="1">
      <alignment horizontal="center" vertical="center" wrapText="1"/>
    </xf>
    <xf numFmtId="164" fontId="70" fillId="9" borderId="3" xfId="0" applyFont="1" applyFill="1" applyBorder="1" applyAlignment="1">
      <alignment horizontal="center" vertical="center" wrapText="1"/>
    </xf>
    <xf numFmtId="164" fontId="70" fillId="9" borderId="12" xfId="0" applyFont="1" applyFill="1" applyBorder="1" applyAlignment="1">
      <alignment horizontal="center" vertical="center" wrapText="1"/>
    </xf>
    <xf numFmtId="164" fontId="70" fillId="9" borderId="11" xfId="0" applyFont="1" applyFill="1" applyBorder="1" applyAlignment="1">
      <alignment horizontal="center" vertical="center" wrapText="1"/>
    </xf>
    <xf numFmtId="164" fontId="70" fillId="9" borderId="4" xfId="0" applyFont="1" applyFill="1" applyBorder="1" applyAlignment="1">
      <alignment horizontal="center" vertical="center" wrapText="1"/>
    </xf>
    <xf numFmtId="164" fontId="70" fillId="9" borderId="0" xfId="0" applyFont="1" applyFill="1" applyAlignment="1">
      <alignment horizontal="center" vertical="center" wrapText="1"/>
    </xf>
    <xf numFmtId="164" fontId="70" fillId="9" borderId="7" xfId="0" applyFont="1" applyFill="1" applyBorder="1" applyAlignment="1">
      <alignment horizontal="center" vertical="center" wrapText="1"/>
    </xf>
    <xf numFmtId="164" fontId="70" fillId="9" borderId="8" xfId="0" applyFont="1" applyFill="1" applyBorder="1" applyAlignment="1">
      <alignment horizontal="center" vertical="center" wrapText="1"/>
    </xf>
    <xf numFmtId="164" fontId="70" fillId="9" borderId="6" xfId="0" applyFont="1" applyFill="1" applyBorder="1" applyAlignment="1">
      <alignment horizontal="center" vertical="center" wrapText="1"/>
    </xf>
    <xf numFmtId="164" fontId="70" fillId="9" borderId="9" xfId="0" applyFont="1" applyFill="1" applyBorder="1" applyAlignment="1">
      <alignment horizontal="center" vertical="center" wrapText="1"/>
    </xf>
    <xf numFmtId="164" fontId="37" fillId="25" borderId="10" xfId="0" applyFont="1" applyFill="1" applyBorder="1" applyAlignment="1">
      <alignment horizontal="center" vertical="center" wrapText="1"/>
    </xf>
    <xf numFmtId="164" fontId="37" fillId="25" borderId="13" xfId="0" applyFont="1" applyFill="1" applyBorder="1" applyAlignment="1">
      <alignment horizontal="center" vertical="center" wrapText="1"/>
    </xf>
    <xf numFmtId="164" fontId="37" fillId="25" borderId="14" xfId="0" applyFont="1" applyFill="1" applyBorder="1" applyAlignment="1">
      <alignment horizontal="center" vertical="center" wrapText="1"/>
    </xf>
    <xf numFmtId="164" fontId="36" fillId="17" borderId="17" xfId="0" applyFont="1" applyFill="1" applyBorder="1" applyAlignment="1">
      <alignment horizontal="center" vertical="center" wrapText="1"/>
    </xf>
    <xf numFmtId="164" fontId="36" fillId="17" borderId="18" xfId="0" applyFont="1" applyFill="1" applyBorder="1" applyAlignment="1">
      <alignment horizontal="center" vertical="center" wrapText="1"/>
    </xf>
    <xf numFmtId="164" fontId="36" fillId="17" borderId="19" xfId="0" applyFont="1" applyFill="1" applyBorder="1" applyAlignment="1">
      <alignment horizontal="center" vertical="center" wrapText="1"/>
    </xf>
    <xf numFmtId="164" fontId="26" fillId="8" borderId="12" xfId="0" applyFont="1" applyFill="1" applyBorder="1" applyAlignment="1">
      <alignment horizontal="center" vertical="center" wrapText="1"/>
    </xf>
    <xf numFmtId="164" fontId="26" fillId="8" borderId="11" xfId="0" applyFont="1" applyFill="1" applyBorder="1" applyAlignment="1">
      <alignment horizontal="center" vertical="center" wrapText="1"/>
    </xf>
    <xf numFmtId="164" fontId="26" fillId="8" borderId="0" xfId="0" applyFont="1" applyFill="1" applyAlignment="1">
      <alignment horizontal="center" vertical="center" wrapText="1"/>
    </xf>
    <xf numFmtId="164" fontId="26" fillId="8" borderId="7" xfId="0" applyFont="1" applyFill="1" applyBorder="1" applyAlignment="1">
      <alignment horizontal="center" vertical="center" wrapText="1"/>
    </xf>
    <xf numFmtId="164" fontId="26" fillId="8" borderId="6" xfId="0" applyFont="1" applyFill="1" applyBorder="1" applyAlignment="1">
      <alignment horizontal="center" vertical="center" wrapText="1"/>
    </xf>
    <xf numFmtId="164" fontId="26" fillId="8" borderId="9" xfId="0" applyFont="1" applyFill="1" applyBorder="1" applyAlignment="1">
      <alignment horizontal="center" vertical="center" wrapText="1"/>
    </xf>
    <xf numFmtId="0" fontId="69" fillId="19" borderId="12" xfId="6" applyFont="1" applyFill="1" applyBorder="1" applyAlignment="1">
      <alignment horizontal="center" vertical="center" wrapText="1"/>
    </xf>
    <xf numFmtId="0" fontId="69" fillId="19" borderId="11" xfId="6" applyFont="1" applyFill="1" applyBorder="1" applyAlignment="1">
      <alignment horizontal="center" vertical="center" wrapText="1"/>
    </xf>
    <xf numFmtId="0" fontId="69" fillId="19" borderId="0" xfId="6" applyFont="1" applyFill="1" applyAlignment="1">
      <alignment horizontal="center" vertical="center" wrapText="1"/>
    </xf>
    <xf numFmtId="0" fontId="69" fillId="19" borderId="7" xfId="6" applyFont="1" applyFill="1" applyBorder="1" applyAlignment="1">
      <alignment horizontal="center" vertical="center" wrapText="1"/>
    </xf>
    <xf numFmtId="0" fontId="69" fillId="19" borderId="6" xfId="6" applyFont="1" applyFill="1" applyBorder="1" applyAlignment="1">
      <alignment horizontal="center" vertical="center" wrapText="1"/>
    </xf>
    <xf numFmtId="0" fontId="69" fillId="19" borderId="9" xfId="6" applyFont="1" applyFill="1" applyBorder="1" applyAlignment="1">
      <alignment horizontal="center" vertical="center" wrapText="1"/>
    </xf>
    <xf numFmtId="164" fontId="36" fillId="3" borderId="10" xfId="0" applyFont="1" applyFill="1" applyBorder="1" applyAlignment="1">
      <alignment horizontal="center" vertical="center" wrapText="1"/>
    </xf>
    <xf numFmtId="164" fontId="36" fillId="3" borderId="13" xfId="0" applyFont="1" applyFill="1" applyBorder="1" applyAlignment="1">
      <alignment horizontal="center" vertical="center" wrapText="1"/>
    </xf>
    <xf numFmtId="164" fontId="36" fillId="3" borderId="14" xfId="0" applyFont="1" applyFill="1" applyBorder="1" applyAlignment="1">
      <alignment horizontal="center" vertical="center" wrapText="1"/>
    </xf>
    <xf numFmtId="164" fontId="39" fillId="11" borderId="12" xfId="0" applyFont="1" applyFill="1" applyBorder="1" applyAlignment="1">
      <alignment horizontal="center" vertical="center" wrapText="1"/>
    </xf>
    <xf numFmtId="164" fontId="39" fillId="11" borderId="11" xfId="0" applyFont="1" applyFill="1" applyBorder="1" applyAlignment="1">
      <alignment horizontal="center" vertical="center" wrapText="1"/>
    </xf>
    <xf numFmtId="164" fontId="39" fillId="11" borderId="6" xfId="0" applyFont="1" applyFill="1" applyBorder="1" applyAlignment="1">
      <alignment horizontal="center" vertical="center" wrapText="1"/>
    </xf>
    <xf numFmtId="164" fontId="39" fillId="11" borderId="9" xfId="0" applyFont="1" applyFill="1" applyBorder="1" applyAlignment="1">
      <alignment horizontal="center" vertical="center" wrapText="1"/>
    </xf>
    <xf numFmtId="0" fontId="73" fillId="11" borderId="3" xfId="6" applyFont="1" applyFill="1" applyBorder="1" applyAlignment="1">
      <alignment horizontal="center" vertical="center" wrapText="1"/>
    </xf>
    <xf numFmtId="0" fontId="73" fillId="11" borderId="12" xfId="6" applyFont="1" applyFill="1" applyBorder="1" applyAlignment="1">
      <alignment horizontal="center" vertical="center" wrapText="1"/>
    </xf>
    <xf numFmtId="0" fontId="73" fillId="11" borderId="11" xfId="6" applyFont="1" applyFill="1" applyBorder="1" applyAlignment="1">
      <alignment horizontal="center" vertical="center" wrapText="1"/>
    </xf>
    <xf numFmtId="0" fontId="73" fillId="11" borderId="8" xfId="6" applyFont="1" applyFill="1" applyBorder="1" applyAlignment="1">
      <alignment horizontal="center" vertical="center" wrapText="1"/>
    </xf>
    <xf numFmtId="0" fontId="73" fillId="11" borderId="6" xfId="6" applyFont="1" applyFill="1" applyBorder="1" applyAlignment="1">
      <alignment horizontal="center" vertical="center" wrapText="1"/>
    </xf>
    <xf numFmtId="0" fontId="73" fillId="11" borderId="9" xfId="6" applyFont="1" applyFill="1" applyBorder="1" applyAlignment="1">
      <alignment horizontal="center" vertical="center" wrapText="1"/>
    </xf>
    <xf numFmtId="164" fontId="37" fillId="30" borderId="10" xfId="0" applyFont="1" applyFill="1" applyBorder="1" applyAlignment="1">
      <alignment horizontal="center" vertical="center" wrapText="1"/>
    </xf>
    <xf numFmtId="164" fontId="37" fillId="30" borderId="13" xfId="0" applyFont="1" applyFill="1" applyBorder="1" applyAlignment="1">
      <alignment horizontal="center" vertical="center" wrapText="1"/>
    </xf>
    <xf numFmtId="164" fontId="37" fillId="30" borderId="14" xfId="0" applyFont="1" applyFill="1" applyBorder="1" applyAlignment="1">
      <alignment horizontal="center" vertical="center" wrapText="1"/>
    </xf>
    <xf numFmtId="164" fontId="36" fillId="14" borderId="10" xfId="0" applyFont="1" applyFill="1" applyBorder="1" applyAlignment="1">
      <alignment horizontal="center" vertical="center" wrapText="1"/>
    </xf>
    <xf numFmtId="164" fontId="36" fillId="14" borderId="13" xfId="0" applyFont="1" applyFill="1" applyBorder="1" applyAlignment="1">
      <alignment horizontal="center" vertical="center" wrapText="1"/>
    </xf>
    <xf numFmtId="164" fontId="36" fillId="14" borderId="14" xfId="0" applyFont="1" applyFill="1" applyBorder="1" applyAlignment="1">
      <alignment horizontal="center" vertical="center" wrapText="1"/>
    </xf>
    <xf numFmtId="164" fontId="36" fillId="24" borderId="10" xfId="0" applyFont="1" applyFill="1" applyBorder="1" applyAlignment="1">
      <alignment horizontal="center" vertical="center" wrapText="1"/>
    </xf>
    <xf numFmtId="164" fontId="36" fillId="24" borderId="13" xfId="0" applyFont="1" applyFill="1" applyBorder="1" applyAlignment="1">
      <alignment horizontal="center" vertical="center" wrapText="1"/>
    </xf>
    <xf numFmtId="164" fontId="36" fillId="24" borderId="14" xfId="0" applyFont="1" applyFill="1" applyBorder="1" applyAlignment="1">
      <alignment horizontal="center" vertical="center" wrapText="1"/>
    </xf>
    <xf numFmtId="164" fontId="36" fillId="22" borderId="10" xfId="0" applyFont="1" applyFill="1" applyBorder="1" applyAlignment="1">
      <alignment horizontal="center" vertical="center" wrapText="1"/>
    </xf>
    <xf numFmtId="164" fontId="36" fillId="22" borderId="13" xfId="0" applyFont="1" applyFill="1" applyBorder="1" applyAlignment="1">
      <alignment horizontal="center" vertical="center" wrapText="1"/>
    </xf>
    <xf numFmtId="164" fontId="36" fillId="22" borderId="14" xfId="0" applyFont="1" applyFill="1" applyBorder="1" applyAlignment="1">
      <alignment horizontal="center" vertical="center" wrapText="1"/>
    </xf>
    <xf numFmtId="164" fontId="37" fillId="15" borderId="10" xfId="0" applyFont="1" applyFill="1" applyBorder="1" applyAlignment="1">
      <alignment horizontal="center" vertical="center" wrapText="1"/>
    </xf>
    <xf numFmtId="164" fontId="37" fillId="15" borderId="13" xfId="0" applyFont="1" applyFill="1" applyBorder="1" applyAlignment="1">
      <alignment horizontal="center" vertical="center" wrapText="1"/>
    </xf>
    <xf numFmtId="164" fontId="37" fillId="15" borderId="14" xfId="0" applyFont="1" applyFill="1" applyBorder="1" applyAlignment="1">
      <alignment horizontal="center" vertical="center" wrapText="1"/>
    </xf>
    <xf numFmtId="164" fontId="37" fillId="31" borderId="10" xfId="0" applyFont="1" applyFill="1" applyBorder="1" applyAlignment="1">
      <alignment horizontal="center" vertical="center" wrapText="1"/>
    </xf>
    <xf numFmtId="164" fontId="37" fillId="31" borderId="13" xfId="0" applyFont="1" applyFill="1" applyBorder="1" applyAlignment="1">
      <alignment horizontal="center" vertical="center" wrapText="1"/>
    </xf>
    <xf numFmtId="164" fontId="37" fillId="31" borderId="14" xfId="0" applyFont="1" applyFill="1" applyBorder="1" applyAlignment="1">
      <alignment horizontal="center" vertical="center" wrapText="1"/>
    </xf>
    <xf numFmtId="164" fontId="61" fillId="11" borderId="3" xfId="0" applyFont="1" applyFill="1" applyBorder="1" applyAlignment="1">
      <alignment horizontal="center" vertical="center" wrapText="1"/>
    </xf>
    <xf numFmtId="164" fontId="61" fillId="11" borderId="12" xfId="0" applyFont="1" applyFill="1" applyBorder="1" applyAlignment="1">
      <alignment horizontal="center" vertical="center" wrapText="1"/>
    </xf>
    <xf numFmtId="164" fontId="61" fillId="11" borderId="11" xfId="0" applyFont="1" applyFill="1" applyBorder="1" applyAlignment="1">
      <alignment horizontal="center" vertical="center" wrapText="1"/>
    </xf>
    <xf numFmtId="164" fontId="61" fillId="11" borderId="4" xfId="0" applyFont="1" applyFill="1" applyBorder="1" applyAlignment="1">
      <alignment horizontal="center" vertical="center" wrapText="1"/>
    </xf>
    <xf numFmtId="164" fontId="61" fillId="11" borderId="0" xfId="0" applyFont="1" applyFill="1" applyAlignment="1">
      <alignment horizontal="center" vertical="center" wrapText="1"/>
    </xf>
    <xf numFmtId="164" fontId="61" fillId="11" borderId="7" xfId="0" applyFont="1" applyFill="1" applyBorder="1" applyAlignment="1">
      <alignment horizontal="center" vertical="center" wrapText="1"/>
    </xf>
    <xf numFmtId="164" fontId="61" fillId="11" borderId="8" xfId="0" applyFont="1" applyFill="1" applyBorder="1" applyAlignment="1">
      <alignment horizontal="center" vertical="center" wrapText="1"/>
    </xf>
    <xf numFmtId="164" fontId="61" fillId="11" borderId="6" xfId="0" applyFont="1" applyFill="1" applyBorder="1" applyAlignment="1">
      <alignment horizontal="center" vertical="center" wrapText="1"/>
    </xf>
    <xf numFmtId="164" fontId="61" fillId="11" borderId="9" xfId="0" applyFont="1" applyFill="1" applyBorder="1" applyAlignment="1">
      <alignment horizontal="center" vertical="center" wrapText="1"/>
    </xf>
    <xf numFmtId="164" fontId="36" fillId="0" borderId="17" xfId="0" applyFont="1" applyBorder="1" applyAlignment="1">
      <alignment horizontal="center" vertical="center" wrapText="1"/>
    </xf>
    <xf numFmtId="164" fontId="36" fillId="0" borderId="18" xfId="0" applyFont="1" applyBorder="1" applyAlignment="1">
      <alignment horizontal="center" vertical="center" wrapText="1"/>
    </xf>
    <xf numFmtId="164" fontId="36" fillId="0" borderId="19" xfId="0" applyFont="1" applyBorder="1" applyAlignment="1">
      <alignment horizontal="center" vertical="center" wrapText="1"/>
    </xf>
    <xf numFmtId="164" fontId="32" fillId="7" borderId="10" xfId="0" applyFont="1" applyFill="1" applyBorder="1" applyAlignment="1">
      <alignment horizontal="center" vertical="center" wrapText="1"/>
    </xf>
    <xf numFmtId="164" fontId="32" fillId="7" borderId="13" xfId="0" applyFont="1" applyFill="1" applyBorder="1" applyAlignment="1">
      <alignment horizontal="center" vertical="center" wrapText="1"/>
    </xf>
    <xf numFmtId="164" fontId="26" fillId="6" borderId="12" xfId="0" applyFont="1" applyFill="1" applyBorder="1" applyAlignment="1">
      <alignment horizontal="center" vertical="center"/>
    </xf>
    <xf numFmtId="164" fontId="26" fillId="6" borderId="11" xfId="0" applyFont="1" applyFill="1" applyBorder="1" applyAlignment="1">
      <alignment horizontal="center" vertical="center"/>
    </xf>
    <xf numFmtId="164" fontId="26" fillId="6" borderId="3" xfId="0" applyFont="1" applyFill="1" applyBorder="1" applyAlignment="1">
      <alignment horizontal="center" vertical="center" wrapText="1"/>
    </xf>
    <xf numFmtId="164" fontId="26" fillId="6" borderId="12" xfId="0" applyFont="1" applyFill="1" applyBorder="1" applyAlignment="1">
      <alignment horizontal="center" vertical="center" wrapText="1"/>
    </xf>
    <xf numFmtId="164" fontId="26" fillId="6" borderId="11" xfId="0" applyFont="1" applyFill="1" applyBorder="1" applyAlignment="1">
      <alignment horizontal="center" vertical="center" wrapText="1"/>
    </xf>
    <xf numFmtId="169" fontId="26" fillId="6" borderId="6" xfId="0" applyNumberFormat="1" applyFont="1" applyFill="1" applyBorder="1" applyAlignment="1">
      <alignment horizontal="center" vertical="center"/>
    </xf>
    <xf numFmtId="169" fontId="26" fillId="6" borderId="9" xfId="0" applyNumberFormat="1" applyFont="1" applyFill="1" applyBorder="1" applyAlignment="1">
      <alignment horizontal="center" vertical="center"/>
    </xf>
    <xf numFmtId="0" fontId="58" fillId="0" borderId="20" xfId="6" applyFont="1" applyBorder="1" applyAlignment="1">
      <alignment horizontal="center" vertical="center" wrapText="1"/>
    </xf>
    <xf numFmtId="0" fontId="58" fillId="0" borderId="22" xfId="6" applyFont="1" applyBorder="1" applyAlignment="1">
      <alignment horizontal="center" vertical="center" wrapText="1"/>
    </xf>
    <xf numFmtId="169" fontId="26" fillId="6" borderId="6" xfId="0" applyNumberFormat="1" applyFont="1" applyFill="1" applyBorder="1" applyAlignment="1">
      <alignment horizontal="center" vertical="center" wrapText="1"/>
    </xf>
    <xf numFmtId="169" fontId="26" fillId="6" borderId="9" xfId="0" applyNumberFormat="1" applyFont="1" applyFill="1" applyBorder="1" applyAlignment="1">
      <alignment horizontal="center" vertical="center" wrapText="1"/>
    </xf>
    <xf numFmtId="164" fontId="37" fillId="16" borderId="10" xfId="0" applyFont="1" applyFill="1" applyBorder="1" applyAlignment="1">
      <alignment horizontal="center" vertical="center" wrapText="1"/>
    </xf>
    <xf numFmtId="164" fontId="37" fillId="16" borderId="13" xfId="0" applyFont="1" applyFill="1" applyBorder="1" applyAlignment="1">
      <alignment horizontal="center" vertical="center" wrapText="1"/>
    </xf>
    <xf numFmtId="164" fontId="37" fillId="16" borderId="14" xfId="0" applyFont="1" applyFill="1" applyBorder="1" applyAlignment="1">
      <alignment horizontal="center" vertical="center" wrapText="1"/>
    </xf>
    <xf numFmtId="169" fontId="26" fillId="6" borderId="8" xfId="0" applyNumberFormat="1" applyFont="1" applyFill="1" applyBorder="1" applyAlignment="1">
      <alignment horizontal="center" vertical="center" wrapText="1"/>
    </xf>
    <xf numFmtId="164" fontId="26" fillId="8" borderId="3" xfId="0" applyFont="1" applyFill="1" applyBorder="1" applyAlignment="1">
      <alignment horizontal="center" vertical="center" wrapText="1"/>
    </xf>
    <xf numFmtId="164" fontId="26" fillId="8" borderId="8" xfId="0" applyFont="1" applyFill="1" applyBorder="1" applyAlignment="1">
      <alignment horizontal="center" vertical="center" wrapText="1"/>
    </xf>
    <xf numFmtId="164" fontId="71" fillId="6" borderId="10" xfId="0" applyFont="1" applyFill="1" applyBorder="1" applyAlignment="1">
      <alignment horizontal="center" vertical="center" wrapText="1"/>
    </xf>
    <xf numFmtId="164" fontId="71" fillId="6" borderId="13" xfId="0" applyFont="1" applyFill="1" applyBorder="1" applyAlignment="1">
      <alignment horizontal="center" vertical="center"/>
    </xf>
    <xf numFmtId="164" fontId="71" fillId="6" borderId="14" xfId="0" applyFont="1" applyFill="1" applyBorder="1" applyAlignment="1">
      <alignment horizontal="center" vertical="center"/>
    </xf>
    <xf numFmtId="164" fontId="35" fillId="13" borderId="3" xfId="0" applyFont="1" applyFill="1" applyBorder="1" applyAlignment="1">
      <alignment horizontal="center" vertical="center" wrapText="1"/>
    </xf>
    <xf numFmtId="164" fontId="35" fillId="13" borderId="12" xfId="0" applyFont="1" applyFill="1" applyBorder="1" applyAlignment="1">
      <alignment horizontal="center" vertical="center" wrapText="1"/>
    </xf>
    <xf numFmtId="164" fontId="35" fillId="13" borderId="11" xfId="0" applyFont="1" applyFill="1" applyBorder="1" applyAlignment="1">
      <alignment horizontal="center" vertical="center" wrapText="1"/>
    </xf>
    <xf numFmtId="164" fontId="35" fillId="13" borderId="4" xfId="0" applyFont="1" applyFill="1" applyBorder="1" applyAlignment="1">
      <alignment horizontal="center" vertical="center" wrapText="1"/>
    </xf>
    <xf numFmtId="164" fontId="35" fillId="13" borderId="0" xfId="0" applyFont="1" applyFill="1" applyAlignment="1">
      <alignment horizontal="center" vertical="center" wrapText="1"/>
    </xf>
    <xf numFmtId="164" fontId="35" fillId="13" borderId="7" xfId="0" applyFont="1" applyFill="1" applyBorder="1" applyAlignment="1">
      <alignment horizontal="center" vertical="center" wrapText="1"/>
    </xf>
    <xf numFmtId="164" fontId="35" fillId="13" borderId="8" xfId="0" applyFont="1" applyFill="1" applyBorder="1" applyAlignment="1">
      <alignment horizontal="center" vertical="center" wrapText="1"/>
    </xf>
    <xf numFmtId="164" fontId="35" fillId="13" borderId="6" xfId="0" applyFont="1" applyFill="1" applyBorder="1" applyAlignment="1">
      <alignment horizontal="center" vertical="center" wrapText="1"/>
    </xf>
    <xf numFmtId="164" fontId="35" fillId="13" borderId="9" xfId="0" applyFont="1" applyFill="1" applyBorder="1" applyAlignment="1">
      <alignment horizontal="center" vertical="center" wrapText="1"/>
    </xf>
    <xf numFmtId="164" fontId="36" fillId="18" borderId="10" xfId="0" applyFont="1" applyFill="1" applyBorder="1" applyAlignment="1">
      <alignment horizontal="center" vertical="center" wrapText="1"/>
    </xf>
    <xf numFmtId="164" fontId="36" fillId="18" borderId="13" xfId="0" applyFont="1" applyFill="1" applyBorder="1" applyAlignment="1">
      <alignment horizontal="center" vertical="center" wrapText="1"/>
    </xf>
    <xf numFmtId="164" fontId="36" fillId="18" borderId="14" xfId="0" applyFont="1" applyFill="1" applyBorder="1" applyAlignment="1">
      <alignment horizontal="center" vertical="center" wrapText="1"/>
    </xf>
    <xf numFmtId="164" fontId="71" fillId="6" borderId="3" xfId="0" applyFont="1" applyFill="1" applyBorder="1" applyAlignment="1">
      <alignment horizontal="center" vertical="center"/>
    </xf>
    <xf numFmtId="164" fontId="71" fillId="6" borderId="12" xfId="0" applyFont="1" applyFill="1" applyBorder="1" applyAlignment="1">
      <alignment horizontal="center" vertical="center"/>
    </xf>
    <xf numFmtId="164" fontId="71" fillId="6" borderId="11" xfId="0" applyFont="1" applyFill="1" applyBorder="1" applyAlignment="1">
      <alignment horizontal="center" vertical="center"/>
    </xf>
    <xf numFmtId="164" fontId="71" fillId="6" borderId="8" xfId="0" applyFont="1" applyFill="1" applyBorder="1" applyAlignment="1">
      <alignment horizontal="center" vertical="center"/>
    </xf>
    <xf numFmtId="164" fontId="71" fillId="6" borderId="6" xfId="0" applyFont="1" applyFill="1" applyBorder="1" applyAlignment="1">
      <alignment horizontal="center" vertical="center"/>
    </xf>
    <xf numFmtId="164" fontId="71" fillId="6" borderId="9" xfId="0" applyFont="1" applyFill="1" applyBorder="1" applyAlignment="1">
      <alignment horizontal="center" vertical="center"/>
    </xf>
    <xf numFmtId="164" fontId="36" fillId="4" borderId="10" xfId="0" applyFont="1" applyFill="1" applyBorder="1" applyAlignment="1">
      <alignment horizontal="center" vertical="center" wrapText="1"/>
    </xf>
    <xf numFmtId="164" fontId="36" fillId="4" borderId="13" xfId="0" applyFont="1" applyFill="1" applyBorder="1" applyAlignment="1">
      <alignment horizontal="center" vertical="center" wrapText="1"/>
    </xf>
    <xf numFmtId="164" fontId="36" fillId="4" borderId="14" xfId="0" applyFont="1" applyFill="1" applyBorder="1" applyAlignment="1">
      <alignment horizontal="center" vertical="center" wrapText="1"/>
    </xf>
    <xf numFmtId="164" fontId="36" fillId="23" borderId="10" xfId="0" applyFont="1" applyFill="1" applyBorder="1" applyAlignment="1">
      <alignment horizontal="center" vertical="center" wrapText="1"/>
    </xf>
    <xf numFmtId="164" fontId="36" fillId="23" borderId="13" xfId="0" applyFont="1" applyFill="1" applyBorder="1" applyAlignment="1">
      <alignment horizontal="center" vertical="center" wrapText="1"/>
    </xf>
    <xf numFmtId="164" fontId="36" fillId="23" borderId="14" xfId="0" applyFont="1" applyFill="1" applyBorder="1" applyAlignment="1">
      <alignment horizontal="center" vertical="center" wrapText="1"/>
    </xf>
    <xf numFmtId="164" fontId="37" fillId="32" borderId="10" xfId="0" applyFont="1" applyFill="1" applyBorder="1" applyAlignment="1">
      <alignment horizontal="center" vertical="center" wrapText="1"/>
    </xf>
    <xf numFmtId="164" fontId="37" fillId="32" borderId="13" xfId="0" applyFont="1" applyFill="1" applyBorder="1" applyAlignment="1">
      <alignment horizontal="center" vertical="center" wrapText="1"/>
    </xf>
    <xf numFmtId="164" fontId="37" fillId="32" borderId="14" xfId="0" applyFont="1" applyFill="1" applyBorder="1" applyAlignment="1">
      <alignment horizontal="center" vertical="center" wrapText="1"/>
    </xf>
    <xf numFmtId="164" fontId="15" fillId="20" borderId="3" xfId="0" applyFont="1" applyFill="1" applyBorder="1" applyAlignment="1">
      <alignment horizontal="center" vertical="center" wrapText="1"/>
    </xf>
    <xf numFmtId="164" fontId="15" fillId="20" borderId="12" xfId="0" applyFont="1" applyFill="1" applyBorder="1" applyAlignment="1">
      <alignment horizontal="center" vertical="center" wrapText="1"/>
    </xf>
    <xf numFmtId="164" fontId="15" fillId="20" borderId="11" xfId="0" applyFont="1" applyFill="1" applyBorder="1" applyAlignment="1">
      <alignment horizontal="center" vertical="center" wrapText="1"/>
    </xf>
    <xf numFmtId="164" fontId="15" fillId="20" borderId="4" xfId="0" applyFont="1" applyFill="1" applyBorder="1" applyAlignment="1">
      <alignment horizontal="center" vertical="center" wrapText="1"/>
    </xf>
    <xf numFmtId="164" fontId="15" fillId="20" borderId="0" xfId="0" applyFont="1" applyFill="1" applyAlignment="1">
      <alignment horizontal="center" vertical="center" wrapText="1"/>
    </xf>
    <xf numFmtId="164" fontId="15" fillId="20" borderId="7" xfId="0" applyFont="1" applyFill="1" applyBorder="1" applyAlignment="1">
      <alignment horizontal="center" vertical="center" wrapText="1"/>
    </xf>
    <xf numFmtId="164" fontId="15" fillId="20" borderId="8" xfId="0" applyFont="1" applyFill="1" applyBorder="1" applyAlignment="1">
      <alignment horizontal="center" vertical="center" wrapText="1"/>
    </xf>
    <xf numFmtId="164" fontId="15" fillId="20" borderId="6" xfId="0" applyFont="1" applyFill="1" applyBorder="1" applyAlignment="1">
      <alignment horizontal="center" vertical="center" wrapText="1"/>
    </xf>
    <xf numFmtId="164" fontId="15" fillId="20" borderId="9" xfId="0" applyFont="1" applyFill="1" applyBorder="1" applyAlignment="1">
      <alignment horizontal="center" vertical="center" wrapText="1"/>
    </xf>
    <xf numFmtId="164" fontId="26" fillId="8" borderId="4" xfId="0" applyFont="1" applyFill="1" applyBorder="1" applyAlignment="1">
      <alignment horizontal="center" vertical="center" wrapText="1"/>
    </xf>
  </cellXfs>
  <cellStyles count="9">
    <cellStyle name="Euro" xfId="1" xr:uid="{00000000-0005-0000-0000-000000000000}"/>
    <cellStyle name="Hyperlink" xfId="4" builtinId="8" customBuiltin="1"/>
    <cellStyle name="Hyperlink 2" xfId="6" xr:uid="{CDC4224C-ADBD-4F0A-BC21-44CA658AC2EA}"/>
    <cellStyle name="Normal" xfId="0" builtinId="0"/>
    <cellStyle name="Normal 2" xfId="5" xr:uid="{EDAFCCC9-7EA5-453A-A9E9-8C513507127F}"/>
    <cellStyle name="Normal 3" xfId="7" xr:uid="{5A17443E-FC47-437C-8721-D17CA1094965}"/>
    <cellStyle name="Normal 4" xfId="8" xr:uid="{65118CAD-F07D-40E5-937C-664D107A7D9D}"/>
    <cellStyle name="Normal_00250r0P802-15_WG-Sep00 Meeting Objectives and Agenda" xfId="2" xr:uid="{00000000-0005-0000-0000-000003000000}"/>
    <cellStyle name="Normal_00250r0P802-15_WG-Sep00 Meeting Objectives and Agenda1" xfId="3" xr:uid="{00000000-0005-0000-0000-000004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CC99"/>
      <color rgb="FF808080"/>
      <color rgb="FFFFFF99"/>
      <color rgb="FF0000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tmp"/><Relationship Id="rId5" Type="http://schemas.openxmlformats.org/officeDocument/2006/relationships/image" Target="../media/image5.tmp"/><Relationship Id="rId10" Type="http://schemas.openxmlformats.org/officeDocument/2006/relationships/image" Target="../media/image10.tmp"/><Relationship Id="rId4" Type="http://schemas.openxmlformats.org/officeDocument/2006/relationships/image" Target="../media/image4.tmp"/><Relationship Id="rId9" Type="http://schemas.openxmlformats.org/officeDocument/2006/relationships/image" Target="../media/image9.tmp"/></Relationships>
</file>

<file path=xl/drawings/_rels/drawing2.xml.rels><?xml version="1.0" encoding="UTF-8" standalone="yes"?>
<Relationships xmlns="http://schemas.openxmlformats.org/package/2006/relationships"><Relationship Id="rId1" Type="http://schemas.openxmlformats.org/officeDocument/2006/relationships/image" Target="../media/image11.jpg"/></Relationships>
</file>

<file path=xl/drawings/_rels/drawing3.xml.rels><?xml version="1.0" encoding="UTF-8" standalone="yes"?>
<Relationships xmlns="http://schemas.openxmlformats.org/package/2006/relationships"><Relationship Id="rId3" Type="http://schemas.openxmlformats.org/officeDocument/2006/relationships/customXml" Target="../ink/ink2.xml"/><Relationship Id="rId2" Type="http://schemas.openxmlformats.org/officeDocument/2006/relationships/image" Target="../media/image8.png"/><Relationship Id="rId1" Type="http://schemas.openxmlformats.org/officeDocument/2006/relationships/customXml" Target="../ink/ink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343128</xdr:colOff>
      <xdr:row>60</xdr:row>
      <xdr:rowOff>97988</xdr:rowOff>
    </xdr:from>
    <xdr:to>
      <xdr:col>6</xdr:col>
      <xdr:colOff>618067</xdr:colOff>
      <xdr:row>78</xdr:row>
      <xdr:rowOff>157238</xdr:rowOff>
    </xdr:to>
    <xdr:pic>
      <xdr:nvPicPr>
        <xdr:cNvPr id="2" name="Picture 1">
          <a:extLst>
            <a:ext uri="{FF2B5EF4-FFF2-40B4-BE49-F238E27FC236}">
              <a16:creationId xmlns:a16="http://schemas.microsoft.com/office/drawing/2014/main" id="{B114C3C8-A4C0-644D-9E75-C2B29B1028DE}"/>
            </a:ext>
          </a:extLst>
        </xdr:cNvPr>
        <xdr:cNvPicPr>
          <a:picLocks noChangeAspect="1"/>
        </xdr:cNvPicPr>
      </xdr:nvPicPr>
      <xdr:blipFill>
        <a:blip xmlns:r="http://schemas.openxmlformats.org/officeDocument/2006/relationships" r:embed="rId1"/>
        <a:stretch>
          <a:fillRect/>
        </a:stretch>
      </xdr:blipFill>
      <xdr:spPr>
        <a:xfrm>
          <a:off x="343128" y="11854559"/>
          <a:ext cx="5108196" cy="3586222"/>
        </a:xfrm>
        <a:prstGeom prst="rect">
          <a:avLst/>
        </a:prstGeom>
      </xdr:spPr>
    </xdr:pic>
    <xdr:clientData/>
  </xdr:twoCellAnchor>
  <xdr:twoCellAnchor editAs="oneCell">
    <xdr:from>
      <xdr:col>7</xdr:col>
      <xdr:colOff>143813</xdr:colOff>
      <xdr:row>60</xdr:row>
      <xdr:rowOff>88297</xdr:rowOff>
    </xdr:from>
    <xdr:to>
      <xdr:col>13</xdr:col>
      <xdr:colOff>437140</xdr:colOff>
      <xdr:row>78</xdr:row>
      <xdr:rowOff>163286</xdr:rowOff>
    </xdr:to>
    <xdr:pic>
      <xdr:nvPicPr>
        <xdr:cNvPr id="3" name="Picture 2">
          <a:extLst>
            <a:ext uri="{FF2B5EF4-FFF2-40B4-BE49-F238E27FC236}">
              <a16:creationId xmlns:a16="http://schemas.microsoft.com/office/drawing/2014/main" id="{7FC6117A-B33D-C944-9B34-D82033936B6A}"/>
            </a:ext>
          </a:extLst>
        </xdr:cNvPr>
        <xdr:cNvPicPr>
          <a:picLocks noChangeAspect="1"/>
        </xdr:cNvPicPr>
      </xdr:nvPicPr>
      <xdr:blipFill>
        <a:blip xmlns:r="http://schemas.openxmlformats.org/officeDocument/2006/relationships" r:embed="rId2"/>
        <a:stretch>
          <a:fillRect/>
        </a:stretch>
      </xdr:blipFill>
      <xdr:spPr>
        <a:xfrm>
          <a:off x="5782613" y="11844868"/>
          <a:ext cx="5126584" cy="3601961"/>
        </a:xfrm>
        <a:prstGeom prst="rect">
          <a:avLst/>
        </a:prstGeom>
      </xdr:spPr>
    </xdr:pic>
    <xdr:clientData/>
  </xdr:twoCellAnchor>
  <xdr:twoCellAnchor editAs="oneCell">
    <xdr:from>
      <xdr:col>0</xdr:col>
      <xdr:colOff>414159</xdr:colOff>
      <xdr:row>79</xdr:row>
      <xdr:rowOff>151525</xdr:rowOff>
    </xdr:from>
    <xdr:to>
      <xdr:col>6</xdr:col>
      <xdr:colOff>600923</xdr:colOff>
      <xdr:row>99</xdr:row>
      <xdr:rowOff>123184</xdr:rowOff>
    </xdr:to>
    <xdr:pic>
      <xdr:nvPicPr>
        <xdr:cNvPr id="6" name="Picture 5">
          <a:extLst>
            <a:ext uri="{FF2B5EF4-FFF2-40B4-BE49-F238E27FC236}">
              <a16:creationId xmlns:a16="http://schemas.microsoft.com/office/drawing/2014/main" id="{8DC1F090-8A76-5D39-5F87-1AB2AFC2A8F3}"/>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9720" t="21613" r="22454" b="2088"/>
        <a:stretch/>
      </xdr:blipFill>
      <xdr:spPr>
        <a:xfrm>
          <a:off x="414159" y="15631011"/>
          <a:ext cx="5020021" cy="3890516"/>
        </a:xfrm>
        <a:prstGeom prst="rect">
          <a:avLst/>
        </a:prstGeom>
      </xdr:spPr>
    </xdr:pic>
    <xdr:clientData/>
  </xdr:twoCellAnchor>
  <xdr:twoCellAnchor editAs="oneCell">
    <xdr:from>
      <xdr:col>7</xdr:col>
      <xdr:colOff>14276</xdr:colOff>
      <xdr:row>79</xdr:row>
      <xdr:rowOff>151702</xdr:rowOff>
    </xdr:from>
    <xdr:to>
      <xdr:col>13</xdr:col>
      <xdr:colOff>342901</xdr:colOff>
      <xdr:row>99</xdr:row>
      <xdr:rowOff>154422</xdr:rowOff>
    </xdr:to>
    <xdr:pic>
      <xdr:nvPicPr>
        <xdr:cNvPr id="11" name="Picture 10">
          <a:extLst>
            <a:ext uri="{FF2B5EF4-FFF2-40B4-BE49-F238E27FC236}">
              <a16:creationId xmlns:a16="http://schemas.microsoft.com/office/drawing/2014/main" id="{82159F01-85CA-36BB-8D47-21918914F6EB}"/>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0495" t="21991" r="21685" b="1735"/>
        <a:stretch/>
      </xdr:blipFill>
      <xdr:spPr>
        <a:xfrm>
          <a:off x="5653076" y="15631188"/>
          <a:ext cx="5161882" cy="3921577"/>
        </a:xfrm>
        <a:prstGeom prst="rect">
          <a:avLst/>
        </a:prstGeom>
      </xdr:spPr>
    </xdr:pic>
    <xdr:clientData/>
  </xdr:twoCellAnchor>
  <xdr:twoCellAnchor editAs="oneCell">
    <xdr:from>
      <xdr:col>0</xdr:col>
      <xdr:colOff>406400</xdr:colOff>
      <xdr:row>100</xdr:row>
      <xdr:rowOff>50012</xdr:rowOff>
    </xdr:from>
    <xdr:to>
      <xdr:col>6</xdr:col>
      <xdr:colOff>596113</xdr:colOff>
      <xdr:row>120</xdr:row>
      <xdr:rowOff>40072</xdr:rowOff>
    </xdr:to>
    <xdr:pic>
      <xdr:nvPicPr>
        <xdr:cNvPr id="16" name="Picture 15">
          <a:extLst>
            <a:ext uri="{FF2B5EF4-FFF2-40B4-BE49-F238E27FC236}">
              <a16:creationId xmlns:a16="http://schemas.microsoft.com/office/drawing/2014/main" id="{A37375F4-76F6-E787-C5B2-A6FF2D4F6ACF}"/>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20177" t="20687" r="22417" b="2290"/>
        <a:stretch/>
      </xdr:blipFill>
      <xdr:spPr>
        <a:xfrm>
          <a:off x="406400" y="19644298"/>
          <a:ext cx="5022970" cy="3908917"/>
        </a:xfrm>
        <a:prstGeom prst="rect">
          <a:avLst/>
        </a:prstGeom>
      </xdr:spPr>
    </xdr:pic>
    <xdr:clientData/>
  </xdr:twoCellAnchor>
  <xdr:twoCellAnchor editAs="oneCell">
    <xdr:from>
      <xdr:col>0</xdr:col>
      <xdr:colOff>337459</xdr:colOff>
      <xdr:row>0</xdr:row>
      <xdr:rowOff>108857</xdr:rowOff>
    </xdr:from>
    <xdr:to>
      <xdr:col>6</xdr:col>
      <xdr:colOff>239488</xdr:colOff>
      <xdr:row>18</xdr:row>
      <xdr:rowOff>121864</xdr:rowOff>
    </xdr:to>
    <xdr:pic>
      <xdr:nvPicPr>
        <xdr:cNvPr id="9" name="Picture 8">
          <a:extLst>
            <a:ext uri="{FF2B5EF4-FFF2-40B4-BE49-F238E27FC236}">
              <a16:creationId xmlns:a16="http://schemas.microsoft.com/office/drawing/2014/main" id="{9B5CB838-00C4-8DB5-79D3-67CCA187115B}"/>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37459" y="108857"/>
          <a:ext cx="4735286" cy="3539978"/>
        </a:xfrm>
        <a:prstGeom prst="rect">
          <a:avLst/>
        </a:prstGeom>
      </xdr:spPr>
    </xdr:pic>
    <xdr:clientData/>
  </xdr:twoCellAnchor>
  <xdr:twoCellAnchor editAs="oneCell">
    <xdr:from>
      <xdr:col>7</xdr:col>
      <xdr:colOff>256397</xdr:colOff>
      <xdr:row>0</xdr:row>
      <xdr:rowOff>97972</xdr:rowOff>
    </xdr:from>
    <xdr:to>
      <xdr:col>13</xdr:col>
      <xdr:colOff>152895</xdr:colOff>
      <xdr:row>18</xdr:row>
      <xdr:rowOff>108858</xdr:rowOff>
    </xdr:to>
    <xdr:pic>
      <xdr:nvPicPr>
        <xdr:cNvPr id="14" name="Picture 13">
          <a:extLst>
            <a:ext uri="{FF2B5EF4-FFF2-40B4-BE49-F238E27FC236}">
              <a16:creationId xmlns:a16="http://schemas.microsoft.com/office/drawing/2014/main" id="{42C2934F-5707-A8D8-A3E3-E5BB6E6167C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5895197" y="97972"/>
          <a:ext cx="4729755" cy="3537857"/>
        </a:xfrm>
        <a:prstGeom prst="rect">
          <a:avLst/>
        </a:prstGeom>
      </xdr:spPr>
    </xdr:pic>
    <xdr:clientData/>
  </xdr:twoCellAnchor>
  <xdr:twoCellAnchor editAs="oneCell">
    <xdr:from>
      <xdr:col>0</xdr:col>
      <xdr:colOff>338680</xdr:colOff>
      <xdr:row>20</xdr:row>
      <xdr:rowOff>43543</xdr:rowOff>
    </xdr:from>
    <xdr:to>
      <xdr:col>6</xdr:col>
      <xdr:colOff>266109</xdr:colOff>
      <xdr:row>38</xdr:row>
      <xdr:rowOff>87085</xdr:rowOff>
    </xdr:to>
    <xdr:pic>
      <xdr:nvPicPr>
        <xdr:cNvPr id="17" name="Picture 16">
          <a:extLst>
            <a:ext uri="{FF2B5EF4-FFF2-40B4-BE49-F238E27FC236}">
              <a16:creationId xmlns:a16="http://schemas.microsoft.com/office/drawing/2014/main" id="{42913092-50F2-97D5-9848-C6411333917E}"/>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338680" y="3962400"/>
          <a:ext cx="4760686" cy="3570514"/>
        </a:xfrm>
        <a:prstGeom prst="rect">
          <a:avLst/>
        </a:prstGeom>
      </xdr:spPr>
    </xdr:pic>
    <xdr:clientData/>
  </xdr:twoCellAnchor>
  <xdr:twoCellAnchor editAs="oneCell">
    <xdr:from>
      <xdr:col>7</xdr:col>
      <xdr:colOff>250371</xdr:colOff>
      <xdr:row>20</xdr:row>
      <xdr:rowOff>43543</xdr:rowOff>
    </xdr:from>
    <xdr:to>
      <xdr:col>13</xdr:col>
      <xdr:colOff>192844</xdr:colOff>
      <xdr:row>38</xdr:row>
      <xdr:rowOff>76200</xdr:rowOff>
    </xdr:to>
    <xdr:pic>
      <xdr:nvPicPr>
        <xdr:cNvPr id="19" name="Picture 18">
          <a:extLst>
            <a:ext uri="{FF2B5EF4-FFF2-40B4-BE49-F238E27FC236}">
              <a16:creationId xmlns:a16="http://schemas.microsoft.com/office/drawing/2014/main" id="{1427F36C-8854-960B-DFC3-0236277923EA}"/>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5889171" y="3962400"/>
          <a:ext cx="4775730" cy="3559629"/>
        </a:xfrm>
        <a:prstGeom prst="rect">
          <a:avLst/>
        </a:prstGeom>
      </xdr:spPr>
    </xdr:pic>
    <xdr:clientData/>
  </xdr:twoCellAnchor>
  <xdr:twoCellAnchor editAs="oneCell">
    <xdr:from>
      <xdr:col>0</xdr:col>
      <xdr:colOff>348344</xdr:colOff>
      <xdr:row>40</xdr:row>
      <xdr:rowOff>43543</xdr:rowOff>
    </xdr:from>
    <xdr:to>
      <xdr:col>6</xdr:col>
      <xdr:colOff>295343</xdr:colOff>
      <xdr:row>58</xdr:row>
      <xdr:rowOff>76200</xdr:rowOff>
    </xdr:to>
    <xdr:pic>
      <xdr:nvPicPr>
        <xdr:cNvPr id="21" name="Picture 20">
          <a:extLst>
            <a:ext uri="{FF2B5EF4-FFF2-40B4-BE49-F238E27FC236}">
              <a16:creationId xmlns:a16="http://schemas.microsoft.com/office/drawing/2014/main" id="{DCB96C6C-0C27-9DB4-19C6-659496689B0E}"/>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348344" y="7881257"/>
          <a:ext cx="4780256" cy="35596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22860</xdr:colOff>
      <xdr:row>3</xdr:row>
      <xdr:rowOff>7620</xdr:rowOff>
    </xdr:from>
    <xdr:to>
      <xdr:col>7</xdr:col>
      <xdr:colOff>502920</xdr:colOff>
      <xdr:row>36</xdr:row>
      <xdr:rowOff>156902</xdr:rowOff>
    </xdr:to>
    <xdr:pic>
      <xdr:nvPicPr>
        <xdr:cNvPr id="4" name="Picture 3">
          <a:extLst>
            <a:ext uri="{FF2B5EF4-FFF2-40B4-BE49-F238E27FC236}">
              <a16:creationId xmlns:a16="http://schemas.microsoft.com/office/drawing/2014/main" id="{46B420E3-D5AA-BE16-4033-101761D1160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579120"/>
          <a:ext cx="8328660" cy="64357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1153240</xdr:colOff>
      <xdr:row>40</xdr:row>
      <xdr:rowOff>2600</xdr:rowOff>
    </xdr:from>
    <xdr:to>
      <xdr:col>2</xdr:col>
      <xdr:colOff>1153600</xdr:colOff>
      <xdr:row>40</xdr:row>
      <xdr:rowOff>2960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9B3E5D57-F9C5-2142-9456-503122FCDA31}"/>
                </a:ext>
              </a:extLst>
            </xdr14:cNvPr>
            <xdr14:cNvContentPartPr/>
          </xdr14:nvContentPartPr>
          <xdr14:nvPr macro=""/>
          <xdr14:xfrm>
            <a:off x="3363040" y="76226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twoCellAnchor>
  <xdr:oneCellAnchor>
    <xdr:from>
      <xdr:col>2</xdr:col>
      <xdr:colOff>1153240</xdr:colOff>
      <xdr:row>19</xdr:row>
      <xdr:rowOff>2600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3E4A75AB-2CE9-EB4C-9A94-C668290FAE01}"/>
                </a:ext>
              </a:extLst>
            </xdr14:cNvPr>
            <xdr14:cNvContentPartPr/>
          </xdr14:nvContentPartPr>
          <xdr14:nvPr macro=""/>
          <xdr14:xfrm>
            <a:off x="3363040" y="3622100"/>
            <a:ext cx="360" cy="360"/>
          </xdr14:xfrm>
        </xdr:contentPart>
      </mc:Choice>
      <mc:Fallback xmlns="">
        <xdr:pic>
          <xdr:nvPicPr>
            <xdr:cNvPr id="2" name="Ink 1">
              <a:extLst>
                <a:ext uri="{FF2B5EF4-FFF2-40B4-BE49-F238E27FC236}">
                  <a16:creationId xmlns:a16="http://schemas.microsoft.com/office/drawing/2014/main" id="{9B3E5D57-F9C5-2142-9456-503122FCDA31}"/>
                </a:ext>
              </a:extLst>
            </xdr:cNvPr>
            <xdr:cNvPicPr/>
          </xdr:nvPicPr>
          <xdr:blipFill>
            <a:blip xmlns:r="http://schemas.openxmlformats.org/officeDocument/2006/relationships" r:embed="rId2"/>
            <a:stretch>
              <a:fillRect/>
            </a:stretch>
          </xdr:blipFill>
          <xdr:spPr>
            <a:xfrm>
              <a:off x="2998440" y="967644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619125</xdr:colOff>
      <xdr:row>31</xdr:row>
      <xdr:rowOff>95250</xdr:rowOff>
    </xdr:to>
    <xdr:pic>
      <xdr:nvPicPr>
        <xdr:cNvPr id="2075" name="Picture 1" descr="C:\Users\bheile\Bobs Documents\eccfcdbi.jpg">
          <a:extLst>
            <a:ext uri="{FF2B5EF4-FFF2-40B4-BE49-F238E27FC236}">
              <a16:creationId xmlns:a16="http://schemas.microsoft.com/office/drawing/2014/main" id="{00000000-0008-0000-0300-00001B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715125" cy="6000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03-12T18:48:50.428"/>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1-11-02T14:13:52.80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hyperlink" Target="https://grouper.ieee.org/groups/802/15/pub/Meeting_Plan.html"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hyperlink" Target="https://mentor.ieee.org/myproject/Public/mytools/mob/slideset.pdf" TargetMode="External"/><Relationship Id="rId2" Type="http://schemas.openxmlformats.org/officeDocument/2006/relationships/hyperlink" Target="https://mentor.ieee.org/myproject/Public/mytools/mob/slideset.pdf" TargetMode="External"/><Relationship Id="rId1" Type="http://schemas.openxmlformats.org/officeDocument/2006/relationships/hyperlink" Target="https://mentor.ieee.org/myproject/Public/mytools/mob/slideset.pdf" TargetMode="External"/><Relationship Id="rId6" Type="http://schemas.openxmlformats.org/officeDocument/2006/relationships/printerSettings" Target="../printerSettings/printerSettings2.bin"/><Relationship Id="rId5" Type="http://schemas.openxmlformats.org/officeDocument/2006/relationships/hyperlink" Target="http://grouper.ieee.org/groups/802/15/calendar.html" TargetMode="External"/><Relationship Id="rId4" Type="http://schemas.openxmlformats.org/officeDocument/2006/relationships/hyperlink" Target="https://grouper.ieee.org/groups/802/15/pub/Meeting_Plan.htm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grouper.ieee.org/groups/802/15/calendar.html" TargetMode="External"/><Relationship Id="rId1" Type="http://schemas.openxmlformats.org/officeDocument/2006/relationships/hyperlink" Target="https://grouper.ieee.org/groups/802/15/pub/Meeting_Plan.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ieeesa.webex.com/ieeesa/j.php?MTID=m64d349ed52ad4e4cd25e7ba789783ee3" TargetMode="External"/><Relationship Id="rId13" Type="http://schemas.openxmlformats.org/officeDocument/2006/relationships/hyperlink" Target="https://ieeesa.webex.com/ieeesa/j.php?MTID=mc238fb737c46bfb49348c408dbce1cc5" TargetMode="External"/><Relationship Id="rId18" Type="http://schemas.openxmlformats.org/officeDocument/2006/relationships/hyperlink" Target="https://ieeesa.webex.com/ieeesa/j.php?MTID=ma776a3fe779ca23c668305dfdb126418" TargetMode="External"/><Relationship Id="rId3" Type="http://schemas.openxmlformats.org/officeDocument/2006/relationships/hyperlink" Target="https://ieeesa.webex.com/ieeesa/j.php?MTID=mc238fb737c46bfb49348c408dbce1cc5" TargetMode="External"/><Relationship Id="rId7" Type="http://schemas.openxmlformats.org/officeDocument/2006/relationships/hyperlink" Target="https://www.ieee802.org/802tele_calendar.html" TargetMode="External"/><Relationship Id="rId12" Type="http://schemas.openxmlformats.org/officeDocument/2006/relationships/hyperlink" Target="https://ieeesa.webex.com/ieeesa/j.php?MTID=m64d349ed52ad4e4cd25e7ba789783ee3" TargetMode="External"/><Relationship Id="rId17" Type="http://schemas.openxmlformats.org/officeDocument/2006/relationships/hyperlink" Target="https://ieeesa.webex.com/ieeesa/j.php?MTID=mc238fb737c46bfb49348c408dbce1cc5" TargetMode="External"/><Relationship Id="rId2" Type="http://schemas.openxmlformats.org/officeDocument/2006/relationships/hyperlink" Target="https://ieeesa.webex.com/ieeesa/j.php?MTID=m64d349ed52ad4e4cd25e7ba789783ee3" TargetMode="External"/><Relationship Id="rId16" Type="http://schemas.openxmlformats.org/officeDocument/2006/relationships/hyperlink" Target="https://ieeesa.webex.com/ieeesa/j.php?MTID=m64d349ed52ad4e4cd25e7ba789783ee3" TargetMode="External"/><Relationship Id="rId20" Type="http://schemas.openxmlformats.org/officeDocument/2006/relationships/printerSettings" Target="../printerSettings/printerSettings6.bin"/><Relationship Id="rId1" Type="http://schemas.openxmlformats.org/officeDocument/2006/relationships/hyperlink" Target="https://ieeesa.webex.com/ieeesa/j.php?MTID=ma776a3fe779ca23c668305dfdb126418" TargetMode="External"/><Relationship Id="rId6" Type="http://schemas.openxmlformats.org/officeDocument/2006/relationships/hyperlink" Target="https://www.ieee802.org/802tele_calendar.html" TargetMode="External"/><Relationship Id="rId11" Type="http://schemas.openxmlformats.org/officeDocument/2006/relationships/hyperlink" Target="https://ieeesa.webex.com/ieeesa/j.php?MTID=m5e088fe846b52d664eec40374458986a" TargetMode="External"/><Relationship Id="rId5" Type="http://schemas.openxmlformats.org/officeDocument/2006/relationships/hyperlink" Target="https://ieeesa.webex.com/ieeesa/j.php?MTID=m5e088fe846b52d664eec40374458986a" TargetMode="External"/><Relationship Id="rId15" Type="http://schemas.openxmlformats.org/officeDocument/2006/relationships/hyperlink" Target="https://ieeesa.webex.com/ieeesa/j.php?MTID=m5e088fe846b52d664eec40374458986a" TargetMode="External"/><Relationship Id="rId10" Type="http://schemas.openxmlformats.org/officeDocument/2006/relationships/hyperlink" Target="https://ieeesa.webex.com/ieeesa/j.php?MTID=ma776a3fe779ca23c668305dfdb126418" TargetMode="External"/><Relationship Id="rId19" Type="http://schemas.openxmlformats.org/officeDocument/2006/relationships/hyperlink" Target="https://ieeesa.webex.com/ieeesa/j.php?MTID=m5e088fe846b52d664eec40374458986a" TargetMode="External"/><Relationship Id="rId4" Type="http://schemas.openxmlformats.org/officeDocument/2006/relationships/hyperlink" Target="https://ieeesa.webex.com/ieeesa/j.php?MTID=ma776a3fe779ca23c668305dfdb126418" TargetMode="External"/><Relationship Id="rId9" Type="http://schemas.openxmlformats.org/officeDocument/2006/relationships/hyperlink" Target="https://ieeesa.webex.com/ieeesa/j.php?MTID=mc238fb737c46bfb49348c408dbce1cc5" TargetMode="External"/><Relationship Id="rId14" Type="http://schemas.openxmlformats.org/officeDocument/2006/relationships/hyperlink" Target="https://ieeesa.webex.com/ieeesa/j.php?MTID=ma776a3fe779ca23c668305dfdb1264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zoomScale="150" zoomScaleNormal="150" workbookViewId="0"/>
  </sheetViews>
  <sheetFormatPr defaultColWidth="8.75" defaultRowHeight="12.5" x14ac:dyDescent="0.25"/>
  <sheetData/>
  <phoneticPr fontId="0" type="noConversion"/>
  <pageMargins left="0.75" right="0.75" top="1" bottom="1" header="0.5" footer="0.5"/>
  <pageSetup orientation="landscape" horizontalDpi="0" verticalDpi="0"/>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69965-1204-5540-BBEF-29B15F8CCBD7}">
  <dimension ref="A1:I117"/>
  <sheetViews>
    <sheetView zoomScaleNormal="100" workbookViewId="0">
      <pane xSplit="2" ySplit="3" topLeftCell="C4" activePane="bottomRight" state="frozen"/>
      <selection pane="topRight" activeCell="C1" sqref="C1"/>
      <selection pane="bottomLeft" activeCell="A4" sqref="A4"/>
      <selection pane="bottomRight" activeCell="A4" sqref="A4"/>
    </sheetView>
  </sheetViews>
  <sheetFormatPr defaultColWidth="10.6640625" defaultRowHeight="15" customHeight="1" x14ac:dyDescent="0.25"/>
  <cols>
    <col min="1" max="1" width="15.58203125" customWidth="1"/>
    <col min="2" max="2" width="10.4140625" customWidth="1"/>
    <col min="3" max="3" width="60.58203125" customWidth="1"/>
  </cols>
  <sheetData>
    <row r="1" spans="1:9" s="7" customFormat="1" ht="15" customHeight="1" x14ac:dyDescent="0.35">
      <c r="A1" s="216" t="str">
        <f>Registration!A1</f>
        <v>149th IEEE 802.15 WSN Session</v>
      </c>
      <c r="B1" s="217"/>
      <c r="C1" s="218"/>
      <c r="D1"/>
      <c r="E1"/>
      <c r="F1"/>
      <c r="G1"/>
      <c r="H1"/>
      <c r="I1" s="9"/>
    </row>
    <row r="2" spans="1:9" s="7" customFormat="1" ht="15" customHeight="1" thickBot="1" x14ac:dyDescent="0.4">
      <c r="A2" s="219" t="s">
        <v>53</v>
      </c>
      <c r="B2" s="220"/>
      <c r="C2" s="221"/>
      <c r="D2"/>
      <c r="E2"/>
      <c r="F2"/>
      <c r="G2"/>
      <c r="H2"/>
      <c r="I2" s="10"/>
    </row>
    <row r="3" spans="1:9" s="39" customFormat="1" ht="15" customHeight="1" thickBot="1" x14ac:dyDescent="0.35">
      <c r="A3" s="48" t="s">
        <v>18</v>
      </c>
      <c r="B3" s="49" t="s">
        <v>19</v>
      </c>
      <c r="C3" s="50" t="s">
        <v>50</v>
      </c>
      <c r="D3"/>
      <c r="E3"/>
      <c r="F3"/>
      <c r="G3"/>
      <c r="H3"/>
    </row>
    <row r="4" spans="1:9" s="39" customFormat="1" ht="15" customHeight="1" x14ac:dyDescent="0.3">
      <c r="A4" s="63" t="s">
        <v>120</v>
      </c>
      <c r="B4" s="51"/>
      <c r="C4" s="53"/>
      <c r="D4"/>
      <c r="E4"/>
      <c r="F4"/>
      <c r="G4"/>
      <c r="H4"/>
    </row>
    <row r="5" spans="1:9" s="39" customFormat="1" ht="15" customHeight="1" x14ac:dyDescent="0.3">
      <c r="A5" s="51"/>
      <c r="B5" s="51"/>
      <c r="C5" s="53"/>
      <c r="D5" s="51"/>
      <c r="E5" s="51"/>
      <c r="F5" s="51"/>
      <c r="G5" s="51"/>
    </row>
    <row r="6" spans="1:9" s="39" customFormat="1" ht="15" customHeight="1" x14ac:dyDescent="0.3">
      <c r="A6" s="51"/>
      <c r="B6" s="51"/>
      <c r="C6" s="53"/>
      <c r="D6" s="51"/>
      <c r="E6" s="51"/>
      <c r="G6" s="51"/>
    </row>
    <row r="7" spans="1:9" s="39" customFormat="1" ht="15" customHeight="1" x14ac:dyDescent="0.3">
      <c r="A7" s="51"/>
      <c r="B7" s="51"/>
      <c r="C7" s="53"/>
      <c r="D7" s="51"/>
      <c r="E7" s="51"/>
      <c r="F7" s="54"/>
      <c r="G7" s="51"/>
    </row>
    <row r="8" spans="1:9" s="39" customFormat="1" ht="15" customHeight="1" x14ac:dyDescent="0.3">
      <c r="A8" s="51"/>
      <c r="B8" s="51"/>
      <c r="C8" s="55"/>
      <c r="D8" s="51"/>
      <c r="E8" s="51"/>
      <c r="F8" s="54"/>
      <c r="G8" s="51"/>
    </row>
    <row r="9" spans="1:9" s="39" customFormat="1" ht="15" customHeight="1" x14ac:dyDescent="0.3">
      <c r="A9" s="51"/>
      <c r="B9" s="51"/>
      <c r="C9" s="55"/>
      <c r="D9" s="51"/>
      <c r="E9" s="51"/>
      <c r="F9" s="54"/>
      <c r="G9" s="51"/>
    </row>
    <row r="10" spans="1:9" s="39" customFormat="1" ht="15" customHeight="1" x14ac:dyDescent="0.3">
      <c r="A10" s="51"/>
      <c r="B10" s="51"/>
      <c r="C10" s="55"/>
      <c r="D10" s="51"/>
      <c r="E10" s="51"/>
      <c r="F10" s="54"/>
      <c r="G10" s="51"/>
    </row>
    <row r="11" spans="1:9" s="39" customFormat="1" ht="15" customHeight="1" x14ac:dyDescent="0.3">
      <c r="A11" s="51"/>
      <c r="B11" s="51"/>
      <c r="C11" s="55"/>
      <c r="D11" s="51"/>
      <c r="E11" s="51"/>
      <c r="F11" s="54"/>
      <c r="G11" s="51"/>
    </row>
    <row r="12" spans="1:9" s="39" customFormat="1" ht="15" customHeight="1" x14ac:dyDescent="0.3">
      <c r="A12" s="51"/>
      <c r="B12" s="51"/>
      <c r="D12" s="51"/>
      <c r="E12" s="51"/>
      <c r="F12" s="54"/>
      <c r="G12" s="51"/>
    </row>
    <row r="13" spans="1:9" s="39" customFormat="1" ht="15" customHeight="1" x14ac:dyDescent="0.3">
      <c r="A13" s="52"/>
      <c r="B13" s="51"/>
      <c r="C13" s="40"/>
      <c r="D13" s="51"/>
      <c r="E13" s="51"/>
      <c r="F13" s="51"/>
      <c r="G13" s="51"/>
    </row>
    <row r="14" spans="1:9" s="39" customFormat="1" ht="15" customHeight="1" x14ac:dyDescent="0.3">
      <c r="A14" s="51"/>
      <c r="B14" s="51"/>
      <c r="D14" s="51"/>
      <c r="E14" s="51"/>
      <c r="F14" s="51"/>
      <c r="G14" s="51"/>
    </row>
    <row r="15" spans="1:9" s="39" customFormat="1" ht="15" customHeight="1" x14ac:dyDescent="0.3">
      <c r="A15" s="52"/>
      <c r="B15" s="51"/>
      <c r="C15" s="40"/>
      <c r="D15" s="51"/>
      <c r="E15" s="51"/>
      <c r="F15" s="54"/>
      <c r="G15" s="51"/>
    </row>
    <row r="16" spans="1:9" s="39" customFormat="1" ht="15" customHeight="1" x14ac:dyDescent="0.3">
      <c r="A16" s="52"/>
      <c r="B16" s="51"/>
      <c r="C16" s="40"/>
      <c r="D16" s="51"/>
      <c r="E16" s="51"/>
      <c r="F16" s="54"/>
      <c r="G16" s="51"/>
    </row>
    <row r="17" spans="1:7" s="39" customFormat="1" ht="15" customHeight="1" x14ac:dyDescent="0.3">
      <c r="A17" s="51"/>
      <c r="B17" s="51"/>
      <c r="C17" s="40"/>
      <c r="D17" s="51"/>
      <c r="E17" s="56"/>
      <c r="F17" s="51"/>
      <c r="G17" s="51"/>
    </row>
    <row r="18" spans="1:7" s="39" customFormat="1" ht="15" customHeight="1" x14ac:dyDescent="0.3">
      <c r="A18" s="52"/>
      <c r="B18" s="51"/>
      <c r="C18" s="57"/>
      <c r="D18" s="51"/>
      <c r="E18" s="56"/>
      <c r="F18" s="51"/>
      <c r="G18" s="51"/>
    </row>
    <row r="19" spans="1:7" s="39" customFormat="1" ht="15" customHeight="1" x14ac:dyDescent="0.3">
      <c r="A19" s="52"/>
      <c r="B19" s="51"/>
      <c r="C19" s="57"/>
      <c r="D19" s="51"/>
      <c r="E19" s="58"/>
      <c r="F19" s="51"/>
      <c r="G19" s="51"/>
    </row>
    <row r="20" spans="1:7" s="39" customFormat="1" ht="15" customHeight="1" x14ac:dyDescent="0.3">
      <c r="A20" s="52"/>
      <c r="B20" s="51"/>
      <c r="C20" s="57"/>
      <c r="D20" s="51"/>
      <c r="E20" s="58"/>
      <c r="F20" s="51"/>
      <c r="G20" s="51"/>
    </row>
    <row r="21" spans="1:7" s="39" customFormat="1" ht="15" customHeight="1" x14ac:dyDescent="0.3">
      <c r="A21" s="52"/>
      <c r="B21" s="51"/>
      <c r="C21" s="57"/>
      <c r="D21" s="51"/>
      <c r="E21" s="58"/>
      <c r="F21" s="51"/>
      <c r="G21" s="51"/>
    </row>
    <row r="22" spans="1:7" s="39" customFormat="1" ht="15" customHeight="1" x14ac:dyDescent="0.3">
      <c r="A22" s="51"/>
      <c r="B22" s="51"/>
      <c r="D22" s="51"/>
      <c r="E22" s="58"/>
      <c r="F22" s="51"/>
      <c r="G22" s="51"/>
    </row>
    <row r="23" spans="1:7" s="39" customFormat="1" ht="15" customHeight="1" x14ac:dyDescent="0.3">
      <c r="A23" s="52"/>
      <c r="B23" s="51"/>
      <c r="C23" s="59"/>
      <c r="D23" s="51"/>
      <c r="E23" s="51"/>
      <c r="F23" s="51"/>
      <c r="G23" s="51"/>
    </row>
    <row r="24" spans="1:7" s="39" customFormat="1" ht="15" customHeight="1" x14ac:dyDescent="0.3">
      <c r="A24" s="51"/>
      <c r="B24" s="51"/>
      <c r="C24" s="60"/>
      <c r="D24" s="51"/>
      <c r="E24" s="51"/>
      <c r="F24" s="51"/>
      <c r="G24" s="51"/>
    </row>
    <row r="25" spans="1:7" s="39" customFormat="1" ht="15" customHeight="1" x14ac:dyDescent="0.3">
      <c r="A25" s="51"/>
      <c r="B25" s="51"/>
      <c r="C25" s="60"/>
      <c r="D25" s="51"/>
      <c r="E25" s="51"/>
      <c r="F25" s="51"/>
      <c r="G25" s="51"/>
    </row>
    <row r="26" spans="1:7" s="39" customFormat="1" ht="15" customHeight="1" x14ac:dyDescent="0.3">
      <c r="A26" s="52"/>
      <c r="B26" s="51"/>
      <c r="C26" s="40"/>
      <c r="D26" s="51"/>
      <c r="E26" s="51"/>
      <c r="F26" s="51"/>
      <c r="G26" s="51"/>
    </row>
    <row r="27" spans="1:7" s="39" customFormat="1" ht="15" customHeight="1" x14ac:dyDescent="0.3">
      <c r="C27" s="61"/>
      <c r="D27" s="51"/>
      <c r="E27" s="51"/>
      <c r="F27" s="51"/>
      <c r="G27" s="51"/>
    </row>
    <row r="28" spans="1:7" s="39" customFormat="1" ht="15" customHeight="1" x14ac:dyDescent="0.3">
      <c r="A28" s="51"/>
      <c r="B28" s="51"/>
      <c r="D28" s="51"/>
      <c r="E28" s="51"/>
      <c r="F28" s="51"/>
      <c r="G28" s="51"/>
    </row>
    <row r="29" spans="1:7" s="39" customFormat="1" ht="15" customHeight="1" x14ac:dyDescent="0.3">
      <c r="A29" s="52"/>
      <c r="B29" s="51"/>
      <c r="C29" s="40"/>
      <c r="D29" s="51"/>
      <c r="E29" s="51"/>
      <c r="F29" s="51"/>
      <c r="G29" s="51"/>
    </row>
    <row r="30" spans="1:7" s="39" customFormat="1" ht="15" customHeight="1" x14ac:dyDescent="0.3">
      <c r="A30" s="52"/>
      <c r="B30" s="51"/>
      <c r="C30" s="40"/>
      <c r="D30" s="51"/>
      <c r="E30" s="51"/>
      <c r="F30" s="51"/>
      <c r="G30" s="51"/>
    </row>
    <row r="31" spans="1:7" s="39" customFormat="1" ht="15" customHeight="1" x14ac:dyDescent="0.3">
      <c r="D31" s="51"/>
      <c r="E31" s="51"/>
      <c r="F31" s="51"/>
      <c r="G31" s="51"/>
    </row>
    <row r="32" spans="1:7" s="39" customFormat="1" ht="15" customHeight="1" x14ac:dyDescent="0.3">
      <c r="A32" s="52"/>
      <c r="B32" s="51"/>
      <c r="C32" s="59"/>
      <c r="D32" s="51"/>
      <c r="E32" s="51"/>
      <c r="F32" s="51"/>
      <c r="G32" s="51"/>
    </row>
    <row r="33" spans="1:7" s="39" customFormat="1" ht="15" customHeight="1" x14ac:dyDescent="0.3">
      <c r="A33" s="52"/>
      <c r="B33" s="51"/>
      <c r="C33" s="59"/>
      <c r="D33" s="51"/>
      <c r="E33" s="51"/>
      <c r="F33" s="51"/>
      <c r="G33" s="51"/>
    </row>
    <row r="34" spans="1:7" s="39" customFormat="1" ht="15" customHeight="1" x14ac:dyDescent="0.3">
      <c r="A34" s="52"/>
      <c r="B34" s="51"/>
      <c r="C34" s="59"/>
      <c r="D34" s="51"/>
      <c r="E34" s="51"/>
      <c r="F34" s="51"/>
      <c r="G34" s="51"/>
    </row>
    <row r="35" spans="1:7" s="39" customFormat="1" ht="15" customHeight="1" x14ac:dyDescent="0.3">
      <c r="A35" s="52"/>
      <c r="B35" s="51"/>
      <c r="C35" s="62"/>
      <c r="D35" s="51"/>
      <c r="E35" s="51"/>
      <c r="F35" s="51"/>
      <c r="G35" s="51"/>
    </row>
    <row r="36" spans="1:7" s="39" customFormat="1" ht="15" customHeight="1" x14ac:dyDescent="0.3">
      <c r="A36" s="51"/>
      <c r="B36" s="51"/>
      <c r="C36" s="59"/>
      <c r="D36" s="51"/>
      <c r="E36" s="51"/>
      <c r="F36" s="51"/>
      <c r="G36" s="51"/>
    </row>
    <row r="37" spans="1:7" s="39" customFormat="1" ht="15" customHeight="1" x14ac:dyDescent="0.3">
      <c r="A37" s="51"/>
      <c r="B37" s="51"/>
      <c r="C37" s="59"/>
      <c r="D37" s="51"/>
      <c r="E37" s="51"/>
      <c r="F37" s="51"/>
      <c r="G37" s="51"/>
    </row>
    <row r="38" spans="1:7" s="39" customFormat="1" ht="15" customHeight="1" x14ac:dyDescent="0.3">
      <c r="A38" s="51"/>
      <c r="B38" s="51"/>
      <c r="C38" s="62"/>
      <c r="D38" s="51"/>
      <c r="E38" s="51"/>
      <c r="F38" s="51"/>
      <c r="G38" s="51"/>
    </row>
    <row r="39" spans="1:7" s="39" customFormat="1" ht="15" customHeight="1" x14ac:dyDescent="0.3">
      <c r="A39" s="52"/>
      <c r="B39" s="51"/>
      <c r="C39" s="40"/>
      <c r="D39" s="51"/>
      <c r="E39" s="51"/>
      <c r="F39" s="51"/>
      <c r="G39" s="51"/>
    </row>
    <row r="40" spans="1:7" s="39" customFormat="1" ht="15" customHeight="1" x14ac:dyDescent="0.3">
      <c r="A40" s="51"/>
      <c r="B40" s="51"/>
      <c r="C40" s="40"/>
      <c r="D40" s="51"/>
      <c r="E40" s="51"/>
      <c r="F40" s="51"/>
      <c r="G40" s="51"/>
    </row>
    <row r="41" spans="1:7" s="39" customFormat="1" ht="15" customHeight="1" x14ac:dyDescent="0.3">
      <c r="A41" s="51"/>
      <c r="B41" s="51"/>
      <c r="C41" s="40"/>
      <c r="D41" s="51"/>
      <c r="E41" s="51"/>
      <c r="F41" s="51"/>
      <c r="G41" s="51"/>
    </row>
    <row r="42" spans="1:7" s="39" customFormat="1" ht="15" customHeight="1" x14ac:dyDescent="0.3">
      <c r="A42" s="51"/>
      <c r="B42" s="51"/>
      <c r="C42" s="40"/>
      <c r="D42" s="51"/>
      <c r="E42" s="51"/>
      <c r="F42" s="51"/>
      <c r="G42" s="51"/>
    </row>
    <row r="43" spans="1:7" s="39" customFormat="1" ht="15" customHeight="1" x14ac:dyDescent="0.3">
      <c r="A43" s="51"/>
      <c r="B43" s="51"/>
      <c r="C43" s="40"/>
      <c r="D43" s="51"/>
      <c r="E43" s="51"/>
      <c r="F43" s="51"/>
      <c r="G43" s="51"/>
    </row>
    <row r="44" spans="1:7" s="39" customFormat="1" ht="15" customHeight="1" x14ac:dyDescent="0.3">
      <c r="A44" s="51"/>
      <c r="B44" s="51"/>
      <c r="C44" s="40"/>
      <c r="D44" s="51"/>
      <c r="E44" s="51"/>
      <c r="F44" s="51"/>
      <c r="G44" s="51"/>
    </row>
    <row r="45" spans="1:7" s="39" customFormat="1" ht="15" customHeight="1" x14ac:dyDescent="0.3">
      <c r="A45" s="51"/>
      <c r="B45" s="51"/>
      <c r="C45" s="40"/>
      <c r="D45" s="51"/>
      <c r="E45" s="51"/>
      <c r="F45" s="51"/>
      <c r="G45" s="51"/>
    </row>
    <row r="46" spans="1:7" s="39" customFormat="1" ht="15" customHeight="1" x14ac:dyDescent="0.3">
      <c r="A46" s="52"/>
      <c r="B46" s="51"/>
      <c r="C46" s="63"/>
      <c r="D46" s="51"/>
      <c r="E46" s="51"/>
      <c r="F46" s="51"/>
      <c r="G46" s="51"/>
    </row>
    <row r="47" spans="1:7" s="39" customFormat="1" ht="15" customHeight="1" x14ac:dyDescent="0.3">
      <c r="A47" s="51"/>
      <c r="B47" s="51"/>
      <c r="C47" s="51"/>
      <c r="D47" s="51"/>
      <c r="E47" s="51"/>
      <c r="F47" s="51"/>
      <c r="G47" s="51"/>
    </row>
    <row r="48" spans="1:7" s="39" customFormat="1" ht="15" customHeight="1" x14ac:dyDescent="0.3">
      <c r="A48" s="52"/>
      <c r="B48" s="51"/>
      <c r="C48" s="40"/>
      <c r="D48" s="51"/>
      <c r="E48" s="51"/>
      <c r="F48" s="51"/>
      <c r="G48" s="51"/>
    </row>
    <row r="49" spans="1:7" s="39" customFormat="1" ht="15" customHeight="1" x14ac:dyDescent="0.3">
      <c r="A49" s="51"/>
      <c r="B49" s="51"/>
      <c r="C49" s="40"/>
      <c r="D49" s="51"/>
      <c r="E49" s="51"/>
      <c r="F49" s="51"/>
      <c r="G49" s="51"/>
    </row>
    <row r="50" spans="1:7" s="39" customFormat="1" ht="15" customHeight="1" x14ac:dyDescent="0.3">
      <c r="A50" s="51"/>
      <c r="B50" s="51"/>
      <c r="C50" s="40"/>
      <c r="D50" s="51"/>
      <c r="E50" s="51"/>
      <c r="F50" s="51"/>
      <c r="G50" s="51"/>
    </row>
    <row r="51" spans="1:7" s="39" customFormat="1" ht="15" customHeight="1" x14ac:dyDescent="0.3">
      <c r="A51" s="51"/>
      <c r="B51" s="51"/>
      <c r="D51" s="51"/>
      <c r="E51" s="51"/>
      <c r="F51" s="51"/>
      <c r="G51" s="51"/>
    </row>
    <row r="52" spans="1:7" s="39" customFormat="1" ht="15" customHeight="1" x14ac:dyDescent="0.3">
      <c r="A52" s="52"/>
      <c r="B52" s="51"/>
      <c r="C52" s="40"/>
      <c r="D52" s="51"/>
      <c r="E52" s="51"/>
      <c r="F52" s="51"/>
      <c r="G52" s="51"/>
    </row>
    <row r="53" spans="1:7" ht="15" customHeight="1" x14ac:dyDescent="0.4">
      <c r="A53" s="32"/>
      <c r="B53" s="32"/>
      <c r="C53" s="38"/>
      <c r="D53" s="32"/>
      <c r="E53" s="32"/>
      <c r="F53" s="32"/>
      <c r="G53" s="32"/>
    </row>
    <row r="54" spans="1:7" ht="15" customHeight="1" x14ac:dyDescent="0.4">
      <c r="D54" s="32"/>
      <c r="E54" s="32"/>
      <c r="F54" s="32"/>
      <c r="G54" s="32"/>
    </row>
    <row r="55" spans="1:7" ht="15" customHeight="1" x14ac:dyDescent="0.4">
      <c r="D55" s="32"/>
      <c r="E55" s="32"/>
      <c r="F55" s="32"/>
      <c r="G55" s="32"/>
    </row>
    <row r="56" spans="1:7" ht="15" customHeight="1" x14ac:dyDescent="0.4">
      <c r="D56" s="32"/>
      <c r="E56" s="32"/>
      <c r="F56" s="32"/>
      <c r="G56" s="32"/>
    </row>
    <row r="57" spans="1:7" ht="15" customHeight="1" x14ac:dyDescent="0.4">
      <c r="A57" s="32"/>
      <c r="B57" s="32"/>
      <c r="C57" s="32"/>
      <c r="D57" s="32"/>
      <c r="E57" s="32"/>
      <c r="F57" s="32"/>
      <c r="G57" s="32"/>
    </row>
    <row r="58" spans="1:7" ht="15" customHeight="1" x14ac:dyDescent="0.4">
      <c r="A58" s="32"/>
      <c r="B58" s="32"/>
      <c r="C58" s="32"/>
      <c r="D58" s="32"/>
      <c r="E58" s="32"/>
      <c r="F58" s="32"/>
      <c r="G58" s="32"/>
    </row>
    <row r="59" spans="1:7" ht="15" customHeight="1" x14ac:dyDescent="0.4">
      <c r="A59" s="32"/>
      <c r="B59" s="32"/>
      <c r="C59" s="32"/>
      <c r="D59" s="32"/>
      <c r="E59" s="32"/>
      <c r="F59" s="32"/>
      <c r="G59" s="32"/>
    </row>
    <row r="60" spans="1:7" ht="15" customHeight="1" x14ac:dyDescent="0.4">
      <c r="A60" s="32"/>
      <c r="B60" s="32"/>
      <c r="C60" s="32"/>
      <c r="D60" s="32"/>
      <c r="E60" s="32"/>
      <c r="F60" s="32"/>
      <c r="G60" s="32"/>
    </row>
    <row r="61" spans="1:7" ht="15" customHeight="1" x14ac:dyDescent="0.4">
      <c r="A61" s="32"/>
      <c r="B61" s="32"/>
      <c r="C61" s="32"/>
      <c r="D61" s="32"/>
      <c r="E61" s="32"/>
      <c r="F61" s="32"/>
      <c r="G61" s="32"/>
    </row>
    <row r="62" spans="1:7" ht="15" customHeight="1" x14ac:dyDescent="0.4">
      <c r="A62" s="32"/>
      <c r="B62" s="32"/>
      <c r="C62" s="32"/>
      <c r="D62" s="32"/>
      <c r="E62" s="32"/>
      <c r="F62" s="32"/>
      <c r="G62" s="32"/>
    </row>
    <row r="63" spans="1:7" ht="15" customHeight="1" x14ac:dyDescent="0.4">
      <c r="A63" s="32"/>
      <c r="B63" s="32"/>
      <c r="C63" s="32"/>
      <c r="D63" s="32"/>
      <c r="E63" s="32"/>
      <c r="F63" s="32"/>
      <c r="G63" s="32"/>
    </row>
    <row r="64" spans="1:7" ht="15" customHeight="1" x14ac:dyDescent="0.4">
      <c r="A64" s="32"/>
      <c r="B64" s="32"/>
      <c r="C64" s="32"/>
      <c r="D64" s="32"/>
      <c r="E64" s="32"/>
      <c r="F64" s="32"/>
      <c r="G64" s="32"/>
    </row>
    <row r="65" spans="1:7" ht="15" customHeight="1" x14ac:dyDescent="0.4">
      <c r="A65" s="32"/>
      <c r="B65" s="32"/>
      <c r="C65" s="32"/>
      <c r="D65" s="32"/>
      <c r="E65" s="32"/>
      <c r="F65" s="32"/>
      <c r="G65" s="32"/>
    </row>
    <row r="66" spans="1:7" ht="15" customHeight="1" x14ac:dyDescent="0.4">
      <c r="A66" s="32"/>
      <c r="B66" s="32"/>
      <c r="C66" s="32"/>
      <c r="D66" s="32"/>
      <c r="E66" s="32"/>
      <c r="F66" s="32"/>
      <c r="G66" s="32"/>
    </row>
    <row r="67" spans="1:7" ht="15" customHeight="1" x14ac:dyDescent="0.4">
      <c r="A67" s="32"/>
      <c r="B67" s="32"/>
      <c r="C67" s="32"/>
      <c r="D67" s="32"/>
      <c r="E67" s="32"/>
      <c r="F67" s="32"/>
      <c r="G67" s="32"/>
    </row>
    <row r="68" spans="1:7" ht="15" customHeight="1" x14ac:dyDescent="0.4">
      <c r="A68" s="32"/>
      <c r="B68" s="32"/>
      <c r="C68" s="32"/>
      <c r="D68" s="32"/>
      <c r="E68" s="32"/>
      <c r="F68" s="32"/>
      <c r="G68" s="32"/>
    </row>
    <row r="69" spans="1:7" ht="15" customHeight="1" x14ac:dyDescent="0.4">
      <c r="A69" s="32"/>
      <c r="B69" s="32"/>
      <c r="C69" s="32"/>
      <c r="D69" s="32"/>
      <c r="E69" s="32"/>
      <c r="F69" s="32"/>
      <c r="G69" s="32"/>
    </row>
    <row r="70" spans="1:7" ht="15" customHeight="1" x14ac:dyDescent="0.4">
      <c r="A70" s="32"/>
      <c r="B70" s="32"/>
      <c r="C70" s="32"/>
      <c r="D70" s="32"/>
      <c r="E70" s="32"/>
      <c r="F70" s="32"/>
      <c r="G70" s="32"/>
    </row>
    <row r="71" spans="1:7" ht="15" customHeight="1" x14ac:dyDescent="0.4">
      <c r="A71" s="32"/>
      <c r="B71" s="32"/>
      <c r="C71" s="32"/>
      <c r="D71" s="32"/>
      <c r="E71" s="32"/>
      <c r="F71" s="32"/>
      <c r="G71" s="32"/>
    </row>
    <row r="72" spans="1:7" ht="15" customHeight="1" x14ac:dyDescent="0.4">
      <c r="A72" s="32"/>
      <c r="B72" s="32"/>
      <c r="C72" s="32"/>
      <c r="D72" s="32"/>
      <c r="E72" s="32"/>
      <c r="F72" s="32"/>
      <c r="G72" s="32"/>
    </row>
    <row r="73" spans="1:7" ht="15" customHeight="1" x14ac:dyDescent="0.4">
      <c r="A73" s="32"/>
      <c r="B73" s="32"/>
      <c r="C73" s="32"/>
      <c r="D73" s="32"/>
      <c r="E73" s="32"/>
      <c r="F73" s="32"/>
      <c r="G73" s="32"/>
    </row>
    <row r="74" spans="1:7" ht="15" customHeight="1" x14ac:dyDescent="0.4">
      <c r="A74" s="32"/>
      <c r="B74" s="32"/>
      <c r="C74" s="32"/>
      <c r="D74" s="32"/>
      <c r="E74" s="32"/>
      <c r="F74" s="32"/>
      <c r="G74" s="32"/>
    </row>
    <row r="75" spans="1:7" ht="15" customHeight="1" x14ac:dyDescent="0.4">
      <c r="A75" s="32"/>
      <c r="B75" s="32"/>
      <c r="C75" s="32"/>
      <c r="D75" s="32"/>
      <c r="E75" s="32"/>
      <c r="F75" s="32"/>
      <c r="G75" s="32"/>
    </row>
    <row r="76" spans="1:7" ht="15" customHeight="1" x14ac:dyDescent="0.4">
      <c r="A76" s="32"/>
      <c r="B76" s="32"/>
      <c r="C76" s="32"/>
      <c r="D76" s="32"/>
      <c r="E76" s="32"/>
      <c r="F76" s="32"/>
      <c r="G76" s="32"/>
    </row>
    <row r="77" spans="1:7" ht="15" customHeight="1" x14ac:dyDescent="0.4">
      <c r="A77" s="32"/>
      <c r="B77" s="32"/>
      <c r="C77" s="32"/>
      <c r="D77" s="32"/>
      <c r="E77" s="32"/>
      <c r="F77" s="32"/>
      <c r="G77" s="32"/>
    </row>
    <row r="78" spans="1:7" ht="15" customHeight="1" x14ac:dyDescent="0.4">
      <c r="A78" s="32"/>
      <c r="B78" s="32"/>
      <c r="C78" s="32"/>
      <c r="D78" s="32"/>
      <c r="E78" s="32"/>
      <c r="F78" s="32"/>
      <c r="G78" s="32"/>
    </row>
    <row r="79" spans="1:7" ht="15" customHeight="1" x14ac:dyDescent="0.4">
      <c r="A79" s="32"/>
      <c r="B79" s="32"/>
      <c r="C79" s="32"/>
      <c r="D79" s="32"/>
      <c r="E79" s="32"/>
      <c r="F79" s="32"/>
      <c r="G79" s="32"/>
    </row>
    <row r="80" spans="1:7" ht="15" customHeight="1" x14ac:dyDescent="0.4">
      <c r="A80" s="32"/>
      <c r="B80" s="32"/>
      <c r="C80" s="32"/>
      <c r="D80" s="32"/>
      <c r="E80" s="32"/>
      <c r="F80" s="32"/>
      <c r="G80" s="32"/>
    </row>
    <row r="81" spans="1:7" ht="15" customHeight="1" x14ac:dyDescent="0.4">
      <c r="A81" s="32"/>
      <c r="B81" s="32"/>
      <c r="C81" s="32"/>
      <c r="D81" s="32"/>
      <c r="E81" s="32"/>
      <c r="F81" s="32"/>
      <c r="G81" s="32"/>
    </row>
    <row r="82" spans="1:7" ht="15" customHeight="1" x14ac:dyDescent="0.4">
      <c r="A82" s="32"/>
      <c r="B82" s="32"/>
      <c r="C82" s="32"/>
      <c r="D82" s="32"/>
      <c r="E82" s="32"/>
      <c r="F82" s="32"/>
      <c r="G82" s="32"/>
    </row>
    <row r="83" spans="1:7" ht="15" customHeight="1" x14ac:dyDescent="0.4">
      <c r="A83" s="32"/>
      <c r="B83" s="32"/>
      <c r="C83" s="32"/>
      <c r="D83" s="32"/>
      <c r="E83" s="32"/>
      <c r="F83" s="32"/>
      <c r="G83" s="32"/>
    </row>
    <row r="84" spans="1:7" ht="15" customHeight="1" x14ac:dyDescent="0.4">
      <c r="A84" s="32"/>
      <c r="B84" s="32"/>
      <c r="C84" s="32"/>
      <c r="D84" s="32"/>
      <c r="E84" s="32"/>
      <c r="F84" s="32"/>
      <c r="G84" s="32"/>
    </row>
    <row r="85" spans="1:7" ht="15" customHeight="1" x14ac:dyDescent="0.4">
      <c r="A85" s="32"/>
      <c r="B85" s="32"/>
      <c r="C85" s="32"/>
      <c r="D85" s="32"/>
      <c r="E85" s="32"/>
      <c r="F85" s="32"/>
      <c r="G85" s="32"/>
    </row>
    <row r="86" spans="1:7" ht="15" customHeight="1" x14ac:dyDescent="0.4">
      <c r="A86" s="32"/>
      <c r="B86" s="32"/>
      <c r="C86" s="32"/>
      <c r="D86" s="32"/>
      <c r="E86" s="32"/>
      <c r="F86" s="32"/>
      <c r="G86" s="32"/>
    </row>
    <row r="87" spans="1:7" ht="15" customHeight="1" x14ac:dyDescent="0.4">
      <c r="A87" s="32"/>
      <c r="B87" s="32"/>
      <c r="C87" s="32"/>
      <c r="D87" s="32"/>
      <c r="E87" s="32"/>
      <c r="F87" s="32"/>
      <c r="G87" s="32"/>
    </row>
    <row r="88" spans="1:7" ht="15" customHeight="1" x14ac:dyDescent="0.4">
      <c r="A88" s="32"/>
      <c r="B88" s="32"/>
      <c r="C88" s="32"/>
      <c r="D88" s="32"/>
      <c r="E88" s="32"/>
      <c r="F88" s="32"/>
      <c r="G88" s="32"/>
    </row>
    <row r="89" spans="1:7" ht="15" customHeight="1" x14ac:dyDescent="0.4">
      <c r="A89" s="32"/>
      <c r="B89" s="32"/>
      <c r="C89" s="32"/>
      <c r="D89" s="32"/>
      <c r="E89" s="32"/>
      <c r="F89" s="32"/>
      <c r="G89" s="32"/>
    </row>
    <row r="90" spans="1:7" ht="15" customHeight="1" x14ac:dyDescent="0.4">
      <c r="A90" s="32"/>
      <c r="B90" s="32"/>
      <c r="C90" s="32"/>
      <c r="D90" s="32"/>
      <c r="E90" s="32"/>
      <c r="F90" s="32"/>
      <c r="G90" s="32"/>
    </row>
    <row r="91" spans="1:7" ht="15" customHeight="1" x14ac:dyDescent="0.4">
      <c r="A91" s="32"/>
      <c r="B91" s="32"/>
      <c r="C91" s="32"/>
      <c r="D91" s="32"/>
      <c r="E91" s="32"/>
      <c r="F91" s="32"/>
      <c r="G91" s="32"/>
    </row>
    <row r="92" spans="1:7" ht="15" customHeight="1" x14ac:dyDescent="0.4">
      <c r="A92" s="32"/>
      <c r="B92" s="32"/>
      <c r="C92" s="32"/>
      <c r="D92" s="32"/>
      <c r="E92" s="32"/>
      <c r="F92" s="32"/>
      <c r="G92" s="32"/>
    </row>
    <row r="93" spans="1:7" ht="15" customHeight="1" x14ac:dyDescent="0.4">
      <c r="A93" s="32"/>
      <c r="B93" s="32"/>
      <c r="C93" s="32"/>
      <c r="D93" s="32"/>
      <c r="E93" s="32"/>
      <c r="F93" s="32"/>
      <c r="G93" s="32"/>
    </row>
    <row r="94" spans="1:7" ht="15" customHeight="1" x14ac:dyDescent="0.4">
      <c r="A94" s="32"/>
      <c r="B94" s="32"/>
      <c r="C94" s="32"/>
      <c r="D94" s="32"/>
      <c r="E94" s="32"/>
      <c r="F94" s="32"/>
      <c r="G94" s="32"/>
    </row>
    <row r="95" spans="1:7" ht="15" customHeight="1" x14ac:dyDescent="0.4">
      <c r="A95" s="32"/>
      <c r="B95" s="32"/>
      <c r="C95" s="32"/>
      <c r="D95" s="32"/>
      <c r="E95" s="32"/>
      <c r="F95" s="32"/>
      <c r="G95" s="32"/>
    </row>
    <row r="96" spans="1:7" ht="15" customHeight="1" x14ac:dyDescent="0.4">
      <c r="A96" s="32"/>
      <c r="B96" s="32"/>
      <c r="C96" s="32"/>
      <c r="D96" s="32"/>
      <c r="E96" s="32"/>
      <c r="F96" s="32"/>
      <c r="G96" s="32"/>
    </row>
    <row r="97" spans="1:7" ht="15" customHeight="1" x14ac:dyDescent="0.4">
      <c r="A97" s="32"/>
      <c r="B97" s="32"/>
      <c r="C97" s="32"/>
      <c r="D97" s="32"/>
      <c r="E97" s="32"/>
      <c r="F97" s="32"/>
      <c r="G97" s="32"/>
    </row>
    <row r="98" spans="1:7" ht="15" customHeight="1" x14ac:dyDescent="0.4">
      <c r="A98" s="32"/>
      <c r="B98" s="32"/>
      <c r="C98" s="32"/>
      <c r="D98" s="32"/>
      <c r="E98" s="32"/>
      <c r="F98" s="32"/>
      <c r="G98" s="32"/>
    </row>
    <row r="99" spans="1:7" ht="15" customHeight="1" x14ac:dyDescent="0.4">
      <c r="A99" s="32"/>
      <c r="B99" s="32"/>
      <c r="C99" s="32"/>
      <c r="D99" s="32"/>
      <c r="E99" s="32"/>
      <c r="F99" s="32"/>
      <c r="G99" s="32"/>
    </row>
    <row r="100" spans="1:7" ht="15" customHeight="1" x14ac:dyDescent="0.4">
      <c r="A100" s="32"/>
      <c r="B100" s="32"/>
      <c r="C100" s="32"/>
      <c r="D100" s="32"/>
      <c r="E100" s="32"/>
      <c r="F100" s="32"/>
      <c r="G100" s="32"/>
    </row>
    <row r="101" spans="1:7" ht="15" customHeight="1" x14ac:dyDescent="0.4">
      <c r="A101" s="32"/>
      <c r="B101" s="32"/>
      <c r="C101" s="32"/>
      <c r="D101" s="32"/>
      <c r="E101" s="32"/>
      <c r="F101" s="32"/>
      <c r="G101" s="32"/>
    </row>
    <row r="102" spans="1:7" ht="15" customHeight="1" x14ac:dyDescent="0.4">
      <c r="A102" s="32"/>
      <c r="B102" s="32"/>
      <c r="C102" s="32"/>
      <c r="D102" s="32"/>
      <c r="E102" s="32"/>
      <c r="F102" s="32"/>
      <c r="G102" s="32"/>
    </row>
    <row r="103" spans="1:7" ht="15" customHeight="1" x14ac:dyDescent="0.4">
      <c r="A103" s="32"/>
      <c r="B103" s="32"/>
      <c r="C103" s="32"/>
      <c r="D103" s="32"/>
      <c r="E103" s="32"/>
      <c r="F103" s="32"/>
      <c r="G103" s="32"/>
    </row>
    <row r="104" spans="1:7" ht="15" customHeight="1" x14ac:dyDescent="0.4">
      <c r="A104" s="32"/>
      <c r="B104" s="32"/>
      <c r="C104" s="32"/>
      <c r="D104" s="32"/>
      <c r="E104" s="32"/>
      <c r="F104" s="32"/>
      <c r="G104" s="32"/>
    </row>
    <row r="105" spans="1:7" ht="15" customHeight="1" x14ac:dyDescent="0.4">
      <c r="A105" s="32"/>
      <c r="B105" s="32"/>
      <c r="C105" s="32"/>
      <c r="D105" s="32"/>
      <c r="E105" s="32"/>
      <c r="F105" s="32"/>
      <c r="G105" s="32"/>
    </row>
    <row r="106" spans="1:7" ht="15" customHeight="1" x14ac:dyDescent="0.4">
      <c r="A106" s="32"/>
      <c r="B106" s="32"/>
      <c r="C106" s="32"/>
      <c r="D106" s="32"/>
      <c r="E106" s="32"/>
      <c r="F106" s="32"/>
      <c r="G106" s="32"/>
    </row>
    <row r="107" spans="1:7" ht="15" customHeight="1" x14ac:dyDescent="0.4">
      <c r="A107" s="32"/>
      <c r="B107" s="32"/>
      <c r="C107" s="32"/>
      <c r="D107" s="32"/>
      <c r="E107" s="32"/>
      <c r="F107" s="32"/>
      <c r="G107" s="32"/>
    </row>
    <row r="108" spans="1:7" ht="15" customHeight="1" x14ac:dyDescent="0.4">
      <c r="A108" s="32"/>
      <c r="B108" s="32"/>
      <c r="C108" s="32"/>
      <c r="D108" s="32"/>
      <c r="E108" s="32"/>
      <c r="F108" s="32"/>
      <c r="G108" s="32"/>
    </row>
    <row r="109" spans="1:7" ht="15" customHeight="1" x14ac:dyDescent="0.4">
      <c r="A109" s="32"/>
      <c r="B109" s="32"/>
      <c r="C109" s="32"/>
      <c r="D109" s="32"/>
      <c r="E109" s="32"/>
      <c r="F109" s="32"/>
      <c r="G109" s="32"/>
    </row>
    <row r="110" spans="1:7" ht="15" customHeight="1" x14ac:dyDescent="0.4">
      <c r="A110" s="32"/>
      <c r="B110" s="32"/>
      <c r="C110" s="32"/>
      <c r="D110" s="32"/>
      <c r="E110" s="32"/>
      <c r="F110" s="32"/>
      <c r="G110" s="32"/>
    </row>
    <row r="111" spans="1:7" ht="15" customHeight="1" x14ac:dyDescent="0.4">
      <c r="A111" s="32"/>
      <c r="B111" s="32"/>
      <c r="C111" s="32"/>
      <c r="D111" s="32"/>
      <c r="E111" s="32"/>
      <c r="F111" s="32"/>
      <c r="G111" s="32"/>
    </row>
    <row r="112" spans="1:7" ht="15" customHeight="1" x14ac:dyDescent="0.4">
      <c r="A112" s="32"/>
      <c r="B112" s="32"/>
      <c r="C112" s="32"/>
      <c r="D112" s="32"/>
      <c r="E112" s="32"/>
      <c r="F112" s="32"/>
      <c r="G112" s="32"/>
    </row>
    <row r="113" spans="1:7" ht="15" customHeight="1" x14ac:dyDescent="0.4">
      <c r="A113" s="32"/>
      <c r="B113" s="32"/>
      <c r="C113" s="32"/>
      <c r="D113" s="32"/>
      <c r="E113" s="32"/>
      <c r="F113" s="32"/>
      <c r="G113" s="32"/>
    </row>
    <row r="114" spans="1:7" ht="15" customHeight="1" x14ac:dyDescent="0.4">
      <c r="A114" s="32"/>
      <c r="B114" s="32"/>
      <c r="C114" s="32"/>
      <c r="D114" s="32"/>
      <c r="E114" s="32"/>
      <c r="F114" s="32"/>
      <c r="G114" s="32"/>
    </row>
    <row r="115" spans="1:7" ht="15" customHeight="1" x14ac:dyDescent="0.4">
      <c r="A115" s="32"/>
      <c r="B115" s="32"/>
      <c r="C115" s="32"/>
      <c r="D115" s="32"/>
      <c r="E115" s="32"/>
      <c r="F115" s="32"/>
      <c r="G115" s="32"/>
    </row>
    <row r="116" spans="1:7" ht="15" customHeight="1" x14ac:dyDescent="0.4">
      <c r="A116" s="32"/>
      <c r="B116" s="32"/>
      <c r="C116" s="32"/>
      <c r="D116" s="32"/>
      <c r="E116" s="32"/>
      <c r="F116" s="32"/>
      <c r="G116" s="32"/>
    </row>
    <row r="117" spans="1:7" ht="15" customHeight="1" x14ac:dyDescent="0.4">
      <c r="A117" s="32"/>
      <c r="B117" s="32"/>
      <c r="C117" s="32"/>
    </row>
  </sheetData>
  <mergeCells count="2">
    <mergeCell ref="A1:C1"/>
    <mergeCell ref="A2:C2"/>
  </mergeCells>
  <pageMargins left="0.7" right="0.7" top="0.75" bottom="0.75" header="0.3" footer="0.3"/>
  <pageSetup orientation="landscape"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workbookViewId="0">
      <selection activeCell="J1" sqref="J1"/>
    </sheetView>
  </sheetViews>
  <sheetFormatPr defaultColWidth="8.75" defaultRowHeight="12.5" x14ac:dyDescent="0.25"/>
  <sheetData/>
  <pageMargins left="0.7" right="0.7" top="0.75" bottom="0.75" header="0.3" footer="0.3"/>
  <pageSetup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5C481-D5EC-7F48-9147-7667E316FECF}">
  <dimension ref="A1:I9"/>
  <sheetViews>
    <sheetView zoomScaleNormal="100" workbookViewId="0">
      <selection activeCell="A2" sqref="A2:G2"/>
    </sheetView>
  </sheetViews>
  <sheetFormatPr defaultColWidth="10.6640625" defaultRowHeight="12.5" x14ac:dyDescent="0.25"/>
  <cols>
    <col min="1" max="7" width="15.58203125" customWidth="1"/>
    <col min="8" max="9" width="5.58203125" customWidth="1"/>
  </cols>
  <sheetData>
    <row r="1" spans="1:9" s="7" customFormat="1" ht="15" customHeight="1" x14ac:dyDescent="0.35">
      <c r="A1" s="216" t="s">
        <v>272</v>
      </c>
      <c r="B1" s="217"/>
      <c r="C1" s="217"/>
      <c r="D1" s="217"/>
      <c r="E1" s="217"/>
      <c r="F1" s="217"/>
      <c r="G1" s="218"/>
      <c r="I1" s="9"/>
    </row>
    <row r="2" spans="1:9" s="7" customFormat="1" ht="15" customHeight="1" thickBot="1" x14ac:dyDescent="0.4">
      <c r="A2" s="219" t="s">
        <v>40</v>
      </c>
      <c r="B2" s="220"/>
      <c r="C2" s="220"/>
      <c r="D2" s="220"/>
      <c r="E2" s="220"/>
      <c r="F2" s="220"/>
      <c r="G2" s="221"/>
      <c r="I2" s="10"/>
    </row>
    <row r="3" spans="1:9" ht="15" customHeight="1" x14ac:dyDescent="0.25"/>
    <row r="4" spans="1:9" s="40" customFormat="1" ht="15" customHeight="1" x14ac:dyDescent="0.25">
      <c r="A4" s="222" t="s">
        <v>143</v>
      </c>
      <c r="B4" s="223"/>
      <c r="C4" s="223"/>
      <c r="D4" s="223"/>
      <c r="E4" s="223"/>
      <c r="F4" s="223"/>
      <c r="G4" s="224"/>
    </row>
    <row r="5" spans="1:9" s="40" customFormat="1" ht="15" customHeight="1" x14ac:dyDescent="0.25">
      <c r="A5" s="225"/>
      <c r="B5" s="226"/>
      <c r="C5" s="226"/>
      <c r="D5" s="226"/>
      <c r="E5" s="226"/>
      <c r="F5" s="226"/>
      <c r="G5" s="227"/>
    </row>
    <row r="6" spans="1:9" s="40" customFormat="1" ht="15" customHeight="1" x14ac:dyDescent="0.25">
      <c r="A6" s="225"/>
      <c r="B6" s="226"/>
      <c r="C6" s="226"/>
      <c r="D6" s="226"/>
      <c r="E6" s="226"/>
      <c r="F6" s="226"/>
      <c r="G6" s="227"/>
    </row>
    <row r="7" spans="1:9" s="40" customFormat="1" ht="15" customHeight="1" x14ac:dyDescent="0.25">
      <c r="A7" s="225"/>
      <c r="B7" s="226"/>
      <c r="C7" s="226"/>
      <c r="D7" s="226"/>
      <c r="E7" s="226"/>
      <c r="F7" s="226"/>
      <c r="G7" s="227"/>
    </row>
    <row r="8" spans="1:9" ht="15" customHeight="1" x14ac:dyDescent="0.25">
      <c r="A8" s="228"/>
      <c r="B8" s="229"/>
      <c r="C8" s="229"/>
      <c r="D8" s="229"/>
      <c r="E8" s="229"/>
      <c r="F8" s="229"/>
      <c r="G8" s="230"/>
    </row>
    <row r="9" spans="1:9" ht="14" x14ac:dyDescent="0.3">
      <c r="A9" s="47" t="s">
        <v>49</v>
      </c>
      <c r="B9" s="95" t="s">
        <v>41</v>
      </c>
    </row>
  </sheetData>
  <mergeCells count="3">
    <mergeCell ref="A1:G1"/>
    <mergeCell ref="A2:G2"/>
    <mergeCell ref="A4:G8"/>
  </mergeCells>
  <hyperlinks>
    <hyperlink ref="B9" r:id="rId1" xr:uid="{B1261241-F0CB-4E35-A8A9-4394C12F5A5A}"/>
  </hyperlinks>
  <pageMargins left="0.7" right="0.7" top="0.75" bottom="0.75" header="0.3" footer="0.3"/>
  <pageSetup orientation="landscape"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BF447-CEBA-430D-8082-72055E7B941F}">
  <dimension ref="A1:I69"/>
  <sheetViews>
    <sheetView workbookViewId="0">
      <selection activeCell="J36" sqref="J36"/>
    </sheetView>
  </sheetViews>
  <sheetFormatPr defaultRowHeight="12.5" x14ac:dyDescent="0.25"/>
  <cols>
    <col min="1" max="1" width="5.58203125" style="45" customWidth="1"/>
    <col min="2" max="2" width="35.58203125" customWidth="1"/>
    <col min="3" max="3" width="12" customWidth="1"/>
    <col min="4" max="4" width="12.25" customWidth="1"/>
    <col min="8" max="9" width="5.58203125" customWidth="1"/>
  </cols>
  <sheetData>
    <row r="1" spans="1:9" s="7" customFormat="1" ht="15" customHeight="1" x14ac:dyDescent="0.35">
      <c r="A1" s="216" t="str">
        <f>Registration!A1</f>
        <v>149th IEEE 802.15 WSN Session</v>
      </c>
      <c r="B1" s="217"/>
      <c r="C1" s="217"/>
      <c r="D1" s="217"/>
      <c r="E1" s="217"/>
      <c r="F1" s="217"/>
      <c r="G1" s="218"/>
      <c r="I1" s="9"/>
    </row>
    <row r="2" spans="1:9" s="7" customFormat="1" ht="15" customHeight="1" thickBot="1" x14ac:dyDescent="0.4">
      <c r="A2" s="231" t="s">
        <v>227</v>
      </c>
      <c r="B2" s="232"/>
      <c r="C2" s="232"/>
      <c r="D2" s="232"/>
      <c r="E2" s="232"/>
      <c r="F2" s="232"/>
      <c r="G2" s="233"/>
      <c r="I2" s="10"/>
    </row>
    <row r="3" spans="1:9" x14ac:dyDescent="0.25">
      <c r="A3" s="43"/>
      <c r="B3" s="40"/>
      <c r="C3" s="40"/>
      <c r="D3" s="39"/>
      <c r="E3" s="39"/>
      <c r="F3" s="39"/>
      <c r="G3" s="39"/>
    </row>
    <row r="4" spans="1:9" x14ac:dyDescent="0.25">
      <c r="A4" s="43"/>
      <c r="B4" s="40"/>
      <c r="C4" s="40"/>
      <c r="D4" s="39"/>
      <c r="E4" s="39"/>
      <c r="F4" s="39"/>
      <c r="G4" s="39"/>
    </row>
    <row r="5" spans="1:9" x14ac:dyDescent="0.25">
      <c r="A5" s="43"/>
      <c r="B5" s="40"/>
      <c r="C5" s="40"/>
      <c r="D5" s="39"/>
      <c r="E5" s="39"/>
      <c r="F5" s="39"/>
      <c r="G5" s="39"/>
    </row>
    <row r="6" spans="1:9" x14ac:dyDescent="0.25">
      <c r="A6" s="43"/>
      <c r="B6" s="40"/>
      <c r="C6" s="40"/>
      <c r="D6" s="40"/>
      <c r="E6" s="39"/>
      <c r="F6" s="39"/>
      <c r="G6" s="39"/>
    </row>
    <row r="7" spans="1:9" x14ac:dyDescent="0.25">
      <c r="A7" s="43"/>
      <c r="B7" s="40"/>
      <c r="C7" s="40"/>
      <c r="D7" s="39"/>
      <c r="E7" s="39"/>
      <c r="F7" s="39"/>
      <c r="G7" s="39"/>
    </row>
    <row r="8" spans="1:9" x14ac:dyDescent="0.25">
      <c r="A8" s="43"/>
      <c r="B8" s="40"/>
      <c r="C8" s="40"/>
      <c r="D8" s="39"/>
      <c r="E8" s="39"/>
      <c r="F8" s="39"/>
      <c r="G8" s="39"/>
    </row>
    <row r="9" spans="1:9" x14ac:dyDescent="0.25">
      <c r="A9" s="43"/>
      <c r="B9" s="41"/>
      <c r="C9" s="70"/>
      <c r="D9" s="39"/>
      <c r="E9" s="39"/>
      <c r="F9" s="39"/>
      <c r="G9" s="39"/>
    </row>
    <row r="10" spans="1:9" x14ac:dyDescent="0.25">
      <c r="A10" s="43"/>
      <c r="B10" s="41"/>
      <c r="C10" s="70"/>
      <c r="D10" s="39"/>
      <c r="E10" s="39"/>
      <c r="F10" s="39"/>
      <c r="G10" s="39"/>
    </row>
    <row r="11" spans="1:9" x14ac:dyDescent="0.25">
      <c r="A11" s="43"/>
      <c r="B11" s="41"/>
      <c r="C11" s="70"/>
      <c r="D11" s="39"/>
      <c r="E11" s="39"/>
      <c r="F11" s="39"/>
      <c r="G11" s="39"/>
    </row>
    <row r="12" spans="1:9" x14ac:dyDescent="0.25">
      <c r="A12" s="43"/>
      <c r="B12" s="41"/>
      <c r="C12" s="70"/>
      <c r="D12" s="39"/>
      <c r="E12" s="39"/>
      <c r="F12" s="39"/>
      <c r="G12" s="39"/>
    </row>
    <row r="13" spans="1:9" x14ac:dyDescent="0.25">
      <c r="A13" s="43"/>
      <c r="B13" s="41"/>
      <c r="C13" s="70"/>
      <c r="D13" s="39"/>
      <c r="E13" s="39"/>
      <c r="F13" s="39"/>
      <c r="G13" s="39"/>
    </row>
    <row r="14" spans="1:9" x14ac:dyDescent="0.25">
      <c r="A14" s="44"/>
      <c r="B14" s="41"/>
      <c r="C14" s="70"/>
      <c r="D14" s="39"/>
      <c r="E14" s="39"/>
      <c r="F14" s="39"/>
      <c r="G14" s="39"/>
    </row>
    <row r="15" spans="1:9" x14ac:dyDescent="0.25">
      <c r="A15" s="44"/>
      <c r="B15" s="41"/>
      <c r="C15" s="70"/>
      <c r="D15" s="39"/>
      <c r="E15" s="39"/>
      <c r="F15" s="39"/>
      <c r="G15" s="39"/>
    </row>
    <row r="16" spans="1:9" x14ac:dyDescent="0.25">
      <c r="A16" s="43"/>
      <c r="B16" s="41"/>
      <c r="C16" s="70"/>
      <c r="D16" s="39"/>
      <c r="E16" s="39"/>
      <c r="F16" s="39"/>
      <c r="G16" s="39"/>
    </row>
    <row r="17" spans="1:7" x14ac:dyDescent="0.25">
      <c r="A17" s="43"/>
      <c r="B17" s="40"/>
      <c r="C17" s="40"/>
      <c r="D17" s="39"/>
      <c r="E17" s="39"/>
      <c r="F17" s="39"/>
      <c r="G17" s="39"/>
    </row>
    <row r="18" spans="1:7" x14ac:dyDescent="0.25">
      <c r="A18" s="43"/>
      <c r="B18" s="40"/>
      <c r="C18" s="40"/>
      <c r="D18" s="39"/>
      <c r="E18" s="39"/>
      <c r="F18" s="39"/>
      <c r="G18" s="39"/>
    </row>
    <row r="19" spans="1:7" x14ac:dyDescent="0.25">
      <c r="A19" s="44"/>
      <c r="B19" s="40"/>
      <c r="C19" s="40"/>
      <c r="D19" s="39"/>
      <c r="E19" s="39"/>
      <c r="F19" s="39"/>
      <c r="G19" s="39"/>
    </row>
    <row r="20" spans="1:7" x14ac:dyDescent="0.25">
      <c r="A20" s="44"/>
      <c r="B20" s="40"/>
      <c r="C20" s="40"/>
      <c r="D20" s="39"/>
      <c r="E20" s="39"/>
      <c r="F20" s="39"/>
      <c r="G20" s="39"/>
    </row>
    <row r="21" spans="1:7" x14ac:dyDescent="0.25">
      <c r="A21" s="44"/>
      <c r="B21" s="40"/>
      <c r="C21" s="40"/>
      <c r="D21" s="39"/>
      <c r="E21" s="39"/>
      <c r="F21" s="39"/>
      <c r="G21" s="39"/>
    </row>
    <row r="22" spans="1:7" x14ac:dyDescent="0.25">
      <c r="A22" s="44"/>
      <c r="B22" s="40"/>
      <c r="C22" s="40"/>
      <c r="D22" s="39"/>
      <c r="E22" s="39"/>
      <c r="F22" s="39"/>
      <c r="G22" s="39"/>
    </row>
    <row r="23" spans="1:7" x14ac:dyDescent="0.25">
      <c r="A23" s="44"/>
      <c r="B23" s="40"/>
      <c r="C23" s="40"/>
      <c r="D23" s="39"/>
      <c r="E23" s="39"/>
      <c r="F23" s="39"/>
      <c r="G23" s="39"/>
    </row>
    <row r="24" spans="1:7" x14ac:dyDescent="0.25">
      <c r="A24" s="44"/>
      <c r="B24" s="40"/>
      <c r="C24" s="40"/>
      <c r="D24" s="39"/>
      <c r="E24" s="39"/>
      <c r="F24" s="39"/>
      <c r="G24" s="39"/>
    </row>
    <row r="25" spans="1:7" x14ac:dyDescent="0.25">
      <c r="A25" s="44"/>
      <c r="B25" s="40"/>
      <c r="C25" s="40"/>
      <c r="D25" s="39"/>
      <c r="E25" s="39"/>
      <c r="F25" s="39"/>
      <c r="G25" s="39"/>
    </row>
    <row r="26" spans="1:7" x14ac:dyDescent="0.25">
      <c r="A26" s="44"/>
      <c r="B26" s="40"/>
      <c r="C26" s="40"/>
      <c r="D26" s="39"/>
      <c r="E26" s="39"/>
      <c r="F26" s="39"/>
      <c r="G26" s="39"/>
    </row>
    <row r="27" spans="1:7" x14ac:dyDescent="0.25">
      <c r="A27" s="44"/>
      <c r="B27" s="40"/>
      <c r="C27" s="40"/>
      <c r="D27" s="39"/>
      <c r="E27" s="39"/>
      <c r="F27" s="39"/>
      <c r="G27" s="39"/>
    </row>
    <row r="28" spans="1:7" x14ac:dyDescent="0.25">
      <c r="A28" s="44"/>
      <c r="B28" s="40"/>
      <c r="C28" s="40"/>
      <c r="D28" s="39"/>
      <c r="E28" s="39"/>
      <c r="F28" s="39"/>
      <c r="G28" s="39"/>
    </row>
    <row r="29" spans="1:7" x14ac:dyDescent="0.25">
      <c r="A29" s="44"/>
      <c r="B29" s="40"/>
      <c r="C29" s="40"/>
      <c r="D29" s="39"/>
      <c r="E29" s="39"/>
      <c r="F29" s="39"/>
      <c r="G29" s="39"/>
    </row>
    <row r="30" spans="1:7" x14ac:dyDescent="0.25">
      <c r="A30" s="43"/>
      <c r="B30" s="40"/>
      <c r="C30" s="40"/>
      <c r="D30" s="39"/>
      <c r="E30" s="39"/>
      <c r="F30" s="39"/>
      <c r="G30" s="39"/>
    </row>
    <row r="31" spans="1:7" x14ac:dyDescent="0.25">
      <c r="A31" s="44"/>
      <c r="B31" s="40"/>
      <c r="C31" s="40"/>
      <c r="D31" s="39"/>
      <c r="E31" s="39"/>
      <c r="F31" s="39"/>
      <c r="G31" s="39"/>
    </row>
    <row r="32" spans="1:7" x14ac:dyDescent="0.25">
      <c r="A32" s="43"/>
      <c r="B32" s="40"/>
      <c r="C32" s="40"/>
      <c r="D32" s="39"/>
      <c r="E32" s="39"/>
      <c r="F32" s="39"/>
      <c r="G32" s="39"/>
    </row>
    <row r="33" spans="1:7" x14ac:dyDescent="0.25">
      <c r="A33" s="43"/>
      <c r="B33" s="40"/>
      <c r="C33" s="40"/>
      <c r="D33" s="39"/>
      <c r="E33" s="39"/>
      <c r="F33" s="39"/>
      <c r="G33" s="39"/>
    </row>
    <row r="34" spans="1:7" x14ac:dyDescent="0.25">
      <c r="A34" s="43"/>
      <c r="B34" s="40"/>
      <c r="C34" s="40"/>
      <c r="D34" s="39"/>
      <c r="E34" s="39"/>
      <c r="F34" s="39"/>
      <c r="G34" s="39"/>
    </row>
    <row r="35" spans="1:7" x14ac:dyDescent="0.25">
      <c r="A35" s="43"/>
      <c r="B35" s="42"/>
      <c r="C35" s="40"/>
      <c r="D35" s="40"/>
      <c r="E35" s="39"/>
      <c r="F35" s="39"/>
      <c r="G35" s="39"/>
    </row>
    <row r="36" spans="1:7" x14ac:dyDescent="0.25">
      <c r="A36" s="43"/>
      <c r="B36" s="42"/>
      <c r="C36" s="61"/>
      <c r="D36" s="61"/>
      <c r="E36" s="39"/>
      <c r="F36" s="39"/>
      <c r="G36" s="39"/>
    </row>
    <row r="37" spans="1:7" ht="14.5" x14ac:dyDescent="0.25">
      <c r="A37" s="43"/>
      <c r="B37" s="76"/>
      <c r="C37" s="61"/>
      <c r="D37" s="61"/>
      <c r="E37" s="39"/>
      <c r="F37" s="39"/>
      <c r="G37" s="39"/>
    </row>
    <row r="38" spans="1:7" ht="14.5" x14ac:dyDescent="0.25">
      <c r="A38" s="43"/>
      <c r="B38" s="76"/>
      <c r="C38" s="61"/>
      <c r="D38" s="61"/>
      <c r="E38" s="39"/>
      <c r="F38" s="39"/>
      <c r="G38" s="39"/>
    </row>
    <row r="39" spans="1:7" ht="14.5" x14ac:dyDescent="0.25">
      <c r="A39" s="43"/>
      <c r="B39" s="76"/>
      <c r="C39" s="61"/>
      <c r="D39" s="61"/>
      <c r="E39" s="39"/>
      <c r="F39" s="39"/>
      <c r="G39" s="39"/>
    </row>
    <row r="40" spans="1:7" ht="14.5" x14ac:dyDescent="0.25">
      <c r="A40" s="43"/>
      <c r="B40" s="75"/>
      <c r="C40" s="61"/>
      <c r="D40" s="61"/>
      <c r="E40" s="39"/>
      <c r="F40" s="39"/>
      <c r="G40" s="39"/>
    </row>
    <row r="41" spans="1:7" x14ac:dyDescent="0.25">
      <c r="A41" s="43"/>
      <c r="B41" s="40"/>
      <c r="C41" s="40"/>
      <c r="D41" s="39"/>
      <c r="E41" s="39"/>
      <c r="F41" s="39"/>
      <c r="G41" s="39"/>
    </row>
    <row r="42" spans="1:7" x14ac:dyDescent="0.25">
      <c r="A42" s="43"/>
      <c r="B42" s="40"/>
      <c r="C42" s="39"/>
      <c r="D42" s="39"/>
      <c r="E42" s="39"/>
      <c r="F42" s="39"/>
      <c r="G42" s="39"/>
    </row>
    <row r="43" spans="1:7" ht="18" x14ac:dyDescent="0.4">
      <c r="B43" s="32"/>
    </row>
    <row r="44" spans="1:7" ht="20" x14ac:dyDescent="0.4">
      <c r="A44" s="46"/>
      <c r="C44" s="34"/>
    </row>
    <row r="45" spans="1:7" ht="18" x14ac:dyDescent="0.4">
      <c r="B45" s="32"/>
    </row>
    <row r="46" spans="1:7" ht="18" x14ac:dyDescent="0.4">
      <c r="B46" s="32"/>
      <c r="C46" s="33"/>
    </row>
    <row r="47" spans="1:7" ht="18" x14ac:dyDescent="0.4">
      <c r="B47" s="32"/>
      <c r="C47" s="33"/>
    </row>
    <row r="48" spans="1:7" ht="18" x14ac:dyDescent="0.4">
      <c r="B48" s="32"/>
      <c r="C48" s="33"/>
    </row>
    <row r="49" spans="2:3" ht="18" x14ac:dyDescent="0.4">
      <c r="B49" s="32"/>
      <c r="C49" s="33"/>
    </row>
    <row r="50" spans="2:3" ht="17.5" x14ac:dyDescent="0.35">
      <c r="C50" s="33"/>
    </row>
    <row r="51" spans="2:3" ht="18" x14ac:dyDescent="0.4">
      <c r="B51" s="32"/>
      <c r="C51" s="33"/>
    </row>
    <row r="52" spans="2:3" ht="18" x14ac:dyDescent="0.4">
      <c r="B52" s="32"/>
      <c r="C52" s="33"/>
    </row>
    <row r="53" spans="2:3" ht="17.5" x14ac:dyDescent="0.35">
      <c r="C53" s="33"/>
    </row>
    <row r="54" spans="2:3" ht="18" x14ac:dyDescent="0.4">
      <c r="B54" s="32"/>
      <c r="C54" s="34"/>
    </row>
    <row r="55" spans="2:3" ht="18" x14ac:dyDescent="0.4">
      <c r="B55" s="32"/>
      <c r="C55" s="33"/>
    </row>
    <row r="56" spans="2:3" ht="17.5" x14ac:dyDescent="0.35">
      <c r="C56" s="33"/>
    </row>
    <row r="57" spans="2:3" ht="18" x14ac:dyDescent="0.4">
      <c r="B57" s="32"/>
      <c r="C57" s="33"/>
    </row>
    <row r="58" spans="2:3" ht="17.5" x14ac:dyDescent="0.35">
      <c r="C58" s="33"/>
    </row>
    <row r="59" spans="2:3" ht="18" x14ac:dyDescent="0.4">
      <c r="B59" s="32"/>
      <c r="C59" s="33"/>
    </row>
    <row r="60" spans="2:3" ht="17.5" x14ac:dyDescent="0.35">
      <c r="C60" s="33"/>
    </row>
    <row r="61" spans="2:3" ht="18" x14ac:dyDescent="0.4">
      <c r="B61" s="32"/>
      <c r="C61" s="33"/>
    </row>
    <row r="62" spans="2:3" ht="18" x14ac:dyDescent="0.4">
      <c r="B62" s="32"/>
      <c r="C62" s="33"/>
    </row>
    <row r="63" spans="2:3" ht="17.5" x14ac:dyDescent="0.35">
      <c r="C63" s="33"/>
    </row>
    <row r="64" spans="2:3" ht="18" x14ac:dyDescent="0.4">
      <c r="B64" s="32"/>
      <c r="C64" s="33"/>
    </row>
    <row r="65" spans="2:3" ht="17.5" x14ac:dyDescent="0.35">
      <c r="C65" s="33"/>
    </row>
    <row r="66" spans="2:3" ht="18" x14ac:dyDescent="0.4">
      <c r="B66" s="32"/>
      <c r="C66" s="33"/>
    </row>
    <row r="67" spans="2:3" ht="17.5" x14ac:dyDescent="0.35">
      <c r="C67" s="33"/>
    </row>
    <row r="68" spans="2:3" ht="17.5" x14ac:dyDescent="0.35">
      <c r="C68" s="33"/>
    </row>
    <row r="69" spans="2:3" ht="17.5" x14ac:dyDescent="0.35">
      <c r="C69" s="33"/>
    </row>
  </sheetData>
  <mergeCells count="2">
    <mergeCell ref="A1:G1"/>
    <mergeCell ref="A2:G2"/>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CC008-F588-BD44-A9BC-D1495B84CA99}">
  <dimension ref="A1:H72"/>
  <sheetViews>
    <sheetView zoomScaleNormal="100" workbookViewId="0">
      <pane xSplit="1" ySplit="3" topLeftCell="B4" activePane="bottomRight" state="frozen"/>
      <selection pane="topRight" activeCell="B1" sqref="B1"/>
      <selection pane="bottomLeft" activeCell="A4" sqref="A4"/>
      <selection pane="bottomRight" sqref="A1:F1"/>
    </sheetView>
  </sheetViews>
  <sheetFormatPr defaultColWidth="10.6640625" defaultRowHeight="12.5" x14ac:dyDescent="0.25"/>
  <cols>
    <col min="1" max="1" width="5.58203125" style="45" customWidth="1"/>
    <col min="2" max="2" width="50.58203125" style="101" customWidth="1"/>
    <col min="3" max="3" width="12" style="101" customWidth="1"/>
    <col min="4" max="4" width="12.25" customWidth="1"/>
    <col min="7" max="7" width="5.58203125" customWidth="1"/>
    <col min="8" max="8" width="6.58203125" customWidth="1"/>
  </cols>
  <sheetData>
    <row r="1" spans="1:8" s="7" customFormat="1" ht="15" customHeight="1" x14ac:dyDescent="0.35">
      <c r="A1" s="216" t="str">
        <f>Registration!A1</f>
        <v>149th IEEE 802.15 WSN Session</v>
      </c>
      <c r="B1" s="217"/>
      <c r="C1" s="217"/>
      <c r="D1" s="217"/>
      <c r="E1" s="217"/>
      <c r="F1" s="218"/>
      <c r="H1" s="9"/>
    </row>
    <row r="2" spans="1:8" s="7" customFormat="1" ht="15" customHeight="1" thickBot="1" x14ac:dyDescent="0.4">
      <c r="A2" s="234" t="s">
        <v>201</v>
      </c>
      <c r="B2" s="235"/>
      <c r="C2" s="236">
        <v>45361</v>
      </c>
      <c r="D2" s="236"/>
      <c r="E2" s="236"/>
      <c r="F2" s="237"/>
      <c r="H2" s="10"/>
    </row>
    <row r="3" spans="1:8" s="39" customFormat="1" ht="15" customHeight="1" thickBot="1" x14ac:dyDescent="0.35">
      <c r="A3" s="98" t="s">
        <v>47</v>
      </c>
      <c r="B3" s="100" t="s">
        <v>48</v>
      </c>
      <c r="C3" s="100" t="s">
        <v>52</v>
      </c>
      <c r="D3" s="68"/>
      <c r="E3" s="68"/>
      <c r="F3" s="69"/>
    </row>
    <row r="4" spans="1:8" s="39" customFormat="1" ht="15" customHeight="1" x14ac:dyDescent="0.25">
      <c r="A4" s="43">
        <v>1</v>
      </c>
      <c r="B4" s="61" t="s">
        <v>137</v>
      </c>
      <c r="C4" s="61" t="s">
        <v>29</v>
      </c>
    </row>
    <row r="5" spans="1:8" s="39" customFormat="1" ht="85" customHeight="1" x14ac:dyDescent="0.25">
      <c r="A5" s="43">
        <v>2</v>
      </c>
      <c r="B5" s="99" t="s">
        <v>182</v>
      </c>
      <c r="C5" s="61" t="s">
        <v>29</v>
      </c>
    </row>
    <row r="6" spans="1:8" s="39" customFormat="1" ht="15" customHeight="1" x14ac:dyDescent="0.25">
      <c r="A6" s="43">
        <v>3</v>
      </c>
      <c r="B6" s="99" t="s">
        <v>219</v>
      </c>
      <c r="C6" s="61" t="s">
        <v>29</v>
      </c>
    </row>
    <row r="7" spans="1:8" s="39" customFormat="1" ht="30" customHeight="1" x14ac:dyDescent="0.25">
      <c r="A7" s="43">
        <v>4</v>
      </c>
      <c r="B7" s="99" t="s">
        <v>243</v>
      </c>
      <c r="C7" s="61" t="s">
        <v>29</v>
      </c>
      <c r="D7" s="40"/>
    </row>
    <row r="8" spans="1:8" s="39" customFormat="1" ht="15" customHeight="1" x14ac:dyDescent="0.25">
      <c r="A8" s="43">
        <v>5</v>
      </c>
      <c r="B8" s="61" t="s">
        <v>185</v>
      </c>
      <c r="C8" s="61" t="s">
        <v>29</v>
      </c>
    </row>
    <row r="9" spans="1:8" s="39" customFormat="1" ht="15" customHeight="1" x14ac:dyDescent="0.25">
      <c r="A9" s="43"/>
      <c r="B9" s="41" t="s">
        <v>203</v>
      </c>
      <c r="C9" s="103" t="str">
        <f>_xlfn.CONCAT("2pm to 3:00pm on ",TEXT(('AC Opening'!$C$2),"DDD., MMM. DD, YYYY"))</f>
        <v>2pm to 3:00pm on Sun., Mar. 10, 2024</v>
      </c>
    </row>
    <row r="10" spans="1:8" s="39" customFormat="1" ht="15" customHeight="1" x14ac:dyDescent="0.25">
      <c r="A10" s="43"/>
      <c r="B10" s="41" t="s">
        <v>119</v>
      </c>
      <c r="C10" s="103" t="str">
        <f>_xlfn.CONCAT("4pm to 5:30pm on ",TEXT(('AC Opening'!$C$2),"DDD., MMM. DD, YYYY"))</f>
        <v>4pm to 5:30pm on Sun., Mar. 10, 2024</v>
      </c>
    </row>
    <row r="11" spans="1:8" s="39" customFormat="1" ht="15" customHeight="1" x14ac:dyDescent="0.25">
      <c r="A11" s="43"/>
      <c r="B11" s="41" t="s">
        <v>183</v>
      </c>
      <c r="C11" s="103" t="str">
        <f>_xlfn.CONCAT("5:30pm to 6:30pm on ",TEXT(('AC Opening'!$C$2),"DDD., MMM. DD, YYYY"))</f>
        <v>5:30pm to 6:30pm on Sun., Mar. 10, 2024</v>
      </c>
    </row>
    <row r="12" spans="1:8" s="39" customFormat="1" ht="15" customHeight="1" x14ac:dyDescent="0.25">
      <c r="A12" s="43"/>
      <c r="B12" s="41" t="s">
        <v>213</v>
      </c>
      <c r="C12" s="103" t="str">
        <f>_xlfn.CONCAT("8:00am to 10:00am on ",TEXT(('AC Opening'!$C$2)+1,"DDD., MMM. DD, YYYY"))</f>
        <v>8:00am to 10:00am on Mon., Mar. 11, 2024</v>
      </c>
    </row>
    <row r="13" spans="1:8" s="39" customFormat="1" ht="15" customHeight="1" x14ac:dyDescent="0.25">
      <c r="A13" s="43"/>
      <c r="B13" s="41" t="s">
        <v>212</v>
      </c>
      <c r="C13" s="103" t="s">
        <v>235</v>
      </c>
    </row>
    <row r="14" spans="1:8" s="39" customFormat="1" ht="15" customHeight="1" x14ac:dyDescent="0.25">
      <c r="A14" s="43"/>
      <c r="B14" s="41" t="s">
        <v>116</v>
      </c>
      <c r="C14" s="103" t="str">
        <f>_xlfn.CONCAT("10:30am to 12:30pm on ",TEXT(('AC Opening'!$C$2)+1,"DDD., MMM. DD, YYYY"))</f>
        <v>10:30am to 12:30pm on Mon., Mar. 11, 2024</v>
      </c>
    </row>
    <row r="15" spans="1:8" s="39" customFormat="1" ht="15" customHeight="1" x14ac:dyDescent="0.25">
      <c r="A15" s="43"/>
      <c r="B15" s="41" t="s">
        <v>184</v>
      </c>
      <c r="C15" s="103" t="str">
        <f>_xlfn.CONCAT("8:00am to 9:00am on ",TEXT(('AC Opening'!$C$2)+3,"DDD., MMM. DD, YYYY"))</f>
        <v>8:00am to 9:00am on Wed., Mar. 13, 2024</v>
      </c>
    </row>
    <row r="16" spans="1:8" s="39" customFormat="1" ht="15" customHeight="1" x14ac:dyDescent="0.25">
      <c r="A16" s="44"/>
      <c r="B16" s="41" t="s">
        <v>117</v>
      </c>
      <c r="C16" s="103" t="str">
        <f>_xlfn.CONCAT("10:30am to 11:30am on ",TEXT(('AC Opening'!$C$2)+3,"DDD., MMM. DD, YYYY"))</f>
        <v>10:30am to 11:30am on Wed., Mar. 13, 2024</v>
      </c>
    </row>
    <row r="17" spans="1:7" s="39" customFormat="1" ht="15" customHeight="1" x14ac:dyDescent="0.25">
      <c r="A17" s="44"/>
      <c r="B17" s="41" t="s">
        <v>223</v>
      </c>
      <c r="C17" s="103" t="str">
        <f>_xlfn.CONCAT("11:30am to 12:30pm on ",TEXT(('AC Opening'!$C$2)+3,"DDD., MMM. DD, YYYY"))</f>
        <v>11:30am to 12:30pm on Wed., Mar. 13, 2024</v>
      </c>
    </row>
    <row r="18" spans="1:7" s="39" customFormat="1" ht="15" customHeight="1" x14ac:dyDescent="0.25">
      <c r="A18" s="44"/>
      <c r="B18" s="41" t="s">
        <v>118</v>
      </c>
      <c r="C18" s="103" t="str">
        <f>_xlfn.CONCAT("4:00pm to 6:00pm on ",TEXT(('AC Opening'!$C$2)+4,"DDD., MMM. DD, YYYY"))</f>
        <v>4:00pm to 6:00pm on Thu., Mar. 14, 2024</v>
      </c>
    </row>
    <row r="19" spans="1:7" s="39" customFormat="1" ht="15" customHeight="1" x14ac:dyDescent="0.25">
      <c r="A19" s="44"/>
      <c r="B19" s="41" t="s">
        <v>214</v>
      </c>
      <c r="C19" s="103" t="s">
        <v>235</v>
      </c>
    </row>
    <row r="20" spans="1:7" s="39" customFormat="1" ht="15" customHeight="1" x14ac:dyDescent="0.25">
      <c r="A20" s="43">
        <v>6</v>
      </c>
      <c r="B20" s="61" t="s">
        <v>138</v>
      </c>
      <c r="C20" s="61" t="s">
        <v>29</v>
      </c>
    </row>
    <row r="21" spans="1:7" s="39" customFormat="1" ht="15" customHeight="1" x14ac:dyDescent="0.25">
      <c r="A21" s="44"/>
      <c r="B21" s="61" t="s">
        <v>234</v>
      </c>
      <c r="C21" s="61" t="s">
        <v>27</v>
      </c>
    </row>
    <row r="22" spans="1:7" s="39" customFormat="1" ht="15" customHeight="1" x14ac:dyDescent="0.25">
      <c r="A22" s="44"/>
      <c r="B22" s="61" t="s">
        <v>153</v>
      </c>
      <c r="C22" s="61" t="s">
        <v>23</v>
      </c>
    </row>
    <row r="23" spans="1:7" s="39" customFormat="1" ht="15" customHeight="1" x14ac:dyDescent="0.25">
      <c r="A23" s="44"/>
      <c r="B23" s="61" t="s">
        <v>21</v>
      </c>
      <c r="C23" s="61" t="s">
        <v>23</v>
      </c>
    </row>
    <row r="24" spans="1:7" s="39" customFormat="1" ht="15" customHeight="1" x14ac:dyDescent="0.25">
      <c r="A24" s="44"/>
      <c r="B24" s="61" t="s">
        <v>204</v>
      </c>
      <c r="C24" s="61" t="s">
        <v>24</v>
      </c>
      <c r="F24" s="40"/>
      <c r="G24" s="40"/>
    </row>
    <row r="25" spans="1:7" s="39" customFormat="1" ht="15" customHeight="1" x14ac:dyDescent="0.25">
      <c r="A25" s="44"/>
      <c r="B25" s="61" t="s">
        <v>250</v>
      </c>
      <c r="C25" s="61" t="s">
        <v>24</v>
      </c>
    </row>
    <row r="26" spans="1:7" s="39" customFormat="1" ht="15" customHeight="1" x14ac:dyDescent="0.25">
      <c r="A26" s="44"/>
      <c r="B26" s="61" t="s">
        <v>154</v>
      </c>
      <c r="C26" s="61" t="s">
        <v>136</v>
      </c>
    </row>
    <row r="27" spans="1:7" s="39" customFormat="1" ht="15" customHeight="1" x14ac:dyDescent="0.25">
      <c r="A27" s="44"/>
      <c r="B27" s="61" t="s">
        <v>155</v>
      </c>
      <c r="C27" s="61" t="s">
        <v>26</v>
      </c>
    </row>
    <row r="28" spans="1:7" s="39" customFormat="1" ht="15" customHeight="1" x14ac:dyDescent="0.25">
      <c r="A28" s="44"/>
      <c r="B28" s="61" t="s">
        <v>156</v>
      </c>
      <c r="C28" s="61" t="s">
        <v>28</v>
      </c>
    </row>
    <row r="29" spans="1:7" s="39" customFormat="1" ht="15" customHeight="1" x14ac:dyDescent="0.25">
      <c r="A29" s="44"/>
      <c r="B29" s="61" t="s">
        <v>240</v>
      </c>
      <c r="C29" s="61" t="s">
        <v>28</v>
      </c>
    </row>
    <row r="30" spans="1:7" s="39" customFormat="1" ht="15" customHeight="1" x14ac:dyDescent="0.25">
      <c r="A30" s="44"/>
      <c r="B30" s="61" t="s">
        <v>157</v>
      </c>
      <c r="C30" s="61" t="s">
        <v>34</v>
      </c>
    </row>
    <row r="31" spans="1:7" s="39" customFormat="1" ht="15" customHeight="1" x14ac:dyDescent="0.25">
      <c r="A31" s="44"/>
      <c r="B31" s="61" t="s">
        <v>158</v>
      </c>
      <c r="C31" s="61" t="s">
        <v>29</v>
      </c>
      <c r="F31" s="40"/>
    </row>
    <row r="32" spans="1:7" s="39" customFormat="1" ht="15" customHeight="1" x14ac:dyDescent="0.25">
      <c r="A32" s="44"/>
      <c r="B32" s="61" t="s">
        <v>159</v>
      </c>
      <c r="C32" s="61" t="s">
        <v>25</v>
      </c>
      <c r="F32" s="40"/>
    </row>
    <row r="33" spans="1:4" s="39" customFormat="1" ht="15" customHeight="1" x14ac:dyDescent="0.25">
      <c r="A33" s="44"/>
      <c r="B33" s="61" t="s">
        <v>224</v>
      </c>
      <c r="C33" s="61" t="s">
        <v>244</v>
      </c>
    </row>
    <row r="34" spans="1:4" s="39" customFormat="1" ht="15" customHeight="1" x14ac:dyDescent="0.25">
      <c r="A34" s="43"/>
      <c r="B34" s="61" t="s">
        <v>236</v>
      </c>
      <c r="C34" s="61" t="s">
        <v>34</v>
      </c>
    </row>
    <row r="35" spans="1:4" s="39" customFormat="1" ht="15" customHeight="1" x14ac:dyDescent="0.25">
      <c r="A35" s="44"/>
      <c r="B35" s="61" t="s">
        <v>220</v>
      </c>
      <c r="C35" s="61" t="s">
        <v>34</v>
      </c>
    </row>
    <row r="36" spans="1:4" s="39" customFormat="1" ht="15" customHeight="1" x14ac:dyDescent="0.25">
      <c r="A36" s="43">
        <v>7</v>
      </c>
      <c r="B36" s="61" t="s">
        <v>237</v>
      </c>
      <c r="C36" s="61" t="s">
        <v>29</v>
      </c>
    </row>
    <row r="37" spans="1:4" s="39" customFormat="1" ht="15" customHeight="1" x14ac:dyDescent="0.25">
      <c r="A37" s="43"/>
      <c r="B37" s="61" t="s">
        <v>273</v>
      </c>
      <c r="C37" s="61" t="s">
        <v>29</v>
      </c>
    </row>
    <row r="38" spans="1:4" s="39" customFormat="1" ht="15" customHeight="1" x14ac:dyDescent="0.25">
      <c r="A38" s="43">
        <v>8</v>
      </c>
      <c r="B38" s="61" t="s">
        <v>35</v>
      </c>
      <c r="C38" s="61" t="s">
        <v>29</v>
      </c>
    </row>
    <row r="39" spans="1:4" s="39" customFormat="1" ht="15" customHeight="1" x14ac:dyDescent="0.25">
      <c r="A39" s="43"/>
      <c r="B39" s="42" t="s">
        <v>274</v>
      </c>
      <c r="C39" s="61" t="s">
        <v>29</v>
      </c>
      <c r="D39" s="61"/>
    </row>
    <row r="40" spans="1:4" s="39" customFormat="1" ht="15" customHeight="1" x14ac:dyDescent="0.25">
      <c r="A40" s="43"/>
      <c r="B40" s="80" t="s">
        <v>252</v>
      </c>
      <c r="C40" s="61" t="s">
        <v>29</v>
      </c>
      <c r="D40" s="61"/>
    </row>
    <row r="41" spans="1:4" s="39" customFormat="1" ht="15" customHeight="1" x14ac:dyDescent="0.25">
      <c r="A41" s="43"/>
      <c r="B41" s="80" t="s">
        <v>245</v>
      </c>
      <c r="C41" s="61" t="s">
        <v>29</v>
      </c>
      <c r="D41" s="61"/>
    </row>
    <row r="42" spans="1:4" s="39" customFormat="1" ht="15" customHeight="1" x14ac:dyDescent="0.25">
      <c r="A42" s="43"/>
      <c r="B42" s="80"/>
      <c r="C42" s="61"/>
      <c r="D42" s="61"/>
    </row>
    <row r="43" spans="1:4" s="39" customFormat="1" ht="80" customHeight="1" x14ac:dyDescent="0.25">
      <c r="A43" s="43"/>
      <c r="B43" s="99" t="s">
        <v>238</v>
      </c>
      <c r="C43" s="61" t="s">
        <v>192</v>
      </c>
      <c r="D43" s="61"/>
    </row>
    <row r="44" spans="1:4" s="39" customFormat="1" ht="15" customHeight="1" x14ac:dyDescent="0.25">
      <c r="A44" s="43">
        <v>9</v>
      </c>
      <c r="B44" s="61" t="s">
        <v>164</v>
      </c>
      <c r="C44" s="61" t="s">
        <v>29</v>
      </c>
    </row>
    <row r="45" spans="1:4" s="39" customFormat="1" ht="15" customHeight="1" x14ac:dyDescent="0.25">
      <c r="A45" s="43"/>
      <c r="B45" s="61"/>
      <c r="C45" s="104"/>
    </row>
    <row r="46" spans="1:4" x14ac:dyDescent="0.25">
      <c r="B46" s="96"/>
    </row>
    <row r="47" spans="1:4" ht="20" x14ac:dyDescent="0.4">
      <c r="A47" s="46"/>
      <c r="C47" s="105"/>
    </row>
    <row r="48" spans="1:4" ht="18" x14ac:dyDescent="0.4">
      <c r="B48" s="102"/>
    </row>
    <row r="49" spans="2:3" ht="18" x14ac:dyDescent="0.4">
      <c r="B49" s="102"/>
      <c r="C49" s="106"/>
    </row>
    <row r="50" spans="2:3" ht="18" x14ac:dyDescent="0.4">
      <c r="B50" s="102"/>
      <c r="C50" s="106"/>
    </row>
    <row r="51" spans="2:3" ht="18" x14ac:dyDescent="0.4">
      <c r="B51" s="102"/>
      <c r="C51" s="106"/>
    </row>
    <row r="52" spans="2:3" ht="18" x14ac:dyDescent="0.4">
      <c r="B52" s="102"/>
      <c r="C52" s="106"/>
    </row>
    <row r="53" spans="2:3" ht="17.5" x14ac:dyDescent="0.35">
      <c r="C53" s="106"/>
    </row>
    <row r="54" spans="2:3" ht="18" x14ac:dyDescent="0.4">
      <c r="B54" s="102"/>
      <c r="C54" s="106"/>
    </row>
    <row r="55" spans="2:3" ht="18" x14ac:dyDescent="0.4">
      <c r="B55" s="102"/>
      <c r="C55" s="106"/>
    </row>
    <row r="56" spans="2:3" ht="17.5" x14ac:dyDescent="0.35">
      <c r="C56" s="106"/>
    </row>
    <row r="57" spans="2:3" ht="18" x14ac:dyDescent="0.4">
      <c r="B57" s="102"/>
      <c r="C57" s="105"/>
    </row>
    <row r="58" spans="2:3" ht="18" x14ac:dyDescent="0.4">
      <c r="B58" s="102"/>
      <c r="C58" s="106"/>
    </row>
    <row r="59" spans="2:3" ht="17.5" x14ac:dyDescent="0.35">
      <c r="C59" s="106"/>
    </row>
    <row r="60" spans="2:3" ht="18" x14ac:dyDescent="0.4">
      <c r="B60" s="102"/>
      <c r="C60" s="106"/>
    </row>
    <row r="61" spans="2:3" ht="17.5" x14ac:dyDescent="0.35">
      <c r="C61" s="106"/>
    </row>
    <row r="62" spans="2:3" ht="18" x14ac:dyDescent="0.4">
      <c r="B62" s="102"/>
      <c r="C62" s="106"/>
    </row>
    <row r="63" spans="2:3" ht="17.5" x14ac:dyDescent="0.35">
      <c r="C63" s="106"/>
    </row>
    <row r="64" spans="2:3" ht="18" x14ac:dyDescent="0.4">
      <c r="B64" s="102"/>
      <c r="C64" s="106"/>
    </row>
    <row r="65" spans="2:3" ht="18" x14ac:dyDescent="0.4">
      <c r="B65" s="102"/>
      <c r="C65" s="106"/>
    </row>
    <row r="66" spans="2:3" ht="17.5" x14ac:dyDescent="0.35">
      <c r="C66" s="106"/>
    </row>
    <row r="67" spans="2:3" ht="18" x14ac:dyDescent="0.4">
      <c r="B67" s="102"/>
      <c r="C67" s="106"/>
    </row>
    <row r="68" spans="2:3" ht="17.5" x14ac:dyDescent="0.35">
      <c r="C68" s="106"/>
    </row>
    <row r="69" spans="2:3" ht="18" x14ac:dyDescent="0.4">
      <c r="B69" s="102"/>
      <c r="C69" s="106"/>
    </row>
    <row r="70" spans="2:3" ht="17.5" x14ac:dyDescent="0.35">
      <c r="C70" s="106"/>
    </row>
    <row r="71" spans="2:3" ht="17.5" x14ac:dyDescent="0.35">
      <c r="C71" s="106"/>
    </row>
    <row r="72" spans="2:3" ht="17.5" x14ac:dyDescent="0.35">
      <c r="C72" s="106"/>
    </row>
  </sheetData>
  <mergeCells count="3">
    <mergeCell ref="A1:F1"/>
    <mergeCell ref="A2:B2"/>
    <mergeCell ref="C2:F2"/>
  </mergeCells>
  <pageMargins left="0.7" right="0.7" top="0.75" bottom="0.75" header="0.3" footer="0.3"/>
  <pageSetup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3E0D8-5223-417B-BF07-56A790AF15A8}">
  <dimension ref="A1:IU99"/>
  <sheetViews>
    <sheetView workbookViewId="0">
      <pane xSplit="2" ySplit="3" topLeftCell="C25" activePane="bottomRight" state="frozen"/>
      <selection pane="topRight" activeCell="C1" sqref="C1"/>
      <selection pane="bottomLeft" activeCell="A4" sqref="A4"/>
      <selection pane="bottomRight" activeCell="A45" sqref="A45"/>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12" s="7" customFormat="1" ht="15" customHeight="1" x14ac:dyDescent="0.35">
      <c r="A1" s="216" t="str">
        <f>Registration!A1</f>
        <v>149th IEEE 802.15 WSN Session</v>
      </c>
      <c r="B1" s="217"/>
      <c r="C1" s="217"/>
      <c r="D1" s="217"/>
      <c r="E1" s="217"/>
      <c r="F1" s="218"/>
      <c r="H1" s="6"/>
      <c r="I1" s="6"/>
      <c r="J1" s="6"/>
      <c r="K1" s="6"/>
      <c r="L1" s="6"/>
    </row>
    <row r="2" spans="1:12" s="7" customFormat="1" ht="15" customHeight="1" thickBot="1" x14ac:dyDescent="0.4">
      <c r="A2" s="240" t="str">
        <f>_xlfn.CONCAT("Agenda for WG15 Opening Plenary - ",TEXT(('AC Opening'!C2)+1,"DDDD, MMMM DD, YYYY"))</f>
        <v>Agenda for WG15 Opening Plenary - Monday, March 11, 2024</v>
      </c>
      <c r="B2" s="241"/>
      <c r="C2" s="241"/>
      <c r="D2" s="241"/>
      <c r="E2" s="241"/>
      <c r="F2" s="242"/>
      <c r="H2" s="6"/>
      <c r="I2" s="6"/>
      <c r="J2" s="6"/>
      <c r="K2" s="6"/>
      <c r="L2" s="6"/>
    </row>
    <row r="3" spans="1:12" ht="25" customHeight="1" thickBot="1" x14ac:dyDescent="0.3">
      <c r="A3" s="65" t="s">
        <v>47</v>
      </c>
      <c r="B3" s="66" t="s">
        <v>51</v>
      </c>
      <c r="C3" s="67" t="s">
        <v>48</v>
      </c>
      <c r="D3" s="66" t="s">
        <v>52</v>
      </c>
      <c r="E3" s="238" t="s">
        <v>170</v>
      </c>
      <c r="F3" s="239"/>
      <c r="G3" s="64"/>
      <c r="H3" s="6"/>
      <c r="I3" s="6"/>
      <c r="J3" s="6"/>
      <c r="K3" s="6"/>
      <c r="L3" s="6"/>
    </row>
    <row r="4" spans="1:12" s="6" customFormat="1" ht="15" customHeight="1" x14ac:dyDescent="0.3">
      <c r="A4" s="4">
        <v>1</v>
      </c>
      <c r="B4" s="8" t="s">
        <v>7</v>
      </c>
      <c r="C4" s="23" t="s">
        <v>0</v>
      </c>
      <c r="D4" s="2" t="s">
        <v>29</v>
      </c>
      <c r="E4" s="1">
        <v>0</v>
      </c>
      <c r="F4" s="11">
        <f>TIME(11,0,0)</f>
        <v>0.45833333333333331</v>
      </c>
    </row>
    <row r="5" spans="1:12" s="6" customFormat="1" ht="15" customHeight="1" x14ac:dyDescent="0.3">
      <c r="A5" s="4">
        <v>1.1000000000000001</v>
      </c>
      <c r="B5" s="8" t="s">
        <v>4</v>
      </c>
      <c r="C5" s="2" t="s">
        <v>17</v>
      </c>
      <c r="D5" s="243" t="s">
        <v>34</v>
      </c>
      <c r="E5" s="244">
        <v>5</v>
      </c>
      <c r="F5" s="245">
        <f>F4+TIME(0,E4,0)</f>
        <v>0.45833333333333331</v>
      </c>
    </row>
    <row r="6" spans="1:12" s="6" customFormat="1" ht="30" customHeight="1" x14ac:dyDescent="0.3">
      <c r="A6" s="4" t="s">
        <v>13</v>
      </c>
      <c r="B6" s="8" t="s">
        <v>4</v>
      </c>
      <c r="C6" s="93" t="s">
        <v>187</v>
      </c>
      <c r="D6" s="243"/>
      <c r="E6" s="244"/>
      <c r="F6" s="245"/>
    </row>
    <row r="7" spans="1:12" s="6" customFormat="1" ht="45" customHeight="1" x14ac:dyDescent="0.3">
      <c r="A7" s="4" t="s">
        <v>14</v>
      </c>
      <c r="B7" s="8" t="s">
        <v>4</v>
      </c>
      <c r="C7" s="94" t="s">
        <v>186</v>
      </c>
      <c r="D7" s="243"/>
      <c r="E7" s="244"/>
      <c r="F7" s="245"/>
    </row>
    <row r="8" spans="1:12" s="6" customFormat="1" ht="15" customHeight="1" x14ac:dyDescent="0.3">
      <c r="A8" s="4" t="s">
        <v>15</v>
      </c>
      <c r="B8" s="8" t="s">
        <v>4</v>
      </c>
      <c r="C8" s="24" t="s">
        <v>228</v>
      </c>
      <c r="D8" s="243"/>
      <c r="E8" s="244"/>
      <c r="F8" s="245"/>
    </row>
    <row r="9" spans="1:12" s="6" customFormat="1" ht="15" customHeight="1" x14ac:dyDescent="0.3">
      <c r="A9" s="4" t="s">
        <v>38</v>
      </c>
      <c r="B9" s="8" t="s">
        <v>4</v>
      </c>
      <c r="C9" s="30" t="s">
        <v>152</v>
      </c>
      <c r="D9" s="243"/>
      <c r="E9" s="244"/>
      <c r="F9" s="245"/>
    </row>
    <row r="10" spans="1:12" s="6" customFormat="1" ht="30" customHeight="1" x14ac:dyDescent="0.3">
      <c r="A10" s="4" t="s">
        <v>54</v>
      </c>
      <c r="B10" s="8" t="s">
        <v>4</v>
      </c>
      <c r="C10" s="29" t="s">
        <v>218</v>
      </c>
      <c r="D10" s="243"/>
      <c r="E10" s="244"/>
      <c r="F10" s="245"/>
    </row>
    <row r="11" spans="1:12" s="6" customFormat="1" ht="15" customHeight="1" x14ac:dyDescent="0.3">
      <c r="A11" s="4" t="s">
        <v>121</v>
      </c>
      <c r="B11" s="8" t="s">
        <v>4</v>
      </c>
      <c r="C11" s="29" t="s">
        <v>139</v>
      </c>
      <c r="D11" s="243"/>
      <c r="E11" s="244"/>
      <c r="F11" s="245"/>
    </row>
    <row r="12" spans="1:12" s="6" customFormat="1" ht="15" customHeight="1" x14ac:dyDescent="0.3">
      <c r="A12" s="4" t="s">
        <v>255</v>
      </c>
      <c r="B12" s="8" t="s">
        <v>4</v>
      </c>
      <c r="C12" s="31" t="s">
        <v>275</v>
      </c>
      <c r="D12" s="2" t="s">
        <v>34</v>
      </c>
      <c r="E12" s="8">
        <v>1</v>
      </c>
      <c r="F12" s="11">
        <f>F5+TIME(0,E5,0)</f>
        <v>0.46180555555555552</v>
      </c>
    </row>
    <row r="13" spans="1:12" s="6" customFormat="1" ht="15" customHeight="1" x14ac:dyDescent="0.3">
      <c r="A13" s="4" t="s">
        <v>256</v>
      </c>
      <c r="B13" s="8" t="s">
        <v>4</v>
      </c>
      <c r="C13" s="31" t="s">
        <v>254</v>
      </c>
      <c r="D13" s="2" t="s">
        <v>34</v>
      </c>
      <c r="E13" s="8">
        <v>2</v>
      </c>
      <c r="F13" s="11">
        <f>F12+TIME(0,E12,0)</f>
        <v>0.46249999999999997</v>
      </c>
    </row>
    <row r="14" spans="1:12" s="6" customFormat="1" ht="15" customHeight="1" x14ac:dyDescent="0.3">
      <c r="A14" s="4">
        <v>1.2</v>
      </c>
      <c r="B14" s="8" t="s">
        <v>3</v>
      </c>
      <c r="C14" s="28" t="s">
        <v>16</v>
      </c>
      <c r="D14" s="2" t="s">
        <v>29</v>
      </c>
      <c r="E14" s="8">
        <v>1</v>
      </c>
      <c r="F14" s="11">
        <f>F13+TIME(0,E13,0)</f>
        <v>0.46388888888888885</v>
      </c>
    </row>
    <row r="15" spans="1:12" s="6" customFormat="1" ht="30" customHeight="1" x14ac:dyDescent="0.3">
      <c r="A15" s="4">
        <v>1.3</v>
      </c>
      <c r="B15" s="8" t="s">
        <v>4</v>
      </c>
      <c r="C15" s="35" t="s">
        <v>188</v>
      </c>
      <c r="D15" s="243" t="s">
        <v>29</v>
      </c>
      <c r="E15" s="244">
        <v>6</v>
      </c>
      <c r="F15" s="245">
        <f>F14+TIME(0,E14,0)</f>
        <v>0.46458333333333329</v>
      </c>
    </row>
    <row r="16" spans="1:12" s="6" customFormat="1" ht="30" customHeight="1" x14ac:dyDescent="0.3">
      <c r="A16" s="4">
        <v>1.4</v>
      </c>
      <c r="B16" s="8" t="s">
        <v>4</v>
      </c>
      <c r="C16" s="35" t="s">
        <v>189</v>
      </c>
      <c r="D16" s="243"/>
      <c r="E16" s="244"/>
      <c r="F16" s="245"/>
    </row>
    <row r="17" spans="1:255" s="6" customFormat="1" ht="30" customHeight="1" x14ac:dyDescent="0.3">
      <c r="A17" s="4" t="s">
        <v>123</v>
      </c>
      <c r="B17" s="8" t="s">
        <v>4</v>
      </c>
      <c r="C17" s="35" t="s">
        <v>190</v>
      </c>
      <c r="D17" s="243"/>
      <c r="E17" s="244"/>
      <c r="F17" s="245"/>
    </row>
    <row r="18" spans="1:255" s="6" customFormat="1" ht="15" customHeight="1" x14ac:dyDescent="0.3">
      <c r="A18" s="4" t="s">
        <v>124</v>
      </c>
      <c r="B18" s="8" t="s">
        <v>2</v>
      </c>
      <c r="C18" s="28" t="s">
        <v>279</v>
      </c>
      <c r="D18" s="2" t="s">
        <v>29</v>
      </c>
      <c r="E18" s="8">
        <v>1</v>
      </c>
      <c r="F18" s="11">
        <f>F15+TIME(0,E15,0)</f>
        <v>0.46874999999999994</v>
      </c>
    </row>
    <row r="19" spans="1:255" s="6" customFormat="1" ht="15" customHeight="1" x14ac:dyDescent="0.3">
      <c r="A19" s="4" t="s">
        <v>125</v>
      </c>
      <c r="B19" s="8" t="s">
        <v>2</v>
      </c>
      <c r="C19" s="1" t="s">
        <v>277</v>
      </c>
      <c r="D19" s="2" t="s">
        <v>29</v>
      </c>
      <c r="E19" s="8">
        <v>1</v>
      </c>
      <c r="F19" s="11">
        <f t="shared" ref="F19:F66" si="0">F18+TIME(0,E18,0)</f>
        <v>0.46944444444444439</v>
      </c>
    </row>
    <row r="20" spans="1:255" customFormat="1" ht="15" customHeight="1" x14ac:dyDescent="0.3">
      <c r="A20" s="2">
        <v>1.8</v>
      </c>
      <c r="B20" s="2" t="s">
        <v>4</v>
      </c>
      <c r="C20" s="71" t="s">
        <v>247</v>
      </c>
      <c r="D20" s="2" t="s">
        <v>29</v>
      </c>
      <c r="E20" s="1">
        <v>1</v>
      </c>
      <c r="F20" s="11">
        <f t="shared" si="0"/>
        <v>0.47013888888888883</v>
      </c>
    </row>
    <row r="21" spans="1:255" s="6" customFormat="1" ht="15" customHeight="1" x14ac:dyDescent="0.3">
      <c r="A21" s="21"/>
      <c r="B21" s="8"/>
      <c r="D21" s="2"/>
      <c r="E21" s="8"/>
      <c r="F21" s="11">
        <f t="shared" si="0"/>
        <v>0.47083333333333327</v>
      </c>
    </row>
    <row r="22" spans="1:255" s="6" customFormat="1" ht="15" customHeight="1" x14ac:dyDescent="0.3">
      <c r="A22" s="4">
        <v>2</v>
      </c>
      <c r="B22" s="8" t="s">
        <v>7</v>
      </c>
      <c r="C22" s="28" t="s">
        <v>11</v>
      </c>
      <c r="D22" s="2"/>
      <c r="E22" s="8"/>
      <c r="F22" s="11">
        <f t="shared" si="0"/>
        <v>0.47083333333333327</v>
      </c>
    </row>
    <row r="23" spans="1:255" s="8" customFormat="1" ht="15" customHeight="1" x14ac:dyDescent="0.3">
      <c r="A23" s="4">
        <v>2.1</v>
      </c>
      <c r="B23" s="8" t="s">
        <v>4</v>
      </c>
      <c r="C23" s="107" t="s">
        <v>246</v>
      </c>
      <c r="D23" s="2" t="s">
        <v>29</v>
      </c>
      <c r="E23" s="8">
        <v>1</v>
      </c>
      <c r="F23" s="11">
        <f t="shared" si="0"/>
        <v>0.47083333333333327</v>
      </c>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c r="IQ23" s="6"/>
      <c r="IR23" s="6"/>
      <c r="IS23" s="6"/>
      <c r="IT23" s="6"/>
      <c r="IU23" s="6"/>
    </row>
    <row r="24" spans="1:255" s="6" customFormat="1" ht="15" customHeight="1" x14ac:dyDescent="0.3">
      <c r="A24" s="4">
        <v>2.2000000000000002</v>
      </c>
      <c r="B24" s="1" t="s">
        <v>4</v>
      </c>
      <c r="C24" s="108" t="s">
        <v>225</v>
      </c>
      <c r="D24" s="2" t="s">
        <v>23</v>
      </c>
      <c r="E24" s="8">
        <v>1</v>
      </c>
      <c r="F24" s="11">
        <f t="shared" si="0"/>
        <v>0.47152777777777771</v>
      </c>
    </row>
    <row r="25" spans="1:255" s="18" customFormat="1" ht="15" customHeight="1" x14ac:dyDescent="0.3">
      <c r="A25" s="4">
        <v>2.2999999999999998</v>
      </c>
      <c r="B25" s="1" t="s">
        <v>4</v>
      </c>
      <c r="C25" s="108" t="s">
        <v>276</v>
      </c>
      <c r="D25" s="2" t="s">
        <v>29</v>
      </c>
      <c r="E25" s="8">
        <v>1</v>
      </c>
      <c r="F25" s="11">
        <f t="shared" si="0"/>
        <v>0.47222222222222215</v>
      </c>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2"/>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2"/>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row>
    <row r="26" spans="1:255" ht="15" customHeight="1" x14ac:dyDescent="0.3">
      <c r="A26" s="4">
        <v>2.4</v>
      </c>
      <c r="B26" s="1" t="s">
        <v>4</v>
      </c>
      <c r="C26" s="109" t="s">
        <v>215</v>
      </c>
      <c r="D26" s="2" t="s">
        <v>29</v>
      </c>
      <c r="E26" s="8">
        <v>1</v>
      </c>
      <c r="F26" s="11">
        <f t="shared" si="0"/>
        <v>0.4729166666666666</v>
      </c>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x14ac:dyDescent="0.3">
      <c r="A27" s="4" t="s">
        <v>253</v>
      </c>
      <c r="B27" s="1" t="s">
        <v>4</v>
      </c>
      <c r="C27" s="109" t="str">
        <f>'AC Opening'!B6</f>
        <v>WG ADMIN ITEMS - N/A</v>
      </c>
      <c r="D27" s="2" t="str">
        <f>'AC Opening'!C6</f>
        <v>Powell</v>
      </c>
      <c r="E27" s="8">
        <v>0</v>
      </c>
      <c r="F27" s="11">
        <f t="shared" si="0"/>
        <v>0.47361111111111104</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A28" s="4" t="s">
        <v>122</v>
      </c>
      <c r="B28" s="1" t="s">
        <v>4</v>
      </c>
      <c r="C28" s="109" t="s">
        <v>278</v>
      </c>
      <c r="D28" s="2" t="s">
        <v>29</v>
      </c>
      <c r="E28" s="8">
        <v>2</v>
      </c>
      <c r="F28" s="11">
        <f t="shared" si="0"/>
        <v>0.47361111111111104</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4" t="s">
        <v>280</v>
      </c>
      <c r="B29" s="1" t="s">
        <v>4</v>
      </c>
      <c r="C29" s="109" t="s">
        <v>281</v>
      </c>
      <c r="D29" s="2" t="s">
        <v>29</v>
      </c>
      <c r="E29" s="8">
        <v>2</v>
      </c>
      <c r="F29" s="11">
        <f t="shared" si="0"/>
        <v>0.47499999999999992</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4" t="s">
        <v>282</v>
      </c>
      <c r="B30" s="2" t="s">
        <v>4</v>
      </c>
      <c r="C30" s="29" t="s">
        <v>292</v>
      </c>
      <c r="D30" s="2" t="s">
        <v>288</v>
      </c>
      <c r="E30" s="8">
        <v>2</v>
      </c>
      <c r="F30" s="11">
        <f t="shared" si="0"/>
        <v>0.47638888888888881</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4" t="s">
        <v>283</v>
      </c>
      <c r="B31" s="2" t="s">
        <v>2</v>
      </c>
      <c r="C31" s="29" t="s">
        <v>285</v>
      </c>
      <c r="D31" s="2" t="s">
        <v>288</v>
      </c>
      <c r="E31" s="8">
        <v>2</v>
      </c>
      <c r="F31" s="11">
        <f t="shared" si="0"/>
        <v>0.47777777777777769</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4" t="s">
        <v>284</v>
      </c>
      <c r="B32" s="2" t="s">
        <v>2</v>
      </c>
      <c r="C32" s="29" t="s">
        <v>289</v>
      </c>
      <c r="D32" s="2" t="s">
        <v>288</v>
      </c>
      <c r="E32" s="8">
        <v>2</v>
      </c>
      <c r="F32" s="11">
        <f t="shared" si="0"/>
        <v>0.47916666666666657</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15"/>
      <c r="C33" s="36"/>
      <c r="D33" s="2"/>
      <c r="E33" s="1"/>
      <c r="F33" s="11">
        <f t="shared" si="0"/>
        <v>0.48055555555555546</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4">
        <v>3</v>
      </c>
      <c r="B34" s="2" t="s">
        <v>7</v>
      </c>
      <c r="C34" s="2" t="s">
        <v>127</v>
      </c>
      <c r="D34" s="2"/>
      <c r="E34" s="1"/>
      <c r="F34" s="11">
        <f t="shared" si="0"/>
        <v>0.48055555555555546</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4" t="s">
        <v>44</v>
      </c>
      <c r="B35" s="2" t="s">
        <v>4</v>
      </c>
      <c r="C35" s="1" t="s">
        <v>286</v>
      </c>
      <c r="D35" s="243" t="s">
        <v>29</v>
      </c>
      <c r="E35" s="246">
        <v>5</v>
      </c>
      <c r="F35" s="245">
        <f t="shared" si="0"/>
        <v>0.48055555555555546</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customFormat="1" ht="30" customHeight="1" x14ac:dyDescent="0.3">
      <c r="A36" s="4" t="s">
        <v>128</v>
      </c>
      <c r="B36" s="2" t="s">
        <v>4</v>
      </c>
      <c r="C36" s="31" t="s">
        <v>287</v>
      </c>
      <c r="D36" s="243"/>
      <c r="E36" s="246"/>
      <c r="F36" s="245"/>
    </row>
    <row r="37" spans="1:255" customFormat="1" ht="15" customHeight="1" x14ac:dyDescent="0.3">
      <c r="A37" s="4" t="s">
        <v>129</v>
      </c>
      <c r="B37" s="2" t="s">
        <v>4</v>
      </c>
      <c r="C37" s="29" t="str">
        <f>_xlfn.CONCAT("The 802 Wireless Chairs Adv. Committee will be held 4pm to 5:30pm on Sun. May 12, 2024")</f>
        <v>The 802 Wireless Chairs Adv. Committee will be held 4pm to 5:30pm on Sun. May 12, 2024</v>
      </c>
      <c r="D37" s="243"/>
      <c r="E37" s="246"/>
      <c r="F37" s="245"/>
      <c r="I37" s="29"/>
    </row>
    <row r="38" spans="1:255" customFormat="1" ht="15" customHeight="1" x14ac:dyDescent="0.3">
      <c r="A38" s="4" t="s">
        <v>130</v>
      </c>
      <c r="B38" s="2" t="s">
        <v>4</v>
      </c>
      <c r="C38" s="29" t="str">
        <f>_xlfn.CONCAT("The 802.15 AC will be held ","5:30 to 6:30pm on Sun. May 12, 2024")</f>
        <v>The 802.15 AC will be held 5:30 to 6:30pm on Sun. May 12, 2024</v>
      </c>
      <c r="D38" s="243"/>
      <c r="E38" s="246"/>
      <c r="F38" s="245"/>
    </row>
    <row r="39" spans="1:255" customFormat="1" ht="60" customHeight="1" x14ac:dyDescent="0.3">
      <c r="A39" s="4" t="s">
        <v>131</v>
      </c>
      <c r="B39" s="2" t="s">
        <v>4</v>
      </c>
      <c r="C39" s="215" t="s">
        <v>248</v>
      </c>
      <c r="D39" s="243"/>
      <c r="E39" s="246"/>
      <c r="F39" s="245"/>
    </row>
    <row r="40" spans="1:255" customFormat="1" ht="140" customHeight="1" x14ac:dyDescent="0.3">
      <c r="A40" s="4" t="s">
        <v>132</v>
      </c>
      <c r="B40" s="2" t="s">
        <v>4</v>
      </c>
      <c r="C40" s="31" t="s">
        <v>232</v>
      </c>
      <c r="D40" s="243"/>
      <c r="E40" s="246"/>
      <c r="F40" s="245"/>
    </row>
    <row r="41" spans="1:255" ht="15" customHeight="1" x14ac:dyDescent="0.3">
      <c r="A41" s="4" t="s">
        <v>45</v>
      </c>
      <c r="B41" s="2" t="s">
        <v>4</v>
      </c>
      <c r="C41" s="1" t="s">
        <v>249</v>
      </c>
      <c r="D41" s="2" t="s">
        <v>29</v>
      </c>
      <c r="E41" s="8">
        <v>0</v>
      </c>
      <c r="F41" s="11">
        <f>F35+TIME(0,E35,0)</f>
        <v>0.48402777777777767</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4"/>
      <c r="B42" s="2"/>
      <c r="C42" s="74"/>
      <c r="D42" s="2"/>
      <c r="E42" s="8"/>
      <c r="F42" s="11">
        <f t="shared" si="0"/>
        <v>0.48402777777777767</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4">
        <v>4</v>
      </c>
      <c r="B43" s="2" t="s">
        <v>7</v>
      </c>
      <c r="C43" s="2" t="s">
        <v>140</v>
      </c>
      <c r="D43" s="2" t="s">
        <v>29</v>
      </c>
      <c r="E43" s="8">
        <v>0</v>
      </c>
      <c r="F43" s="11">
        <f t="shared" si="0"/>
        <v>0.48402777777777767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4" t="s">
        <v>293</v>
      </c>
      <c r="B44" s="2" t="s">
        <v>3</v>
      </c>
      <c r="C44" s="2" t="str">
        <f>'AC Opening'!B21</f>
        <v>SC THz</v>
      </c>
      <c r="D44" s="2" t="str">
        <f>'AC Opening'!C21</f>
        <v>Kürner</v>
      </c>
      <c r="E44" s="8">
        <v>2</v>
      </c>
      <c r="F44" s="11">
        <f t="shared" si="0"/>
        <v>0.48402777777777767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v>4.2</v>
      </c>
      <c r="B45" s="2" t="s">
        <v>3</v>
      </c>
      <c r="C45" s="2" t="str">
        <f>'AC Opening'!B22</f>
        <v>TG 4ab UWB-NG Amendment</v>
      </c>
      <c r="D45" s="2" t="str">
        <f>'AC Opening'!C22</f>
        <v>Rolfe</v>
      </c>
      <c r="E45" s="8">
        <v>2</v>
      </c>
      <c r="F45" s="11">
        <f t="shared" si="0"/>
        <v>0.48541666666666655</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v>4.3</v>
      </c>
      <c r="B46" s="2" t="s">
        <v>3</v>
      </c>
      <c r="C46" s="2" t="str">
        <f>'AC Opening'!B23</f>
        <v>SC WNG</v>
      </c>
      <c r="D46" s="2" t="str">
        <f>'AC Opening'!C23</f>
        <v>Rolfe</v>
      </c>
      <c r="E46" s="8">
        <v>2</v>
      </c>
      <c r="F46" s="11">
        <f t="shared" si="0"/>
        <v>0.48680555555555544</v>
      </c>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c r="IQ46" s="6"/>
      <c r="IR46" s="6"/>
      <c r="IS46" s="6"/>
      <c r="IT46" s="6"/>
      <c r="IU46" s="6"/>
    </row>
    <row r="47" spans="1:255" ht="15" customHeight="1" x14ac:dyDescent="0.3">
      <c r="A47" s="4">
        <v>4.4000000000000004</v>
      </c>
      <c r="B47" s="2" t="s">
        <v>3</v>
      </c>
      <c r="C47" s="2" t="str">
        <f>'AC Opening'!B24</f>
        <v>TG 4ac Privacy Amendment</v>
      </c>
      <c r="D47" s="2" t="str">
        <f>'AC Opening'!C24</f>
        <v>Kivinen</v>
      </c>
      <c r="E47" s="8">
        <v>2</v>
      </c>
      <c r="F47" s="11">
        <f t="shared" si="0"/>
        <v>0.48819444444444432</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ht="15" customHeight="1" x14ac:dyDescent="0.3">
      <c r="A48" s="4">
        <v>4.5</v>
      </c>
      <c r="B48" s="2" t="s">
        <v>3</v>
      </c>
      <c r="C48" s="2" t="str">
        <f>'AC Opening'!B25</f>
        <v>SC IETF - update at WG15 Mid-Week</v>
      </c>
      <c r="D48" s="2" t="str">
        <f>'AC Opening'!C25</f>
        <v>Kivinen</v>
      </c>
      <c r="E48" s="8">
        <v>2</v>
      </c>
      <c r="F48" s="11">
        <f t="shared" si="0"/>
        <v>0.4895833333333332</v>
      </c>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c r="IQ48" s="6"/>
      <c r="IR48" s="6"/>
      <c r="IS48" s="6"/>
      <c r="IT48" s="6"/>
      <c r="IU48" s="6"/>
    </row>
    <row r="49" spans="1:255" ht="15" customHeight="1" x14ac:dyDescent="0.3">
      <c r="A49" s="4">
        <v>4.5999999999999996</v>
      </c>
      <c r="B49" s="2" t="s">
        <v>3</v>
      </c>
      <c r="C49" s="2" t="str">
        <f>'AC Opening'!B26</f>
        <v>TG 4me Revision to 2020</v>
      </c>
      <c r="D49" s="2" t="str">
        <f>'AC Opening'!C26</f>
        <v>Stuebing</v>
      </c>
      <c r="E49" s="8">
        <v>2</v>
      </c>
      <c r="F49" s="11">
        <f t="shared" si="0"/>
        <v>0.49097222222222209</v>
      </c>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c r="IQ49" s="6"/>
      <c r="IR49" s="6"/>
      <c r="IS49" s="6"/>
      <c r="IT49" s="6"/>
      <c r="IU49" s="6"/>
    </row>
    <row r="50" spans="1:255" ht="15" customHeight="1" x14ac:dyDescent="0.3">
      <c r="A50" s="4">
        <v>4.7</v>
      </c>
      <c r="B50" s="2" t="s">
        <v>3</v>
      </c>
      <c r="C50" s="2" t="str">
        <f>'AC Opening'!B27</f>
        <v>TG 6ma BAN/VAN Revision</v>
      </c>
      <c r="D50" s="2" t="str">
        <f>'AC Opening'!C27</f>
        <v>Kohno</v>
      </c>
      <c r="E50" s="8">
        <v>2</v>
      </c>
      <c r="F50" s="11">
        <f t="shared" si="0"/>
        <v>0.49236111111111097</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v>4.8</v>
      </c>
      <c r="B51" s="2" t="s">
        <v>3</v>
      </c>
      <c r="C51" s="2" t="str">
        <f>'AC Opening'!B28</f>
        <v>TG 7a OCC Amendment</v>
      </c>
      <c r="D51" s="2" t="str">
        <f>'AC Opening'!C28</f>
        <v>Jang</v>
      </c>
      <c r="E51" s="8">
        <v>2</v>
      </c>
      <c r="F51" s="11">
        <f t="shared" si="0"/>
        <v>0.49374999999999986</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v>4.9000000000000004</v>
      </c>
      <c r="B52" s="2" t="s">
        <v>3</v>
      </c>
      <c r="C52" s="2" t="str">
        <f>'AC Opening'!B29</f>
        <v>IG NG-OCC</v>
      </c>
      <c r="D52" s="2" t="str">
        <f>'AC Opening'!C29</f>
        <v>Jang</v>
      </c>
      <c r="E52" s="8">
        <v>2</v>
      </c>
      <c r="F52" s="11">
        <f t="shared" si="0"/>
        <v>0.49513888888888874</v>
      </c>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4" t="s">
        <v>216</v>
      </c>
      <c r="B53" s="2" t="s">
        <v>3</v>
      </c>
      <c r="C53" s="2" t="str">
        <f>'AC Opening'!B30</f>
        <v>TG 14 UWB-AHN New Standard - IN HIBERNATION</v>
      </c>
      <c r="D53" s="2" t="str">
        <f>'AC Opening'!C30</f>
        <v>Beecher</v>
      </c>
      <c r="E53" s="8">
        <v>0</v>
      </c>
      <c r="F53" s="11">
        <f t="shared" si="0"/>
        <v>0.49652777777777762</v>
      </c>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c r="IQ53" s="6"/>
      <c r="IR53" s="6"/>
      <c r="IS53" s="6"/>
      <c r="IT53" s="6"/>
      <c r="IU53" s="6"/>
    </row>
    <row r="54" spans="1:255" ht="15" customHeight="1" x14ac:dyDescent="0.3">
      <c r="A54" s="4">
        <v>4.1100000000000003</v>
      </c>
      <c r="B54" s="2" t="s">
        <v>3</v>
      </c>
      <c r="C54" s="2" t="str">
        <f>'AC Opening'!B31</f>
        <v>TG 15 NB-AHN New Standard - IN HIBERNATION</v>
      </c>
      <c r="D54" s="2" t="str">
        <f>'AC Opening'!C31</f>
        <v>Powell</v>
      </c>
      <c r="E54" s="8">
        <v>0</v>
      </c>
      <c r="F54" s="11">
        <f t="shared" si="0"/>
        <v>0.49652777777777762</v>
      </c>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c r="IQ54" s="6"/>
      <c r="IR54" s="6"/>
      <c r="IS54" s="6"/>
      <c r="IT54" s="6"/>
      <c r="IU54" s="6"/>
    </row>
    <row r="55" spans="1:255" ht="15" customHeight="1" x14ac:dyDescent="0.3">
      <c r="A55" s="4">
        <v>4.12</v>
      </c>
      <c r="B55" s="2" t="s">
        <v>3</v>
      </c>
      <c r="C55" s="2" t="str">
        <f>'AC Opening'!B32</f>
        <v>TG 16t Lic-NB Amendment</v>
      </c>
      <c r="D55" s="2" t="str">
        <f>'AC Opening'!C32</f>
        <v>Godfrey</v>
      </c>
      <c r="E55" s="8">
        <v>2</v>
      </c>
      <c r="F55" s="11">
        <f t="shared" si="0"/>
        <v>0.49652777777777762</v>
      </c>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c r="IQ55" s="6"/>
      <c r="IR55" s="6"/>
      <c r="IS55" s="6"/>
      <c r="IT55" s="6"/>
      <c r="IU55" s="6"/>
    </row>
    <row r="56" spans="1:255" ht="15" customHeight="1" x14ac:dyDescent="0.3">
      <c r="A56" s="4" t="s">
        <v>217</v>
      </c>
      <c r="B56" s="2" t="s">
        <v>3</v>
      </c>
      <c r="C56" s="2" t="str">
        <f>'AC Opening'!B33</f>
        <v>SG SUN PHYs (TG4ad)</v>
      </c>
      <c r="D56" s="2" t="str">
        <f>'AC Opening'!C33</f>
        <v>Robert</v>
      </c>
      <c r="E56" s="8">
        <v>2</v>
      </c>
      <c r="F56" s="11">
        <f t="shared" si="0"/>
        <v>0.49791666666666651</v>
      </c>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c r="IQ56" s="6"/>
      <c r="IR56" s="6"/>
      <c r="IS56" s="6"/>
      <c r="IT56" s="6"/>
      <c r="IU56" s="6"/>
    </row>
    <row r="57" spans="1:255" ht="15" customHeight="1" x14ac:dyDescent="0.3">
      <c r="A57" s="4">
        <v>4.1399999999999997</v>
      </c>
      <c r="B57" s="2" t="s">
        <v>3</v>
      </c>
      <c r="C57" s="2" t="str">
        <f>'AC Opening'!B34</f>
        <v>Joint .1/.15 Mtg. - not meeting</v>
      </c>
      <c r="D57" s="2" t="str">
        <f>'AC Opening'!C34</f>
        <v>Beecher</v>
      </c>
      <c r="E57" s="8">
        <v>2</v>
      </c>
      <c r="F57" s="11">
        <f t="shared" si="0"/>
        <v>0.49930555555555539</v>
      </c>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c r="IQ57" s="6"/>
      <c r="IR57" s="6"/>
      <c r="IS57" s="6"/>
      <c r="IT57" s="6"/>
      <c r="IU57" s="6"/>
    </row>
    <row r="58" spans="1:255" ht="15" customHeight="1" x14ac:dyDescent="0.3">
      <c r="A58" s="4">
        <v>4.1500000000000004</v>
      </c>
      <c r="B58" s="2" t="s">
        <v>3</v>
      </c>
      <c r="C58" s="2" t="str">
        <f>'AC Opening'!B35</f>
        <v>SC MAINT/RULES</v>
      </c>
      <c r="D58" s="2" t="str">
        <f>'AC Opening'!C35</f>
        <v>Beecher</v>
      </c>
      <c r="E58" s="8">
        <v>2</v>
      </c>
      <c r="F58" s="11">
        <f t="shared" si="0"/>
        <v>0.50069444444444433</v>
      </c>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c r="IQ58" s="6"/>
      <c r="IR58" s="6"/>
      <c r="IS58" s="6"/>
      <c r="IT58" s="6"/>
      <c r="IU58" s="6"/>
    </row>
    <row r="59" spans="1:255" ht="15" customHeight="1" x14ac:dyDescent="0.3">
      <c r="A59" s="4"/>
      <c r="B59" s="2"/>
      <c r="C59" s="13"/>
      <c r="D59" s="2"/>
      <c r="E59" s="8"/>
      <c r="F59" s="11">
        <f t="shared" si="0"/>
        <v>0.50208333333333321</v>
      </c>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c r="IQ59" s="6"/>
      <c r="IR59" s="6"/>
      <c r="IS59" s="6"/>
      <c r="IT59" s="6"/>
      <c r="IU59" s="6"/>
    </row>
    <row r="60" spans="1:255" ht="15" customHeight="1" x14ac:dyDescent="0.3">
      <c r="A60" s="4" t="s">
        <v>43</v>
      </c>
      <c r="B60" s="2" t="s">
        <v>7</v>
      </c>
      <c r="C60" s="1" t="s">
        <v>9</v>
      </c>
      <c r="D60" s="2" t="s">
        <v>29</v>
      </c>
      <c r="E60" s="8">
        <v>1</v>
      </c>
      <c r="F60" s="11">
        <f t="shared" si="0"/>
        <v>0.50208333333333321</v>
      </c>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row>
    <row r="61" spans="1:255" ht="15" customHeight="1" x14ac:dyDescent="0.3">
      <c r="A61" s="21"/>
      <c r="B61" s="2"/>
      <c r="C61" s="22"/>
      <c r="D61" s="2"/>
      <c r="E61" s="8"/>
      <c r="F61" s="11">
        <f t="shared" si="0"/>
        <v>0.50277777777777766</v>
      </c>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c r="IQ61" s="6"/>
      <c r="IR61" s="6"/>
      <c r="IS61" s="6"/>
      <c r="IT61" s="6"/>
      <c r="IU61" s="6"/>
    </row>
    <row r="62" spans="1:255" customFormat="1" x14ac:dyDescent="0.3">
      <c r="A62" s="4" t="s">
        <v>133</v>
      </c>
      <c r="B62" s="2" t="s">
        <v>7</v>
      </c>
      <c r="C62" s="22" t="s">
        <v>178</v>
      </c>
      <c r="D62" s="2" t="s">
        <v>29</v>
      </c>
      <c r="E62" s="1">
        <v>1</v>
      </c>
      <c r="F62" s="11">
        <f t="shared" si="0"/>
        <v>0.50277777777777766</v>
      </c>
    </row>
    <row r="63" spans="1:255" ht="15" customHeight="1" x14ac:dyDescent="0.3">
      <c r="A63" s="21">
        <v>6.1</v>
      </c>
      <c r="B63" s="2"/>
      <c r="C63" s="22" t="s">
        <v>291</v>
      </c>
      <c r="D63" s="2" t="s">
        <v>290</v>
      </c>
      <c r="E63" s="8">
        <v>15</v>
      </c>
      <c r="F63" s="11">
        <f t="shared" si="0"/>
        <v>0.5034722222222221</v>
      </c>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c r="IQ63" s="6"/>
      <c r="IR63" s="6"/>
      <c r="IS63" s="6"/>
      <c r="IT63" s="6"/>
      <c r="IU63" s="6"/>
    </row>
    <row r="64" spans="1:255" ht="15" customHeight="1" x14ac:dyDescent="0.3">
      <c r="A64" s="21"/>
      <c r="B64" s="2"/>
      <c r="C64" s="22"/>
      <c r="D64" s="2"/>
      <c r="E64" s="8"/>
      <c r="F64" s="11">
        <f t="shared" si="0"/>
        <v>0.51388888888888873</v>
      </c>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c r="IQ64" s="6"/>
      <c r="IR64" s="6"/>
      <c r="IS64" s="6"/>
      <c r="IT64" s="6"/>
      <c r="IU64" s="6"/>
    </row>
    <row r="65" spans="1:255" ht="15" customHeight="1" x14ac:dyDescent="0.3">
      <c r="A65" s="4" t="s">
        <v>46</v>
      </c>
      <c r="B65" s="2" t="s">
        <v>2</v>
      </c>
      <c r="C65" s="2" t="s">
        <v>12</v>
      </c>
      <c r="D65" s="2" t="s">
        <v>29</v>
      </c>
      <c r="E65" s="8">
        <v>1</v>
      </c>
      <c r="F65" s="11">
        <f t="shared" si="0"/>
        <v>0.51388888888888873</v>
      </c>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c r="IQ65" s="6"/>
      <c r="IR65" s="6"/>
      <c r="IS65" s="6"/>
      <c r="IT65" s="6"/>
      <c r="IU65" s="6"/>
    </row>
    <row r="66" spans="1:255" ht="15" customHeight="1" x14ac:dyDescent="0.3">
      <c r="A66" s="4"/>
      <c r="B66" s="2"/>
      <c r="C66" s="2"/>
      <c r="D66" s="2"/>
      <c r="E66" s="8"/>
      <c r="F66" s="11">
        <f t="shared" si="0"/>
        <v>0.51458333333333317</v>
      </c>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c r="IQ66" s="6"/>
      <c r="IR66" s="6"/>
      <c r="IS66" s="6"/>
      <c r="IT66" s="6"/>
      <c r="IU66" s="6"/>
    </row>
    <row r="67" spans="1:255" ht="15" customHeight="1" x14ac:dyDescent="0.3">
      <c r="A67" s="4"/>
      <c r="B67" s="2"/>
      <c r="C67" s="2"/>
      <c r="D67" s="2"/>
      <c r="E67" s="8"/>
      <c r="F67" s="11"/>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c r="IQ67" s="6"/>
      <c r="IR67" s="6"/>
      <c r="IS67" s="6"/>
      <c r="IT67" s="6"/>
      <c r="IU67" s="6"/>
    </row>
    <row r="68" spans="1:255" ht="15" customHeight="1" x14ac:dyDescent="0.3">
      <c r="A68" s="21"/>
      <c r="B68" s="2" t="s">
        <v>5</v>
      </c>
      <c r="C68" s="14" t="s">
        <v>6</v>
      </c>
      <c r="D68" s="2"/>
      <c r="E68" s="8" t="s">
        <v>5</v>
      </c>
      <c r="F68" s="11"/>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c r="FF68" s="18"/>
      <c r="FG68" s="18"/>
      <c r="FH68" s="18"/>
      <c r="FI68" s="18"/>
      <c r="FJ68" s="18"/>
      <c r="FK68" s="18"/>
      <c r="FL68" s="18"/>
      <c r="FM68" s="18"/>
      <c r="FN68" s="18"/>
      <c r="FO68" s="18"/>
      <c r="FP68" s="18"/>
      <c r="FQ68" s="18"/>
      <c r="FR68" s="18"/>
      <c r="FS68" s="18"/>
      <c r="FT68" s="18"/>
      <c r="FU68" s="18"/>
      <c r="FV68" s="18"/>
      <c r="FW68" s="18"/>
      <c r="FX68" s="18"/>
      <c r="FY68" s="18"/>
      <c r="FZ68" s="18"/>
      <c r="GA68" s="18"/>
      <c r="GB68" s="18"/>
      <c r="GC68" s="18"/>
      <c r="GD68" s="18"/>
      <c r="GE68" s="18"/>
      <c r="GF68" s="18"/>
      <c r="GG68" s="18"/>
      <c r="GH68" s="18"/>
      <c r="GI68" s="18"/>
      <c r="GJ68" s="18"/>
      <c r="GK68" s="18"/>
      <c r="GL68" s="18"/>
      <c r="GM68" s="18"/>
      <c r="GN68" s="18"/>
      <c r="GO68" s="18"/>
      <c r="GP68" s="18"/>
      <c r="GQ68" s="18"/>
      <c r="GR68" s="18"/>
      <c r="GS68" s="18"/>
      <c r="GT68" s="18"/>
      <c r="GU68" s="18"/>
      <c r="GV68" s="18"/>
      <c r="GW68" s="18"/>
      <c r="GX68" s="18"/>
      <c r="GY68" s="18"/>
      <c r="GZ68" s="18"/>
      <c r="HA68" s="18"/>
      <c r="HB68" s="18"/>
      <c r="HC68" s="18"/>
      <c r="HD68" s="18"/>
      <c r="HE68" s="18"/>
      <c r="HF68" s="18"/>
      <c r="HG68" s="18"/>
      <c r="HH68" s="18"/>
      <c r="HI68" s="18"/>
      <c r="HJ68" s="18"/>
      <c r="HK68" s="18"/>
      <c r="HL68" s="18"/>
      <c r="HM68" s="18"/>
      <c r="HN68" s="18"/>
      <c r="HO68" s="18"/>
      <c r="HP68" s="18"/>
      <c r="HQ68" s="18"/>
      <c r="HR68" s="18"/>
      <c r="HS68" s="18"/>
      <c r="HT68" s="18"/>
      <c r="HU68" s="18"/>
      <c r="HV68" s="18"/>
      <c r="HW68" s="18"/>
      <c r="HX68" s="18"/>
      <c r="HY68" s="18"/>
      <c r="HZ68" s="18"/>
      <c r="IA68" s="18"/>
      <c r="IB68" s="18"/>
      <c r="IC68" s="18"/>
      <c r="ID68" s="18"/>
      <c r="IE68" s="18"/>
      <c r="IF68" s="18"/>
      <c r="IG68" s="18"/>
      <c r="IH68" s="18"/>
      <c r="II68" s="18"/>
      <c r="IJ68" s="18"/>
      <c r="IK68" s="18"/>
      <c r="IL68" s="18"/>
      <c r="IM68" s="18"/>
      <c r="IN68" s="18"/>
      <c r="IO68" s="18"/>
      <c r="IP68" s="18"/>
      <c r="IQ68" s="18"/>
      <c r="IR68" s="18"/>
      <c r="IS68" s="18"/>
      <c r="IT68" s="18"/>
      <c r="IU68" s="18"/>
    </row>
    <row r="69" spans="1:255" ht="15" customHeight="1" x14ac:dyDescent="0.3">
      <c r="A69" s="21" t="s">
        <v>5</v>
      </c>
      <c r="B69" s="2"/>
      <c r="C69" s="5" t="s">
        <v>10</v>
      </c>
      <c r="D69" s="2"/>
      <c r="E69" s="8"/>
      <c r="F69" s="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c r="FF69" s="18"/>
      <c r="FG69" s="18"/>
      <c r="FH69" s="18"/>
      <c r="FI69" s="18"/>
      <c r="FJ69" s="18"/>
      <c r="FK69" s="18"/>
      <c r="FL69" s="18"/>
      <c r="FM69" s="18"/>
      <c r="FN69" s="18"/>
      <c r="FO69" s="18"/>
      <c r="FP69" s="18"/>
      <c r="FQ69" s="18"/>
      <c r="FR69" s="18"/>
      <c r="FS69" s="18"/>
      <c r="FT69" s="18"/>
      <c r="FU69" s="18"/>
      <c r="FV69" s="18"/>
      <c r="FW69" s="18"/>
      <c r="FX69" s="18"/>
      <c r="FY69" s="18"/>
      <c r="FZ69" s="18"/>
      <c r="GA69" s="18"/>
      <c r="GB69" s="18"/>
      <c r="GC69" s="18"/>
      <c r="GD69" s="18"/>
      <c r="GE69" s="18"/>
      <c r="GF69" s="18"/>
      <c r="GG69" s="18"/>
      <c r="GH69" s="18"/>
      <c r="GI69" s="18"/>
      <c r="GJ69" s="18"/>
      <c r="GK69" s="18"/>
      <c r="GL69" s="18"/>
      <c r="GM69" s="18"/>
      <c r="GN69" s="18"/>
      <c r="GO69" s="18"/>
      <c r="GP69" s="18"/>
      <c r="GQ69" s="18"/>
      <c r="GR69" s="18"/>
      <c r="GS69" s="18"/>
      <c r="GT69" s="18"/>
      <c r="GU69" s="18"/>
      <c r="GV69" s="18"/>
      <c r="GW69" s="18"/>
      <c r="GX69" s="18"/>
      <c r="GY69" s="18"/>
      <c r="GZ69" s="18"/>
      <c r="HA69" s="18"/>
      <c r="HB69" s="18"/>
      <c r="HC69" s="18"/>
      <c r="HD69" s="18"/>
      <c r="HE69" s="18"/>
      <c r="HF69" s="18"/>
      <c r="HG69" s="18"/>
      <c r="HH69" s="18"/>
      <c r="HI69" s="18"/>
      <c r="HJ69" s="18"/>
      <c r="HK69" s="18"/>
      <c r="HL69" s="18"/>
      <c r="HM69" s="18"/>
      <c r="HN69" s="18"/>
      <c r="HO69" s="18"/>
      <c r="HP69" s="18"/>
      <c r="HQ69" s="18"/>
      <c r="HR69" s="18"/>
      <c r="HS69" s="18"/>
      <c r="HT69" s="18"/>
      <c r="HU69" s="18"/>
      <c r="HV69" s="18"/>
      <c r="HW69" s="18"/>
      <c r="HX69" s="18"/>
      <c r="HY69" s="18"/>
      <c r="HZ69" s="18"/>
      <c r="IA69" s="18"/>
      <c r="IB69" s="18"/>
      <c r="IC69" s="18"/>
      <c r="ID69" s="18"/>
      <c r="IE69" s="18"/>
      <c r="IF69" s="18"/>
      <c r="IG69" s="18"/>
      <c r="IH69" s="18"/>
      <c r="II69" s="18"/>
      <c r="IJ69" s="18"/>
      <c r="IK69" s="18"/>
      <c r="IL69" s="18"/>
      <c r="IM69" s="18"/>
      <c r="IN69" s="18"/>
      <c r="IO69" s="18"/>
      <c r="IP69" s="18"/>
      <c r="IQ69" s="18"/>
      <c r="IR69" s="18"/>
      <c r="IS69" s="18"/>
      <c r="IT69" s="18"/>
      <c r="IU69" s="18"/>
    </row>
    <row r="70" spans="1:255" ht="15.5" x14ac:dyDescent="0.3">
      <c r="A70" s="21"/>
      <c r="B70" s="2"/>
      <c r="C70" s="14" t="s">
        <v>1</v>
      </c>
      <c r="D70" s="2"/>
      <c r="E70" s="8"/>
      <c r="F70" s="11"/>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c r="FF70" s="18"/>
      <c r="FG70" s="18"/>
      <c r="FH70" s="18"/>
      <c r="FI70" s="18"/>
      <c r="FJ70" s="18"/>
      <c r="FK70" s="18"/>
      <c r="FL70" s="18"/>
      <c r="FM70" s="18"/>
      <c r="FN70" s="18"/>
      <c r="FO70" s="18"/>
      <c r="FP70" s="18"/>
      <c r="FQ70" s="18"/>
      <c r="FR70" s="18"/>
      <c r="FS70" s="18"/>
      <c r="FT70" s="18"/>
      <c r="FU70" s="18"/>
      <c r="FV70" s="18"/>
      <c r="FW70" s="18"/>
      <c r="FX70" s="18"/>
      <c r="FY70" s="18"/>
      <c r="FZ70" s="18"/>
      <c r="GA70" s="18"/>
      <c r="GB70" s="18"/>
      <c r="GC70" s="18"/>
      <c r="GD70" s="18"/>
      <c r="GE70" s="18"/>
      <c r="GF70" s="18"/>
      <c r="GG70" s="18"/>
      <c r="GH70" s="18"/>
      <c r="GI70" s="18"/>
      <c r="GJ70" s="18"/>
      <c r="GK70" s="18"/>
      <c r="GL70" s="18"/>
      <c r="GM70" s="18"/>
      <c r="GN70" s="18"/>
      <c r="GO70" s="18"/>
      <c r="GP70" s="18"/>
      <c r="GQ70" s="18"/>
      <c r="GR70" s="18"/>
      <c r="GS70" s="18"/>
      <c r="GT70" s="18"/>
      <c r="GU70" s="18"/>
      <c r="GV70" s="18"/>
      <c r="GW70" s="18"/>
      <c r="GX70" s="18"/>
      <c r="GY70" s="18"/>
      <c r="GZ70" s="18"/>
      <c r="HA70" s="18"/>
      <c r="HB70" s="18"/>
      <c r="HC70" s="18"/>
      <c r="HD70" s="18"/>
      <c r="HE70" s="18"/>
      <c r="HF70" s="18"/>
      <c r="HG70" s="18"/>
      <c r="HH70" s="18"/>
      <c r="HI70" s="18"/>
      <c r="HJ70" s="18"/>
      <c r="HK70" s="18"/>
      <c r="HL70" s="18"/>
      <c r="HM70" s="18"/>
      <c r="HN70" s="18"/>
      <c r="HO70" s="18"/>
      <c r="HP70" s="18"/>
      <c r="HQ70" s="18"/>
      <c r="HR70" s="18"/>
      <c r="HS70" s="18"/>
      <c r="HT70" s="18"/>
      <c r="HU70" s="18"/>
      <c r="HV70" s="18"/>
      <c r="HW70" s="18"/>
      <c r="HX70" s="18"/>
      <c r="HY70" s="18"/>
      <c r="HZ70" s="18"/>
      <c r="IA70" s="18"/>
      <c r="IB70" s="18"/>
      <c r="IC70" s="18"/>
      <c r="ID70" s="18"/>
      <c r="IE70" s="18"/>
      <c r="IF70" s="18"/>
      <c r="IG70" s="18"/>
      <c r="IH70" s="18"/>
      <c r="II70" s="18"/>
      <c r="IJ70" s="18"/>
      <c r="IK70" s="18"/>
      <c r="IL70" s="18"/>
      <c r="IM70" s="18"/>
      <c r="IN70" s="18"/>
      <c r="IO70" s="18"/>
      <c r="IP70" s="18"/>
      <c r="IQ70" s="18"/>
      <c r="IR70" s="18"/>
      <c r="IS70" s="18"/>
      <c r="IT70" s="18"/>
      <c r="IU70" s="18"/>
    </row>
    <row r="71" spans="1:255" x14ac:dyDescent="0.25">
      <c r="C71" s="15"/>
      <c r="E71" s="15"/>
      <c r="F71" s="15"/>
    </row>
    <row r="72" spans="1:255" x14ac:dyDescent="0.25">
      <c r="C72" s="15"/>
      <c r="E72" s="15"/>
      <c r="F72" s="15"/>
    </row>
    <row r="73" spans="1:255" x14ac:dyDescent="0.25">
      <c r="C73" s="15"/>
      <c r="E73" s="15"/>
      <c r="F73" s="15"/>
    </row>
    <row r="74" spans="1:255" x14ac:dyDescent="0.25">
      <c r="C74" s="15"/>
      <c r="E74" s="15"/>
      <c r="F74" s="15"/>
    </row>
    <row r="75" spans="1:255" x14ac:dyDescent="0.25">
      <c r="C75" s="15"/>
      <c r="E75" s="15"/>
      <c r="F75" s="15"/>
    </row>
    <row r="76" spans="1:255" x14ac:dyDescent="0.25">
      <c r="C76" s="15"/>
      <c r="E76" s="15"/>
      <c r="F76" s="15"/>
    </row>
    <row r="77" spans="1:255" x14ac:dyDescent="0.25">
      <c r="C77" s="15"/>
      <c r="E77" s="15"/>
      <c r="F77" s="15"/>
    </row>
    <row r="78" spans="1:255" x14ac:dyDescent="0.25">
      <c r="A78" s="15"/>
      <c r="C78" s="15"/>
      <c r="E78" s="15"/>
      <c r="F78" s="15"/>
    </row>
    <row r="79" spans="1:255" x14ac:dyDescent="0.25">
      <c r="A79" s="15"/>
      <c r="C79" s="15"/>
      <c r="E79" s="15"/>
      <c r="F79" s="15"/>
    </row>
    <row r="80" spans="1:255" x14ac:dyDescent="0.25">
      <c r="A80" s="15"/>
    </row>
    <row r="81" spans="1:6" x14ac:dyDescent="0.25">
      <c r="A81" s="15"/>
    </row>
    <row r="82" spans="1:6" x14ac:dyDescent="0.25">
      <c r="A82" s="15"/>
    </row>
    <row r="93" spans="1:6" x14ac:dyDescent="0.25">
      <c r="A93" s="15"/>
    </row>
    <row r="94" spans="1:6" ht="16.5" customHeight="1" x14ac:dyDescent="0.25">
      <c r="A94" s="15"/>
    </row>
    <row r="95" spans="1:6" ht="16.5" customHeight="1" x14ac:dyDescent="0.25">
      <c r="A95" s="15"/>
      <c r="C95" s="15"/>
      <c r="E95" s="15"/>
      <c r="F95" s="15"/>
    </row>
    <row r="96" spans="1:6" ht="16.5" customHeight="1" x14ac:dyDescent="0.25">
      <c r="A96" s="15"/>
      <c r="C96" s="15"/>
      <c r="E96" s="15"/>
      <c r="F96" s="15"/>
    </row>
    <row r="97" s="15" customFormat="1" ht="16.5" customHeight="1" x14ac:dyDescent="0.25"/>
    <row r="98" s="15" customFormat="1" ht="16.5" customHeight="1" x14ac:dyDescent="0.25"/>
    <row r="99" s="15" customFormat="1" x14ac:dyDescent="0.25"/>
  </sheetData>
  <mergeCells count="12">
    <mergeCell ref="D15:D17"/>
    <mergeCell ref="E15:E17"/>
    <mergeCell ref="F15:F17"/>
    <mergeCell ref="D35:D40"/>
    <mergeCell ref="E35:E40"/>
    <mergeCell ref="F35:F40"/>
    <mergeCell ref="E3:F3"/>
    <mergeCell ref="A1:F1"/>
    <mergeCell ref="A2:F2"/>
    <mergeCell ref="D5:D11"/>
    <mergeCell ref="E5:E11"/>
    <mergeCell ref="F5:F11"/>
  </mergeCells>
  <hyperlinks>
    <hyperlink ref="C16" r:id="rId1" display="IEEE PATENT POLICY--CALL FOR LOAs" xr:uid="{2A0E5CBC-DE45-4FBE-8F82-08AD4446AA2B}"/>
    <hyperlink ref="C17" r:id="rId2" display="IEEE PATENT POLICY--CALL FOR LOAs" xr:uid="{60E438EC-D623-4E57-8608-C80895F93F44}"/>
    <hyperlink ref="C15" r:id="rId3" display="https://mentor.ieee.org/myproject/Public/mytools/mob/slideset.pdf" xr:uid="{22E0CB9F-AFC8-4EF7-8525-23C3F5FFF478}"/>
    <hyperlink ref="C7" r:id="rId4" display="https://grouper.ieee.org/groups/802/15/pub/Meeting_Plan.html" xr:uid="{0EB2D07D-6DC3-416D-A925-C10EAA5FC830}"/>
    <hyperlink ref="C6" r:id="rId5" display="http://grouper.ieee.org/groups/802/15/calendar.html" xr:uid="{16B7F08E-A7B2-4E70-9040-6EB34F8703A9}"/>
  </hyperlinks>
  <pageMargins left="0.7" right="0.7" top="0.75" bottom="0.75" header="0.3" footer="0.3"/>
  <pageSetup orientation="portrait" horizontalDpi="300" verticalDpi="300" r:id="rId6"/>
  <ignoredErrors>
    <ignoredError sqref="A17:A19 A35 A41 A64:A65 A27:A28 A59:A62"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BE3AF-6254-48BC-8684-6149B49A2E5A}">
  <dimension ref="A1:H57"/>
  <sheetViews>
    <sheetView zoomScaleNormal="100" workbookViewId="0">
      <pane xSplit="1" ySplit="3" topLeftCell="B7" activePane="bottomRight" state="frozen"/>
      <selection pane="topRight" activeCell="B1" sqref="B1"/>
      <selection pane="bottomLeft" activeCell="A4" sqref="A4"/>
      <selection pane="bottomRight" activeCell="A10" sqref="A10:XFD10"/>
    </sheetView>
  </sheetViews>
  <sheetFormatPr defaultColWidth="10.6640625" defaultRowHeight="12.5" x14ac:dyDescent="0.25"/>
  <cols>
    <col min="1" max="1" width="5.58203125" style="45" customWidth="1"/>
    <col min="2" max="2" width="50.58203125" style="101" customWidth="1"/>
    <col min="3" max="3" width="12" style="101" customWidth="1"/>
    <col min="4" max="4" width="20.58203125" style="101" customWidth="1"/>
    <col min="5" max="5" width="3.1640625" customWidth="1"/>
    <col min="6" max="6" width="8.75" customWidth="1"/>
    <col min="7" max="7" width="5.58203125" customWidth="1"/>
    <col min="8" max="8" width="6.58203125" customWidth="1"/>
  </cols>
  <sheetData>
    <row r="1" spans="1:8" s="7" customFormat="1" ht="15" customHeight="1" x14ac:dyDescent="0.35">
      <c r="A1" s="216" t="str">
        <f>Registration!A1</f>
        <v>149th IEEE 802.15 WSN Session</v>
      </c>
      <c r="B1" s="217"/>
      <c r="C1" s="217"/>
      <c r="D1" s="217"/>
      <c r="E1" s="217"/>
      <c r="F1" s="218"/>
      <c r="H1" s="9"/>
    </row>
    <row r="2" spans="1:8" s="7" customFormat="1" ht="15" customHeight="1" thickBot="1" x14ac:dyDescent="0.4">
      <c r="A2" s="231" t="str">
        <f>_xlfn.CONCAT("Agenda for WG15 AC Mtg. - ",TEXT(('AC Opening'!C2)+3,"DDDD, MMMM DD, YYYY"))</f>
        <v>Agenda for WG15 AC Mtg. - Wednesday, March 13, 2024</v>
      </c>
      <c r="B2" s="232"/>
      <c r="C2" s="232"/>
      <c r="D2" s="232"/>
      <c r="E2" s="232"/>
      <c r="F2" s="233"/>
      <c r="H2" s="10"/>
    </row>
    <row r="3" spans="1:8" s="39" customFormat="1" ht="15" customHeight="1" thickBot="1" x14ac:dyDescent="0.35">
      <c r="A3" s="98" t="s">
        <v>47</v>
      </c>
      <c r="B3" s="100" t="s">
        <v>48</v>
      </c>
      <c r="C3" s="100" t="s">
        <v>52</v>
      </c>
      <c r="D3" s="100" t="s">
        <v>171</v>
      </c>
      <c r="E3" s="68"/>
      <c r="F3" s="69"/>
    </row>
    <row r="4" spans="1:8" s="39" customFormat="1" ht="15" customHeight="1" x14ac:dyDescent="0.25">
      <c r="A4" s="43">
        <f>'AC Opening'!A4</f>
        <v>1</v>
      </c>
      <c r="B4" s="61" t="str">
        <f>'AC Opening'!B4</f>
        <v>Attendance requirements for Mtg.</v>
      </c>
      <c r="C4" s="61" t="str">
        <f>'AC Opening'!C4</f>
        <v>Powell</v>
      </c>
      <c r="D4" s="104"/>
      <c r="G4" s="73"/>
    </row>
    <row r="5" spans="1:8" s="39" customFormat="1" ht="85" customHeight="1" x14ac:dyDescent="0.25">
      <c r="A5" s="43">
        <f>'AC Opening'!A5</f>
        <v>2</v>
      </c>
      <c r="B5" s="80" t="str">
        <f>'AC Opening'!B5</f>
        <v>Chair Reminders:
    - Show Patent Policy, Antitrust, Copyright,
      Ethics/Conduct, and Bylaws opening slides
      and ask patent claim question
    - Remind participants they must register and pay
      registation fee for meeting</v>
      </c>
      <c r="C5" s="61" t="str">
        <f>'AC Opening'!C5</f>
        <v>Powell</v>
      </c>
      <c r="D5" s="104"/>
    </row>
    <row r="6" spans="1:8" s="39" customFormat="1" ht="15" customHeight="1" x14ac:dyDescent="0.25">
      <c r="A6" s="43">
        <f>'AC Opening'!A6</f>
        <v>3</v>
      </c>
      <c r="B6" s="99" t="str">
        <f>'AC Opening'!B6</f>
        <v>WG ADMIN ITEMS - N/A</v>
      </c>
      <c r="C6" s="61" t="str">
        <f>'AC Opening'!C6</f>
        <v>Powell</v>
      </c>
      <c r="D6" s="104"/>
    </row>
    <row r="7" spans="1:8" s="39" customFormat="1" ht="30" customHeight="1" x14ac:dyDescent="0.25">
      <c r="A7" s="43">
        <f>'AC Opening'!A7</f>
        <v>4</v>
      </c>
      <c r="B7" s="99" t="str">
        <f>'AC Opening'!B7</f>
        <v>Update on NesCom and RevCom and Dates
    - See SASB Dates TAB(s)</v>
      </c>
      <c r="C7" s="61" t="str">
        <f>'AC Opening'!C7</f>
        <v>Powell</v>
      </c>
      <c r="D7" s="61"/>
    </row>
    <row r="8" spans="1:8" s="39" customFormat="1" ht="15" customHeight="1" x14ac:dyDescent="0.25">
      <c r="A8" s="43">
        <f>'AC Opening'!A8</f>
        <v>5</v>
      </c>
      <c r="B8" s="61" t="s">
        <v>180</v>
      </c>
      <c r="C8" s="61" t="str">
        <f>'AC Opening'!C8</f>
        <v>Powell</v>
      </c>
      <c r="D8" s="61"/>
    </row>
    <row r="9" spans="1:8" s="39" customFormat="1" ht="15" customHeight="1" x14ac:dyDescent="0.25">
      <c r="A9" s="43">
        <f>'AC Opening'!A20</f>
        <v>6</v>
      </c>
      <c r="B9" s="61" t="s">
        <v>176</v>
      </c>
      <c r="C9" s="61" t="str">
        <f>'AC Opening'!C8</f>
        <v>Powell</v>
      </c>
      <c r="D9" s="104"/>
    </row>
    <row r="10" spans="1:8" s="39" customFormat="1" ht="50" customHeight="1" x14ac:dyDescent="0.25">
      <c r="A10" s="44"/>
      <c r="B10" s="61" t="str">
        <f>'AC Opening'!B21</f>
        <v>SC THz</v>
      </c>
      <c r="C10" s="61" t="str">
        <f>'AC Opening'!C21</f>
        <v>Kürner</v>
      </c>
      <c r="D10" s="99" t="s">
        <v>126</v>
      </c>
    </row>
    <row r="11" spans="1:8" s="39" customFormat="1" ht="50" customHeight="1" x14ac:dyDescent="0.25">
      <c r="A11" s="44"/>
      <c r="B11" s="61" t="str">
        <f>'AC Opening'!B22</f>
        <v>TG 4ab UWB-NG Amendment</v>
      </c>
      <c r="C11" s="61" t="str">
        <f>'AC Opening'!C22</f>
        <v>Rolfe</v>
      </c>
      <c r="D11" s="99" t="s">
        <v>126</v>
      </c>
    </row>
    <row r="12" spans="1:8" s="39" customFormat="1" ht="50" customHeight="1" x14ac:dyDescent="0.25">
      <c r="A12" s="43"/>
      <c r="B12" s="61" t="str">
        <f>'AC Opening'!B23</f>
        <v>SC WNG</v>
      </c>
      <c r="C12" s="61" t="str">
        <f>'AC Opening'!C23</f>
        <v>Rolfe</v>
      </c>
      <c r="D12" s="99" t="s">
        <v>126</v>
      </c>
    </row>
    <row r="13" spans="1:8" s="39" customFormat="1" ht="50" customHeight="1" x14ac:dyDescent="0.25">
      <c r="A13" s="44"/>
      <c r="B13" s="61" t="str">
        <f>'AC Opening'!B24</f>
        <v>TG 4ac Privacy Amendment</v>
      </c>
      <c r="C13" s="61" t="str">
        <f>'AC Opening'!C24</f>
        <v>Kivinen</v>
      </c>
      <c r="D13" s="99" t="s">
        <v>126</v>
      </c>
    </row>
    <row r="14" spans="1:8" s="39" customFormat="1" ht="50" customHeight="1" x14ac:dyDescent="0.25">
      <c r="A14" s="44"/>
      <c r="B14" s="61" t="str">
        <f>'AC Opening'!B25</f>
        <v>SC IETF - update at WG15 Mid-Week</v>
      </c>
      <c r="C14" s="61" t="str">
        <f>'AC Opening'!C25</f>
        <v>Kivinen</v>
      </c>
      <c r="D14" s="99" t="s">
        <v>126</v>
      </c>
    </row>
    <row r="15" spans="1:8" s="39" customFormat="1" ht="50" customHeight="1" x14ac:dyDescent="0.25">
      <c r="A15" s="44"/>
      <c r="B15" s="61" t="str">
        <f>'AC Opening'!B26</f>
        <v>TG 4me Revision to 2020</v>
      </c>
      <c r="C15" s="61" t="str">
        <f>'AC Opening'!C26</f>
        <v>Stuebing</v>
      </c>
      <c r="D15" s="99" t="s">
        <v>126</v>
      </c>
    </row>
    <row r="16" spans="1:8" s="39" customFormat="1" ht="50" customHeight="1" x14ac:dyDescent="0.25">
      <c r="A16" s="44"/>
      <c r="B16" s="61" t="str">
        <f>'AC Opening'!B27</f>
        <v>TG 6ma BAN/VAN Revision</v>
      </c>
      <c r="C16" s="61" t="str">
        <f>'AC Opening'!C27</f>
        <v>Kohno</v>
      </c>
      <c r="D16" s="99" t="s">
        <v>126</v>
      </c>
    </row>
    <row r="17" spans="1:4" s="39" customFormat="1" ht="50" customHeight="1" x14ac:dyDescent="0.25">
      <c r="A17" s="44"/>
      <c r="B17" s="61" t="str">
        <f>'AC Opening'!B28</f>
        <v>TG 7a OCC Amendment</v>
      </c>
      <c r="C17" s="61" t="str">
        <f>'AC Opening'!C28</f>
        <v>Jang</v>
      </c>
      <c r="D17" s="99" t="s">
        <v>257</v>
      </c>
    </row>
    <row r="18" spans="1:4" s="39" customFormat="1" ht="15" customHeight="1" x14ac:dyDescent="0.25">
      <c r="A18" s="44"/>
      <c r="B18" s="61" t="str">
        <f>'AC Opening'!B30</f>
        <v>TG 14 UWB-AHN New Standard - IN HIBERNATION</v>
      </c>
      <c r="C18" s="61" t="str">
        <f>'AC Opening'!C30</f>
        <v>Beecher</v>
      </c>
      <c r="D18" s="99" t="s">
        <v>180</v>
      </c>
    </row>
    <row r="19" spans="1:4" s="39" customFormat="1" ht="15" customHeight="1" x14ac:dyDescent="0.25">
      <c r="A19" s="44"/>
      <c r="B19" s="61" t="str">
        <f>'AC Opening'!B31</f>
        <v>TG 15 NB-AHN New Standard - IN HIBERNATION</v>
      </c>
      <c r="C19" s="61" t="str">
        <f>'AC Opening'!C31</f>
        <v>Powell</v>
      </c>
      <c r="D19" s="99" t="s">
        <v>180</v>
      </c>
    </row>
    <row r="20" spans="1:4" s="39" customFormat="1" ht="50" customHeight="1" x14ac:dyDescent="0.25">
      <c r="A20" s="44"/>
      <c r="B20" s="61" t="str">
        <f>'AC Opening'!B32</f>
        <v>TG 16t Lic-NB Amendment</v>
      </c>
      <c r="C20" s="61" t="str">
        <f>'AC Opening'!C32</f>
        <v>Godfrey</v>
      </c>
      <c r="D20" s="99" t="s">
        <v>126</v>
      </c>
    </row>
    <row r="21" spans="1:4" s="39" customFormat="1" ht="50" customHeight="1" x14ac:dyDescent="0.25">
      <c r="A21" s="43"/>
      <c r="B21" s="61" t="str">
        <f>'AC Opening'!B33</f>
        <v>SG SUN PHYs (TG4ad)</v>
      </c>
      <c r="C21" s="61" t="str">
        <f>'AC Opening'!C33</f>
        <v>Robert</v>
      </c>
      <c r="D21" s="99" t="s">
        <v>126</v>
      </c>
    </row>
    <row r="22" spans="1:4" s="39" customFormat="1" ht="50" customHeight="1" x14ac:dyDescent="0.25">
      <c r="A22" s="44"/>
      <c r="B22" s="61" t="str">
        <f>'AC Opening'!B34</f>
        <v>Joint .1/.15 Mtg. - not meeting</v>
      </c>
      <c r="C22" s="61" t="str">
        <f>'AC Opening'!C34</f>
        <v>Beecher</v>
      </c>
      <c r="D22" s="99" t="s">
        <v>126</v>
      </c>
    </row>
    <row r="23" spans="1:4" s="39" customFormat="1" ht="50" customHeight="1" x14ac:dyDescent="0.25">
      <c r="A23" s="44"/>
      <c r="B23" s="61" t="str">
        <f>'AC Opening'!B35</f>
        <v>SC MAINT/RULES</v>
      </c>
      <c r="C23" s="61" t="str">
        <f>'AC Opening'!C35</f>
        <v>Beecher</v>
      </c>
      <c r="D23" s="99" t="s">
        <v>126</v>
      </c>
    </row>
    <row r="24" spans="1:4" s="39" customFormat="1" ht="15" customHeight="1" x14ac:dyDescent="0.25">
      <c r="A24" s="43">
        <v>6</v>
      </c>
      <c r="B24" s="61" t="str">
        <f>'AC Opening'!B36</f>
        <v>Plans for March Mtg.</v>
      </c>
      <c r="C24" s="61" t="str">
        <f>'AC Opening'!C36</f>
        <v>Powell</v>
      </c>
      <c r="D24" s="104"/>
    </row>
    <row r="25" spans="1:4" s="39" customFormat="1" ht="15" customHeight="1" x14ac:dyDescent="0.25">
      <c r="A25" s="43"/>
      <c r="B25" s="61" t="str">
        <f>'AC Opening'!B37</f>
        <v>Plans for May Mtg.</v>
      </c>
      <c r="C25" s="61" t="str">
        <f>'AC Opening'!C37</f>
        <v>Powell</v>
      </c>
      <c r="D25" s="104"/>
    </row>
    <row r="26" spans="1:4" s="39" customFormat="1" ht="15" customHeight="1" x14ac:dyDescent="0.25">
      <c r="A26" s="43">
        <v>7</v>
      </c>
      <c r="B26" s="61" t="str">
        <f>'AC Opening'!B38</f>
        <v xml:space="preserve">AoB: </v>
      </c>
      <c r="C26" s="61" t="str">
        <f>'AC Opening'!C38</f>
        <v>Powell</v>
      </c>
      <c r="D26" s="104"/>
    </row>
    <row r="27" spans="1:4" s="39" customFormat="1" ht="15" customHeight="1" x14ac:dyDescent="0.25">
      <c r="A27" s="43"/>
      <c r="B27" s="42" t="str">
        <f>'AC Opening'!B39</f>
        <v>Submitted TG4ad PAR approval for March NesCom agenda</v>
      </c>
      <c r="C27" s="61" t="str">
        <f>'AC Opening'!C39</f>
        <v>Powell</v>
      </c>
      <c r="D27" s="104"/>
    </row>
    <row r="28" spans="1:4" x14ac:dyDescent="0.25">
      <c r="B28" s="42" t="str">
        <f>'AC Opening'!B40</f>
        <v>2024 802 Elections</v>
      </c>
      <c r="C28" s="61" t="str">
        <f>'AC Opening'!C40</f>
        <v>Powell</v>
      </c>
    </row>
    <row r="29" spans="1:4" ht="15" customHeight="1" x14ac:dyDescent="0.25">
      <c r="B29" s="42" t="str">
        <f>'AC Opening'!B41</f>
        <v>802.15 WSNs 150th Session Shirts</v>
      </c>
      <c r="C29" s="61" t="str">
        <f>'AC Opening'!C41</f>
        <v>Powell</v>
      </c>
    </row>
    <row r="30" spans="1:4" ht="15" customHeight="1" x14ac:dyDescent="0.25">
      <c r="B30" s="42">
        <f>'AC Opening'!B42</f>
        <v>0</v>
      </c>
      <c r="C30" s="61">
        <f>'AC Opening'!C42</f>
        <v>0</v>
      </c>
    </row>
    <row r="31" spans="1:4" ht="80" customHeight="1" x14ac:dyDescent="0.25">
      <c r="B31" s="96" t="str">
        <f>'AC Opening'!B43</f>
        <v xml:space="preserve">    Motions @ EOW
        - …
        - …
        - …
        - …
        - …</v>
      </c>
      <c r="C31" s="61" t="str">
        <f>'AC Opening'!C43</f>
        <v>All</v>
      </c>
    </row>
    <row r="32" spans="1:4" ht="15" customHeight="1" x14ac:dyDescent="0.25">
      <c r="A32" s="43">
        <v>8</v>
      </c>
      <c r="B32" s="61" t="s">
        <v>193</v>
      </c>
      <c r="C32" s="61" t="str">
        <f>'AC Opening'!C44</f>
        <v>Powell</v>
      </c>
    </row>
    <row r="33" spans="2:3" x14ac:dyDescent="0.25">
      <c r="B33" s="61"/>
      <c r="C33" s="61"/>
    </row>
    <row r="34" spans="2:3" x14ac:dyDescent="0.25">
      <c r="B34" s="61"/>
      <c r="C34" s="61"/>
    </row>
    <row r="35" spans="2:3" ht="18" x14ac:dyDescent="0.4">
      <c r="B35" s="102"/>
      <c r="C35" s="106"/>
    </row>
    <row r="36" spans="2:3" ht="18" x14ac:dyDescent="0.4">
      <c r="B36" s="102"/>
      <c r="C36" s="106"/>
    </row>
    <row r="37" spans="2:3" ht="18" x14ac:dyDescent="0.4">
      <c r="B37" s="102"/>
      <c r="C37" s="106"/>
    </row>
    <row r="38" spans="2:3" ht="17.5" x14ac:dyDescent="0.35">
      <c r="C38" s="106"/>
    </row>
    <row r="39" spans="2:3" ht="18" x14ac:dyDescent="0.4">
      <c r="B39" s="102"/>
      <c r="C39" s="106"/>
    </row>
    <row r="40" spans="2:3" ht="18" x14ac:dyDescent="0.4">
      <c r="B40" s="102"/>
      <c r="C40" s="106"/>
    </row>
    <row r="41" spans="2:3" ht="17.5" x14ac:dyDescent="0.35">
      <c r="C41" s="106"/>
    </row>
    <row r="42" spans="2:3" ht="18" x14ac:dyDescent="0.4">
      <c r="B42" s="102"/>
      <c r="C42" s="105"/>
    </row>
    <row r="43" spans="2:3" ht="18" x14ac:dyDescent="0.4">
      <c r="B43" s="102"/>
      <c r="C43" s="106"/>
    </row>
    <row r="44" spans="2:3" ht="17.5" x14ac:dyDescent="0.35">
      <c r="C44" s="106"/>
    </row>
    <row r="45" spans="2:3" ht="18" x14ac:dyDescent="0.4">
      <c r="B45" s="102"/>
      <c r="C45" s="106"/>
    </row>
    <row r="46" spans="2:3" ht="17.5" x14ac:dyDescent="0.35">
      <c r="C46" s="106"/>
    </row>
    <row r="47" spans="2:3" ht="18" x14ac:dyDescent="0.4">
      <c r="B47" s="102"/>
      <c r="C47" s="106"/>
    </row>
    <row r="48" spans="2:3" ht="17.5" x14ac:dyDescent="0.35">
      <c r="C48" s="106"/>
    </row>
    <row r="49" spans="2:3" ht="18" x14ac:dyDescent="0.4">
      <c r="B49" s="102"/>
      <c r="C49" s="106"/>
    </row>
    <row r="50" spans="2:3" ht="18" x14ac:dyDescent="0.4">
      <c r="B50" s="102"/>
      <c r="C50" s="106"/>
    </row>
    <row r="51" spans="2:3" ht="17.5" x14ac:dyDescent="0.35">
      <c r="C51" s="106"/>
    </row>
    <row r="52" spans="2:3" ht="18" x14ac:dyDescent="0.4">
      <c r="B52" s="102"/>
      <c r="C52" s="106"/>
    </row>
    <row r="53" spans="2:3" ht="17.5" x14ac:dyDescent="0.35">
      <c r="C53" s="106"/>
    </row>
    <row r="54" spans="2:3" ht="18" x14ac:dyDescent="0.4">
      <c r="B54" s="102"/>
      <c r="C54" s="106"/>
    </row>
    <row r="55" spans="2:3" ht="17.5" x14ac:dyDescent="0.35">
      <c r="C55" s="106"/>
    </row>
    <row r="56" spans="2:3" ht="17.5" x14ac:dyDescent="0.35">
      <c r="C56" s="106"/>
    </row>
    <row r="57" spans="2:3" ht="17.5" x14ac:dyDescent="0.35">
      <c r="C57" s="106"/>
    </row>
  </sheetData>
  <mergeCells count="2">
    <mergeCell ref="A1:F1"/>
    <mergeCell ref="A2:F2"/>
  </mergeCells>
  <pageMargins left="0.7" right="0.7" top="0.75" bottom="0.75" header="0.3" footer="0.3"/>
  <pageSetup orientation="landscape"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9B97B-CB95-49B2-B322-085B82FA1B0D}">
  <dimension ref="A1:IU86"/>
  <sheetViews>
    <sheetView zoomScaleNormal="100" workbookViewId="0">
      <pane xSplit="2" ySplit="3" topLeftCell="C24" activePane="bottomRight" state="frozen"/>
      <selection pane="topRight" activeCell="C1" sqref="C1"/>
      <selection pane="bottomLeft" activeCell="A4" sqref="A4"/>
      <selection pane="bottomRight" activeCell="F30" sqref="F30"/>
    </sheetView>
  </sheetViews>
  <sheetFormatPr defaultColWidth="9.4140625" defaultRowHeight="13" x14ac:dyDescent="0.25"/>
  <cols>
    <col min="1" max="1" width="5.58203125" style="20" customWidth="1"/>
    <col min="2" max="2" width="3.58203125" style="15" customWidth="1"/>
    <col min="3" max="3" width="75.58203125" style="16" customWidth="1"/>
    <col min="4" max="4" width="11.58203125" style="15" customWidth="1"/>
    <col min="5" max="5" width="3.1640625" style="17" customWidth="1"/>
    <col min="6" max="6" width="8.75" style="19" customWidth="1"/>
    <col min="7" max="7" width="5.58203125" style="15" customWidth="1"/>
    <col min="8" max="8" width="6.58203125" style="15" customWidth="1"/>
    <col min="9"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6" t="str">
        <f>Registration!A1</f>
        <v>149th IEEE 802.15 WSN Session</v>
      </c>
      <c r="B1" s="217"/>
      <c r="C1" s="217"/>
      <c r="D1" s="217"/>
      <c r="E1" s="217"/>
      <c r="F1" s="218"/>
      <c r="H1" s="9"/>
    </row>
    <row r="2" spans="1:255" s="7" customFormat="1" ht="15" customHeight="1" thickBot="1" x14ac:dyDescent="0.4">
      <c r="A2" s="240" t="str">
        <f>_xlfn.CONCAT("Agenda for WG15 Mid-Week Plenary - ",TEXT(('AC Opening'!C2)+3,"DDDD, MMMM DD, YYYY"))</f>
        <v>Agenda for WG15 Mid-Week Plenary - Wednesday, March 13, 2024</v>
      </c>
      <c r="B2" s="241"/>
      <c r="C2" s="241"/>
      <c r="D2" s="241"/>
      <c r="E2" s="241"/>
      <c r="F2" s="242"/>
      <c r="H2" s="10"/>
    </row>
    <row r="3" spans="1:255" ht="25" customHeight="1" thickBot="1" x14ac:dyDescent="0.3">
      <c r="A3" s="65" t="s">
        <v>47</v>
      </c>
      <c r="B3" s="66" t="s">
        <v>51</v>
      </c>
      <c r="C3" s="67" t="s">
        <v>48</v>
      </c>
      <c r="D3" s="66" t="s">
        <v>52</v>
      </c>
      <c r="E3" s="238" t="s">
        <v>170</v>
      </c>
      <c r="F3" s="239"/>
      <c r="G3" s="64"/>
    </row>
    <row r="4" spans="1:255" s="6" customFormat="1" ht="15" customHeight="1" x14ac:dyDescent="0.3">
      <c r="A4" s="4">
        <v>1</v>
      </c>
      <c r="B4" s="8" t="s">
        <v>7</v>
      </c>
      <c r="C4" s="23" t="str">
        <f>'WG Opening'!C4</f>
        <v>MEETING CALLED TO ORDER</v>
      </c>
      <c r="D4" s="2" t="str">
        <f>'WG Opening'!D4</f>
        <v>Powell</v>
      </c>
      <c r="E4" s="1">
        <v>0</v>
      </c>
      <c r="F4" s="11">
        <f>TIME(10,30,0)</f>
        <v>0.4375</v>
      </c>
    </row>
    <row r="5" spans="1:255" s="6" customFormat="1" ht="15" customHeight="1" x14ac:dyDescent="0.3">
      <c r="A5" s="4">
        <v>1.1000000000000001</v>
      </c>
      <c r="B5" s="8" t="s">
        <v>4</v>
      </c>
      <c r="C5" s="23" t="str">
        <f>'WG Opening'!C5</f>
        <v>ANNOUNCEMENTS (Don’t forget to announce your name and affiliation before you speak)</v>
      </c>
      <c r="D5" s="243" t="str">
        <f>'WG Opening'!D5</f>
        <v>Beecher</v>
      </c>
      <c r="E5" s="244">
        <v>5</v>
      </c>
      <c r="F5" s="245">
        <f t="shared" ref="F5:F51" si="0">F4+TIME(0,E4,0)</f>
        <v>0.4375</v>
      </c>
    </row>
    <row r="6" spans="1:255" s="6" customFormat="1" ht="30" customHeight="1" x14ac:dyDescent="0.3">
      <c r="A6" s="4" t="s">
        <v>13</v>
      </c>
      <c r="B6" s="8" t="s">
        <v>4</v>
      </c>
      <c r="C6" s="93" t="s">
        <v>187</v>
      </c>
      <c r="D6" s="243"/>
      <c r="E6" s="244"/>
      <c r="F6" s="245"/>
    </row>
    <row r="7" spans="1:255" s="6" customFormat="1" ht="45" customHeight="1" x14ac:dyDescent="0.3">
      <c r="A7" s="4" t="s">
        <v>14</v>
      </c>
      <c r="B7" s="8" t="s">
        <v>4</v>
      </c>
      <c r="C7" s="94" t="s">
        <v>186</v>
      </c>
      <c r="D7" s="243"/>
      <c r="E7" s="244"/>
      <c r="F7" s="245"/>
    </row>
    <row r="8" spans="1:255" s="6" customFormat="1" ht="15" customHeight="1" x14ac:dyDescent="0.3">
      <c r="A8" s="4" t="s">
        <v>15</v>
      </c>
      <c r="B8" s="8" t="s">
        <v>4</v>
      </c>
      <c r="C8" s="72" t="str">
        <f>'WG Opening'!C8</f>
        <v>This Mtg. is being held Mixed-Mode as per the vote in the 802 LMSC</v>
      </c>
      <c r="D8" s="243"/>
      <c r="E8" s="244"/>
      <c r="F8" s="245"/>
    </row>
    <row r="9" spans="1:255" s="6" customFormat="1" ht="15" customHeight="1" x14ac:dyDescent="0.3">
      <c r="A9" s="4" t="s">
        <v>38</v>
      </c>
      <c r="B9" s="8" t="s">
        <v>4</v>
      </c>
      <c r="C9" s="72" t="str">
        <f>'WG Opening'!C9</f>
        <v>DirectVoteLive (DVL) for Closing Plenary [rem: highly recomm. to use one email for all 802 items]</v>
      </c>
      <c r="D9" s="243"/>
      <c r="E9" s="244"/>
      <c r="F9" s="245"/>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3"/>
      <c r="E10" s="244"/>
      <c r="F10" s="245"/>
    </row>
    <row r="11" spans="1:255" s="6" customFormat="1" ht="15" customHeight="1" x14ac:dyDescent="0.3">
      <c r="A11" s="4" t="s">
        <v>121</v>
      </c>
      <c r="B11" s="8" t="s">
        <v>4</v>
      </c>
      <c r="C11" s="72" t="str">
        <f>'WG Opening'!C11</f>
        <v>Mixed-Mode Meeting Ground Rules &amp; 75% Criteria</v>
      </c>
      <c r="D11" s="243"/>
      <c r="E11" s="244"/>
      <c r="F11" s="245"/>
    </row>
    <row r="12" spans="1:255" s="6" customFormat="1" ht="15" customHeight="1" x14ac:dyDescent="0.3">
      <c r="A12" s="4" t="s">
        <v>255</v>
      </c>
      <c r="B12" s="213" t="str">
        <f>'WG Opening'!B12</f>
        <v>II</v>
      </c>
      <c r="C12" s="72" t="str">
        <f>'WG Opening'!C12</f>
        <v>2024 802 Elections Today</v>
      </c>
      <c r="D12" s="213" t="str">
        <f>'WG Opening'!D12</f>
        <v>Beecher</v>
      </c>
      <c r="E12" s="213">
        <f>'WG Opening'!E12</f>
        <v>1</v>
      </c>
      <c r="F12" s="11">
        <f>F5+TIME(0,E5,0)</f>
        <v>0.44097222222222221</v>
      </c>
    </row>
    <row r="13" spans="1:255" s="6" customFormat="1" ht="15" customHeight="1" x14ac:dyDescent="0.3">
      <c r="A13" s="4" t="s">
        <v>256</v>
      </c>
      <c r="B13" s="213" t="str">
        <f>'WG Opening'!B13</f>
        <v>II</v>
      </c>
      <c r="C13" s="72" t="str">
        <f>'WG Opening'!C13</f>
        <v>802.15 150th Session (May 2024 in Warsaw Poland) Shirts</v>
      </c>
      <c r="D13" s="213" t="str">
        <f>'WG Opening'!D13</f>
        <v>Beecher</v>
      </c>
      <c r="E13" s="213">
        <f>'WG Opening'!E13</f>
        <v>2</v>
      </c>
      <c r="F13" s="11">
        <f>F12+TIME(0,E12,0)</f>
        <v>0.44166666666666665</v>
      </c>
    </row>
    <row r="14" spans="1:255" s="6" customFormat="1" ht="15" customHeight="1" x14ac:dyDescent="0.3">
      <c r="A14" s="4"/>
      <c r="B14" s="8"/>
      <c r="D14" s="2"/>
      <c r="E14" s="8"/>
      <c r="F14" s="11">
        <f>F13+TIME(0,E13,0)</f>
        <v>0.44305555555555554</v>
      </c>
    </row>
    <row r="15" spans="1:255" s="6" customFormat="1" ht="15" customHeight="1" x14ac:dyDescent="0.3">
      <c r="A15" s="4">
        <v>2</v>
      </c>
      <c r="B15" s="8" t="s">
        <v>7</v>
      </c>
      <c r="C15" s="2" t="str">
        <f>'WG Opening'!C22</f>
        <v>GENERAL AND ADMINISTRATIVE</v>
      </c>
      <c r="D15" s="2"/>
      <c r="E15" s="8"/>
      <c r="F15" s="11">
        <f t="shared" si="0"/>
        <v>0.44305555555555554</v>
      </c>
    </row>
    <row r="16" spans="1:255" ht="15" customHeight="1" x14ac:dyDescent="0.3">
      <c r="A16" s="4" t="s">
        <v>115</v>
      </c>
      <c r="B16" s="1" t="s">
        <v>4</v>
      </c>
      <c r="C16" s="109" t="str">
        <f>'WG Opening'!C27</f>
        <v>WG ADMIN ITEMS - N/A</v>
      </c>
      <c r="D16" s="2" t="str">
        <f>'WG Opening'!D27</f>
        <v>Powell</v>
      </c>
      <c r="E16" s="8">
        <v>0</v>
      </c>
      <c r="F16" s="11">
        <f t="shared" si="0"/>
        <v>0.44305555555555554</v>
      </c>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ht="15" customHeight="1" x14ac:dyDescent="0.3">
      <c r="A17" s="15"/>
      <c r="C17" s="36"/>
      <c r="D17" s="2"/>
      <c r="E17" s="1"/>
      <c r="F17" s="11">
        <f t="shared" si="0"/>
        <v>0.44305555555555554</v>
      </c>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row>
    <row r="18" spans="1:255" ht="15" customHeight="1" x14ac:dyDescent="0.3">
      <c r="A18" s="4">
        <v>3</v>
      </c>
      <c r="B18" s="2" t="s">
        <v>7</v>
      </c>
      <c r="C18" s="2" t="str">
        <f>'WG Opening'!C34</f>
        <v>FUTURE MTGS AND POLLS</v>
      </c>
      <c r="D18" s="2"/>
      <c r="E18" s="1"/>
      <c r="F18" s="11">
        <f t="shared" si="0"/>
        <v>0.44305555555555554</v>
      </c>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ht="15" customHeight="1" x14ac:dyDescent="0.3">
      <c r="A19" s="4" t="s">
        <v>44</v>
      </c>
      <c r="B19" s="2" t="s">
        <v>4</v>
      </c>
      <c r="C19" s="1" t="str">
        <f>'WG Opening'!C35</f>
        <v>MAY 2024 802 PLENARY MIXED MODE MTG. - PLAN OF RECORD AND MTG INFO</v>
      </c>
      <c r="D19" s="243" t="str">
        <f>'WG Opening'!D35</f>
        <v>Powell</v>
      </c>
      <c r="E19" s="246">
        <v>5</v>
      </c>
      <c r="F19" s="245">
        <f t="shared" si="0"/>
        <v>0.44305555555555554</v>
      </c>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row>
    <row r="20" spans="1:255" customFormat="1" ht="30" customHeight="1" x14ac:dyDescent="0.3">
      <c r="A20" s="4" t="s">
        <v>128</v>
      </c>
      <c r="B20" s="2" t="s">
        <v>4</v>
      </c>
      <c r="C20" s="31" t="str">
        <f>'WG Opening'!C36</f>
        <v>802.15 WG will hold its session May 12-17, 2024, with the in-person part being held at the Warsaw Marriott @ Warsaw, Poland</v>
      </c>
      <c r="D20" s="243"/>
      <c r="E20" s="246"/>
      <c r="F20" s="245"/>
    </row>
    <row r="21" spans="1:255" customFormat="1" ht="15" customHeight="1" x14ac:dyDescent="0.3">
      <c r="A21" s="4" t="s">
        <v>129</v>
      </c>
      <c r="B21" s="2" t="s">
        <v>4</v>
      </c>
      <c r="C21" s="29" t="str">
        <f>'WG Opening'!C37</f>
        <v>The 802 Wireless Chairs Adv. Committee will be held 4pm to 5:30pm on Sun. May 12, 2024</v>
      </c>
      <c r="D21" s="243"/>
      <c r="E21" s="246"/>
      <c r="F21" s="245"/>
    </row>
    <row r="22" spans="1:255" customFormat="1" ht="15" customHeight="1" x14ac:dyDescent="0.3">
      <c r="A22" s="4" t="s">
        <v>130</v>
      </c>
      <c r="B22" s="2" t="s">
        <v>4</v>
      </c>
      <c r="C22" s="29" t="str">
        <f>'WG Opening'!C38</f>
        <v>The 802.15 AC will be held 5:30 to 6:30pm on Sun. May 12, 2024</v>
      </c>
      <c r="D22" s="243"/>
      <c r="E22" s="246"/>
      <c r="F22" s="245"/>
    </row>
    <row r="23" spans="1:255" customFormat="1" ht="60" customHeight="1" x14ac:dyDescent="0.3">
      <c r="A23" s="4" t="s">
        <v>131</v>
      </c>
      <c r="B23" s="2" t="s">
        <v>4</v>
      </c>
      <c r="C23" s="215" t="str">
        <f>'WG Opening'!C39</f>
        <v>802 (in-person) Mtg. Registration Fees &amp; Deadlines have been set at $800 until Friday, January 12th, 2024, $1150 through Friday, January 12th, 2024, and $1500 after Friday, March 1st, 2024 
Additional In Hotel Stay Discount of $300
Student Rate $100</v>
      </c>
      <c r="D23" s="243"/>
      <c r="E23" s="246"/>
      <c r="F23" s="245"/>
    </row>
    <row r="24" spans="1:255" customFormat="1" ht="140" customHeight="1" x14ac:dyDescent="0.3">
      <c r="A24" s="4" t="s">
        <v>132</v>
      </c>
      <c r="B24" s="2" t="s">
        <v>4</v>
      </c>
      <c r="C24" s="31" t="str">
        <f>'WG Opening'!C40</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row>
    <row r="25" spans="1:255" customFormat="1" ht="15" customHeight="1" x14ac:dyDescent="0.3">
      <c r="A25" s="4"/>
      <c r="B25" s="2"/>
      <c r="C25" s="31"/>
      <c r="D25" s="210"/>
      <c r="E25" s="212"/>
      <c r="F25" s="211"/>
    </row>
    <row r="26" spans="1:255" customFormat="1" ht="15" customHeight="1" x14ac:dyDescent="0.3">
      <c r="A26" s="4"/>
      <c r="B26" s="2"/>
      <c r="C26" s="31"/>
      <c r="D26" s="210"/>
      <c r="E26" s="212"/>
      <c r="F26" s="211"/>
    </row>
    <row r="27" spans="1:255" ht="15" customHeight="1" x14ac:dyDescent="0.3">
      <c r="A27" s="4" t="s">
        <v>45</v>
      </c>
      <c r="B27" s="2" t="s">
        <v>4</v>
      </c>
      <c r="C27" s="71" t="str">
        <f>'WG Opening'!C41</f>
        <v>POLLS - In person and ePolls</v>
      </c>
      <c r="D27" s="1" t="str">
        <f>'WG Opening'!D41</f>
        <v>Powell</v>
      </c>
      <c r="E27" s="8">
        <v>0</v>
      </c>
      <c r="F27" s="11">
        <f>F19+TIME(0,E19,0)</f>
        <v>0.44652777777777775</v>
      </c>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ht="15" customHeight="1" x14ac:dyDescent="0.3">
      <c r="E28" s="8"/>
      <c r="F28" s="11">
        <f t="shared" si="0"/>
        <v>0.44652777777777775</v>
      </c>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6"/>
      <c r="BB28" s="6"/>
      <c r="BC28" s="6"/>
      <c r="BD28" s="6"/>
      <c r="BE28" s="6"/>
      <c r="BF28" s="6"/>
      <c r="BG28" s="6"/>
      <c r="BH28" s="6"/>
      <c r="BI28" s="6"/>
      <c r="BJ28" s="6"/>
      <c r="BK28" s="6"/>
      <c r="BL28" s="6"/>
      <c r="BM28" s="6"/>
      <c r="BN28" s="6"/>
      <c r="BO28" s="6"/>
      <c r="BP28" s="6"/>
      <c r="BQ28" s="6"/>
      <c r="BR28" s="6"/>
      <c r="BS28" s="6"/>
      <c r="BT28" s="6"/>
      <c r="BU28" s="6"/>
      <c r="BV28" s="6"/>
      <c r="BW28" s="6"/>
      <c r="BX28" s="6"/>
      <c r="BY28" s="6"/>
      <c r="BZ28" s="6"/>
      <c r="CA28" s="6"/>
      <c r="CB28" s="6"/>
      <c r="CC28" s="6"/>
      <c r="CD28" s="6"/>
      <c r="CE28" s="6"/>
      <c r="CF28" s="6"/>
      <c r="CG28" s="6"/>
      <c r="CH28" s="6"/>
      <c r="CI28" s="6"/>
      <c r="CJ28" s="6"/>
      <c r="CK28" s="6"/>
      <c r="CL28" s="6"/>
      <c r="CM28" s="6"/>
      <c r="CN28" s="6"/>
      <c r="CO28" s="6"/>
      <c r="CP28" s="6"/>
      <c r="CQ28" s="6"/>
      <c r="CR28" s="6"/>
      <c r="CS28" s="6"/>
      <c r="CT28" s="6"/>
      <c r="CU28" s="6"/>
      <c r="CV28" s="6"/>
      <c r="CW28" s="6"/>
      <c r="CX28" s="6"/>
      <c r="CY28" s="6"/>
      <c r="CZ28" s="6"/>
      <c r="DA28" s="6"/>
      <c r="DB28" s="6"/>
      <c r="DC28" s="6"/>
      <c r="DD28" s="6"/>
      <c r="DE28" s="6"/>
      <c r="DF28" s="6"/>
      <c r="DG28" s="6"/>
      <c r="DH28" s="6"/>
      <c r="DI28" s="6"/>
      <c r="DJ28" s="6"/>
      <c r="DK28" s="6"/>
      <c r="DL28" s="6"/>
      <c r="DM28" s="6"/>
      <c r="DN28" s="6"/>
      <c r="DO28" s="6"/>
      <c r="DP28" s="6"/>
      <c r="DQ28" s="6"/>
      <c r="DR28" s="6"/>
      <c r="DS28" s="6"/>
      <c r="DT28" s="6"/>
      <c r="DU28" s="6"/>
      <c r="DV28" s="6"/>
      <c r="DW28" s="6"/>
      <c r="DX28" s="6"/>
      <c r="DY28" s="6"/>
      <c r="DZ28" s="6"/>
      <c r="EA28" s="6"/>
      <c r="EB28" s="6"/>
      <c r="EC28" s="6"/>
      <c r="ED28" s="6"/>
      <c r="EE28" s="6"/>
      <c r="EF28" s="6"/>
      <c r="EG28" s="6"/>
      <c r="EH28" s="6"/>
      <c r="EI28" s="6"/>
      <c r="EJ28" s="6"/>
      <c r="EK28" s="6"/>
      <c r="EL28" s="6"/>
      <c r="EM28" s="6"/>
      <c r="EN28" s="6"/>
      <c r="EO28" s="6"/>
      <c r="EP28" s="6"/>
      <c r="EQ28" s="6"/>
      <c r="ER28" s="6"/>
      <c r="ES28" s="6"/>
      <c r="ET28" s="6"/>
      <c r="EU28" s="6"/>
      <c r="EV28" s="6"/>
      <c r="EW28" s="6"/>
      <c r="EX28" s="6"/>
      <c r="EY28" s="6"/>
      <c r="EZ28" s="6"/>
      <c r="FA28" s="6"/>
      <c r="FB28" s="6"/>
      <c r="FC28" s="6"/>
      <c r="FD28" s="6"/>
      <c r="FE28" s="6"/>
      <c r="FF28" s="6"/>
      <c r="FG28" s="6"/>
      <c r="FH28" s="6"/>
      <c r="FI28" s="6"/>
      <c r="FJ28" s="6"/>
      <c r="FK28" s="6"/>
      <c r="FL28" s="6"/>
      <c r="FM28" s="6"/>
      <c r="FN28" s="6"/>
      <c r="FO28" s="6"/>
      <c r="FP28" s="6"/>
      <c r="FQ28" s="6"/>
      <c r="FR28" s="6"/>
      <c r="FS28" s="6"/>
      <c r="FT28" s="6"/>
      <c r="FU28" s="6"/>
      <c r="FV28" s="6"/>
      <c r="FW28" s="6"/>
      <c r="FX28" s="6"/>
      <c r="FY28" s="6"/>
      <c r="FZ28" s="6"/>
      <c r="GA28" s="6"/>
      <c r="GB28" s="6"/>
      <c r="GC28" s="6"/>
      <c r="GD28" s="6"/>
      <c r="GE28" s="6"/>
      <c r="GF28" s="6"/>
      <c r="GG28" s="6"/>
      <c r="GH28" s="6"/>
      <c r="GI28" s="6"/>
      <c r="GJ28" s="6"/>
      <c r="GK28" s="6"/>
      <c r="GL28" s="6"/>
      <c r="GM28" s="6"/>
      <c r="GN28" s="6"/>
      <c r="GO28" s="6"/>
      <c r="GP28" s="6"/>
      <c r="GQ28" s="6"/>
      <c r="GR28" s="6"/>
      <c r="GS28" s="6"/>
      <c r="GT28" s="6"/>
      <c r="GU28" s="6"/>
      <c r="GV28" s="6"/>
      <c r="GW28" s="6"/>
      <c r="GX28" s="6"/>
      <c r="GY28" s="6"/>
      <c r="GZ28" s="6"/>
      <c r="HA28" s="6"/>
      <c r="HB28" s="6"/>
      <c r="HC28" s="6"/>
      <c r="HD28" s="6"/>
      <c r="HE28" s="6"/>
      <c r="HF28" s="6"/>
      <c r="HG28" s="6"/>
      <c r="HH28" s="6"/>
      <c r="HI28" s="6"/>
      <c r="HJ28" s="6"/>
      <c r="HK28" s="6"/>
      <c r="HL28" s="6"/>
      <c r="HM28" s="6"/>
      <c r="HN28" s="6"/>
      <c r="HO28" s="6"/>
      <c r="HP28" s="6"/>
      <c r="HQ28" s="6"/>
      <c r="HR28" s="6"/>
      <c r="HS28" s="6"/>
      <c r="HT28" s="6"/>
      <c r="HU28" s="6"/>
      <c r="HV28" s="6"/>
      <c r="HW28" s="6"/>
      <c r="HX28" s="6"/>
      <c r="HY28" s="6"/>
      <c r="HZ28" s="6"/>
      <c r="IA28" s="6"/>
      <c r="IB28" s="6"/>
      <c r="IC28" s="6"/>
      <c r="ID28" s="6"/>
      <c r="IE28" s="6"/>
      <c r="IF28" s="6"/>
      <c r="IG28" s="6"/>
      <c r="IH28" s="6"/>
      <c r="II28" s="6"/>
      <c r="IJ28" s="6"/>
      <c r="IK28" s="6"/>
      <c r="IL28" s="6"/>
      <c r="IM28" s="6"/>
      <c r="IN28" s="6"/>
      <c r="IO28" s="6"/>
      <c r="IP28" s="6"/>
      <c r="IQ28" s="6"/>
      <c r="IR28" s="6"/>
      <c r="IS28" s="6"/>
      <c r="IT28" s="6"/>
      <c r="IU28" s="6"/>
    </row>
    <row r="29" spans="1:255" ht="15" customHeight="1" x14ac:dyDescent="0.3">
      <c r="A29" s="92" t="str">
        <f>_xlfn.CONCAT('WG Opening'!A43, "")</f>
        <v>4</v>
      </c>
      <c r="B29" s="2" t="s">
        <v>7</v>
      </c>
      <c r="C29" s="2" t="s">
        <v>141</v>
      </c>
      <c r="D29" s="2" t="str">
        <f>'WG Opening'!D43</f>
        <v>Powell</v>
      </c>
      <c r="E29" s="8">
        <v>0</v>
      </c>
      <c r="F29" s="11">
        <f t="shared" si="0"/>
        <v>0.44652777777777775</v>
      </c>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c r="IQ29" s="6"/>
      <c r="IR29" s="6"/>
      <c r="IS29" s="6"/>
      <c r="IT29" s="6"/>
      <c r="IU29" s="6"/>
    </row>
    <row r="30" spans="1:255" ht="15" customHeight="1" x14ac:dyDescent="0.3">
      <c r="A30" s="92" t="str">
        <f>_xlfn.CONCAT('WG Opening'!A44, "")</f>
        <v>4.1</v>
      </c>
      <c r="B30" s="2" t="str">
        <f>'WG Opening'!B44</f>
        <v>DT</v>
      </c>
      <c r="C30" s="8" t="str">
        <f>'WG Opening'!C44</f>
        <v>SC THz</v>
      </c>
      <c r="D30" s="2" t="str">
        <f>'WG Opening'!D44</f>
        <v>Kürner</v>
      </c>
      <c r="E30" s="8">
        <v>2</v>
      </c>
      <c r="F30" s="11">
        <f t="shared" si="0"/>
        <v>0.44652777777777775</v>
      </c>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c r="IQ30" s="6"/>
      <c r="IR30" s="6"/>
      <c r="IS30" s="6"/>
      <c r="IT30" s="6"/>
      <c r="IU30" s="6"/>
    </row>
    <row r="31" spans="1:255" ht="15" customHeight="1" x14ac:dyDescent="0.3">
      <c r="A31" s="92" t="str">
        <f>_xlfn.CONCAT('WG Opening'!A45, "")</f>
        <v>4.2</v>
      </c>
      <c r="B31" s="2" t="str">
        <f>'WG Opening'!B45</f>
        <v>DT</v>
      </c>
      <c r="C31" s="8" t="str">
        <f>'WG Opening'!C45</f>
        <v>TG 4ab UWB-NG Amendment</v>
      </c>
      <c r="D31" s="2" t="str">
        <f>'WG Opening'!D45</f>
        <v>Rolfe</v>
      </c>
      <c r="E31" s="8">
        <v>2</v>
      </c>
      <c r="F31" s="11">
        <f t="shared" si="0"/>
        <v>0.44791666666666663</v>
      </c>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c r="IQ31" s="6"/>
      <c r="IR31" s="6"/>
      <c r="IS31" s="6"/>
      <c r="IT31" s="6"/>
      <c r="IU31" s="6"/>
    </row>
    <row r="32" spans="1:255" ht="15" customHeight="1" x14ac:dyDescent="0.3">
      <c r="A32" s="92" t="str">
        <f>_xlfn.CONCAT('WG Opening'!A46, "")</f>
        <v>4.3</v>
      </c>
      <c r="B32" s="2" t="str">
        <f>'WG Opening'!B46</f>
        <v>DT</v>
      </c>
      <c r="C32" s="8" t="str">
        <f>'WG Opening'!C46</f>
        <v>SC WNG</v>
      </c>
      <c r="D32" s="2" t="str">
        <f>'WG Opening'!D46</f>
        <v>Rolfe</v>
      </c>
      <c r="E32" s="8">
        <v>2</v>
      </c>
      <c r="F32" s="11">
        <f t="shared" si="0"/>
        <v>0.44930555555555551</v>
      </c>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c r="IQ32" s="6"/>
      <c r="IR32" s="6"/>
      <c r="IS32" s="6"/>
      <c r="IT32" s="6"/>
      <c r="IU32" s="6"/>
    </row>
    <row r="33" spans="1:255" ht="15" customHeight="1" x14ac:dyDescent="0.3">
      <c r="A33" s="92" t="str">
        <f>_xlfn.CONCAT('WG Opening'!A47, "")</f>
        <v>4.4</v>
      </c>
      <c r="B33" s="2" t="str">
        <f>'WG Opening'!B47</f>
        <v>DT</v>
      </c>
      <c r="C33" s="8" t="str">
        <f>'WG Opening'!C47</f>
        <v>TG 4ac Privacy Amendment</v>
      </c>
      <c r="D33" s="2" t="str">
        <f>'WG Opening'!D47</f>
        <v>Kivinen</v>
      </c>
      <c r="E33" s="8">
        <v>2</v>
      </c>
      <c r="F33" s="11">
        <f t="shared" si="0"/>
        <v>0.4506944444444444</v>
      </c>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c r="IQ33" s="6"/>
      <c r="IR33" s="6"/>
      <c r="IS33" s="6"/>
      <c r="IT33" s="6"/>
      <c r="IU33" s="6"/>
    </row>
    <row r="34" spans="1:255" ht="15" customHeight="1" x14ac:dyDescent="0.3">
      <c r="A34" s="92" t="str">
        <f>_xlfn.CONCAT('WG Opening'!A48, "")</f>
        <v>4.5</v>
      </c>
      <c r="B34" s="2" t="str">
        <f>'WG Opening'!B48</f>
        <v>DT</v>
      </c>
      <c r="C34" s="8" t="str">
        <f>'WG Opening'!C48</f>
        <v>SC IETF - update at WG15 Mid-Week</v>
      </c>
      <c r="D34" s="2" t="str">
        <f>'WG Opening'!D48</f>
        <v>Kivinen</v>
      </c>
      <c r="E34" s="8">
        <v>10</v>
      </c>
      <c r="F34" s="11">
        <f t="shared" si="0"/>
        <v>0.45208333333333328</v>
      </c>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c r="IQ34" s="6"/>
      <c r="IR34" s="6"/>
      <c r="IS34" s="6"/>
      <c r="IT34" s="6"/>
      <c r="IU34" s="6"/>
    </row>
    <row r="35" spans="1:255" ht="15" customHeight="1" x14ac:dyDescent="0.3">
      <c r="A35" s="92" t="str">
        <f>_xlfn.CONCAT('WG Opening'!A49, "")</f>
        <v>4.6</v>
      </c>
      <c r="B35" s="2" t="str">
        <f>'WG Opening'!B49</f>
        <v>DT</v>
      </c>
      <c r="C35" s="8" t="str">
        <f>'WG Opening'!C49</f>
        <v>TG 4me Revision to 2020</v>
      </c>
      <c r="D35" s="2" t="str">
        <f>'WG Opening'!D49</f>
        <v>Stuebing</v>
      </c>
      <c r="E35" s="8">
        <v>2</v>
      </c>
      <c r="F35" s="11">
        <f t="shared" si="0"/>
        <v>0.4590277777777777</v>
      </c>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Opening'!A50, "")</f>
        <v>4.7</v>
      </c>
      <c r="B36" s="2" t="str">
        <f>'WG Opening'!B50</f>
        <v>DT</v>
      </c>
      <c r="C36" s="8" t="str">
        <f>'WG Opening'!C50</f>
        <v>TG 6ma BAN/VAN Revision</v>
      </c>
      <c r="D36" s="2" t="str">
        <f>'WG Opening'!D50</f>
        <v>Kohno</v>
      </c>
      <c r="E36" s="8">
        <v>2</v>
      </c>
      <c r="F36" s="11">
        <f t="shared" si="0"/>
        <v>0.46041666666666659</v>
      </c>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ht="15" customHeight="1" x14ac:dyDescent="0.3">
      <c r="A37" s="92" t="str">
        <f>_xlfn.CONCAT('WG Opening'!A51, "")</f>
        <v>4.8</v>
      </c>
      <c r="B37" s="2" t="str">
        <f>'WG Opening'!B51</f>
        <v>DT</v>
      </c>
      <c r="C37" s="8" t="str">
        <f>'WG Opening'!C51</f>
        <v>TG 7a OCC Amendment</v>
      </c>
      <c r="D37" s="2" t="str">
        <f>'WG Opening'!D51</f>
        <v>Jang</v>
      </c>
      <c r="E37" s="8">
        <v>2</v>
      </c>
      <c r="F37" s="11">
        <f t="shared" si="0"/>
        <v>0.46180555555555547</v>
      </c>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row>
    <row r="38" spans="1:255" ht="15" customHeight="1" x14ac:dyDescent="0.3">
      <c r="A38" s="92" t="str">
        <f>_xlfn.CONCAT('WG Opening'!A52, "")</f>
        <v>4.9</v>
      </c>
      <c r="B38" s="2" t="str">
        <f>'WG Opening'!B52</f>
        <v>DT</v>
      </c>
      <c r="C38" s="8" t="str">
        <f>'WG Opening'!C52</f>
        <v>IG NG-OCC</v>
      </c>
      <c r="D38" s="2" t="str">
        <f>'WG Opening'!D52</f>
        <v>Jang</v>
      </c>
      <c r="E38" s="8">
        <v>2</v>
      </c>
      <c r="F38" s="11">
        <f t="shared" si="0"/>
        <v>0.46319444444444435</v>
      </c>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row>
    <row r="39" spans="1:255" ht="15" customHeight="1" x14ac:dyDescent="0.3">
      <c r="A39" s="92" t="str">
        <f>_xlfn.CONCAT('WG Opening'!A53, "")</f>
        <v>4.10</v>
      </c>
      <c r="B39" s="2" t="str">
        <f>'WG Opening'!B53</f>
        <v>DT</v>
      </c>
      <c r="C39" s="8" t="str">
        <f>'WG Opening'!C53</f>
        <v>TG 14 UWB-AHN New Standard - IN HIBERNATION</v>
      </c>
      <c r="D39" s="2" t="str">
        <f>'WG Opening'!D53</f>
        <v>Beecher</v>
      </c>
      <c r="E39" s="8">
        <v>2</v>
      </c>
      <c r="F39" s="11">
        <f t="shared" si="0"/>
        <v>0.46458333333333324</v>
      </c>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row>
    <row r="40" spans="1:255" ht="15" customHeight="1" x14ac:dyDescent="0.3">
      <c r="A40" s="92" t="str">
        <f>_xlfn.CONCAT('WG Opening'!A54, "")</f>
        <v>4.11</v>
      </c>
      <c r="B40" s="2" t="str">
        <f>'WG Opening'!B54</f>
        <v>DT</v>
      </c>
      <c r="C40" s="8" t="str">
        <f>'WG Opening'!C54</f>
        <v>TG 15 NB-AHN New Standard - IN HIBERNATION</v>
      </c>
      <c r="D40" s="2" t="str">
        <f>'WG Opening'!D54</f>
        <v>Powell</v>
      </c>
      <c r="E40" s="8">
        <v>2</v>
      </c>
      <c r="F40" s="11">
        <f t="shared" si="0"/>
        <v>0.46597222222222212</v>
      </c>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c r="IQ40" s="6"/>
      <c r="IR40" s="6"/>
      <c r="IS40" s="6"/>
      <c r="IT40" s="6"/>
      <c r="IU40" s="6"/>
    </row>
    <row r="41" spans="1:255" ht="15" customHeight="1" x14ac:dyDescent="0.3">
      <c r="A41" s="92" t="str">
        <f>_xlfn.CONCAT('WG Opening'!A55, "")</f>
        <v>4.12</v>
      </c>
      <c r="B41" s="2" t="str">
        <f>'WG Opening'!B55</f>
        <v>DT</v>
      </c>
      <c r="C41" s="8" t="str">
        <f>'WG Opening'!C55</f>
        <v>TG 16t Lic-NB Amendment</v>
      </c>
      <c r="D41" s="2" t="str">
        <f>'WG Opening'!D55</f>
        <v>Godfrey</v>
      </c>
      <c r="E41" s="8">
        <v>2</v>
      </c>
      <c r="F41" s="11">
        <f t="shared" si="0"/>
        <v>0.46736111111111101</v>
      </c>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c r="IQ41" s="6"/>
      <c r="IR41" s="6"/>
      <c r="IS41" s="6"/>
      <c r="IT41" s="6"/>
      <c r="IU41" s="6"/>
    </row>
    <row r="42" spans="1:255" ht="15" customHeight="1" x14ac:dyDescent="0.3">
      <c r="A42" s="92" t="str">
        <f>_xlfn.CONCAT('WG Opening'!A56, "")</f>
        <v>4.13</v>
      </c>
      <c r="B42" s="2" t="str">
        <f>'WG Opening'!B56</f>
        <v>DT</v>
      </c>
      <c r="C42" s="8" t="str">
        <f>'WG Opening'!C56</f>
        <v>SG SUN PHYs (TG4ad)</v>
      </c>
      <c r="D42" s="2" t="str">
        <f>'WG Opening'!D56</f>
        <v>Robert</v>
      </c>
      <c r="E42" s="8">
        <v>2</v>
      </c>
      <c r="F42" s="11">
        <f t="shared" si="0"/>
        <v>0.46874999999999989</v>
      </c>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c r="IQ42" s="6"/>
      <c r="IR42" s="6"/>
      <c r="IS42" s="6"/>
      <c r="IT42" s="6"/>
      <c r="IU42" s="6"/>
    </row>
    <row r="43" spans="1:255" ht="15" customHeight="1" x14ac:dyDescent="0.3">
      <c r="A43" s="92" t="str">
        <f>_xlfn.CONCAT('WG Opening'!A57, "")</f>
        <v>4.14</v>
      </c>
      <c r="B43" s="2" t="str">
        <f>'WG Opening'!B57</f>
        <v>DT</v>
      </c>
      <c r="C43" s="8" t="str">
        <f>'WG Opening'!C57</f>
        <v>Joint .1/.15 Mtg. - not meeting</v>
      </c>
      <c r="D43" s="2" t="str">
        <f>'WG Opening'!D57</f>
        <v>Beecher</v>
      </c>
      <c r="E43" s="8">
        <v>0</v>
      </c>
      <c r="F43" s="11">
        <f t="shared" si="0"/>
        <v>0.47013888888888877</v>
      </c>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c r="IQ43" s="6"/>
      <c r="IR43" s="6"/>
      <c r="IS43" s="6"/>
      <c r="IT43" s="6"/>
      <c r="IU43" s="6"/>
    </row>
    <row r="44" spans="1:255" ht="15" customHeight="1" x14ac:dyDescent="0.3">
      <c r="A44" s="92" t="str">
        <f>_xlfn.CONCAT('WG Opening'!A58, "")</f>
        <v>4.15</v>
      </c>
      <c r="B44" s="2" t="str">
        <f>'WG Opening'!B58</f>
        <v>DT</v>
      </c>
      <c r="C44" s="8" t="str">
        <f>'WG Opening'!C58</f>
        <v>SC MAINT/RULES</v>
      </c>
      <c r="D44" s="2" t="str">
        <f>'WG Opening'!D58</f>
        <v>Beecher</v>
      </c>
      <c r="E44" s="8">
        <v>2</v>
      </c>
      <c r="F44" s="11">
        <f t="shared" si="0"/>
        <v>0.47013888888888877</v>
      </c>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c r="IQ44" s="6"/>
      <c r="IR44" s="6"/>
      <c r="IS44" s="6"/>
      <c r="IT44" s="6"/>
      <c r="IU44" s="6"/>
    </row>
    <row r="45" spans="1:255" ht="15" customHeight="1" x14ac:dyDescent="0.3">
      <c r="A45" s="4"/>
      <c r="B45" s="2"/>
      <c r="C45" s="13"/>
      <c r="D45" s="2"/>
      <c r="E45" s="8"/>
      <c r="F45" s="11">
        <f t="shared" si="0"/>
        <v>0.47152777777777766</v>
      </c>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c r="IQ45" s="6"/>
      <c r="IR45" s="6"/>
      <c r="IS45" s="6"/>
      <c r="IT45" s="6"/>
      <c r="IU45" s="6"/>
    </row>
    <row r="46" spans="1:255" ht="15" customHeight="1" x14ac:dyDescent="0.3">
      <c r="A46" s="4" t="s">
        <v>43</v>
      </c>
      <c r="B46" s="2" t="str">
        <f>'WG Opening'!B60</f>
        <v>*</v>
      </c>
      <c r="C46" s="2" t="str">
        <f>'WG Opening'!C60</f>
        <v>NEW BUSINESS</v>
      </c>
      <c r="D46" s="2" t="str">
        <f>'WG Opening'!D60</f>
        <v>Powell</v>
      </c>
      <c r="E46" s="8">
        <v>1</v>
      </c>
      <c r="F46" s="11">
        <f t="shared" si="0"/>
        <v>0.47152777777777766</v>
      </c>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row>
    <row r="47" spans="1:255" ht="15" customHeight="1" x14ac:dyDescent="0.3">
      <c r="A47" s="21"/>
      <c r="B47" s="2"/>
      <c r="C47" s="22"/>
      <c r="D47" s="2"/>
      <c r="E47" s="8"/>
      <c r="F47" s="11">
        <f t="shared" si="0"/>
        <v>0.4722222222222221</v>
      </c>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c r="IQ47" s="6"/>
      <c r="IR47" s="6"/>
      <c r="IS47" s="6"/>
      <c r="IT47" s="6"/>
      <c r="IU47" s="6"/>
    </row>
    <row r="48" spans="1:255" customFormat="1" x14ac:dyDescent="0.3">
      <c r="A48" s="4" t="s">
        <v>133</v>
      </c>
      <c r="B48" s="2" t="str">
        <f>'WG Opening'!B62</f>
        <v>*</v>
      </c>
      <c r="C48" s="2" t="str">
        <f>'WG Opening'!C62</f>
        <v>AOB</v>
      </c>
      <c r="D48" s="2" t="str">
        <f>'WG Opening'!D62</f>
        <v>Powell</v>
      </c>
      <c r="E48" s="1">
        <v>1</v>
      </c>
      <c r="F48" s="11">
        <f t="shared" si="0"/>
        <v>0.4722222222222221</v>
      </c>
    </row>
    <row r="49" spans="1:255" customFormat="1" x14ac:dyDescent="0.3">
      <c r="A49" s="4"/>
      <c r="B49" s="2"/>
      <c r="C49" s="31"/>
      <c r="D49" s="2"/>
      <c r="E49" s="1"/>
      <c r="F49" s="11">
        <f t="shared" si="0"/>
        <v>0.47291666666666654</v>
      </c>
    </row>
    <row r="50" spans="1:255" ht="15" customHeight="1" x14ac:dyDescent="0.3">
      <c r="A50" s="4" t="s">
        <v>46</v>
      </c>
      <c r="B50" s="2" t="s">
        <v>2</v>
      </c>
      <c r="C50" s="1" t="str">
        <f>'WG Opening'!C65</f>
        <v>RECESS FOR SUBGROUP MEETINGS</v>
      </c>
      <c r="D50" s="2" t="str">
        <f>'WG Opening'!D65</f>
        <v>Powell</v>
      </c>
      <c r="E50" s="8">
        <v>1</v>
      </c>
      <c r="F50" s="11">
        <f t="shared" si="0"/>
        <v>0.47291666666666654</v>
      </c>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c r="IQ50" s="6"/>
      <c r="IR50" s="6"/>
      <c r="IS50" s="6"/>
      <c r="IT50" s="6"/>
      <c r="IU50" s="6"/>
    </row>
    <row r="51" spans="1:255" ht="15" customHeight="1" x14ac:dyDescent="0.3">
      <c r="A51" s="4"/>
      <c r="B51" s="2"/>
      <c r="C51" s="2"/>
      <c r="D51" s="2"/>
      <c r="E51" s="8"/>
      <c r="F51" s="11">
        <f t="shared" si="0"/>
        <v>0.47361111111111098</v>
      </c>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c r="IQ51" s="6"/>
      <c r="IR51" s="6"/>
      <c r="IS51" s="6"/>
      <c r="IT51" s="6"/>
      <c r="IU51" s="6"/>
    </row>
    <row r="52" spans="1:255" ht="15" customHeight="1" x14ac:dyDescent="0.3">
      <c r="A52" s="4"/>
      <c r="B52" s="2"/>
      <c r="C52" s="2"/>
      <c r="D52" s="2"/>
      <c r="E52" s="8"/>
      <c r="F52" s="11"/>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c r="IQ52" s="6"/>
      <c r="IR52" s="6"/>
      <c r="IS52" s="6"/>
      <c r="IT52" s="6"/>
      <c r="IU52" s="6"/>
    </row>
    <row r="53" spans="1:255" ht="15" customHeight="1" x14ac:dyDescent="0.3">
      <c r="A53" s="21"/>
      <c r="B53" s="2" t="s">
        <v>5</v>
      </c>
      <c r="C53" s="5" t="str">
        <f>'WG Opening'!C68</f>
        <v>ME - Motion, External        MI - Motion, Internal</v>
      </c>
      <c r="D53" s="2"/>
      <c r="E53" s="8" t="s">
        <v>5</v>
      </c>
      <c r="F53" s="11"/>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c r="FF53" s="18"/>
      <c r="FG53" s="18"/>
      <c r="FH53" s="18"/>
      <c r="FI53" s="18"/>
      <c r="FJ53" s="18"/>
      <c r="FK53" s="18"/>
      <c r="FL53" s="18"/>
      <c r="FM53" s="18"/>
      <c r="FN53" s="18"/>
      <c r="FO53" s="18"/>
      <c r="FP53" s="18"/>
      <c r="FQ53" s="18"/>
      <c r="FR53" s="18"/>
      <c r="FS53" s="18"/>
      <c r="FT53" s="18"/>
      <c r="FU53" s="18"/>
      <c r="FV53" s="18"/>
      <c r="FW53" s="18"/>
      <c r="FX53" s="18"/>
      <c r="FY53" s="18"/>
      <c r="FZ53" s="18"/>
      <c r="GA53" s="18"/>
      <c r="GB53" s="18"/>
      <c r="GC53" s="18"/>
      <c r="GD53" s="18"/>
      <c r="GE53" s="18"/>
      <c r="GF53" s="18"/>
      <c r="GG53" s="18"/>
      <c r="GH53" s="18"/>
      <c r="GI53" s="18"/>
      <c r="GJ53" s="18"/>
      <c r="GK53" s="18"/>
      <c r="GL53" s="18"/>
      <c r="GM53" s="18"/>
      <c r="GN53" s="18"/>
      <c r="GO53" s="18"/>
      <c r="GP53" s="18"/>
      <c r="GQ53" s="18"/>
      <c r="GR53" s="18"/>
      <c r="GS53" s="18"/>
      <c r="GT53" s="18"/>
      <c r="GU53" s="18"/>
      <c r="GV53" s="18"/>
      <c r="GW53" s="18"/>
      <c r="GX53" s="18"/>
      <c r="GY53" s="18"/>
      <c r="GZ53" s="18"/>
      <c r="HA53" s="18"/>
      <c r="HB53" s="18"/>
      <c r="HC53" s="18"/>
      <c r="HD53" s="18"/>
      <c r="HE53" s="18"/>
      <c r="HF53" s="18"/>
      <c r="HG53" s="18"/>
      <c r="HH53" s="18"/>
      <c r="HI53" s="18"/>
      <c r="HJ53" s="18"/>
      <c r="HK53" s="18"/>
      <c r="HL53" s="18"/>
      <c r="HM53" s="18"/>
      <c r="HN53" s="18"/>
      <c r="HO53" s="18"/>
      <c r="HP53" s="18"/>
      <c r="HQ53" s="18"/>
      <c r="HR53" s="18"/>
      <c r="HS53" s="18"/>
      <c r="HT53" s="18"/>
      <c r="HU53" s="18"/>
      <c r="HV53" s="18"/>
      <c r="HW53" s="18"/>
      <c r="HX53" s="18"/>
      <c r="HY53" s="18"/>
      <c r="HZ53" s="18"/>
      <c r="IA53" s="18"/>
      <c r="IB53" s="18"/>
      <c r="IC53" s="18"/>
      <c r="ID53" s="18"/>
      <c r="IE53" s="18"/>
      <c r="IF53" s="18"/>
      <c r="IG53" s="18"/>
      <c r="IH53" s="18"/>
      <c r="II53" s="18"/>
      <c r="IJ53" s="18"/>
      <c r="IK53" s="18"/>
      <c r="IL53" s="18"/>
      <c r="IM53" s="18"/>
      <c r="IN53" s="18"/>
      <c r="IO53" s="18"/>
      <c r="IP53" s="18"/>
      <c r="IQ53" s="18"/>
      <c r="IR53" s="18"/>
      <c r="IS53" s="18"/>
      <c r="IT53" s="18"/>
      <c r="IU53" s="18"/>
    </row>
    <row r="54" spans="1:255" ht="15" customHeight="1" x14ac:dyDescent="0.3">
      <c r="A54" s="21" t="s">
        <v>5</v>
      </c>
      <c r="B54" s="2"/>
      <c r="C54" s="5" t="str">
        <f>'WG Opening'!C69</f>
        <v>DT - Discussion Topic         II - Information Item</v>
      </c>
      <c r="D54" s="2"/>
      <c r="E54" s="8"/>
      <c r="F54" s="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c r="FF54" s="18"/>
      <c r="FG54" s="18"/>
      <c r="FH54" s="18"/>
      <c r="FI54" s="18"/>
      <c r="FJ54" s="18"/>
      <c r="FK54" s="18"/>
      <c r="FL54" s="18"/>
      <c r="FM54" s="18"/>
      <c r="FN54" s="18"/>
      <c r="FO54" s="18"/>
      <c r="FP54" s="18"/>
      <c r="FQ54" s="18"/>
      <c r="FR54" s="18"/>
      <c r="FS54" s="18"/>
      <c r="FT54" s="18"/>
      <c r="FU54" s="18"/>
      <c r="FV54" s="18"/>
      <c r="FW54" s="18"/>
      <c r="FX54" s="18"/>
      <c r="FY54" s="18"/>
      <c r="FZ54" s="18"/>
      <c r="GA54" s="18"/>
      <c r="GB54" s="18"/>
      <c r="GC54" s="18"/>
      <c r="GD54" s="18"/>
      <c r="GE54" s="18"/>
      <c r="GF54" s="18"/>
      <c r="GG54" s="18"/>
      <c r="GH54" s="18"/>
      <c r="GI54" s="18"/>
      <c r="GJ54" s="18"/>
      <c r="GK54" s="18"/>
      <c r="GL54" s="18"/>
      <c r="GM54" s="18"/>
      <c r="GN54" s="18"/>
      <c r="GO54" s="18"/>
      <c r="GP54" s="18"/>
      <c r="GQ54" s="18"/>
      <c r="GR54" s="18"/>
      <c r="GS54" s="18"/>
      <c r="GT54" s="18"/>
      <c r="GU54" s="18"/>
      <c r="GV54" s="18"/>
      <c r="GW54" s="18"/>
      <c r="GX54" s="18"/>
      <c r="GY54" s="18"/>
      <c r="GZ54" s="18"/>
      <c r="HA54" s="18"/>
      <c r="HB54" s="18"/>
      <c r="HC54" s="18"/>
      <c r="HD54" s="18"/>
      <c r="HE54" s="18"/>
      <c r="HF54" s="18"/>
      <c r="HG54" s="18"/>
      <c r="HH54" s="18"/>
      <c r="HI54" s="18"/>
      <c r="HJ54" s="18"/>
      <c r="HK54" s="18"/>
      <c r="HL54" s="18"/>
      <c r="HM54" s="18"/>
      <c r="HN54" s="18"/>
      <c r="HO54" s="18"/>
      <c r="HP54" s="18"/>
      <c r="HQ54" s="18"/>
      <c r="HR54" s="18"/>
      <c r="HS54" s="18"/>
      <c r="HT54" s="18"/>
      <c r="HU54" s="18"/>
      <c r="HV54" s="18"/>
      <c r="HW54" s="18"/>
      <c r="HX54" s="18"/>
      <c r="HY54" s="18"/>
      <c r="HZ54" s="18"/>
      <c r="IA54" s="18"/>
      <c r="IB54" s="18"/>
      <c r="IC54" s="18"/>
      <c r="ID54" s="18"/>
      <c r="IE54" s="18"/>
      <c r="IF54" s="18"/>
      <c r="IG54" s="18"/>
      <c r="IH54" s="18"/>
      <c r="II54" s="18"/>
      <c r="IJ54" s="18"/>
      <c r="IK54" s="18"/>
      <c r="IL54" s="18"/>
      <c r="IM54" s="18"/>
      <c r="IN54" s="18"/>
      <c r="IO54" s="18"/>
      <c r="IP54" s="18"/>
      <c r="IQ54" s="18"/>
      <c r="IR54" s="18"/>
      <c r="IS54" s="18"/>
      <c r="IT54" s="18"/>
      <c r="IU54" s="18"/>
    </row>
    <row r="55" spans="1:255" ht="15.5" x14ac:dyDescent="0.3">
      <c r="A55" s="21"/>
      <c r="B55" s="2"/>
      <c r="C55" s="5" t="str">
        <f>'WG Opening'!C70</f>
        <v>Category  (* = consent agenda)</v>
      </c>
      <c r="D55" s="2"/>
      <c r="E55" s="8"/>
      <c r="F55" s="11"/>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5" x14ac:dyDescent="0.3">
      <c r="A56" s="27"/>
      <c r="B56" s="2"/>
      <c r="C56" s="14"/>
      <c r="D56" s="2"/>
      <c r="E56" s="8"/>
      <c r="F56" s="11"/>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x14ac:dyDescent="0.25">
      <c r="C57" s="15"/>
      <c r="E57" s="15"/>
      <c r="F57" s="15"/>
    </row>
    <row r="58" spans="1:255" x14ac:dyDescent="0.25">
      <c r="C58" s="15"/>
      <c r="E58" s="15"/>
      <c r="F58" s="15"/>
    </row>
    <row r="59" spans="1:255" x14ac:dyDescent="0.25">
      <c r="C59" s="15"/>
      <c r="E59" s="15"/>
      <c r="F59" s="15"/>
    </row>
    <row r="60" spans="1:255" x14ac:dyDescent="0.25">
      <c r="C60" s="15"/>
      <c r="E60" s="15"/>
      <c r="F60" s="15"/>
    </row>
    <row r="61" spans="1:255" x14ac:dyDescent="0.25">
      <c r="C61" s="15"/>
      <c r="E61" s="15"/>
      <c r="F61" s="15"/>
    </row>
    <row r="62" spans="1:255" x14ac:dyDescent="0.25">
      <c r="C62" s="15"/>
      <c r="E62" s="15"/>
      <c r="F62" s="15"/>
    </row>
    <row r="63" spans="1:255" x14ac:dyDescent="0.25">
      <c r="C63" s="15"/>
      <c r="E63" s="15"/>
      <c r="F63" s="15"/>
    </row>
    <row r="64" spans="1:255" x14ac:dyDescent="0.25">
      <c r="C64" s="15"/>
      <c r="E64" s="15"/>
      <c r="F64" s="15"/>
    </row>
    <row r="65" spans="1:6" x14ac:dyDescent="0.25">
      <c r="A65" s="15"/>
      <c r="C65" s="15"/>
      <c r="E65" s="15"/>
      <c r="F65" s="15"/>
    </row>
    <row r="66" spans="1:6" x14ac:dyDescent="0.25">
      <c r="A66" s="15"/>
      <c r="C66" s="15"/>
      <c r="E66" s="15"/>
      <c r="F66" s="15"/>
    </row>
    <row r="67" spans="1:6" x14ac:dyDescent="0.25">
      <c r="A67" s="15"/>
    </row>
    <row r="68" spans="1:6" x14ac:dyDescent="0.25">
      <c r="A68" s="15"/>
    </row>
    <row r="69" spans="1:6" x14ac:dyDescent="0.25">
      <c r="A69" s="15"/>
    </row>
    <row r="80" spans="1:6" x14ac:dyDescent="0.25">
      <c r="A80" s="15"/>
    </row>
    <row r="81" spans="1:6" ht="16.5" customHeight="1" x14ac:dyDescent="0.25">
      <c r="A81" s="15"/>
    </row>
    <row r="82" spans="1:6" ht="16.5" customHeight="1" x14ac:dyDescent="0.25">
      <c r="A82" s="15"/>
      <c r="C82" s="15"/>
      <c r="E82" s="15"/>
      <c r="F82" s="15"/>
    </row>
    <row r="83" spans="1:6" ht="16.5" customHeight="1" x14ac:dyDescent="0.25">
      <c r="A83" s="15"/>
      <c r="C83" s="15"/>
      <c r="E83" s="15"/>
      <c r="F83" s="15"/>
    </row>
    <row r="84" spans="1:6" ht="16.5" customHeight="1" x14ac:dyDescent="0.25">
      <c r="A84" s="15"/>
      <c r="C84" s="15"/>
      <c r="E84" s="15"/>
      <c r="F84" s="15"/>
    </row>
    <row r="85" spans="1:6" ht="16.5" customHeight="1" x14ac:dyDescent="0.25">
      <c r="A85" s="15"/>
      <c r="C85" s="15"/>
      <c r="E85" s="15"/>
      <c r="F85" s="15"/>
    </row>
    <row r="86" spans="1:6" x14ac:dyDescent="0.25">
      <c r="A86" s="15"/>
      <c r="C86" s="15"/>
      <c r="E86" s="15"/>
      <c r="F86" s="15"/>
    </row>
  </sheetData>
  <mergeCells count="9">
    <mergeCell ref="D19:D24"/>
    <mergeCell ref="E19:E24"/>
    <mergeCell ref="F19:F24"/>
    <mergeCell ref="A1:F1"/>
    <mergeCell ref="A2:F2"/>
    <mergeCell ref="E3:F3"/>
    <mergeCell ref="D5:D11"/>
    <mergeCell ref="E5:E11"/>
    <mergeCell ref="F5:F11"/>
  </mergeCells>
  <hyperlinks>
    <hyperlink ref="C7" r:id="rId1" display="https://grouper.ieee.org/groups/802/15/pub/Meeting_Plan.html" xr:uid="{C24B7155-DA2B-460A-B5AF-7C14C03B316E}"/>
    <hyperlink ref="C6" r:id="rId2" display="http://grouper.ieee.org/groups/802/15/calendar.html" xr:uid="{F7784978-3D3B-49C5-ADC9-BD0C538E6925}"/>
  </hyperlinks>
  <pageMargins left="0.7" right="0.7" top="0.75" bottom="0.75" header="0.3" footer="0.3"/>
  <pageSetup orientation="portrait" horizontalDpi="300" verticalDpi="300" r:id="rId3"/>
  <ignoredErrors>
    <ignoredError sqref="A45:A48 A16:A19 A27 A28 A49:A50"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662D5F-5CED-4837-9A2B-17F4CDDCF698}">
  <dimension ref="A1:IU82"/>
  <sheetViews>
    <sheetView zoomScaleNormal="100" workbookViewId="0">
      <pane xSplit="2" ySplit="3" topLeftCell="C25" activePane="bottomRight" state="frozen"/>
      <selection pane="topRight" activeCell="C1" sqref="C1"/>
      <selection pane="bottomLeft" activeCell="A4" sqref="A4"/>
      <selection pane="bottomRight" activeCell="F28" sqref="F28"/>
    </sheetView>
  </sheetViews>
  <sheetFormatPr defaultColWidth="9.4140625" defaultRowHeight="13" x14ac:dyDescent="0.25"/>
  <cols>
    <col min="1" max="1" width="5.58203125" style="20" customWidth="1"/>
    <col min="2" max="2" width="3.58203125" style="15" customWidth="1"/>
    <col min="3" max="3" width="62.83203125" style="16" customWidth="1"/>
    <col min="4" max="4" width="11.58203125" style="15" customWidth="1"/>
    <col min="5" max="5" width="3.1640625" style="17" customWidth="1"/>
    <col min="6" max="6" width="8.75" style="19" customWidth="1"/>
    <col min="7" max="7" width="9" style="15" customWidth="1"/>
    <col min="8" max="8" width="7.83203125" style="17" customWidth="1"/>
    <col min="9" max="9" width="43.08203125" style="88" customWidth="1"/>
    <col min="10" max="255" width="9.4140625" style="15"/>
    <col min="256" max="256" width="6.25" style="15" customWidth="1"/>
    <col min="257" max="257" width="4.75" style="15" customWidth="1"/>
    <col min="258" max="258" width="55.83203125" style="15" customWidth="1"/>
    <col min="259" max="259" width="2.75" style="15" customWidth="1"/>
    <col min="260" max="260" width="14.75" style="15" customWidth="1"/>
    <col min="261" max="261" width="3.25" style="15" customWidth="1"/>
    <col min="262" max="262" width="8.1640625" style="15" customWidth="1"/>
    <col min="263" max="263" width="4.1640625" style="15" customWidth="1"/>
    <col min="264" max="511" width="9.4140625" style="15"/>
    <col min="512" max="512" width="6.25" style="15" customWidth="1"/>
    <col min="513" max="513" width="4.75" style="15" customWidth="1"/>
    <col min="514" max="514" width="55.83203125" style="15" customWidth="1"/>
    <col min="515" max="515" width="2.75" style="15" customWidth="1"/>
    <col min="516" max="516" width="14.75" style="15" customWidth="1"/>
    <col min="517" max="517" width="3.25" style="15" customWidth="1"/>
    <col min="518" max="518" width="8.1640625" style="15" customWidth="1"/>
    <col min="519" max="519" width="4.1640625" style="15" customWidth="1"/>
    <col min="520" max="767" width="9.4140625" style="15"/>
    <col min="768" max="768" width="6.25" style="15" customWidth="1"/>
    <col min="769" max="769" width="4.75" style="15" customWidth="1"/>
    <col min="770" max="770" width="55.83203125" style="15" customWidth="1"/>
    <col min="771" max="771" width="2.75" style="15" customWidth="1"/>
    <col min="772" max="772" width="14.75" style="15" customWidth="1"/>
    <col min="773" max="773" width="3.25" style="15" customWidth="1"/>
    <col min="774" max="774" width="8.1640625" style="15" customWidth="1"/>
    <col min="775" max="775" width="4.1640625" style="15" customWidth="1"/>
    <col min="776" max="1023" width="9.4140625" style="15"/>
    <col min="1024" max="1024" width="6.25" style="15" customWidth="1"/>
    <col min="1025" max="1025" width="4.75" style="15" customWidth="1"/>
    <col min="1026" max="1026" width="55.83203125" style="15" customWidth="1"/>
    <col min="1027" max="1027" width="2.75" style="15" customWidth="1"/>
    <col min="1028" max="1028" width="14.75" style="15" customWidth="1"/>
    <col min="1029" max="1029" width="3.25" style="15" customWidth="1"/>
    <col min="1030" max="1030" width="8.1640625" style="15" customWidth="1"/>
    <col min="1031" max="1031" width="4.1640625" style="15" customWidth="1"/>
    <col min="1032" max="1279" width="9.4140625" style="15"/>
    <col min="1280" max="1280" width="6.25" style="15" customWidth="1"/>
    <col min="1281" max="1281" width="4.75" style="15" customWidth="1"/>
    <col min="1282" max="1282" width="55.83203125" style="15" customWidth="1"/>
    <col min="1283" max="1283" width="2.75" style="15" customWidth="1"/>
    <col min="1284" max="1284" width="14.75" style="15" customWidth="1"/>
    <col min="1285" max="1285" width="3.25" style="15" customWidth="1"/>
    <col min="1286" max="1286" width="8.1640625" style="15" customWidth="1"/>
    <col min="1287" max="1287" width="4.1640625" style="15" customWidth="1"/>
    <col min="1288" max="1535" width="9.4140625" style="15"/>
    <col min="1536" max="1536" width="6.25" style="15" customWidth="1"/>
    <col min="1537" max="1537" width="4.75" style="15" customWidth="1"/>
    <col min="1538" max="1538" width="55.83203125" style="15" customWidth="1"/>
    <col min="1539" max="1539" width="2.75" style="15" customWidth="1"/>
    <col min="1540" max="1540" width="14.75" style="15" customWidth="1"/>
    <col min="1541" max="1541" width="3.25" style="15" customWidth="1"/>
    <col min="1542" max="1542" width="8.1640625" style="15" customWidth="1"/>
    <col min="1543" max="1543" width="4.1640625" style="15" customWidth="1"/>
    <col min="1544" max="1791" width="9.4140625" style="15"/>
    <col min="1792" max="1792" width="6.25" style="15" customWidth="1"/>
    <col min="1793" max="1793" width="4.75" style="15" customWidth="1"/>
    <col min="1794" max="1794" width="55.83203125" style="15" customWidth="1"/>
    <col min="1795" max="1795" width="2.75" style="15" customWidth="1"/>
    <col min="1796" max="1796" width="14.75" style="15" customWidth="1"/>
    <col min="1797" max="1797" width="3.25" style="15" customWidth="1"/>
    <col min="1798" max="1798" width="8.1640625" style="15" customWidth="1"/>
    <col min="1799" max="1799" width="4.1640625" style="15" customWidth="1"/>
    <col min="1800" max="2047" width="9.4140625" style="15"/>
    <col min="2048" max="2048" width="6.25" style="15" customWidth="1"/>
    <col min="2049" max="2049" width="4.75" style="15" customWidth="1"/>
    <col min="2050" max="2050" width="55.83203125" style="15" customWidth="1"/>
    <col min="2051" max="2051" width="2.75" style="15" customWidth="1"/>
    <col min="2052" max="2052" width="14.75" style="15" customWidth="1"/>
    <col min="2053" max="2053" width="3.25" style="15" customWidth="1"/>
    <col min="2054" max="2054" width="8.1640625" style="15" customWidth="1"/>
    <col min="2055" max="2055" width="4.1640625" style="15" customWidth="1"/>
    <col min="2056" max="2303" width="9.4140625" style="15"/>
    <col min="2304" max="2304" width="6.25" style="15" customWidth="1"/>
    <col min="2305" max="2305" width="4.75" style="15" customWidth="1"/>
    <col min="2306" max="2306" width="55.83203125" style="15" customWidth="1"/>
    <col min="2307" max="2307" width="2.75" style="15" customWidth="1"/>
    <col min="2308" max="2308" width="14.75" style="15" customWidth="1"/>
    <col min="2309" max="2309" width="3.25" style="15" customWidth="1"/>
    <col min="2310" max="2310" width="8.1640625" style="15" customWidth="1"/>
    <col min="2311" max="2311" width="4.1640625" style="15" customWidth="1"/>
    <col min="2312" max="2559" width="9.4140625" style="15"/>
    <col min="2560" max="2560" width="6.25" style="15" customWidth="1"/>
    <col min="2561" max="2561" width="4.75" style="15" customWidth="1"/>
    <col min="2562" max="2562" width="55.83203125" style="15" customWidth="1"/>
    <col min="2563" max="2563" width="2.75" style="15" customWidth="1"/>
    <col min="2564" max="2564" width="14.75" style="15" customWidth="1"/>
    <col min="2565" max="2565" width="3.25" style="15" customWidth="1"/>
    <col min="2566" max="2566" width="8.1640625" style="15" customWidth="1"/>
    <col min="2567" max="2567" width="4.1640625" style="15" customWidth="1"/>
    <col min="2568" max="2815" width="9.4140625" style="15"/>
    <col min="2816" max="2816" width="6.25" style="15" customWidth="1"/>
    <col min="2817" max="2817" width="4.75" style="15" customWidth="1"/>
    <col min="2818" max="2818" width="55.83203125" style="15" customWidth="1"/>
    <col min="2819" max="2819" width="2.75" style="15" customWidth="1"/>
    <col min="2820" max="2820" width="14.75" style="15" customWidth="1"/>
    <col min="2821" max="2821" width="3.25" style="15" customWidth="1"/>
    <col min="2822" max="2822" width="8.1640625" style="15" customWidth="1"/>
    <col min="2823" max="2823" width="4.1640625" style="15" customWidth="1"/>
    <col min="2824" max="3071" width="9.4140625" style="15"/>
    <col min="3072" max="3072" width="6.25" style="15" customWidth="1"/>
    <col min="3073" max="3073" width="4.75" style="15" customWidth="1"/>
    <col min="3074" max="3074" width="55.83203125" style="15" customWidth="1"/>
    <col min="3075" max="3075" width="2.75" style="15" customWidth="1"/>
    <col min="3076" max="3076" width="14.75" style="15" customWidth="1"/>
    <col min="3077" max="3077" width="3.25" style="15" customWidth="1"/>
    <col min="3078" max="3078" width="8.1640625" style="15" customWidth="1"/>
    <col min="3079" max="3079" width="4.1640625" style="15" customWidth="1"/>
    <col min="3080" max="3327" width="9.4140625" style="15"/>
    <col min="3328" max="3328" width="6.25" style="15" customWidth="1"/>
    <col min="3329" max="3329" width="4.75" style="15" customWidth="1"/>
    <col min="3330" max="3330" width="55.83203125" style="15" customWidth="1"/>
    <col min="3331" max="3331" width="2.75" style="15" customWidth="1"/>
    <col min="3332" max="3332" width="14.75" style="15" customWidth="1"/>
    <col min="3333" max="3333" width="3.25" style="15" customWidth="1"/>
    <col min="3334" max="3334" width="8.1640625" style="15" customWidth="1"/>
    <col min="3335" max="3335" width="4.1640625" style="15" customWidth="1"/>
    <col min="3336" max="3583" width="9.4140625" style="15"/>
    <col min="3584" max="3584" width="6.25" style="15" customWidth="1"/>
    <col min="3585" max="3585" width="4.75" style="15" customWidth="1"/>
    <col min="3586" max="3586" width="55.83203125" style="15" customWidth="1"/>
    <col min="3587" max="3587" width="2.75" style="15" customWidth="1"/>
    <col min="3588" max="3588" width="14.75" style="15" customWidth="1"/>
    <col min="3589" max="3589" width="3.25" style="15" customWidth="1"/>
    <col min="3590" max="3590" width="8.1640625" style="15" customWidth="1"/>
    <col min="3591" max="3591" width="4.1640625" style="15" customWidth="1"/>
    <col min="3592" max="3839" width="9.4140625" style="15"/>
    <col min="3840" max="3840" width="6.25" style="15" customWidth="1"/>
    <col min="3841" max="3841" width="4.75" style="15" customWidth="1"/>
    <col min="3842" max="3842" width="55.83203125" style="15" customWidth="1"/>
    <col min="3843" max="3843" width="2.75" style="15" customWidth="1"/>
    <col min="3844" max="3844" width="14.75" style="15" customWidth="1"/>
    <col min="3845" max="3845" width="3.25" style="15" customWidth="1"/>
    <col min="3846" max="3846" width="8.1640625" style="15" customWidth="1"/>
    <col min="3847" max="3847" width="4.1640625" style="15" customWidth="1"/>
    <col min="3848" max="4095" width="9.4140625" style="15"/>
    <col min="4096" max="4096" width="6.25" style="15" customWidth="1"/>
    <col min="4097" max="4097" width="4.75" style="15" customWidth="1"/>
    <col min="4098" max="4098" width="55.83203125" style="15" customWidth="1"/>
    <col min="4099" max="4099" width="2.75" style="15" customWidth="1"/>
    <col min="4100" max="4100" width="14.75" style="15" customWidth="1"/>
    <col min="4101" max="4101" width="3.25" style="15" customWidth="1"/>
    <col min="4102" max="4102" width="8.1640625" style="15" customWidth="1"/>
    <col min="4103" max="4103" width="4.1640625" style="15" customWidth="1"/>
    <col min="4104" max="4351" width="9.4140625" style="15"/>
    <col min="4352" max="4352" width="6.25" style="15" customWidth="1"/>
    <col min="4353" max="4353" width="4.75" style="15" customWidth="1"/>
    <col min="4354" max="4354" width="55.83203125" style="15" customWidth="1"/>
    <col min="4355" max="4355" width="2.75" style="15" customWidth="1"/>
    <col min="4356" max="4356" width="14.75" style="15" customWidth="1"/>
    <col min="4357" max="4357" width="3.25" style="15" customWidth="1"/>
    <col min="4358" max="4358" width="8.1640625" style="15" customWidth="1"/>
    <col min="4359" max="4359" width="4.1640625" style="15" customWidth="1"/>
    <col min="4360" max="4607" width="9.4140625" style="15"/>
    <col min="4608" max="4608" width="6.25" style="15" customWidth="1"/>
    <col min="4609" max="4609" width="4.75" style="15" customWidth="1"/>
    <col min="4610" max="4610" width="55.83203125" style="15" customWidth="1"/>
    <col min="4611" max="4611" width="2.75" style="15" customWidth="1"/>
    <col min="4612" max="4612" width="14.75" style="15" customWidth="1"/>
    <col min="4613" max="4613" width="3.25" style="15" customWidth="1"/>
    <col min="4614" max="4614" width="8.1640625" style="15" customWidth="1"/>
    <col min="4615" max="4615" width="4.1640625" style="15" customWidth="1"/>
    <col min="4616" max="4863" width="9.4140625" style="15"/>
    <col min="4864" max="4864" width="6.25" style="15" customWidth="1"/>
    <col min="4865" max="4865" width="4.75" style="15" customWidth="1"/>
    <col min="4866" max="4866" width="55.83203125" style="15" customWidth="1"/>
    <col min="4867" max="4867" width="2.75" style="15" customWidth="1"/>
    <col min="4868" max="4868" width="14.75" style="15" customWidth="1"/>
    <col min="4869" max="4869" width="3.25" style="15" customWidth="1"/>
    <col min="4870" max="4870" width="8.1640625" style="15" customWidth="1"/>
    <col min="4871" max="4871" width="4.1640625" style="15" customWidth="1"/>
    <col min="4872" max="5119" width="9.4140625" style="15"/>
    <col min="5120" max="5120" width="6.25" style="15" customWidth="1"/>
    <col min="5121" max="5121" width="4.75" style="15" customWidth="1"/>
    <col min="5122" max="5122" width="55.83203125" style="15" customWidth="1"/>
    <col min="5123" max="5123" width="2.75" style="15" customWidth="1"/>
    <col min="5124" max="5124" width="14.75" style="15" customWidth="1"/>
    <col min="5125" max="5125" width="3.25" style="15" customWidth="1"/>
    <col min="5126" max="5126" width="8.1640625" style="15" customWidth="1"/>
    <col min="5127" max="5127" width="4.1640625" style="15" customWidth="1"/>
    <col min="5128" max="5375" width="9.4140625" style="15"/>
    <col min="5376" max="5376" width="6.25" style="15" customWidth="1"/>
    <col min="5377" max="5377" width="4.75" style="15" customWidth="1"/>
    <col min="5378" max="5378" width="55.83203125" style="15" customWidth="1"/>
    <col min="5379" max="5379" width="2.75" style="15" customWidth="1"/>
    <col min="5380" max="5380" width="14.75" style="15" customWidth="1"/>
    <col min="5381" max="5381" width="3.25" style="15" customWidth="1"/>
    <col min="5382" max="5382" width="8.1640625" style="15" customWidth="1"/>
    <col min="5383" max="5383" width="4.1640625" style="15" customWidth="1"/>
    <col min="5384" max="5631" width="9.4140625" style="15"/>
    <col min="5632" max="5632" width="6.25" style="15" customWidth="1"/>
    <col min="5633" max="5633" width="4.75" style="15" customWidth="1"/>
    <col min="5634" max="5634" width="55.83203125" style="15" customWidth="1"/>
    <col min="5635" max="5635" width="2.75" style="15" customWidth="1"/>
    <col min="5636" max="5636" width="14.75" style="15" customWidth="1"/>
    <col min="5637" max="5637" width="3.25" style="15" customWidth="1"/>
    <col min="5638" max="5638" width="8.1640625" style="15" customWidth="1"/>
    <col min="5639" max="5639" width="4.1640625" style="15" customWidth="1"/>
    <col min="5640" max="5887" width="9.4140625" style="15"/>
    <col min="5888" max="5888" width="6.25" style="15" customWidth="1"/>
    <col min="5889" max="5889" width="4.75" style="15" customWidth="1"/>
    <col min="5890" max="5890" width="55.83203125" style="15" customWidth="1"/>
    <col min="5891" max="5891" width="2.75" style="15" customWidth="1"/>
    <col min="5892" max="5892" width="14.75" style="15" customWidth="1"/>
    <col min="5893" max="5893" width="3.25" style="15" customWidth="1"/>
    <col min="5894" max="5894" width="8.1640625" style="15" customWidth="1"/>
    <col min="5895" max="5895" width="4.1640625" style="15" customWidth="1"/>
    <col min="5896" max="6143" width="9.4140625" style="15"/>
    <col min="6144" max="6144" width="6.25" style="15" customWidth="1"/>
    <col min="6145" max="6145" width="4.75" style="15" customWidth="1"/>
    <col min="6146" max="6146" width="55.83203125" style="15" customWidth="1"/>
    <col min="6147" max="6147" width="2.75" style="15" customWidth="1"/>
    <col min="6148" max="6148" width="14.75" style="15" customWidth="1"/>
    <col min="6149" max="6149" width="3.25" style="15" customWidth="1"/>
    <col min="6150" max="6150" width="8.1640625" style="15" customWidth="1"/>
    <col min="6151" max="6151" width="4.1640625" style="15" customWidth="1"/>
    <col min="6152" max="6399" width="9.4140625" style="15"/>
    <col min="6400" max="6400" width="6.25" style="15" customWidth="1"/>
    <col min="6401" max="6401" width="4.75" style="15" customWidth="1"/>
    <col min="6402" max="6402" width="55.83203125" style="15" customWidth="1"/>
    <col min="6403" max="6403" width="2.75" style="15" customWidth="1"/>
    <col min="6404" max="6404" width="14.75" style="15" customWidth="1"/>
    <col min="6405" max="6405" width="3.25" style="15" customWidth="1"/>
    <col min="6406" max="6406" width="8.1640625" style="15" customWidth="1"/>
    <col min="6407" max="6407" width="4.1640625" style="15" customWidth="1"/>
    <col min="6408" max="6655" width="9.4140625" style="15"/>
    <col min="6656" max="6656" width="6.25" style="15" customWidth="1"/>
    <col min="6657" max="6657" width="4.75" style="15" customWidth="1"/>
    <col min="6658" max="6658" width="55.83203125" style="15" customWidth="1"/>
    <col min="6659" max="6659" width="2.75" style="15" customWidth="1"/>
    <col min="6660" max="6660" width="14.75" style="15" customWidth="1"/>
    <col min="6661" max="6661" width="3.25" style="15" customWidth="1"/>
    <col min="6662" max="6662" width="8.1640625" style="15" customWidth="1"/>
    <col min="6663" max="6663" width="4.1640625" style="15" customWidth="1"/>
    <col min="6664" max="6911" width="9.4140625" style="15"/>
    <col min="6912" max="6912" width="6.25" style="15" customWidth="1"/>
    <col min="6913" max="6913" width="4.75" style="15" customWidth="1"/>
    <col min="6914" max="6914" width="55.83203125" style="15" customWidth="1"/>
    <col min="6915" max="6915" width="2.75" style="15" customWidth="1"/>
    <col min="6916" max="6916" width="14.75" style="15" customWidth="1"/>
    <col min="6917" max="6917" width="3.25" style="15" customWidth="1"/>
    <col min="6918" max="6918" width="8.1640625" style="15" customWidth="1"/>
    <col min="6919" max="6919" width="4.1640625" style="15" customWidth="1"/>
    <col min="6920" max="7167" width="9.4140625" style="15"/>
    <col min="7168" max="7168" width="6.25" style="15" customWidth="1"/>
    <col min="7169" max="7169" width="4.75" style="15" customWidth="1"/>
    <col min="7170" max="7170" width="55.83203125" style="15" customWidth="1"/>
    <col min="7171" max="7171" width="2.75" style="15" customWidth="1"/>
    <col min="7172" max="7172" width="14.75" style="15" customWidth="1"/>
    <col min="7173" max="7173" width="3.25" style="15" customWidth="1"/>
    <col min="7174" max="7174" width="8.1640625" style="15" customWidth="1"/>
    <col min="7175" max="7175" width="4.1640625" style="15" customWidth="1"/>
    <col min="7176" max="7423" width="9.4140625" style="15"/>
    <col min="7424" max="7424" width="6.25" style="15" customWidth="1"/>
    <col min="7425" max="7425" width="4.75" style="15" customWidth="1"/>
    <col min="7426" max="7426" width="55.83203125" style="15" customWidth="1"/>
    <col min="7427" max="7427" width="2.75" style="15" customWidth="1"/>
    <col min="7428" max="7428" width="14.75" style="15" customWidth="1"/>
    <col min="7429" max="7429" width="3.25" style="15" customWidth="1"/>
    <col min="7430" max="7430" width="8.1640625" style="15" customWidth="1"/>
    <col min="7431" max="7431" width="4.1640625" style="15" customWidth="1"/>
    <col min="7432" max="7679" width="9.4140625" style="15"/>
    <col min="7680" max="7680" width="6.25" style="15" customWidth="1"/>
    <col min="7681" max="7681" width="4.75" style="15" customWidth="1"/>
    <col min="7682" max="7682" width="55.83203125" style="15" customWidth="1"/>
    <col min="7683" max="7683" width="2.75" style="15" customWidth="1"/>
    <col min="7684" max="7684" width="14.75" style="15" customWidth="1"/>
    <col min="7685" max="7685" width="3.25" style="15" customWidth="1"/>
    <col min="7686" max="7686" width="8.1640625" style="15" customWidth="1"/>
    <col min="7687" max="7687" width="4.1640625" style="15" customWidth="1"/>
    <col min="7688" max="7935" width="9.4140625" style="15"/>
    <col min="7936" max="7936" width="6.25" style="15" customWidth="1"/>
    <col min="7937" max="7937" width="4.75" style="15" customWidth="1"/>
    <col min="7938" max="7938" width="55.83203125" style="15" customWidth="1"/>
    <col min="7939" max="7939" width="2.75" style="15" customWidth="1"/>
    <col min="7940" max="7940" width="14.75" style="15" customWidth="1"/>
    <col min="7941" max="7941" width="3.25" style="15" customWidth="1"/>
    <col min="7942" max="7942" width="8.1640625" style="15" customWidth="1"/>
    <col min="7943" max="7943" width="4.1640625" style="15" customWidth="1"/>
    <col min="7944" max="8191" width="9.4140625" style="15"/>
    <col min="8192" max="8192" width="6.25" style="15" customWidth="1"/>
    <col min="8193" max="8193" width="4.75" style="15" customWidth="1"/>
    <col min="8194" max="8194" width="55.83203125" style="15" customWidth="1"/>
    <col min="8195" max="8195" width="2.75" style="15" customWidth="1"/>
    <col min="8196" max="8196" width="14.75" style="15" customWidth="1"/>
    <col min="8197" max="8197" width="3.25" style="15" customWidth="1"/>
    <col min="8198" max="8198" width="8.1640625" style="15" customWidth="1"/>
    <col min="8199" max="8199" width="4.1640625" style="15" customWidth="1"/>
    <col min="8200" max="8447" width="9.4140625" style="15"/>
    <col min="8448" max="8448" width="6.25" style="15" customWidth="1"/>
    <col min="8449" max="8449" width="4.75" style="15" customWidth="1"/>
    <col min="8450" max="8450" width="55.83203125" style="15" customWidth="1"/>
    <col min="8451" max="8451" width="2.75" style="15" customWidth="1"/>
    <col min="8452" max="8452" width="14.75" style="15" customWidth="1"/>
    <col min="8453" max="8453" width="3.25" style="15" customWidth="1"/>
    <col min="8454" max="8454" width="8.1640625" style="15" customWidth="1"/>
    <col min="8455" max="8455" width="4.1640625" style="15" customWidth="1"/>
    <col min="8456" max="8703" width="9.4140625" style="15"/>
    <col min="8704" max="8704" width="6.25" style="15" customWidth="1"/>
    <col min="8705" max="8705" width="4.75" style="15" customWidth="1"/>
    <col min="8706" max="8706" width="55.83203125" style="15" customWidth="1"/>
    <col min="8707" max="8707" width="2.75" style="15" customWidth="1"/>
    <col min="8708" max="8708" width="14.75" style="15" customWidth="1"/>
    <col min="8709" max="8709" width="3.25" style="15" customWidth="1"/>
    <col min="8710" max="8710" width="8.1640625" style="15" customWidth="1"/>
    <col min="8711" max="8711" width="4.1640625" style="15" customWidth="1"/>
    <col min="8712" max="8959" width="9.4140625" style="15"/>
    <col min="8960" max="8960" width="6.25" style="15" customWidth="1"/>
    <col min="8961" max="8961" width="4.75" style="15" customWidth="1"/>
    <col min="8962" max="8962" width="55.83203125" style="15" customWidth="1"/>
    <col min="8963" max="8963" width="2.75" style="15" customWidth="1"/>
    <col min="8964" max="8964" width="14.75" style="15" customWidth="1"/>
    <col min="8965" max="8965" width="3.25" style="15" customWidth="1"/>
    <col min="8966" max="8966" width="8.1640625" style="15" customWidth="1"/>
    <col min="8967" max="8967" width="4.1640625" style="15" customWidth="1"/>
    <col min="8968" max="9215" width="9.4140625" style="15"/>
    <col min="9216" max="9216" width="6.25" style="15" customWidth="1"/>
    <col min="9217" max="9217" width="4.75" style="15" customWidth="1"/>
    <col min="9218" max="9218" width="55.83203125" style="15" customWidth="1"/>
    <col min="9219" max="9219" width="2.75" style="15" customWidth="1"/>
    <col min="9220" max="9220" width="14.75" style="15" customWidth="1"/>
    <col min="9221" max="9221" width="3.25" style="15" customWidth="1"/>
    <col min="9222" max="9222" width="8.1640625" style="15" customWidth="1"/>
    <col min="9223" max="9223" width="4.1640625" style="15" customWidth="1"/>
    <col min="9224" max="9471" width="9.4140625" style="15"/>
    <col min="9472" max="9472" width="6.25" style="15" customWidth="1"/>
    <col min="9473" max="9473" width="4.75" style="15" customWidth="1"/>
    <col min="9474" max="9474" width="55.83203125" style="15" customWidth="1"/>
    <col min="9475" max="9475" width="2.75" style="15" customWidth="1"/>
    <col min="9476" max="9476" width="14.75" style="15" customWidth="1"/>
    <col min="9477" max="9477" width="3.25" style="15" customWidth="1"/>
    <col min="9478" max="9478" width="8.1640625" style="15" customWidth="1"/>
    <col min="9479" max="9479" width="4.1640625" style="15" customWidth="1"/>
    <col min="9480" max="9727" width="9.4140625" style="15"/>
    <col min="9728" max="9728" width="6.25" style="15" customWidth="1"/>
    <col min="9729" max="9729" width="4.75" style="15" customWidth="1"/>
    <col min="9730" max="9730" width="55.83203125" style="15" customWidth="1"/>
    <col min="9731" max="9731" width="2.75" style="15" customWidth="1"/>
    <col min="9732" max="9732" width="14.75" style="15" customWidth="1"/>
    <col min="9733" max="9733" width="3.25" style="15" customWidth="1"/>
    <col min="9734" max="9734" width="8.1640625" style="15" customWidth="1"/>
    <col min="9735" max="9735" width="4.1640625" style="15" customWidth="1"/>
    <col min="9736" max="9983" width="9.4140625" style="15"/>
    <col min="9984" max="9984" width="6.25" style="15" customWidth="1"/>
    <col min="9985" max="9985" width="4.75" style="15" customWidth="1"/>
    <col min="9986" max="9986" width="55.83203125" style="15" customWidth="1"/>
    <col min="9987" max="9987" width="2.75" style="15" customWidth="1"/>
    <col min="9988" max="9988" width="14.75" style="15" customWidth="1"/>
    <col min="9989" max="9989" width="3.25" style="15" customWidth="1"/>
    <col min="9990" max="9990" width="8.1640625" style="15" customWidth="1"/>
    <col min="9991" max="9991" width="4.1640625" style="15" customWidth="1"/>
    <col min="9992" max="10239" width="9.4140625" style="15"/>
    <col min="10240" max="10240" width="6.25" style="15" customWidth="1"/>
    <col min="10241" max="10241" width="4.75" style="15" customWidth="1"/>
    <col min="10242" max="10242" width="55.83203125" style="15" customWidth="1"/>
    <col min="10243" max="10243" width="2.75" style="15" customWidth="1"/>
    <col min="10244" max="10244" width="14.75" style="15" customWidth="1"/>
    <col min="10245" max="10245" width="3.25" style="15" customWidth="1"/>
    <col min="10246" max="10246" width="8.1640625" style="15" customWidth="1"/>
    <col min="10247" max="10247" width="4.1640625" style="15" customWidth="1"/>
    <col min="10248" max="10495" width="9.4140625" style="15"/>
    <col min="10496" max="10496" width="6.25" style="15" customWidth="1"/>
    <col min="10497" max="10497" width="4.75" style="15" customWidth="1"/>
    <col min="10498" max="10498" width="55.83203125" style="15" customWidth="1"/>
    <col min="10499" max="10499" width="2.75" style="15" customWidth="1"/>
    <col min="10500" max="10500" width="14.75" style="15" customWidth="1"/>
    <col min="10501" max="10501" width="3.25" style="15" customWidth="1"/>
    <col min="10502" max="10502" width="8.1640625" style="15" customWidth="1"/>
    <col min="10503" max="10503" width="4.1640625" style="15" customWidth="1"/>
    <col min="10504" max="10751" width="9.4140625" style="15"/>
    <col min="10752" max="10752" width="6.25" style="15" customWidth="1"/>
    <col min="10753" max="10753" width="4.75" style="15" customWidth="1"/>
    <col min="10754" max="10754" width="55.83203125" style="15" customWidth="1"/>
    <col min="10755" max="10755" width="2.75" style="15" customWidth="1"/>
    <col min="10756" max="10756" width="14.75" style="15" customWidth="1"/>
    <col min="10757" max="10757" width="3.25" style="15" customWidth="1"/>
    <col min="10758" max="10758" width="8.1640625" style="15" customWidth="1"/>
    <col min="10759" max="10759" width="4.1640625" style="15" customWidth="1"/>
    <col min="10760" max="11007" width="9.4140625" style="15"/>
    <col min="11008" max="11008" width="6.25" style="15" customWidth="1"/>
    <col min="11009" max="11009" width="4.75" style="15" customWidth="1"/>
    <col min="11010" max="11010" width="55.83203125" style="15" customWidth="1"/>
    <col min="11011" max="11011" width="2.75" style="15" customWidth="1"/>
    <col min="11012" max="11012" width="14.75" style="15" customWidth="1"/>
    <col min="11013" max="11013" width="3.25" style="15" customWidth="1"/>
    <col min="11014" max="11014" width="8.1640625" style="15" customWidth="1"/>
    <col min="11015" max="11015" width="4.1640625" style="15" customWidth="1"/>
    <col min="11016" max="11263" width="9.4140625" style="15"/>
    <col min="11264" max="11264" width="6.25" style="15" customWidth="1"/>
    <col min="11265" max="11265" width="4.75" style="15" customWidth="1"/>
    <col min="11266" max="11266" width="55.83203125" style="15" customWidth="1"/>
    <col min="11267" max="11267" width="2.75" style="15" customWidth="1"/>
    <col min="11268" max="11268" width="14.75" style="15" customWidth="1"/>
    <col min="11269" max="11269" width="3.25" style="15" customWidth="1"/>
    <col min="11270" max="11270" width="8.1640625" style="15" customWidth="1"/>
    <col min="11271" max="11271" width="4.1640625" style="15" customWidth="1"/>
    <col min="11272" max="11519" width="9.4140625" style="15"/>
    <col min="11520" max="11520" width="6.25" style="15" customWidth="1"/>
    <col min="11521" max="11521" width="4.75" style="15" customWidth="1"/>
    <col min="11522" max="11522" width="55.83203125" style="15" customWidth="1"/>
    <col min="11523" max="11523" width="2.75" style="15" customWidth="1"/>
    <col min="11524" max="11524" width="14.75" style="15" customWidth="1"/>
    <col min="11525" max="11525" width="3.25" style="15" customWidth="1"/>
    <col min="11526" max="11526" width="8.1640625" style="15" customWidth="1"/>
    <col min="11527" max="11527" width="4.1640625" style="15" customWidth="1"/>
    <col min="11528" max="11775" width="9.4140625" style="15"/>
    <col min="11776" max="11776" width="6.25" style="15" customWidth="1"/>
    <col min="11777" max="11777" width="4.75" style="15" customWidth="1"/>
    <col min="11778" max="11778" width="55.83203125" style="15" customWidth="1"/>
    <col min="11779" max="11779" width="2.75" style="15" customWidth="1"/>
    <col min="11780" max="11780" width="14.75" style="15" customWidth="1"/>
    <col min="11781" max="11781" width="3.25" style="15" customWidth="1"/>
    <col min="11782" max="11782" width="8.1640625" style="15" customWidth="1"/>
    <col min="11783" max="11783" width="4.1640625" style="15" customWidth="1"/>
    <col min="11784" max="12031" width="9.4140625" style="15"/>
    <col min="12032" max="12032" width="6.25" style="15" customWidth="1"/>
    <col min="12033" max="12033" width="4.75" style="15" customWidth="1"/>
    <col min="12034" max="12034" width="55.83203125" style="15" customWidth="1"/>
    <col min="12035" max="12035" width="2.75" style="15" customWidth="1"/>
    <col min="12036" max="12036" width="14.75" style="15" customWidth="1"/>
    <col min="12037" max="12037" width="3.25" style="15" customWidth="1"/>
    <col min="12038" max="12038" width="8.1640625" style="15" customWidth="1"/>
    <col min="12039" max="12039" width="4.1640625" style="15" customWidth="1"/>
    <col min="12040" max="12287" width="9.4140625" style="15"/>
    <col min="12288" max="12288" width="6.25" style="15" customWidth="1"/>
    <col min="12289" max="12289" width="4.75" style="15" customWidth="1"/>
    <col min="12290" max="12290" width="55.83203125" style="15" customWidth="1"/>
    <col min="12291" max="12291" width="2.75" style="15" customWidth="1"/>
    <col min="12292" max="12292" width="14.75" style="15" customWidth="1"/>
    <col min="12293" max="12293" width="3.25" style="15" customWidth="1"/>
    <col min="12294" max="12294" width="8.1640625" style="15" customWidth="1"/>
    <col min="12295" max="12295" width="4.1640625" style="15" customWidth="1"/>
    <col min="12296" max="12543" width="9.4140625" style="15"/>
    <col min="12544" max="12544" width="6.25" style="15" customWidth="1"/>
    <col min="12545" max="12545" width="4.75" style="15" customWidth="1"/>
    <col min="12546" max="12546" width="55.83203125" style="15" customWidth="1"/>
    <col min="12547" max="12547" width="2.75" style="15" customWidth="1"/>
    <col min="12548" max="12548" width="14.75" style="15" customWidth="1"/>
    <col min="12549" max="12549" width="3.25" style="15" customWidth="1"/>
    <col min="12550" max="12550" width="8.1640625" style="15" customWidth="1"/>
    <col min="12551" max="12551" width="4.1640625" style="15" customWidth="1"/>
    <col min="12552" max="12799" width="9.4140625" style="15"/>
    <col min="12800" max="12800" width="6.25" style="15" customWidth="1"/>
    <col min="12801" max="12801" width="4.75" style="15" customWidth="1"/>
    <col min="12802" max="12802" width="55.83203125" style="15" customWidth="1"/>
    <col min="12803" max="12803" width="2.75" style="15" customWidth="1"/>
    <col min="12804" max="12804" width="14.75" style="15" customWidth="1"/>
    <col min="12805" max="12805" width="3.25" style="15" customWidth="1"/>
    <col min="12806" max="12806" width="8.1640625" style="15" customWidth="1"/>
    <col min="12807" max="12807" width="4.1640625" style="15" customWidth="1"/>
    <col min="12808" max="13055" width="9.4140625" style="15"/>
    <col min="13056" max="13056" width="6.25" style="15" customWidth="1"/>
    <col min="13057" max="13057" width="4.75" style="15" customWidth="1"/>
    <col min="13058" max="13058" width="55.83203125" style="15" customWidth="1"/>
    <col min="13059" max="13059" width="2.75" style="15" customWidth="1"/>
    <col min="13060" max="13060" width="14.75" style="15" customWidth="1"/>
    <col min="13061" max="13061" width="3.25" style="15" customWidth="1"/>
    <col min="13062" max="13062" width="8.1640625" style="15" customWidth="1"/>
    <col min="13063" max="13063" width="4.1640625" style="15" customWidth="1"/>
    <col min="13064" max="13311" width="9.4140625" style="15"/>
    <col min="13312" max="13312" width="6.25" style="15" customWidth="1"/>
    <col min="13313" max="13313" width="4.75" style="15" customWidth="1"/>
    <col min="13314" max="13314" width="55.83203125" style="15" customWidth="1"/>
    <col min="13315" max="13315" width="2.75" style="15" customWidth="1"/>
    <col min="13316" max="13316" width="14.75" style="15" customWidth="1"/>
    <col min="13317" max="13317" width="3.25" style="15" customWidth="1"/>
    <col min="13318" max="13318" width="8.1640625" style="15" customWidth="1"/>
    <col min="13319" max="13319" width="4.1640625" style="15" customWidth="1"/>
    <col min="13320" max="13567" width="9.4140625" style="15"/>
    <col min="13568" max="13568" width="6.25" style="15" customWidth="1"/>
    <col min="13569" max="13569" width="4.75" style="15" customWidth="1"/>
    <col min="13570" max="13570" width="55.83203125" style="15" customWidth="1"/>
    <col min="13571" max="13571" width="2.75" style="15" customWidth="1"/>
    <col min="13572" max="13572" width="14.75" style="15" customWidth="1"/>
    <col min="13573" max="13573" width="3.25" style="15" customWidth="1"/>
    <col min="13574" max="13574" width="8.1640625" style="15" customWidth="1"/>
    <col min="13575" max="13575" width="4.1640625" style="15" customWidth="1"/>
    <col min="13576" max="13823" width="9.4140625" style="15"/>
    <col min="13824" max="13824" width="6.25" style="15" customWidth="1"/>
    <col min="13825" max="13825" width="4.75" style="15" customWidth="1"/>
    <col min="13826" max="13826" width="55.83203125" style="15" customWidth="1"/>
    <col min="13827" max="13827" width="2.75" style="15" customWidth="1"/>
    <col min="13828" max="13828" width="14.75" style="15" customWidth="1"/>
    <col min="13829" max="13829" width="3.25" style="15" customWidth="1"/>
    <col min="13830" max="13830" width="8.1640625" style="15" customWidth="1"/>
    <col min="13831" max="13831" width="4.1640625" style="15" customWidth="1"/>
    <col min="13832" max="14079" width="9.4140625" style="15"/>
    <col min="14080" max="14080" width="6.25" style="15" customWidth="1"/>
    <col min="14081" max="14081" width="4.75" style="15" customWidth="1"/>
    <col min="14082" max="14082" width="55.83203125" style="15" customWidth="1"/>
    <col min="14083" max="14083" width="2.75" style="15" customWidth="1"/>
    <col min="14084" max="14084" width="14.75" style="15" customWidth="1"/>
    <col min="14085" max="14085" width="3.25" style="15" customWidth="1"/>
    <col min="14086" max="14086" width="8.1640625" style="15" customWidth="1"/>
    <col min="14087" max="14087" width="4.1640625" style="15" customWidth="1"/>
    <col min="14088" max="14335" width="9.4140625" style="15"/>
    <col min="14336" max="14336" width="6.25" style="15" customWidth="1"/>
    <col min="14337" max="14337" width="4.75" style="15" customWidth="1"/>
    <col min="14338" max="14338" width="55.83203125" style="15" customWidth="1"/>
    <col min="14339" max="14339" width="2.75" style="15" customWidth="1"/>
    <col min="14340" max="14340" width="14.75" style="15" customWidth="1"/>
    <col min="14341" max="14341" width="3.25" style="15" customWidth="1"/>
    <col min="14342" max="14342" width="8.1640625" style="15" customWidth="1"/>
    <col min="14343" max="14343" width="4.1640625" style="15" customWidth="1"/>
    <col min="14344" max="14591" width="9.4140625" style="15"/>
    <col min="14592" max="14592" width="6.25" style="15" customWidth="1"/>
    <col min="14593" max="14593" width="4.75" style="15" customWidth="1"/>
    <col min="14594" max="14594" width="55.83203125" style="15" customWidth="1"/>
    <col min="14595" max="14595" width="2.75" style="15" customWidth="1"/>
    <col min="14596" max="14596" width="14.75" style="15" customWidth="1"/>
    <col min="14597" max="14597" width="3.25" style="15" customWidth="1"/>
    <col min="14598" max="14598" width="8.1640625" style="15" customWidth="1"/>
    <col min="14599" max="14599" width="4.1640625" style="15" customWidth="1"/>
    <col min="14600" max="14847" width="9.4140625" style="15"/>
    <col min="14848" max="14848" width="6.25" style="15" customWidth="1"/>
    <col min="14849" max="14849" width="4.75" style="15" customWidth="1"/>
    <col min="14850" max="14850" width="55.83203125" style="15" customWidth="1"/>
    <col min="14851" max="14851" width="2.75" style="15" customWidth="1"/>
    <col min="14852" max="14852" width="14.75" style="15" customWidth="1"/>
    <col min="14853" max="14853" width="3.25" style="15" customWidth="1"/>
    <col min="14854" max="14854" width="8.1640625" style="15" customWidth="1"/>
    <col min="14855" max="14855" width="4.1640625" style="15" customWidth="1"/>
    <col min="14856" max="15103" width="9.4140625" style="15"/>
    <col min="15104" max="15104" width="6.25" style="15" customWidth="1"/>
    <col min="15105" max="15105" width="4.75" style="15" customWidth="1"/>
    <col min="15106" max="15106" width="55.83203125" style="15" customWidth="1"/>
    <col min="15107" max="15107" width="2.75" style="15" customWidth="1"/>
    <col min="15108" max="15108" width="14.75" style="15" customWidth="1"/>
    <col min="15109" max="15109" width="3.25" style="15" customWidth="1"/>
    <col min="15110" max="15110" width="8.1640625" style="15" customWidth="1"/>
    <col min="15111" max="15111" width="4.1640625" style="15" customWidth="1"/>
    <col min="15112" max="15359" width="9.4140625" style="15"/>
    <col min="15360" max="15360" width="6.25" style="15" customWidth="1"/>
    <col min="15361" max="15361" width="4.75" style="15" customWidth="1"/>
    <col min="15362" max="15362" width="55.83203125" style="15" customWidth="1"/>
    <col min="15363" max="15363" width="2.75" style="15" customWidth="1"/>
    <col min="15364" max="15364" width="14.75" style="15" customWidth="1"/>
    <col min="15365" max="15365" width="3.25" style="15" customWidth="1"/>
    <col min="15366" max="15366" width="8.1640625" style="15" customWidth="1"/>
    <col min="15367" max="15367" width="4.1640625" style="15" customWidth="1"/>
    <col min="15368" max="15615" width="9.4140625" style="15"/>
    <col min="15616" max="15616" width="6.25" style="15" customWidth="1"/>
    <col min="15617" max="15617" width="4.75" style="15" customWidth="1"/>
    <col min="15618" max="15618" width="55.83203125" style="15" customWidth="1"/>
    <col min="15619" max="15619" width="2.75" style="15" customWidth="1"/>
    <col min="15620" max="15620" width="14.75" style="15" customWidth="1"/>
    <col min="15621" max="15621" width="3.25" style="15" customWidth="1"/>
    <col min="15622" max="15622" width="8.1640625" style="15" customWidth="1"/>
    <col min="15623" max="15623" width="4.1640625" style="15" customWidth="1"/>
    <col min="15624" max="15871" width="9.4140625" style="15"/>
    <col min="15872" max="15872" width="6.25" style="15" customWidth="1"/>
    <col min="15873" max="15873" width="4.75" style="15" customWidth="1"/>
    <col min="15874" max="15874" width="55.83203125" style="15" customWidth="1"/>
    <col min="15875" max="15875" width="2.75" style="15" customWidth="1"/>
    <col min="15876" max="15876" width="14.75" style="15" customWidth="1"/>
    <col min="15877" max="15877" width="3.25" style="15" customWidth="1"/>
    <col min="15878" max="15878" width="8.1640625" style="15" customWidth="1"/>
    <col min="15879" max="15879" width="4.1640625" style="15" customWidth="1"/>
    <col min="15880" max="16127" width="9.4140625" style="15"/>
    <col min="16128" max="16128" width="6.25" style="15" customWidth="1"/>
    <col min="16129" max="16129" width="4.75" style="15" customWidth="1"/>
    <col min="16130" max="16130" width="55.83203125" style="15" customWidth="1"/>
    <col min="16131" max="16131" width="2.75" style="15" customWidth="1"/>
    <col min="16132" max="16132" width="14.75" style="15" customWidth="1"/>
    <col min="16133" max="16133" width="3.25" style="15" customWidth="1"/>
    <col min="16134" max="16134" width="8.1640625" style="15" customWidth="1"/>
    <col min="16135" max="16135" width="4.1640625" style="15" customWidth="1"/>
    <col min="16136" max="16384" width="9.4140625" style="15"/>
  </cols>
  <sheetData>
    <row r="1" spans="1:255" s="7" customFormat="1" ht="15" customHeight="1" x14ac:dyDescent="0.35">
      <c r="A1" s="216" t="str">
        <f>Registration!A1</f>
        <v>149th IEEE 802.15 WSN Session</v>
      </c>
      <c r="B1" s="217"/>
      <c r="C1" s="217"/>
      <c r="D1" s="217"/>
      <c r="E1" s="217"/>
      <c r="F1" s="218"/>
      <c r="G1" s="110"/>
      <c r="H1" s="82"/>
      <c r="I1" s="87"/>
    </row>
    <row r="2" spans="1:255" s="7" customFormat="1" ht="15" customHeight="1" thickBot="1" x14ac:dyDescent="0.4">
      <c r="A2" s="240" t="str">
        <f>_xlfn.CONCAT("Agenda for WG15 Closing Plenary - ",TEXT(('AC Opening'!C2)+4,"DDDD, MMMM DD, YYYY"))</f>
        <v>Agenda for WG15 Closing Plenary - Thursday, March 14, 2024</v>
      </c>
      <c r="B2" s="241"/>
      <c r="C2" s="241"/>
      <c r="D2" s="241"/>
      <c r="E2" s="241"/>
      <c r="F2" s="242"/>
      <c r="G2" s="110"/>
      <c r="H2" s="81"/>
      <c r="I2" s="87"/>
    </row>
    <row r="3" spans="1:255" ht="25" customHeight="1" thickBot="1" x14ac:dyDescent="0.3">
      <c r="A3" s="65" t="s">
        <v>47</v>
      </c>
      <c r="B3" s="66" t="s">
        <v>51</v>
      </c>
      <c r="C3" s="67" t="s">
        <v>48</v>
      </c>
      <c r="D3" s="66" t="s">
        <v>52</v>
      </c>
      <c r="E3" s="238" t="s">
        <v>170</v>
      </c>
      <c r="F3" s="239"/>
      <c r="G3" s="88"/>
    </row>
    <row r="4" spans="1:255" customFormat="1" ht="15" customHeight="1" x14ac:dyDescent="0.3">
      <c r="A4" s="4" t="s">
        <v>42</v>
      </c>
      <c r="B4" s="1" t="s">
        <v>7</v>
      </c>
      <c r="C4" s="23" t="str">
        <f>'WG Opening'!C4</f>
        <v>MEETING CALLED TO ORDER</v>
      </c>
      <c r="D4" s="2" t="str">
        <f>'WG Opening'!D4</f>
        <v>Powell</v>
      </c>
      <c r="E4" s="1">
        <v>0</v>
      </c>
      <c r="F4" s="25">
        <f>TIME(16,0,0)</f>
        <v>0.66666666666666663</v>
      </c>
      <c r="G4" s="101"/>
      <c r="H4" s="83"/>
      <c r="I4" s="89"/>
    </row>
    <row r="5" spans="1:255" s="6" customFormat="1" ht="15" customHeight="1" x14ac:dyDescent="0.3">
      <c r="A5" s="4">
        <v>1.1000000000000001</v>
      </c>
      <c r="B5" s="8" t="s">
        <v>4</v>
      </c>
      <c r="C5" s="23" t="str">
        <f>'WG Opening'!C5</f>
        <v>ANNOUNCEMENTS (Don’t forget to announce your name and affiliation before you speak)</v>
      </c>
      <c r="D5" s="243" t="str">
        <f>'WG Opening'!D5</f>
        <v>Beecher</v>
      </c>
      <c r="E5" s="244">
        <v>5</v>
      </c>
      <c r="F5" s="245">
        <f t="shared" ref="F5:F53" si="0">F4+TIME(0,E4,0)</f>
        <v>0.66666666666666663</v>
      </c>
      <c r="G5" s="111"/>
      <c r="H5" s="84"/>
      <c r="I5" s="90"/>
    </row>
    <row r="6" spans="1:255" s="6" customFormat="1" ht="30" customHeight="1" x14ac:dyDescent="0.3">
      <c r="A6" s="4" t="s">
        <v>13</v>
      </c>
      <c r="B6" s="8" t="s">
        <v>4</v>
      </c>
      <c r="C6" s="93" t="s">
        <v>187</v>
      </c>
      <c r="D6" s="243"/>
      <c r="E6" s="244"/>
      <c r="F6" s="245"/>
      <c r="G6" s="111"/>
      <c r="H6" s="84"/>
      <c r="I6" s="90"/>
    </row>
    <row r="7" spans="1:255" s="6" customFormat="1" ht="45" customHeight="1" x14ac:dyDescent="0.3">
      <c r="A7" s="4" t="s">
        <v>14</v>
      </c>
      <c r="B7" s="8" t="s">
        <v>4</v>
      </c>
      <c r="C7" s="94" t="s">
        <v>186</v>
      </c>
      <c r="D7" s="243"/>
      <c r="E7" s="244"/>
      <c r="F7" s="245"/>
      <c r="G7" s="111"/>
      <c r="H7" s="84"/>
      <c r="I7" s="90"/>
    </row>
    <row r="8" spans="1:255" s="6" customFormat="1" ht="15" customHeight="1" x14ac:dyDescent="0.3">
      <c r="A8" s="4" t="s">
        <v>15</v>
      </c>
      <c r="B8" s="8" t="s">
        <v>4</v>
      </c>
      <c r="C8" s="72" t="str">
        <f>'WG Opening'!C8</f>
        <v>This Mtg. is being held Mixed-Mode as per the vote in the 802 LMSC</v>
      </c>
      <c r="D8" s="243"/>
      <c r="E8" s="244"/>
      <c r="F8" s="245"/>
      <c r="G8" s="111"/>
      <c r="H8" s="84"/>
      <c r="I8" s="90"/>
    </row>
    <row r="9" spans="1:255" s="6" customFormat="1" ht="15" customHeight="1" x14ac:dyDescent="0.3">
      <c r="A9" s="4" t="s">
        <v>38</v>
      </c>
      <c r="B9" s="8" t="s">
        <v>4</v>
      </c>
      <c r="C9" s="72" t="str">
        <f>'WG Opening'!C9</f>
        <v>DirectVoteLive (DVL) for Closing Plenary [rem: highly recomm. to use one email for all 802 items]</v>
      </c>
      <c r="D9" s="243"/>
      <c r="E9" s="244"/>
      <c r="F9" s="245"/>
      <c r="G9" s="111"/>
      <c r="H9" s="84"/>
      <c r="I9" s="90"/>
    </row>
    <row r="10" spans="1:255" s="6" customFormat="1" ht="30" customHeight="1" x14ac:dyDescent="0.3">
      <c r="A10" s="4" t="s">
        <v>54</v>
      </c>
      <c r="B10" s="8" t="s">
        <v>4</v>
      </c>
      <c r="C10" s="72" t="str">
        <f>'WG Opening'!C10</f>
        <v>All motions for WG closing are due to WG Chair (Clint Powell), and WG Vice-Chair (Phil Beecher) immediately after the close of your last mtg.</v>
      </c>
      <c r="D10" s="243"/>
      <c r="E10" s="244"/>
      <c r="F10" s="245"/>
      <c r="G10" s="111"/>
      <c r="H10" s="84"/>
      <c r="I10" s="90"/>
    </row>
    <row r="11" spans="1:255" s="6" customFormat="1" ht="15" customHeight="1" x14ac:dyDescent="0.3">
      <c r="A11" s="4" t="s">
        <v>121</v>
      </c>
      <c r="B11" s="8" t="s">
        <v>4</v>
      </c>
      <c r="C11" s="72" t="str">
        <f>'WG Opening'!C11</f>
        <v>Mixed-Mode Meeting Ground Rules &amp; 75% Criteria</v>
      </c>
      <c r="D11" s="243"/>
      <c r="E11" s="244"/>
      <c r="F11" s="245"/>
      <c r="G11" s="111"/>
      <c r="H11" s="84"/>
      <c r="I11" s="90"/>
    </row>
    <row r="12" spans="1:255" s="6" customFormat="1" ht="15" customHeight="1" x14ac:dyDescent="0.3">
      <c r="A12" s="4" t="s">
        <v>255</v>
      </c>
      <c r="B12" s="8" t="s">
        <v>4</v>
      </c>
      <c r="C12" s="72" t="str">
        <f>'WG Opening'!C12</f>
        <v>2024 802 Elections Today</v>
      </c>
      <c r="D12" s="23" t="str">
        <f>'WG Opening'!D12</f>
        <v>Beecher</v>
      </c>
      <c r="E12" s="8">
        <f>'WG Opening'!E12</f>
        <v>1</v>
      </c>
      <c r="F12" s="11">
        <f>F5+TIME(0,E5,0)</f>
        <v>0.67013888888888884</v>
      </c>
      <c r="G12" s="111"/>
      <c r="H12" s="84"/>
      <c r="I12" s="90"/>
    </row>
    <row r="13" spans="1:255" s="6" customFormat="1" ht="15" customHeight="1" x14ac:dyDescent="0.3">
      <c r="A13" s="4" t="s">
        <v>256</v>
      </c>
      <c r="B13" s="8" t="s">
        <v>4</v>
      </c>
      <c r="C13" s="72" t="str">
        <f>'WG Opening'!C13</f>
        <v>802.15 150th Session (May 2024 in Warsaw Poland) Shirts</v>
      </c>
      <c r="D13" s="23" t="str">
        <f>'WG Opening'!D13</f>
        <v>Beecher</v>
      </c>
      <c r="E13" s="8">
        <f>'WG Opening'!E13</f>
        <v>2</v>
      </c>
      <c r="F13" s="11">
        <f t="shared" si="0"/>
        <v>0.67083333333333328</v>
      </c>
      <c r="G13" s="111"/>
      <c r="H13" s="84"/>
      <c r="I13" s="90"/>
    </row>
    <row r="14" spans="1:255" customFormat="1" ht="15" customHeight="1" x14ac:dyDescent="0.3">
      <c r="A14" s="2"/>
      <c r="B14" s="2"/>
      <c r="C14" s="30"/>
      <c r="D14" s="2"/>
      <c r="E14" s="1"/>
      <c r="F14" s="11">
        <f t="shared" si="0"/>
        <v>0.67222222222222217</v>
      </c>
      <c r="G14" s="101"/>
      <c r="H14" s="83"/>
      <c r="I14" s="89"/>
    </row>
    <row r="15" spans="1:255" s="6" customFormat="1" ht="15" customHeight="1" x14ac:dyDescent="0.3">
      <c r="A15" s="4">
        <v>2</v>
      </c>
      <c r="B15" s="8" t="s">
        <v>7</v>
      </c>
      <c r="C15" s="28" t="str">
        <f>'WG Opening'!C22</f>
        <v>GENERAL AND ADMINISTRATIVE</v>
      </c>
      <c r="D15" s="2"/>
      <c r="E15" s="8"/>
      <c r="F15" s="11">
        <f t="shared" si="0"/>
        <v>0.67222222222222217</v>
      </c>
      <c r="G15" s="111"/>
      <c r="H15" s="84"/>
      <c r="I15" s="90"/>
    </row>
    <row r="16" spans="1:255" ht="15" customHeight="1" x14ac:dyDescent="0.3">
      <c r="A16" s="4" t="s">
        <v>115</v>
      </c>
      <c r="B16" s="1" t="s">
        <v>4</v>
      </c>
      <c r="C16" s="109" t="str">
        <f>'WG Opening'!C27</f>
        <v>WG ADMIN ITEMS - N/A</v>
      </c>
      <c r="D16" s="2" t="str">
        <f>'WG Opening'!D27</f>
        <v>Powell</v>
      </c>
      <c r="E16" s="8">
        <v>0</v>
      </c>
      <c r="F16" s="11">
        <f t="shared" si="0"/>
        <v>0.67222222222222217</v>
      </c>
      <c r="G16" s="111"/>
      <c r="H16" s="84"/>
      <c r="I16" s="90"/>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row>
    <row r="17" spans="1:255" customFormat="1" ht="15" customHeight="1" x14ac:dyDescent="0.3">
      <c r="A17" s="2"/>
      <c r="B17" s="2"/>
      <c r="C17" s="30"/>
      <c r="D17" s="2"/>
      <c r="E17" s="1"/>
      <c r="F17" s="11">
        <f t="shared" si="0"/>
        <v>0.67222222222222217</v>
      </c>
      <c r="G17" s="101"/>
      <c r="H17" s="83"/>
      <c r="I17" s="89"/>
    </row>
    <row r="18" spans="1:255" ht="15" customHeight="1" x14ac:dyDescent="0.3">
      <c r="A18" s="4">
        <v>3</v>
      </c>
      <c r="B18" s="2" t="s">
        <v>7</v>
      </c>
      <c r="C18" s="2" t="str">
        <f>'WG Mid-Week'!C18</f>
        <v>FUTURE MTGS AND POLLS</v>
      </c>
      <c r="D18" s="2"/>
      <c r="E18" s="1"/>
      <c r="F18" s="11">
        <f t="shared" si="0"/>
        <v>0.67222222222222217</v>
      </c>
      <c r="G18" s="111"/>
      <c r="H18" s="84"/>
      <c r="I18" s="90"/>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6"/>
      <c r="CQ18" s="6"/>
      <c r="CR18" s="6"/>
      <c r="CS18" s="6"/>
      <c r="CT18" s="6"/>
      <c r="CU18" s="6"/>
      <c r="CV18" s="6"/>
      <c r="CW18" s="6"/>
      <c r="CX18" s="6"/>
      <c r="CY18" s="6"/>
      <c r="CZ18" s="6"/>
      <c r="DA18" s="6"/>
      <c r="DB18" s="6"/>
      <c r="DC18" s="6"/>
      <c r="DD18" s="6"/>
      <c r="DE18" s="6"/>
      <c r="DF18" s="6"/>
      <c r="DG18" s="6"/>
      <c r="DH18" s="6"/>
      <c r="DI18" s="6"/>
      <c r="DJ18" s="6"/>
      <c r="DK18" s="6"/>
      <c r="DL18" s="6"/>
      <c r="DM18" s="6"/>
      <c r="DN18" s="6"/>
      <c r="DO18" s="6"/>
      <c r="DP18" s="6"/>
      <c r="DQ18" s="6"/>
      <c r="DR18" s="6"/>
      <c r="DS18" s="6"/>
      <c r="DT18" s="6"/>
      <c r="DU18" s="6"/>
      <c r="DV18" s="6"/>
      <c r="DW18" s="6"/>
      <c r="DX18" s="6"/>
      <c r="DY18" s="6"/>
      <c r="DZ18" s="6"/>
      <c r="EA18" s="6"/>
      <c r="EB18" s="6"/>
      <c r="EC18" s="6"/>
      <c r="ED18" s="6"/>
      <c r="EE18" s="6"/>
      <c r="EF18" s="6"/>
      <c r="EG18" s="6"/>
      <c r="EH18" s="6"/>
      <c r="EI18" s="6"/>
      <c r="EJ18" s="6"/>
      <c r="EK18" s="6"/>
      <c r="EL18" s="6"/>
      <c r="EM18" s="6"/>
      <c r="EN18" s="6"/>
      <c r="EO18" s="6"/>
      <c r="EP18" s="6"/>
      <c r="EQ18" s="6"/>
      <c r="ER18" s="6"/>
      <c r="ES18" s="6"/>
      <c r="ET18" s="6"/>
      <c r="EU18" s="6"/>
      <c r="EV18" s="6"/>
      <c r="EW18" s="6"/>
      <c r="EX18" s="6"/>
      <c r="EY18" s="6"/>
      <c r="EZ18" s="6"/>
      <c r="FA18" s="6"/>
      <c r="FB18" s="6"/>
      <c r="FC18" s="6"/>
      <c r="FD18" s="6"/>
      <c r="FE18" s="6"/>
      <c r="FF18" s="6"/>
      <c r="FG18" s="6"/>
      <c r="FH18" s="6"/>
      <c r="FI18" s="6"/>
      <c r="FJ18" s="6"/>
      <c r="FK18" s="6"/>
      <c r="FL18" s="6"/>
      <c r="FM18" s="6"/>
      <c r="FN18" s="6"/>
      <c r="FO18" s="6"/>
      <c r="FP18" s="6"/>
      <c r="FQ18" s="6"/>
      <c r="FR18" s="6"/>
      <c r="FS18" s="6"/>
      <c r="FT18" s="6"/>
      <c r="FU18" s="6"/>
      <c r="FV18" s="6"/>
      <c r="FW18" s="6"/>
      <c r="FX18" s="6"/>
      <c r="FY18" s="6"/>
      <c r="FZ18" s="6"/>
      <c r="GA18" s="6"/>
      <c r="GB18" s="6"/>
      <c r="GC18" s="6"/>
      <c r="GD18" s="6"/>
      <c r="GE18" s="6"/>
      <c r="GF18" s="6"/>
      <c r="GG18" s="6"/>
      <c r="GH18" s="6"/>
      <c r="GI18" s="6"/>
      <c r="GJ18" s="6"/>
      <c r="GK18" s="6"/>
      <c r="GL18" s="6"/>
      <c r="GM18" s="6"/>
      <c r="GN18" s="6"/>
      <c r="GO18" s="6"/>
      <c r="GP18" s="6"/>
      <c r="GQ18" s="6"/>
      <c r="GR18" s="6"/>
      <c r="GS18" s="6"/>
      <c r="GT18" s="6"/>
      <c r="GU18" s="6"/>
      <c r="GV18" s="6"/>
      <c r="GW18" s="6"/>
      <c r="GX18" s="6"/>
      <c r="GY18" s="6"/>
      <c r="GZ18" s="6"/>
      <c r="HA18" s="6"/>
      <c r="HB18" s="6"/>
      <c r="HC18" s="6"/>
      <c r="HD18" s="6"/>
      <c r="HE18" s="6"/>
      <c r="HF18" s="6"/>
      <c r="HG18" s="6"/>
      <c r="HH18" s="6"/>
      <c r="HI18" s="6"/>
      <c r="HJ18" s="6"/>
      <c r="HK18" s="6"/>
      <c r="HL18" s="6"/>
      <c r="HM18" s="6"/>
      <c r="HN18" s="6"/>
      <c r="HO18" s="6"/>
      <c r="HP18" s="6"/>
      <c r="HQ18" s="6"/>
      <c r="HR18" s="6"/>
      <c r="HS18" s="6"/>
      <c r="HT18" s="6"/>
      <c r="HU18" s="6"/>
      <c r="HV18" s="6"/>
      <c r="HW18" s="6"/>
      <c r="HX18" s="6"/>
      <c r="HY18" s="6"/>
      <c r="HZ18" s="6"/>
      <c r="IA18" s="6"/>
      <c r="IB18" s="6"/>
      <c r="IC18" s="6"/>
      <c r="ID18" s="6"/>
      <c r="IE18" s="6"/>
      <c r="IF18" s="6"/>
      <c r="IG18" s="6"/>
      <c r="IH18" s="6"/>
      <c r="II18" s="6"/>
      <c r="IJ18" s="6"/>
      <c r="IK18" s="6"/>
      <c r="IL18" s="6"/>
      <c r="IM18" s="6"/>
      <c r="IN18" s="6"/>
      <c r="IO18" s="6"/>
      <c r="IP18" s="6"/>
      <c r="IQ18" s="6"/>
      <c r="IR18" s="6"/>
      <c r="IS18" s="6"/>
      <c r="IT18" s="6"/>
      <c r="IU18" s="6"/>
    </row>
    <row r="19" spans="1:255" customFormat="1" ht="15" customHeight="1" x14ac:dyDescent="0.3">
      <c r="A19" s="4" t="s">
        <v>44</v>
      </c>
      <c r="B19" s="2" t="s">
        <v>4</v>
      </c>
      <c r="C19" s="1" t="str">
        <f>'WG Mid-Week'!C19</f>
        <v>MAY 2024 802 PLENARY MIXED MODE MTG. - PLAN OF RECORD AND MTG INFO</v>
      </c>
      <c r="D19" s="243" t="str">
        <f>'WG Opening'!D35</f>
        <v>Powell</v>
      </c>
      <c r="E19" s="246">
        <v>5</v>
      </c>
      <c r="F19" s="245">
        <f t="shared" si="0"/>
        <v>0.67222222222222217</v>
      </c>
      <c r="G19" s="101"/>
      <c r="H19" s="83"/>
      <c r="I19" s="89"/>
    </row>
    <row r="20" spans="1:255" customFormat="1" ht="30" customHeight="1" x14ac:dyDescent="0.3">
      <c r="A20" s="4" t="s">
        <v>128</v>
      </c>
      <c r="B20" s="2" t="s">
        <v>4</v>
      </c>
      <c r="C20" s="31" t="str">
        <f>'WG Mid-Week'!C20</f>
        <v>802.15 WG will hold its session May 12-17, 2024, with the in-person part being held at the Warsaw Marriott @ Warsaw, Poland</v>
      </c>
      <c r="D20" s="243"/>
      <c r="E20" s="246"/>
      <c r="F20" s="245"/>
      <c r="G20" s="101"/>
      <c r="H20" s="83"/>
      <c r="I20" s="89"/>
    </row>
    <row r="21" spans="1:255" customFormat="1" ht="15" customHeight="1" x14ac:dyDescent="0.3">
      <c r="A21" s="4" t="s">
        <v>129</v>
      </c>
      <c r="B21" s="2" t="s">
        <v>4</v>
      </c>
      <c r="C21" s="29" t="str">
        <f>'WG Mid-Week'!C21</f>
        <v>The 802 Wireless Chairs Adv. Committee will be held 4pm to 5:30pm on Sun. May 12, 2024</v>
      </c>
      <c r="D21" s="243"/>
      <c r="E21" s="246"/>
      <c r="F21" s="245"/>
      <c r="G21" s="101"/>
      <c r="H21" s="83"/>
      <c r="I21" s="89"/>
    </row>
    <row r="22" spans="1:255" customFormat="1" ht="15" customHeight="1" x14ac:dyDescent="0.3">
      <c r="A22" s="4" t="s">
        <v>130</v>
      </c>
      <c r="B22" s="2" t="s">
        <v>4</v>
      </c>
      <c r="C22" s="29" t="str">
        <f>'WG Mid-Week'!C22</f>
        <v>The 802.15 AC will be held 5:30 to 6:30pm on Sun. May 12, 2024</v>
      </c>
      <c r="D22" s="243"/>
      <c r="E22" s="246"/>
      <c r="F22" s="245"/>
      <c r="G22" s="101"/>
      <c r="H22" s="83"/>
      <c r="I22" s="89"/>
    </row>
    <row r="23" spans="1:255" customFormat="1" ht="60" customHeight="1" x14ac:dyDescent="0.3">
      <c r="A23" s="4" t="s">
        <v>131</v>
      </c>
      <c r="B23" s="2" t="s">
        <v>4</v>
      </c>
      <c r="C23" s="31" t="str">
        <f>'WG Mid-Week'!C23</f>
        <v>802 (in-person) Mtg. Registration Fees &amp; Deadlines have been set at $800 until Friday, January 12th, 2024, $1150 through Friday, January 12th, 2024, and $1500 after Friday, March 1st, 2024 
Additional In Hotel Stay Discount of $300
Student Rate $100</v>
      </c>
      <c r="D23" s="243"/>
      <c r="E23" s="246"/>
      <c r="F23" s="245"/>
      <c r="G23" s="101"/>
      <c r="H23" s="83"/>
      <c r="I23" s="89"/>
    </row>
    <row r="24" spans="1:255" customFormat="1" ht="160" customHeight="1" thickBot="1" x14ac:dyDescent="0.35">
      <c r="A24" s="4" t="s">
        <v>132</v>
      </c>
      <c r="B24" s="2" t="s">
        <v>4</v>
      </c>
      <c r="C24" s="31" t="str">
        <f>'WG Mid-Week'!C24</f>
        <v>Running Subgroup Mtgs.
Every Subgroup mtg. requires a Chair, Vice-Chair, or other Subgroup Officer (in person or remote) to run each mtg. of the Subgroup.
Every Subgroup mtg. requires a designated person in person to run the video and audio for the virtual component.
    - A 2nd computer is highly encouraged (hotel or 802 will not supply this, to be brought by Subgroup
      designee), which needs to support HDMI out and audio in/out via USB
    - Training on the video/audio tool will be provided before and possibly at the mtg. as well
All Subgroup Chairs must identify who will be Chairing (if not the Chair) and who will be running the video and audio portion of virtual component in person and send info to WG Chair and Vice Chairs no later than 30 days prior to the start of the mtg.</v>
      </c>
      <c r="D24" s="243"/>
      <c r="E24" s="246"/>
      <c r="F24" s="245"/>
      <c r="G24" s="101"/>
      <c r="H24" s="83"/>
      <c r="I24" s="89"/>
    </row>
    <row r="25" spans="1:255" ht="15" customHeight="1" x14ac:dyDescent="0.3">
      <c r="A25" s="4" t="s">
        <v>45</v>
      </c>
      <c r="B25" s="2" t="s">
        <v>4</v>
      </c>
      <c r="C25" s="71" t="str">
        <f>'WG Opening'!C41</f>
        <v>POLLS - In person and ePolls</v>
      </c>
      <c r="D25" s="2" t="str">
        <f>'WG Opening'!D41</f>
        <v>Powell</v>
      </c>
      <c r="E25" s="8">
        <v>1</v>
      </c>
      <c r="F25" s="11">
        <f>F19+TIME(0,E19,0)</f>
        <v>0.67569444444444438</v>
      </c>
      <c r="G25" s="111"/>
      <c r="H25" s="249" t="s">
        <v>221</v>
      </c>
      <c r="I25" s="250"/>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c r="BU25" s="6"/>
      <c r="BV25" s="6"/>
      <c r="BW25" s="6"/>
      <c r="BX25" s="6"/>
      <c r="BY25" s="6"/>
      <c r="BZ25" s="6"/>
      <c r="CA25" s="6"/>
      <c r="CB25" s="6"/>
      <c r="CC25" s="6"/>
      <c r="CD25" s="6"/>
      <c r="CE25" s="6"/>
      <c r="CF25" s="6"/>
      <c r="CG25" s="6"/>
      <c r="CH25" s="6"/>
      <c r="CI25" s="6"/>
      <c r="CJ25" s="6"/>
      <c r="CK25" s="6"/>
      <c r="CL25" s="6"/>
      <c r="CM25" s="6"/>
      <c r="CN25" s="6"/>
      <c r="CO25" s="6"/>
      <c r="CP25" s="6"/>
      <c r="CQ25" s="6"/>
      <c r="CR25" s="6"/>
      <c r="CS25" s="6"/>
      <c r="CT25" s="6"/>
      <c r="CU25" s="6"/>
      <c r="CV25" s="6"/>
      <c r="CW25" s="6"/>
      <c r="CX25" s="6"/>
      <c r="CY25" s="6"/>
      <c r="CZ25" s="6"/>
      <c r="DA25" s="6"/>
      <c r="DB25" s="6"/>
      <c r="DC25" s="6"/>
      <c r="DD25" s="6"/>
      <c r="DE25" s="6"/>
      <c r="DF25" s="6"/>
      <c r="DG25" s="6"/>
      <c r="DH25" s="6"/>
      <c r="DI25" s="6"/>
      <c r="DJ25" s="6"/>
      <c r="DK25" s="6"/>
      <c r="DL25" s="6"/>
      <c r="DM25" s="6"/>
      <c r="DN25" s="6"/>
      <c r="DO25" s="6"/>
      <c r="DP25" s="6"/>
      <c r="DQ25" s="6"/>
      <c r="DR25" s="6"/>
      <c r="DS25" s="6"/>
      <c r="DT25" s="6"/>
      <c r="DU25" s="6"/>
      <c r="DV25" s="6"/>
      <c r="DW25" s="6"/>
      <c r="DX25" s="6"/>
      <c r="DY25" s="6"/>
      <c r="DZ25" s="6"/>
      <c r="EA25" s="6"/>
      <c r="EB25" s="6"/>
      <c r="EC25" s="6"/>
      <c r="ED25" s="6"/>
      <c r="EE25" s="6"/>
      <c r="EF25" s="6"/>
      <c r="EG25" s="6"/>
      <c r="EH25" s="6"/>
      <c r="EI25" s="6"/>
      <c r="EJ25" s="6"/>
      <c r="EK25" s="6"/>
      <c r="EL25" s="6"/>
      <c r="EM25" s="6"/>
      <c r="EN25" s="6"/>
      <c r="EO25" s="6"/>
      <c r="EP25" s="6"/>
      <c r="EQ25" s="6"/>
      <c r="ER25" s="6"/>
      <c r="ES25" s="6"/>
      <c r="ET25" s="6"/>
      <c r="EU25" s="6"/>
      <c r="EV25" s="6"/>
      <c r="EW25" s="6"/>
      <c r="EX25" s="6"/>
      <c r="EY25" s="6"/>
      <c r="EZ25" s="6"/>
      <c r="FA25" s="6"/>
      <c r="FB25" s="6"/>
      <c r="FC25" s="6"/>
      <c r="FD25" s="6"/>
      <c r="FE25" s="6"/>
      <c r="FF25" s="6"/>
      <c r="FG25" s="6"/>
      <c r="FH25" s="6"/>
      <c r="FI25" s="6"/>
      <c r="FJ25" s="6"/>
      <c r="FK25" s="6"/>
      <c r="FL25" s="6"/>
      <c r="FM25" s="6"/>
      <c r="FN25" s="6"/>
      <c r="FO25" s="6"/>
      <c r="FP25" s="6"/>
      <c r="FQ25" s="6"/>
      <c r="FR25" s="6"/>
      <c r="FS25" s="6"/>
      <c r="FT25" s="6"/>
      <c r="FU25" s="6"/>
      <c r="FV25" s="6"/>
      <c r="FW25" s="6"/>
      <c r="FX25" s="6"/>
      <c r="FY25" s="6"/>
      <c r="FZ25" s="6"/>
      <c r="GA25" s="6"/>
      <c r="GB25" s="6"/>
      <c r="GC25" s="6"/>
      <c r="GD25" s="6"/>
      <c r="GE25" s="6"/>
      <c r="GF25" s="6"/>
      <c r="GG25" s="6"/>
      <c r="GH25" s="6"/>
      <c r="GI25" s="6"/>
      <c r="GJ25" s="6"/>
      <c r="GK25" s="6"/>
      <c r="GL25" s="6"/>
      <c r="GM25" s="6"/>
      <c r="GN25" s="6"/>
      <c r="GO25" s="6"/>
      <c r="GP25" s="6"/>
      <c r="GQ25" s="6"/>
      <c r="GR25" s="6"/>
      <c r="GS25" s="6"/>
      <c r="GT25" s="6"/>
      <c r="GU25" s="6"/>
      <c r="GV25" s="6"/>
      <c r="GW25" s="6"/>
      <c r="GX25" s="6"/>
      <c r="GY25" s="6"/>
      <c r="GZ25" s="6"/>
      <c r="HA25" s="6"/>
      <c r="HB25" s="6"/>
      <c r="HC25" s="6"/>
      <c r="HD25" s="6"/>
      <c r="HE25" s="6"/>
      <c r="HF25" s="6"/>
      <c r="HG25" s="6"/>
      <c r="HH25" s="6"/>
      <c r="HI25" s="6"/>
      <c r="HJ25" s="6"/>
      <c r="HK25" s="6"/>
      <c r="HL25" s="6"/>
      <c r="HM25" s="6"/>
      <c r="HN25" s="6"/>
      <c r="HO25" s="6"/>
      <c r="HP25" s="6"/>
      <c r="HQ25" s="6"/>
      <c r="HR25" s="6"/>
      <c r="HS25" s="6"/>
      <c r="HT25" s="6"/>
      <c r="HU25" s="6"/>
      <c r="HV25" s="6"/>
      <c r="HW25" s="6"/>
      <c r="HX25" s="6"/>
      <c r="HY25" s="6"/>
      <c r="HZ25" s="6"/>
      <c r="IA25" s="6"/>
      <c r="IB25" s="6"/>
      <c r="IC25" s="6"/>
      <c r="ID25" s="6"/>
      <c r="IE25" s="6"/>
      <c r="IF25" s="6"/>
      <c r="IG25" s="6"/>
      <c r="IH25" s="6"/>
      <c r="II25" s="6"/>
      <c r="IJ25" s="6"/>
      <c r="IK25" s="6"/>
      <c r="IL25" s="6"/>
      <c r="IM25" s="6"/>
      <c r="IN25" s="6"/>
      <c r="IO25" s="6"/>
      <c r="IP25" s="6"/>
      <c r="IQ25" s="6"/>
      <c r="IR25" s="6"/>
      <c r="IS25" s="6"/>
      <c r="IT25" s="6"/>
      <c r="IU25" s="6"/>
    </row>
    <row r="26" spans="1:255" ht="15" customHeight="1" x14ac:dyDescent="0.3">
      <c r="A26" s="4"/>
      <c r="B26" s="2"/>
      <c r="C26" s="74"/>
      <c r="D26" s="2"/>
      <c r="E26" s="8"/>
      <c r="F26" s="11">
        <f t="shared" si="0"/>
        <v>0.67638888888888882</v>
      </c>
      <c r="G26" s="111"/>
      <c r="H26" s="251" t="s">
        <v>205</v>
      </c>
      <c r="I26" s="247" t="s">
        <v>194</v>
      </c>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c r="IQ26" s="6"/>
      <c r="IR26" s="6"/>
      <c r="IS26" s="6"/>
      <c r="IT26" s="6"/>
      <c r="IU26" s="6"/>
    </row>
    <row r="27" spans="1:255" ht="15" customHeight="1" thickBot="1" x14ac:dyDescent="0.35">
      <c r="A27" s="92" t="str">
        <f>_xlfn.CONCAT('WG Opening'!A43, "")</f>
        <v>4</v>
      </c>
      <c r="B27" s="2" t="s">
        <v>7</v>
      </c>
      <c r="C27" s="2" t="s">
        <v>142</v>
      </c>
      <c r="D27" s="2" t="str">
        <f>'WG Opening'!D43</f>
        <v>Powell</v>
      </c>
      <c r="E27" s="8"/>
      <c r="F27" s="11">
        <f t="shared" si="0"/>
        <v>0.67638888888888882</v>
      </c>
      <c r="G27" s="111"/>
      <c r="H27" s="252"/>
      <c r="I27" s="248"/>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c r="IQ27" s="6"/>
      <c r="IR27" s="6"/>
      <c r="IS27" s="6"/>
      <c r="IT27" s="6"/>
      <c r="IU27" s="6"/>
    </row>
    <row r="28" spans="1:255" customFormat="1" ht="15" customHeight="1" x14ac:dyDescent="0.3">
      <c r="A28" s="92" t="str">
        <f>_xlfn.CONCAT('WG Opening'!A44, "")</f>
        <v>4.1</v>
      </c>
      <c r="B28" s="2" t="str">
        <f>'WG Opening'!B44</f>
        <v>DT</v>
      </c>
      <c r="C28" s="8" t="str">
        <f>'WG Opening'!C44</f>
        <v>SC THz</v>
      </c>
      <c r="D28" s="2" t="str">
        <f>'WG Opening'!D44</f>
        <v>Kürner</v>
      </c>
      <c r="E28" s="8">
        <v>0</v>
      </c>
      <c r="F28" s="11">
        <f t="shared" si="0"/>
        <v>0.67638888888888882</v>
      </c>
      <c r="G28" s="110" t="str">
        <f t="shared" ref="G28:G32" si="1">LEFT(C28,7)</f>
        <v>SC THz</v>
      </c>
      <c r="H28" s="97"/>
      <c r="I28" s="2" t="s">
        <v>259</v>
      </c>
    </row>
    <row r="29" spans="1:255" customFormat="1" ht="15" customHeight="1" x14ac:dyDescent="0.3">
      <c r="A29" s="92" t="str">
        <f>_xlfn.CONCAT('WG Opening'!A45, "")</f>
        <v>4.2</v>
      </c>
      <c r="B29" s="2" t="str">
        <f>'WG Opening'!B45</f>
        <v>DT</v>
      </c>
      <c r="C29" s="8" t="str">
        <f>'WG Opening'!C45</f>
        <v>TG 4ab UWB-NG Amendment</v>
      </c>
      <c r="D29" s="2" t="str">
        <f>'WG Opening'!D45</f>
        <v>Rolfe</v>
      </c>
      <c r="E29" s="8">
        <v>6</v>
      </c>
      <c r="F29" s="11">
        <f t="shared" si="0"/>
        <v>0.67638888888888882</v>
      </c>
      <c r="G29" s="110" t="str">
        <f t="shared" si="1"/>
        <v xml:space="preserve">TG 4ab </v>
      </c>
      <c r="H29" s="97"/>
      <c r="I29" s="2" t="s">
        <v>258</v>
      </c>
      <c r="J29" s="37"/>
    </row>
    <row r="30" spans="1:255" customFormat="1" ht="15" customHeight="1" x14ac:dyDescent="0.3">
      <c r="A30" s="92" t="str">
        <f>_xlfn.CONCAT('WG Opening'!A46, "")</f>
        <v>4.3</v>
      </c>
      <c r="B30" s="2" t="str">
        <f>'WG Opening'!B46</f>
        <v>DT</v>
      </c>
      <c r="C30" s="8" t="str">
        <f>'WG Opening'!C46</f>
        <v>SC WNG</v>
      </c>
      <c r="D30" s="2" t="str">
        <f>'WG Opening'!D46</f>
        <v>Rolfe</v>
      </c>
      <c r="E30" s="8">
        <v>4</v>
      </c>
      <c r="F30" s="11">
        <f t="shared" si="0"/>
        <v>0.68055555555555547</v>
      </c>
      <c r="G30" s="110" t="str">
        <f t="shared" si="1"/>
        <v>SC WNG</v>
      </c>
      <c r="H30" s="97"/>
      <c r="I30" s="2"/>
    </row>
    <row r="31" spans="1:255" customFormat="1" ht="15" customHeight="1" x14ac:dyDescent="0.3">
      <c r="A31" s="92" t="str">
        <f>_xlfn.CONCAT('WG Opening'!A47, "")</f>
        <v>4.4</v>
      </c>
      <c r="B31" s="2" t="str">
        <f>'WG Opening'!B47</f>
        <v>DT</v>
      </c>
      <c r="C31" s="8" t="str">
        <f>'WG Opening'!C47</f>
        <v>TG 4ac Privacy Amendment</v>
      </c>
      <c r="D31" s="2" t="str">
        <f>'WG Opening'!D47</f>
        <v>Kivinen</v>
      </c>
      <c r="E31" s="8">
        <v>6</v>
      </c>
      <c r="F31" s="11">
        <f t="shared" si="0"/>
        <v>0.68333333333333324</v>
      </c>
      <c r="G31" s="110" t="str">
        <f t="shared" si="1"/>
        <v xml:space="preserve">TG 4ac </v>
      </c>
      <c r="H31" s="97"/>
      <c r="I31" s="2" t="s">
        <v>260</v>
      </c>
    </row>
    <row r="32" spans="1:255" customFormat="1" ht="15" customHeight="1" x14ac:dyDescent="0.3">
      <c r="A32" s="92" t="str">
        <f>_xlfn.CONCAT('WG Opening'!A48, "")</f>
        <v>4.5</v>
      </c>
      <c r="B32" s="2" t="str">
        <f>'WG Opening'!B48</f>
        <v>DT</v>
      </c>
      <c r="C32" s="8" t="str">
        <f>'WG Opening'!C48</f>
        <v>SC IETF - update at WG15 Mid-Week</v>
      </c>
      <c r="D32" s="2" t="str">
        <f>'WG Opening'!D48</f>
        <v>Kivinen</v>
      </c>
      <c r="E32" s="8">
        <v>2</v>
      </c>
      <c r="F32" s="11">
        <f t="shared" si="0"/>
        <v>0.68749999999999989</v>
      </c>
      <c r="G32" s="110" t="str">
        <f t="shared" si="1"/>
        <v>SC IETF</v>
      </c>
      <c r="H32" s="97">
        <v>0</v>
      </c>
      <c r="I32" s="2" t="s">
        <v>230</v>
      </c>
      <c r="J32" s="37"/>
    </row>
    <row r="33" spans="1:255" customFormat="1" ht="15" customHeight="1" x14ac:dyDescent="0.3">
      <c r="A33" s="92" t="str">
        <f>_xlfn.CONCAT('WG Opening'!A49, "")</f>
        <v>4.6</v>
      </c>
      <c r="B33" s="2" t="str">
        <f>'WG Opening'!B49</f>
        <v>DT</v>
      </c>
      <c r="C33" s="8" t="str">
        <f>'WG Opening'!C49</f>
        <v>TG 4me Revision to 2020</v>
      </c>
      <c r="D33" s="2" t="str">
        <f>'WG Opening'!D49</f>
        <v>Stuebing</v>
      </c>
      <c r="E33" s="8">
        <v>4</v>
      </c>
      <c r="F33" s="11">
        <f t="shared" si="0"/>
        <v>0.68888888888888877</v>
      </c>
      <c r="G33" s="110" t="str">
        <f>LEFT(C33,7)</f>
        <v xml:space="preserve">TG 4me </v>
      </c>
      <c r="H33" s="97"/>
      <c r="I33" s="2" t="s">
        <v>259</v>
      </c>
    </row>
    <row r="34" spans="1:255" customFormat="1" ht="15" customHeight="1" x14ac:dyDescent="0.3">
      <c r="A34" s="92" t="str">
        <f>_xlfn.CONCAT('WG Opening'!A50, "")</f>
        <v>4.7</v>
      </c>
      <c r="B34" s="2" t="str">
        <f>'WG Opening'!B50</f>
        <v>DT</v>
      </c>
      <c r="C34" s="8" t="str">
        <f>'WG Opening'!C50</f>
        <v>TG 6ma BAN/VAN Revision</v>
      </c>
      <c r="D34" s="2" t="str">
        <f>'WG Opening'!D50</f>
        <v>Kohno</v>
      </c>
      <c r="E34" s="8">
        <v>5</v>
      </c>
      <c r="F34" s="11">
        <f t="shared" si="0"/>
        <v>0.69166666666666654</v>
      </c>
      <c r="G34" s="110" t="str">
        <f t="shared" ref="G34:G42" si="2">LEFT(C34,7)</f>
        <v xml:space="preserve">TG 6ma </v>
      </c>
      <c r="H34" s="97"/>
      <c r="I34" s="2" t="s">
        <v>261</v>
      </c>
    </row>
    <row r="35" spans="1:255" ht="15" customHeight="1" x14ac:dyDescent="0.3">
      <c r="A35" s="92" t="str">
        <f>_xlfn.CONCAT('WG Opening'!A51, "")</f>
        <v>4.8</v>
      </c>
      <c r="B35" s="2" t="str">
        <f>'WG Opening'!B51</f>
        <v>DT</v>
      </c>
      <c r="C35" s="8" t="str">
        <f>'WG Opening'!C51</f>
        <v>TG 7a OCC Amendment</v>
      </c>
      <c r="D35" s="2" t="str">
        <f>'WG Opening'!D51</f>
        <v>Jang</v>
      </c>
      <c r="E35" s="8">
        <v>6</v>
      </c>
      <c r="F35" s="11">
        <f t="shared" si="0"/>
        <v>0.69513888888888875</v>
      </c>
      <c r="G35" s="110" t="str">
        <f t="shared" si="2"/>
        <v>TG 7a O</v>
      </c>
      <c r="H35" s="97"/>
      <c r="I35" s="2" t="s">
        <v>266</v>
      </c>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c r="IQ35" s="6"/>
      <c r="IR35" s="6"/>
      <c r="IS35" s="6"/>
      <c r="IT35" s="6"/>
      <c r="IU35" s="6"/>
    </row>
    <row r="36" spans="1:255" ht="15" customHeight="1" x14ac:dyDescent="0.3">
      <c r="A36" s="92" t="str">
        <f>_xlfn.CONCAT('WG Opening'!A52, "")</f>
        <v>4.9</v>
      </c>
      <c r="B36" s="2" t="str">
        <f>'WG Opening'!B52</f>
        <v>DT</v>
      </c>
      <c r="C36" s="8" t="str">
        <f>'WG Opening'!C52</f>
        <v>IG NG-OCC</v>
      </c>
      <c r="D36" s="2" t="str">
        <f>'WG Opening'!D52</f>
        <v>Jang</v>
      </c>
      <c r="E36" s="8">
        <v>6</v>
      </c>
      <c r="F36" s="11">
        <f t="shared" si="0"/>
        <v>0.6993055555555554</v>
      </c>
      <c r="G36" s="110" t="str">
        <f t="shared" ref="G36" si="3">LEFT(C36,7)</f>
        <v>IG NG-O</v>
      </c>
      <c r="H36" s="97"/>
      <c r="I36" s="2" t="s">
        <v>262</v>
      </c>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c r="IQ36" s="6"/>
      <c r="IR36" s="6"/>
      <c r="IS36" s="6"/>
      <c r="IT36" s="6"/>
      <c r="IU36" s="6"/>
    </row>
    <row r="37" spans="1:255" customFormat="1" ht="15" customHeight="1" x14ac:dyDescent="0.3">
      <c r="A37" s="92" t="str">
        <f>_xlfn.CONCAT('WG Opening'!A53, "")</f>
        <v>4.10</v>
      </c>
      <c r="B37" s="2" t="str">
        <f>'WG Opening'!B53</f>
        <v>DT</v>
      </c>
      <c r="C37" s="8" t="str">
        <f>'WG Opening'!C53</f>
        <v>TG 14 UWB-AHN New Standard - IN HIBERNATION</v>
      </c>
      <c r="D37" s="2" t="str">
        <f>'WG Opening'!D53</f>
        <v>Beecher</v>
      </c>
      <c r="E37" s="8">
        <v>0</v>
      </c>
      <c r="F37" s="11">
        <f t="shared" si="0"/>
        <v>0.70347222222222205</v>
      </c>
      <c r="G37" s="110" t="str">
        <f t="shared" si="2"/>
        <v>TG 14 U</v>
      </c>
      <c r="H37" s="97">
        <v>0</v>
      </c>
      <c r="I37" s="2"/>
    </row>
    <row r="38" spans="1:255" customFormat="1" ht="15" customHeight="1" x14ac:dyDescent="0.3">
      <c r="A38" s="92" t="str">
        <f>_xlfn.CONCAT('WG Opening'!A54, "")</f>
        <v>4.11</v>
      </c>
      <c r="B38" s="2" t="str">
        <f>'WG Opening'!B54</f>
        <v>DT</v>
      </c>
      <c r="C38" s="8" t="str">
        <f>'WG Opening'!C54</f>
        <v>TG 15 NB-AHN New Standard - IN HIBERNATION</v>
      </c>
      <c r="D38" s="2" t="str">
        <f>'WG Opening'!D54</f>
        <v>Powell</v>
      </c>
      <c r="E38" s="8">
        <v>0</v>
      </c>
      <c r="F38" s="11">
        <f t="shared" si="0"/>
        <v>0.70347222222222205</v>
      </c>
      <c r="G38" s="110" t="str">
        <f t="shared" si="2"/>
        <v>TG 15 N</v>
      </c>
      <c r="H38" s="97">
        <v>0</v>
      </c>
      <c r="I38" s="2"/>
    </row>
    <row r="39" spans="1:255" customFormat="1" ht="15" customHeight="1" x14ac:dyDescent="0.3">
      <c r="A39" s="92" t="str">
        <f>_xlfn.CONCAT('WG Opening'!A55, "")</f>
        <v>4.12</v>
      </c>
      <c r="B39" s="2" t="str">
        <f>'WG Opening'!B55</f>
        <v>DT</v>
      </c>
      <c r="C39" s="8" t="str">
        <f>'WG Opening'!C55</f>
        <v>TG 16t Lic-NB Amendment</v>
      </c>
      <c r="D39" s="2" t="str">
        <f>'WG Opening'!D55</f>
        <v>Godfrey</v>
      </c>
      <c r="E39" s="8">
        <v>6</v>
      </c>
      <c r="F39" s="11">
        <f t="shared" si="0"/>
        <v>0.70347222222222205</v>
      </c>
      <c r="G39" s="110" t="str">
        <f t="shared" si="2"/>
        <v xml:space="preserve">TG 16t </v>
      </c>
      <c r="H39" s="97"/>
      <c r="I39" s="2" t="s">
        <v>263</v>
      </c>
    </row>
    <row r="40" spans="1:255" s="24" customFormat="1" ht="15" customHeight="1" x14ac:dyDescent="0.3">
      <c r="A40" s="92" t="str">
        <f>_xlfn.CONCAT('WG Opening'!A56, "")</f>
        <v>4.13</v>
      </c>
      <c r="B40" s="2" t="str">
        <f>'WG Opening'!B56</f>
        <v>DT</v>
      </c>
      <c r="C40" s="8" t="str">
        <f>'WG Opening'!C56</f>
        <v>SG SUN PHYs (TG4ad)</v>
      </c>
      <c r="D40" s="2" t="str">
        <f>'WG Opening'!D56</f>
        <v>Robert</v>
      </c>
      <c r="E40" s="8">
        <v>6</v>
      </c>
      <c r="F40" s="11">
        <f t="shared" si="0"/>
        <v>0.70763888888888871</v>
      </c>
      <c r="G40" s="110" t="str">
        <f t="shared" si="2"/>
        <v xml:space="preserve">SG SUN </v>
      </c>
      <c r="H40" s="97"/>
      <c r="I40" s="2" t="s">
        <v>264</v>
      </c>
    </row>
    <row r="41" spans="1:255" s="24" customFormat="1" ht="15" customHeight="1" x14ac:dyDescent="0.3">
      <c r="A41" s="92" t="str">
        <f>_xlfn.CONCAT('WG Opening'!A57, "")</f>
        <v>4.14</v>
      </c>
      <c r="B41" s="2" t="str">
        <f>'WG Opening'!B57</f>
        <v>DT</v>
      </c>
      <c r="C41" s="8" t="str">
        <f>'WG Opening'!C57</f>
        <v>Joint .1/.15 Mtg. - not meeting</v>
      </c>
      <c r="D41" s="2" t="str">
        <f>'WG Opening'!D57</f>
        <v>Beecher</v>
      </c>
      <c r="E41" s="8">
        <v>5</v>
      </c>
      <c r="F41" s="11">
        <f t="shared" si="0"/>
        <v>0.71180555555555536</v>
      </c>
      <c r="G41" s="110" t="str">
        <f>LEFT(C41,12)</f>
        <v>Joint .1/.15</v>
      </c>
      <c r="H41" s="97"/>
      <c r="I41" s="2" t="s">
        <v>231</v>
      </c>
    </row>
    <row r="42" spans="1:255" s="24" customFormat="1" ht="15" customHeight="1" x14ac:dyDescent="0.3">
      <c r="A42" s="92" t="str">
        <f>_xlfn.CONCAT('WG Opening'!A58, "")</f>
        <v>4.15</v>
      </c>
      <c r="B42" s="2" t="str">
        <f>'WG Opening'!B58</f>
        <v>DT</v>
      </c>
      <c r="C42" s="8" t="str">
        <f>'WG Opening'!C58</f>
        <v>SC MAINT/RULES</v>
      </c>
      <c r="D42" s="2" t="str">
        <f>'WG Opening'!D58</f>
        <v>Beecher</v>
      </c>
      <c r="E42" s="8">
        <v>6</v>
      </c>
      <c r="F42" s="11">
        <f t="shared" si="0"/>
        <v>0.71527777777777757</v>
      </c>
      <c r="G42" s="110" t="str">
        <f t="shared" si="2"/>
        <v>SC MAIN</v>
      </c>
      <c r="H42" s="97"/>
      <c r="I42" s="2" t="s">
        <v>265</v>
      </c>
    </row>
    <row r="43" spans="1:255" customFormat="1" ht="15" customHeight="1" x14ac:dyDescent="0.3">
      <c r="A43" s="92">
        <v>4.16</v>
      </c>
      <c r="B43" s="2" t="s">
        <v>3</v>
      </c>
      <c r="C43" s="26" t="s">
        <v>36</v>
      </c>
      <c r="D43" s="26" t="s">
        <v>25</v>
      </c>
      <c r="E43" s="26">
        <v>6</v>
      </c>
      <c r="F43" s="11">
        <f t="shared" si="0"/>
        <v>0.71944444444444422</v>
      </c>
      <c r="G43" s="101"/>
      <c r="H43" s="86"/>
      <c r="I43" s="2"/>
    </row>
    <row r="44" spans="1:255" customFormat="1" ht="15" customHeight="1" x14ac:dyDescent="0.3">
      <c r="A44" s="92">
        <v>4.17</v>
      </c>
      <c r="B44" s="2" t="s">
        <v>3</v>
      </c>
      <c r="C44" s="26" t="s">
        <v>30</v>
      </c>
      <c r="D44" s="26" t="s">
        <v>177</v>
      </c>
      <c r="E44" s="26">
        <v>6</v>
      </c>
      <c r="F44" s="11">
        <f t="shared" si="0"/>
        <v>0.72361111111111087</v>
      </c>
      <c r="G44" s="101"/>
      <c r="H44" s="86"/>
      <c r="I44" s="2" t="s">
        <v>233</v>
      </c>
    </row>
    <row r="45" spans="1:255" customFormat="1" ht="15" customHeight="1" x14ac:dyDescent="0.3">
      <c r="A45" s="92">
        <v>4.18</v>
      </c>
      <c r="B45" s="2" t="s">
        <v>3</v>
      </c>
      <c r="C45" s="26" t="s">
        <v>31</v>
      </c>
      <c r="D45" s="26" t="s">
        <v>23</v>
      </c>
      <c r="E45" s="26">
        <v>6</v>
      </c>
      <c r="F45" s="11">
        <f t="shared" si="0"/>
        <v>0.72777777777777752</v>
      </c>
      <c r="G45" s="101"/>
      <c r="H45" s="86"/>
      <c r="I45" s="2"/>
    </row>
    <row r="46" spans="1:255" customFormat="1" ht="15" customHeight="1" x14ac:dyDescent="0.3">
      <c r="A46" s="92">
        <v>4.1900000000000004</v>
      </c>
      <c r="B46" s="2" t="s">
        <v>3</v>
      </c>
      <c r="C46" s="26" t="s">
        <v>32</v>
      </c>
      <c r="D46" s="26" t="s">
        <v>191</v>
      </c>
      <c r="E46" s="26">
        <v>6</v>
      </c>
      <c r="F46" s="11">
        <f t="shared" si="0"/>
        <v>0.73194444444444418</v>
      </c>
      <c r="G46" s="101"/>
      <c r="H46" s="86"/>
      <c r="I46" s="2"/>
    </row>
    <row r="47" spans="1:255" customFormat="1" ht="15" customHeight="1" x14ac:dyDescent="0.3">
      <c r="A47" s="4"/>
      <c r="B47" s="8"/>
      <c r="D47" s="2"/>
      <c r="E47" s="1"/>
      <c r="F47" s="11">
        <f t="shared" si="0"/>
        <v>0.73611111111111083</v>
      </c>
      <c r="G47" s="101"/>
      <c r="H47" s="83"/>
      <c r="I47" s="89"/>
    </row>
    <row r="48" spans="1:255" customFormat="1" ht="15" customHeight="1" x14ac:dyDescent="0.3">
      <c r="A48" s="4" t="s">
        <v>43</v>
      </c>
      <c r="B48" s="2" t="str">
        <f>'WG Opening'!B60</f>
        <v>*</v>
      </c>
      <c r="C48" s="2" t="str">
        <f>'WG Opening'!C60</f>
        <v>NEW BUSINESS</v>
      </c>
      <c r="D48" s="2" t="str">
        <f>'WG Opening'!D60</f>
        <v>Powell</v>
      </c>
      <c r="E48" s="1">
        <v>1</v>
      </c>
      <c r="F48" s="11">
        <f t="shared" si="0"/>
        <v>0.73611111111111083</v>
      </c>
      <c r="G48" s="101"/>
      <c r="H48" s="83"/>
      <c r="I48" s="89"/>
    </row>
    <row r="49" spans="1:255" customFormat="1" ht="15" customHeight="1" x14ac:dyDescent="0.3">
      <c r="B49" s="2"/>
      <c r="C49" s="22"/>
      <c r="D49" s="2"/>
      <c r="E49" s="1"/>
      <c r="F49" s="11">
        <f t="shared" si="0"/>
        <v>0.73680555555555527</v>
      </c>
      <c r="G49" s="101"/>
      <c r="H49" s="83"/>
      <c r="I49" s="89"/>
    </row>
    <row r="50" spans="1:255" customFormat="1" x14ac:dyDescent="0.3">
      <c r="A50" s="4" t="s">
        <v>133</v>
      </c>
      <c r="B50" s="2" t="str">
        <f>'WG Opening'!B62</f>
        <v>*</v>
      </c>
      <c r="C50" s="2" t="str">
        <f>'WG Opening'!C62</f>
        <v>AOB</v>
      </c>
      <c r="D50" s="2" t="str">
        <f>'WG Opening'!D62</f>
        <v>Powell</v>
      </c>
      <c r="E50" s="1">
        <v>1</v>
      </c>
      <c r="F50" s="11">
        <f t="shared" si="0"/>
        <v>0.73680555555555527</v>
      </c>
      <c r="G50" s="101"/>
      <c r="H50" s="83"/>
      <c r="I50" s="89"/>
    </row>
    <row r="51" spans="1:255" customFormat="1" x14ac:dyDescent="0.3">
      <c r="A51" s="4"/>
      <c r="B51" s="2"/>
      <c r="C51" s="31"/>
      <c r="D51" s="2"/>
      <c r="E51" s="1"/>
      <c r="F51" s="11">
        <f t="shared" si="0"/>
        <v>0.73749999999999971</v>
      </c>
      <c r="G51" s="101"/>
      <c r="H51" s="83"/>
      <c r="I51" s="89"/>
    </row>
    <row r="52" spans="1:255" customFormat="1" x14ac:dyDescent="0.3">
      <c r="A52" s="4" t="s">
        <v>46</v>
      </c>
      <c r="B52" s="2" t="s">
        <v>2</v>
      </c>
      <c r="C52" s="22" t="s">
        <v>8</v>
      </c>
      <c r="D52" s="2" t="str">
        <f>'WG Opening'!D65</f>
        <v>Powell</v>
      </c>
      <c r="E52" s="1">
        <v>1</v>
      </c>
      <c r="F52" s="11">
        <f t="shared" si="0"/>
        <v>0.73749999999999971</v>
      </c>
      <c r="G52" s="101"/>
      <c r="H52" s="83"/>
      <c r="I52" s="89"/>
    </row>
    <row r="53" spans="1:255" customFormat="1" x14ac:dyDescent="0.3">
      <c r="A53" s="4"/>
      <c r="B53" s="2"/>
      <c r="C53" s="22"/>
      <c r="D53" s="22"/>
      <c r="E53" s="1"/>
      <c r="F53" s="11">
        <f t="shared" si="0"/>
        <v>0.73819444444444415</v>
      </c>
      <c r="G53" s="101"/>
      <c r="H53" s="83"/>
      <c r="I53" s="89"/>
    </row>
    <row r="54" spans="1:255" customFormat="1" x14ac:dyDescent="0.3">
      <c r="A54" s="3"/>
      <c r="B54" s="2"/>
      <c r="C54" s="1"/>
      <c r="D54" s="1"/>
      <c r="E54" s="1"/>
      <c r="F54" s="25"/>
      <c r="G54" s="101"/>
      <c r="H54" s="83"/>
      <c r="I54" s="89"/>
    </row>
    <row r="55" spans="1:255" ht="15" customHeight="1" x14ac:dyDescent="0.3">
      <c r="A55" s="21"/>
      <c r="B55" s="2" t="s">
        <v>5</v>
      </c>
      <c r="C55" s="14" t="str">
        <f>'WG Opening'!C68</f>
        <v>ME - Motion, External        MI - Motion, Internal</v>
      </c>
      <c r="D55" s="2"/>
      <c r="E55" s="8" t="s">
        <v>5</v>
      </c>
      <c r="F55" s="11"/>
      <c r="G55" s="18"/>
      <c r="H55" s="85"/>
      <c r="I55" s="91"/>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c r="FF55" s="18"/>
      <c r="FG55" s="18"/>
      <c r="FH55" s="18"/>
      <c r="FI55" s="18"/>
      <c r="FJ55" s="18"/>
      <c r="FK55" s="18"/>
      <c r="FL55" s="18"/>
      <c r="FM55" s="18"/>
      <c r="FN55" s="18"/>
      <c r="FO55" s="18"/>
      <c r="FP55" s="18"/>
      <c r="FQ55" s="18"/>
      <c r="FR55" s="18"/>
      <c r="FS55" s="18"/>
      <c r="FT55" s="18"/>
      <c r="FU55" s="18"/>
      <c r="FV55" s="18"/>
      <c r="FW55" s="18"/>
      <c r="FX55" s="18"/>
      <c r="FY55" s="18"/>
      <c r="FZ55" s="18"/>
      <c r="GA55" s="18"/>
      <c r="GB55" s="18"/>
      <c r="GC55" s="18"/>
      <c r="GD55" s="18"/>
      <c r="GE55" s="18"/>
      <c r="GF55" s="18"/>
      <c r="GG55" s="18"/>
      <c r="GH55" s="18"/>
      <c r="GI55" s="18"/>
      <c r="GJ55" s="18"/>
      <c r="GK55" s="18"/>
      <c r="GL55" s="18"/>
      <c r="GM55" s="18"/>
      <c r="GN55" s="18"/>
      <c r="GO55" s="18"/>
      <c r="GP55" s="18"/>
      <c r="GQ55" s="18"/>
      <c r="GR55" s="18"/>
      <c r="GS55" s="18"/>
      <c r="GT55" s="18"/>
      <c r="GU55" s="18"/>
      <c r="GV55" s="18"/>
      <c r="GW55" s="18"/>
      <c r="GX55" s="18"/>
      <c r="GY55" s="18"/>
      <c r="GZ55" s="18"/>
      <c r="HA55" s="18"/>
      <c r="HB55" s="18"/>
      <c r="HC55" s="18"/>
      <c r="HD55" s="18"/>
      <c r="HE55" s="18"/>
      <c r="HF55" s="18"/>
      <c r="HG55" s="18"/>
      <c r="HH55" s="18"/>
      <c r="HI55" s="18"/>
      <c r="HJ55" s="18"/>
      <c r="HK55" s="18"/>
      <c r="HL55" s="18"/>
      <c r="HM55" s="18"/>
      <c r="HN55" s="18"/>
      <c r="HO55" s="18"/>
      <c r="HP55" s="18"/>
      <c r="HQ55" s="18"/>
      <c r="HR55" s="18"/>
      <c r="HS55" s="18"/>
      <c r="HT55" s="18"/>
      <c r="HU55" s="18"/>
      <c r="HV55" s="18"/>
      <c r="HW55" s="18"/>
      <c r="HX55" s="18"/>
      <c r="HY55" s="18"/>
      <c r="HZ55" s="18"/>
      <c r="IA55" s="18"/>
      <c r="IB55" s="18"/>
      <c r="IC55" s="18"/>
      <c r="ID55" s="18"/>
      <c r="IE55" s="18"/>
      <c r="IF55" s="18"/>
      <c r="IG55" s="18"/>
      <c r="IH55" s="18"/>
      <c r="II55" s="18"/>
      <c r="IJ55" s="18"/>
      <c r="IK55" s="18"/>
      <c r="IL55" s="18"/>
      <c r="IM55" s="18"/>
      <c r="IN55" s="18"/>
      <c r="IO55" s="18"/>
      <c r="IP55" s="18"/>
      <c r="IQ55" s="18"/>
      <c r="IR55" s="18"/>
      <c r="IS55" s="18"/>
      <c r="IT55" s="18"/>
      <c r="IU55" s="18"/>
    </row>
    <row r="56" spans="1:255" ht="15" customHeight="1" x14ac:dyDescent="0.3">
      <c r="A56" s="21" t="s">
        <v>5</v>
      </c>
      <c r="B56" s="2"/>
      <c r="C56" s="14" t="str">
        <f>'WG Opening'!C69</f>
        <v>DT - Discussion Topic         II - Information Item</v>
      </c>
      <c r="D56" s="2"/>
      <c r="E56" s="8"/>
      <c r="F56" s="8"/>
      <c r="G56" s="18"/>
      <c r="H56" s="85"/>
      <c r="I56" s="91"/>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c r="FF56" s="18"/>
      <c r="FG56" s="18"/>
      <c r="FH56" s="18"/>
      <c r="FI56" s="18"/>
      <c r="FJ56" s="18"/>
      <c r="FK56" s="18"/>
      <c r="FL56" s="18"/>
      <c r="FM56" s="18"/>
      <c r="FN56" s="18"/>
      <c r="FO56" s="18"/>
      <c r="FP56" s="18"/>
      <c r="FQ56" s="18"/>
      <c r="FR56" s="18"/>
      <c r="FS56" s="18"/>
      <c r="FT56" s="18"/>
      <c r="FU56" s="18"/>
      <c r="FV56" s="18"/>
      <c r="FW56" s="18"/>
      <c r="FX56" s="18"/>
      <c r="FY56" s="18"/>
      <c r="FZ56" s="18"/>
      <c r="GA56" s="18"/>
      <c r="GB56" s="18"/>
      <c r="GC56" s="18"/>
      <c r="GD56" s="18"/>
      <c r="GE56" s="18"/>
      <c r="GF56" s="18"/>
      <c r="GG56" s="18"/>
      <c r="GH56" s="18"/>
      <c r="GI56" s="18"/>
      <c r="GJ56" s="18"/>
      <c r="GK56" s="18"/>
      <c r="GL56" s="18"/>
      <c r="GM56" s="18"/>
      <c r="GN56" s="18"/>
      <c r="GO56" s="18"/>
      <c r="GP56" s="18"/>
      <c r="GQ56" s="18"/>
      <c r="GR56" s="18"/>
      <c r="GS56" s="18"/>
      <c r="GT56" s="18"/>
      <c r="GU56" s="18"/>
      <c r="GV56" s="18"/>
      <c r="GW56" s="18"/>
      <c r="GX56" s="18"/>
      <c r="GY56" s="18"/>
      <c r="GZ56" s="18"/>
      <c r="HA56" s="18"/>
      <c r="HB56" s="18"/>
      <c r="HC56" s="18"/>
      <c r="HD56" s="18"/>
      <c r="HE56" s="18"/>
      <c r="HF56" s="18"/>
      <c r="HG56" s="18"/>
      <c r="HH56" s="18"/>
      <c r="HI56" s="18"/>
      <c r="HJ56" s="18"/>
      <c r="HK56" s="18"/>
      <c r="HL56" s="18"/>
      <c r="HM56" s="18"/>
      <c r="HN56" s="18"/>
      <c r="HO56" s="18"/>
      <c r="HP56" s="18"/>
      <c r="HQ56" s="18"/>
      <c r="HR56" s="18"/>
      <c r="HS56" s="18"/>
      <c r="HT56" s="18"/>
      <c r="HU56" s="18"/>
      <c r="HV56" s="18"/>
      <c r="HW56" s="18"/>
      <c r="HX56" s="18"/>
      <c r="HY56" s="18"/>
      <c r="HZ56" s="18"/>
      <c r="IA56" s="18"/>
      <c r="IB56" s="18"/>
      <c r="IC56" s="18"/>
      <c r="ID56" s="18"/>
      <c r="IE56" s="18"/>
      <c r="IF56" s="18"/>
      <c r="IG56" s="18"/>
      <c r="IH56" s="18"/>
      <c r="II56" s="18"/>
      <c r="IJ56" s="18"/>
      <c r="IK56" s="18"/>
      <c r="IL56" s="18"/>
      <c r="IM56" s="18"/>
      <c r="IN56" s="18"/>
      <c r="IO56" s="18"/>
      <c r="IP56" s="18"/>
      <c r="IQ56" s="18"/>
      <c r="IR56" s="18"/>
      <c r="IS56" s="18"/>
      <c r="IT56" s="18"/>
      <c r="IU56" s="18"/>
    </row>
    <row r="57" spans="1:255" ht="15.5" x14ac:dyDescent="0.3">
      <c r="A57" s="21"/>
      <c r="B57" s="2"/>
      <c r="C57" s="14" t="str">
        <f>'WG Opening'!C70</f>
        <v>Category  (* = consent agenda)</v>
      </c>
      <c r="D57" s="2"/>
      <c r="E57" s="8"/>
      <c r="F57" s="11"/>
      <c r="G57" s="18"/>
      <c r="H57" s="85"/>
      <c r="I57" s="91"/>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c r="FF57" s="18"/>
      <c r="FG57" s="18"/>
      <c r="FH57" s="18"/>
      <c r="FI57" s="18"/>
      <c r="FJ57" s="18"/>
      <c r="FK57" s="18"/>
      <c r="FL57" s="18"/>
      <c r="FM57" s="18"/>
      <c r="FN57" s="18"/>
      <c r="FO57" s="18"/>
      <c r="FP57" s="18"/>
      <c r="FQ57" s="18"/>
      <c r="FR57" s="18"/>
      <c r="FS57" s="18"/>
      <c r="FT57" s="18"/>
      <c r="FU57" s="18"/>
      <c r="FV57" s="18"/>
      <c r="FW57" s="18"/>
      <c r="FX57" s="18"/>
      <c r="FY57" s="18"/>
      <c r="FZ57" s="18"/>
      <c r="GA57" s="18"/>
      <c r="GB57" s="18"/>
      <c r="GC57" s="18"/>
      <c r="GD57" s="18"/>
      <c r="GE57" s="18"/>
      <c r="GF57" s="18"/>
      <c r="GG57" s="18"/>
      <c r="GH57" s="18"/>
      <c r="GI57" s="18"/>
      <c r="GJ57" s="18"/>
      <c r="GK57" s="18"/>
      <c r="GL57" s="18"/>
      <c r="GM57" s="18"/>
      <c r="GN57" s="18"/>
      <c r="GO57" s="18"/>
      <c r="GP57" s="18"/>
      <c r="GQ57" s="18"/>
      <c r="GR57" s="18"/>
      <c r="GS57" s="18"/>
      <c r="GT57" s="18"/>
      <c r="GU57" s="18"/>
      <c r="GV57" s="18"/>
      <c r="GW57" s="18"/>
      <c r="GX57" s="18"/>
      <c r="GY57" s="18"/>
      <c r="GZ57" s="18"/>
      <c r="HA57" s="18"/>
      <c r="HB57" s="18"/>
      <c r="HC57" s="18"/>
      <c r="HD57" s="18"/>
      <c r="HE57" s="18"/>
      <c r="HF57" s="18"/>
      <c r="HG57" s="18"/>
      <c r="HH57" s="18"/>
      <c r="HI57" s="18"/>
      <c r="HJ57" s="18"/>
      <c r="HK57" s="18"/>
      <c r="HL57" s="18"/>
      <c r="HM57" s="18"/>
      <c r="HN57" s="18"/>
      <c r="HO57" s="18"/>
      <c r="HP57" s="18"/>
      <c r="HQ57" s="18"/>
      <c r="HR57" s="18"/>
      <c r="HS57" s="18"/>
      <c r="HT57" s="18"/>
      <c r="HU57" s="18"/>
      <c r="HV57" s="18"/>
      <c r="HW57" s="18"/>
      <c r="HX57" s="18"/>
      <c r="HY57" s="18"/>
      <c r="HZ57" s="18"/>
      <c r="IA57" s="18"/>
      <c r="IB57" s="18"/>
      <c r="IC57" s="18"/>
      <c r="ID57" s="18"/>
      <c r="IE57" s="18"/>
      <c r="IF57" s="18"/>
      <c r="IG57" s="18"/>
      <c r="IH57" s="18"/>
      <c r="II57" s="18"/>
      <c r="IJ57" s="18"/>
      <c r="IK57" s="18"/>
      <c r="IL57" s="18"/>
      <c r="IM57" s="18"/>
      <c r="IN57" s="18"/>
      <c r="IO57" s="18"/>
      <c r="IP57" s="18"/>
      <c r="IQ57" s="18"/>
      <c r="IR57" s="18"/>
      <c r="IS57" s="18"/>
      <c r="IT57" s="18"/>
      <c r="IU57" s="18"/>
    </row>
    <row r="58" spans="1:255" x14ac:dyDescent="0.25">
      <c r="C58" s="15"/>
      <c r="E58" s="15"/>
      <c r="F58" s="15"/>
    </row>
    <row r="59" spans="1:255" x14ac:dyDescent="0.25">
      <c r="C59" s="15"/>
      <c r="E59" s="15"/>
      <c r="F59" s="15"/>
    </row>
    <row r="60" spans="1:255" x14ac:dyDescent="0.25">
      <c r="C60" s="15"/>
      <c r="E60" s="15"/>
      <c r="F60" s="15"/>
    </row>
    <row r="61" spans="1:255" x14ac:dyDescent="0.25">
      <c r="A61" s="15"/>
      <c r="C61" s="15"/>
      <c r="E61" s="15"/>
      <c r="F61" s="15"/>
    </row>
    <row r="62" spans="1:255" x14ac:dyDescent="0.25">
      <c r="A62" s="15"/>
      <c r="C62" s="15"/>
      <c r="E62" s="15"/>
      <c r="F62" s="15"/>
    </row>
    <row r="63" spans="1:255" x14ac:dyDescent="0.25">
      <c r="A63" s="15"/>
    </row>
    <row r="64" spans="1:255" x14ac:dyDescent="0.25">
      <c r="A64" s="15"/>
    </row>
    <row r="65" spans="1:6" x14ac:dyDescent="0.25">
      <c r="A65" s="15"/>
    </row>
    <row r="76" spans="1:6" x14ac:dyDescent="0.25">
      <c r="A76" s="15"/>
    </row>
    <row r="77" spans="1:6" ht="16.5" customHeight="1" x14ac:dyDescent="0.25">
      <c r="A77" s="15"/>
    </row>
    <row r="78" spans="1:6" ht="16.5" customHeight="1" x14ac:dyDescent="0.25">
      <c r="A78" s="15"/>
      <c r="C78" s="15"/>
      <c r="E78" s="15"/>
      <c r="F78" s="15"/>
    </row>
    <row r="79" spans="1:6" ht="16.5" customHeight="1" x14ac:dyDescent="0.25">
      <c r="A79" s="15"/>
      <c r="C79" s="15"/>
      <c r="E79" s="15"/>
      <c r="F79" s="15"/>
    </row>
    <row r="80" spans="1:6" ht="16.5" customHeight="1" x14ac:dyDescent="0.25">
      <c r="A80" s="15"/>
      <c r="C80" s="15"/>
      <c r="E80" s="15"/>
      <c r="F80" s="15"/>
    </row>
    <row r="81" spans="1:6" ht="16.5" customHeight="1" x14ac:dyDescent="0.25">
      <c r="A81" s="15"/>
      <c r="C81" s="15"/>
      <c r="E81" s="15"/>
      <c r="F81" s="15"/>
    </row>
    <row r="82" spans="1:6" x14ac:dyDescent="0.25">
      <c r="A82" s="15"/>
      <c r="C82" s="15"/>
      <c r="E82" s="15"/>
      <c r="F82" s="15"/>
    </row>
  </sheetData>
  <mergeCells count="12">
    <mergeCell ref="I26:I27"/>
    <mergeCell ref="H25:I25"/>
    <mergeCell ref="E3:F3"/>
    <mergeCell ref="A1:F1"/>
    <mergeCell ref="A2:F2"/>
    <mergeCell ref="H26:H27"/>
    <mergeCell ref="D5:D11"/>
    <mergeCell ref="E5:E11"/>
    <mergeCell ref="F5:F11"/>
    <mergeCell ref="D19:D24"/>
    <mergeCell ref="E19:E24"/>
    <mergeCell ref="F19:F24"/>
  </mergeCells>
  <hyperlinks>
    <hyperlink ref="C7" r:id="rId1" display="https://grouper.ieee.org/groups/802/15/pub/Meeting_Plan.html" xr:uid="{FEB783B3-ECBE-4454-8F66-D27B3B4F6F2D}"/>
    <hyperlink ref="C6" r:id="rId2" display="http://grouper.ieee.org/groups/802/15/calendar.html" xr:uid="{11C00982-BCAD-49F6-864A-1466BAE98358}"/>
  </hyperlinks>
  <pageMargins left="0.7" right="0.7" top="0.75" bottom="0.75" header="0.3" footer="0.3"/>
  <pageSetup orientation="portrait" horizontalDpi="300" verticalDpi="300" r:id="rId3"/>
  <ignoredErrors>
    <ignoredError sqref="A47:A52 A14:A15 A17:A25 A4:A1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5721D-CDAE-4B16-B20D-8219733EC3D1}">
  <dimension ref="A1:AH71"/>
  <sheetViews>
    <sheetView tabSelected="1" zoomScale="70" zoomScaleNormal="70" workbookViewId="0">
      <pane xSplit="1" ySplit="7" topLeftCell="B8" activePane="bottomRight" state="frozen"/>
      <selection pane="topRight" activeCell="F1" sqref="F1"/>
      <selection pane="bottomLeft" activeCell="A9" sqref="A9"/>
      <selection pane="bottomRight" activeCell="A2" sqref="A2:A4"/>
    </sheetView>
  </sheetViews>
  <sheetFormatPr defaultColWidth="7.83203125" defaultRowHeight="13" x14ac:dyDescent="0.3"/>
  <cols>
    <col min="1" max="1" width="11.83203125" style="1" customWidth="1"/>
    <col min="2" max="19" width="5.08203125" style="1" customWidth="1"/>
    <col min="20" max="25" width="3.08203125" style="1" customWidth="1"/>
    <col min="26" max="248" width="7.83203125" style="1"/>
    <col min="249" max="249" width="0.33203125" style="1" customWidth="1"/>
    <col min="250" max="250" width="9.75" style="1" customWidth="1"/>
    <col min="251" max="251" width="0.33203125" style="1" customWidth="1"/>
    <col min="252" max="252" width="7" style="1" customWidth="1"/>
    <col min="253" max="253" width="5" style="1" customWidth="1"/>
    <col min="254" max="254" width="0.33203125" style="1" customWidth="1"/>
    <col min="255" max="259" width="4.83203125" style="1" customWidth="1"/>
    <col min="260" max="260" width="0.33203125" style="1" customWidth="1"/>
    <col min="261" max="265" width="4.83203125" style="1" customWidth="1"/>
    <col min="266" max="266" width="0.33203125" style="1" customWidth="1"/>
    <col min="267" max="271" width="4.83203125" style="1" customWidth="1"/>
    <col min="272" max="272" width="0.33203125" style="1" customWidth="1"/>
    <col min="273" max="277" width="4.83203125" style="1" customWidth="1"/>
    <col min="278" max="278" width="0.33203125" style="1" customWidth="1"/>
    <col min="279" max="281" width="4" style="1" customWidth="1"/>
    <col min="282" max="282" width="0.33203125" style="1" customWidth="1"/>
    <col min="283" max="504" width="7.83203125" style="1"/>
    <col min="505" max="505" width="0.33203125" style="1" customWidth="1"/>
    <col min="506" max="506" width="9.75" style="1" customWidth="1"/>
    <col min="507" max="507" width="0.33203125" style="1" customWidth="1"/>
    <col min="508" max="508" width="7" style="1" customWidth="1"/>
    <col min="509" max="509" width="5" style="1" customWidth="1"/>
    <col min="510" max="510" width="0.33203125" style="1" customWidth="1"/>
    <col min="511" max="515" width="4.83203125" style="1" customWidth="1"/>
    <col min="516" max="516" width="0.33203125" style="1" customWidth="1"/>
    <col min="517" max="521" width="4.83203125" style="1" customWidth="1"/>
    <col min="522" max="522" width="0.33203125" style="1" customWidth="1"/>
    <col min="523" max="527" width="4.83203125" style="1" customWidth="1"/>
    <col min="528" max="528" width="0.33203125" style="1" customWidth="1"/>
    <col min="529" max="533" width="4.83203125" style="1" customWidth="1"/>
    <col min="534" max="534" width="0.33203125" style="1" customWidth="1"/>
    <col min="535" max="537" width="4" style="1" customWidth="1"/>
    <col min="538" max="538" width="0.33203125" style="1" customWidth="1"/>
    <col min="539" max="760" width="7.83203125" style="1"/>
    <col min="761" max="761" width="0.33203125" style="1" customWidth="1"/>
    <col min="762" max="762" width="9.75" style="1" customWidth="1"/>
    <col min="763" max="763" width="0.33203125" style="1" customWidth="1"/>
    <col min="764" max="764" width="7" style="1" customWidth="1"/>
    <col min="765" max="765" width="5" style="1" customWidth="1"/>
    <col min="766" max="766" width="0.33203125" style="1" customWidth="1"/>
    <col min="767" max="771" width="4.83203125" style="1" customWidth="1"/>
    <col min="772" max="772" width="0.33203125" style="1" customWidth="1"/>
    <col min="773" max="777" width="4.83203125" style="1" customWidth="1"/>
    <col min="778" max="778" width="0.33203125" style="1" customWidth="1"/>
    <col min="779" max="783" width="4.83203125" style="1" customWidth="1"/>
    <col min="784" max="784" width="0.33203125" style="1" customWidth="1"/>
    <col min="785" max="789" width="4.83203125" style="1" customWidth="1"/>
    <col min="790" max="790" width="0.33203125" style="1" customWidth="1"/>
    <col min="791" max="793" width="4" style="1" customWidth="1"/>
    <col min="794" max="794" width="0.33203125" style="1" customWidth="1"/>
    <col min="795" max="1016" width="7.83203125" style="1"/>
    <col min="1017" max="1017" width="0.33203125" style="1" customWidth="1"/>
    <col min="1018" max="1018" width="9.75" style="1" customWidth="1"/>
    <col min="1019" max="1019" width="0.33203125" style="1" customWidth="1"/>
    <col min="1020" max="1020" width="7" style="1" customWidth="1"/>
    <col min="1021" max="1021" width="5" style="1" customWidth="1"/>
    <col min="1022" max="1022" width="0.33203125" style="1" customWidth="1"/>
    <col min="1023" max="1027" width="4.83203125" style="1" customWidth="1"/>
    <col min="1028" max="1028" width="0.33203125" style="1" customWidth="1"/>
    <col min="1029" max="1033" width="4.83203125" style="1" customWidth="1"/>
    <col min="1034" max="1034" width="0.33203125" style="1" customWidth="1"/>
    <col min="1035" max="1039" width="4.83203125" style="1" customWidth="1"/>
    <col min="1040" max="1040" width="0.33203125" style="1" customWidth="1"/>
    <col min="1041" max="1045" width="4.83203125" style="1" customWidth="1"/>
    <col min="1046" max="1046" width="0.33203125" style="1" customWidth="1"/>
    <col min="1047" max="1049" width="4" style="1" customWidth="1"/>
    <col min="1050" max="1050" width="0.33203125" style="1" customWidth="1"/>
    <col min="1051" max="1272" width="7.83203125" style="1"/>
    <col min="1273" max="1273" width="0.33203125" style="1" customWidth="1"/>
    <col min="1274" max="1274" width="9.75" style="1" customWidth="1"/>
    <col min="1275" max="1275" width="0.33203125" style="1" customWidth="1"/>
    <col min="1276" max="1276" width="7" style="1" customWidth="1"/>
    <col min="1277" max="1277" width="5" style="1" customWidth="1"/>
    <col min="1278" max="1278" width="0.33203125" style="1" customWidth="1"/>
    <col min="1279" max="1283" width="4.83203125" style="1" customWidth="1"/>
    <col min="1284" max="1284" width="0.33203125" style="1" customWidth="1"/>
    <col min="1285" max="1289" width="4.83203125" style="1" customWidth="1"/>
    <col min="1290" max="1290" width="0.33203125" style="1" customWidth="1"/>
    <col min="1291" max="1295" width="4.83203125" style="1" customWidth="1"/>
    <col min="1296" max="1296" width="0.33203125" style="1" customWidth="1"/>
    <col min="1297" max="1301" width="4.83203125" style="1" customWidth="1"/>
    <col min="1302" max="1302" width="0.33203125" style="1" customWidth="1"/>
    <col min="1303" max="1305" width="4" style="1" customWidth="1"/>
    <col min="1306" max="1306" width="0.33203125" style="1" customWidth="1"/>
    <col min="1307" max="1528" width="7.83203125" style="1"/>
    <col min="1529" max="1529" width="0.33203125" style="1" customWidth="1"/>
    <col min="1530" max="1530" width="9.75" style="1" customWidth="1"/>
    <col min="1531" max="1531" width="0.33203125" style="1" customWidth="1"/>
    <col min="1532" max="1532" width="7" style="1" customWidth="1"/>
    <col min="1533" max="1533" width="5" style="1" customWidth="1"/>
    <col min="1534" max="1534" width="0.33203125" style="1" customWidth="1"/>
    <col min="1535" max="1539" width="4.83203125" style="1" customWidth="1"/>
    <col min="1540" max="1540" width="0.33203125" style="1" customWidth="1"/>
    <col min="1541" max="1545" width="4.83203125" style="1" customWidth="1"/>
    <col min="1546" max="1546" width="0.33203125" style="1" customWidth="1"/>
    <col min="1547" max="1551" width="4.83203125" style="1" customWidth="1"/>
    <col min="1552" max="1552" width="0.33203125" style="1" customWidth="1"/>
    <col min="1553" max="1557" width="4.83203125" style="1" customWidth="1"/>
    <col min="1558" max="1558" width="0.33203125" style="1" customWidth="1"/>
    <col min="1559" max="1561" width="4" style="1" customWidth="1"/>
    <col min="1562" max="1562" width="0.33203125" style="1" customWidth="1"/>
    <col min="1563" max="1784" width="7.83203125" style="1"/>
    <col min="1785" max="1785" width="0.33203125" style="1" customWidth="1"/>
    <col min="1786" max="1786" width="9.75" style="1" customWidth="1"/>
    <col min="1787" max="1787" width="0.33203125" style="1" customWidth="1"/>
    <col min="1788" max="1788" width="7" style="1" customWidth="1"/>
    <col min="1789" max="1789" width="5" style="1" customWidth="1"/>
    <col min="1790" max="1790" width="0.33203125" style="1" customWidth="1"/>
    <col min="1791" max="1795" width="4.83203125" style="1" customWidth="1"/>
    <col min="1796" max="1796" width="0.33203125" style="1" customWidth="1"/>
    <col min="1797" max="1801" width="4.83203125" style="1" customWidth="1"/>
    <col min="1802" max="1802" width="0.33203125" style="1" customWidth="1"/>
    <col min="1803" max="1807" width="4.83203125" style="1" customWidth="1"/>
    <col min="1808" max="1808" width="0.33203125" style="1" customWidth="1"/>
    <col min="1809" max="1813" width="4.83203125" style="1" customWidth="1"/>
    <col min="1814" max="1814" width="0.33203125" style="1" customWidth="1"/>
    <col min="1815" max="1817" width="4" style="1" customWidth="1"/>
    <col min="1818" max="1818" width="0.33203125" style="1" customWidth="1"/>
    <col min="1819" max="2040" width="7.83203125" style="1"/>
    <col min="2041" max="2041" width="0.33203125" style="1" customWidth="1"/>
    <col min="2042" max="2042" width="9.75" style="1" customWidth="1"/>
    <col min="2043" max="2043" width="0.33203125" style="1" customWidth="1"/>
    <col min="2044" max="2044" width="7" style="1" customWidth="1"/>
    <col min="2045" max="2045" width="5" style="1" customWidth="1"/>
    <col min="2046" max="2046" width="0.33203125" style="1" customWidth="1"/>
    <col min="2047" max="2051" width="4.83203125" style="1" customWidth="1"/>
    <col min="2052" max="2052" width="0.33203125" style="1" customWidth="1"/>
    <col min="2053" max="2057" width="4.83203125" style="1" customWidth="1"/>
    <col min="2058" max="2058" width="0.33203125" style="1" customWidth="1"/>
    <col min="2059" max="2063" width="4.83203125" style="1" customWidth="1"/>
    <col min="2064" max="2064" width="0.33203125" style="1" customWidth="1"/>
    <col min="2065" max="2069" width="4.83203125" style="1" customWidth="1"/>
    <col min="2070" max="2070" width="0.33203125" style="1" customWidth="1"/>
    <col min="2071" max="2073" width="4" style="1" customWidth="1"/>
    <col min="2074" max="2074" width="0.33203125" style="1" customWidth="1"/>
    <col min="2075" max="2296" width="7.83203125" style="1"/>
    <col min="2297" max="2297" width="0.33203125" style="1" customWidth="1"/>
    <col min="2298" max="2298" width="9.75" style="1" customWidth="1"/>
    <col min="2299" max="2299" width="0.33203125" style="1" customWidth="1"/>
    <col min="2300" max="2300" width="7" style="1" customWidth="1"/>
    <col min="2301" max="2301" width="5" style="1" customWidth="1"/>
    <col min="2302" max="2302" width="0.33203125" style="1" customWidth="1"/>
    <col min="2303" max="2307" width="4.83203125" style="1" customWidth="1"/>
    <col min="2308" max="2308" width="0.33203125" style="1" customWidth="1"/>
    <col min="2309" max="2313" width="4.83203125" style="1" customWidth="1"/>
    <col min="2314" max="2314" width="0.33203125" style="1" customWidth="1"/>
    <col min="2315" max="2319" width="4.83203125" style="1" customWidth="1"/>
    <col min="2320" max="2320" width="0.33203125" style="1" customWidth="1"/>
    <col min="2321" max="2325" width="4.83203125" style="1" customWidth="1"/>
    <col min="2326" max="2326" width="0.33203125" style="1" customWidth="1"/>
    <col min="2327" max="2329" width="4" style="1" customWidth="1"/>
    <col min="2330" max="2330" width="0.33203125" style="1" customWidth="1"/>
    <col min="2331" max="2552" width="7.83203125" style="1"/>
    <col min="2553" max="2553" width="0.33203125" style="1" customWidth="1"/>
    <col min="2554" max="2554" width="9.75" style="1" customWidth="1"/>
    <col min="2555" max="2555" width="0.33203125" style="1" customWidth="1"/>
    <col min="2556" max="2556" width="7" style="1" customWidth="1"/>
    <col min="2557" max="2557" width="5" style="1" customWidth="1"/>
    <col min="2558" max="2558" width="0.33203125" style="1" customWidth="1"/>
    <col min="2559" max="2563" width="4.83203125" style="1" customWidth="1"/>
    <col min="2564" max="2564" width="0.33203125" style="1" customWidth="1"/>
    <col min="2565" max="2569" width="4.83203125" style="1" customWidth="1"/>
    <col min="2570" max="2570" width="0.33203125" style="1" customWidth="1"/>
    <col min="2571" max="2575" width="4.83203125" style="1" customWidth="1"/>
    <col min="2576" max="2576" width="0.33203125" style="1" customWidth="1"/>
    <col min="2577" max="2581" width="4.83203125" style="1" customWidth="1"/>
    <col min="2582" max="2582" width="0.33203125" style="1" customWidth="1"/>
    <col min="2583" max="2585" width="4" style="1" customWidth="1"/>
    <col min="2586" max="2586" width="0.33203125" style="1" customWidth="1"/>
    <col min="2587" max="2808" width="7.83203125" style="1"/>
    <col min="2809" max="2809" width="0.33203125" style="1" customWidth="1"/>
    <col min="2810" max="2810" width="9.75" style="1" customWidth="1"/>
    <col min="2811" max="2811" width="0.33203125" style="1" customWidth="1"/>
    <col min="2812" max="2812" width="7" style="1" customWidth="1"/>
    <col min="2813" max="2813" width="5" style="1" customWidth="1"/>
    <col min="2814" max="2814" width="0.33203125" style="1" customWidth="1"/>
    <col min="2815" max="2819" width="4.83203125" style="1" customWidth="1"/>
    <col min="2820" max="2820" width="0.33203125" style="1" customWidth="1"/>
    <col min="2821" max="2825" width="4.83203125" style="1" customWidth="1"/>
    <col min="2826" max="2826" width="0.33203125" style="1" customWidth="1"/>
    <col min="2827" max="2831" width="4.83203125" style="1" customWidth="1"/>
    <col min="2832" max="2832" width="0.33203125" style="1" customWidth="1"/>
    <col min="2833" max="2837" width="4.83203125" style="1" customWidth="1"/>
    <col min="2838" max="2838" width="0.33203125" style="1" customWidth="1"/>
    <col min="2839" max="2841" width="4" style="1" customWidth="1"/>
    <col min="2842" max="2842" width="0.33203125" style="1" customWidth="1"/>
    <col min="2843" max="3064" width="7.83203125" style="1"/>
    <col min="3065" max="3065" width="0.33203125" style="1" customWidth="1"/>
    <col min="3066" max="3066" width="9.75" style="1" customWidth="1"/>
    <col min="3067" max="3067" width="0.33203125" style="1" customWidth="1"/>
    <col min="3068" max="3068" width="7" style="1" customWidth="1"/>
    <col min="3069" max="3069" width="5" style="1" customWidth="1"/>
    <col min="3070" max="3070" width="0.33203125" style="1" customWidth="1"/>
    <col min="3071" max="3075" width="4.83203125" style="1" customWidth="1"/>
    <col min="3076" max="3076" width="0.33203125" style="1" customWidth="1"/>
    <col min="3077" max="3081" width="4.83203125" style="1" customWidth="1"/>
    <col min="3082" max="3082" width="0.33203125" style="1" customWidth="1"/>
    <col min="3083" max="3087" width="4.83203125" style="1" customWidth="1"/>
    <col min="3088" max="3088" width="0.33203125" style="1" customWidth="1"/>
    <col min="3089" max="3093" width="4.83203125" style="1" customWidth="1"/>
    <col min="3094" max="3094" width="0.33203125" style="1" customWidth="1"/>
    <col min="3095" max="3097" width="4" style="1" customWidth="1"/>
    <col min="3098" max="3098" width="0.33203125" style="1" customWidth="1"/>
    <col min="3099" max="3320" width="7.83203125" style="1"/>
    <col min="3321" max="3321" width="0.33203125" style="1" customWidth="1"/>
    <col min="3322" max="3322" width="9.75" style="1" customWidth="1"/>
    <col min="3323" max="3323" width="0.33203125" style="1" customWidth="1"/>
    <col min="3324" max="3324" width="7" style="1" customWidth="1"/>
    <col min="3325" max="3325" width="5" style="1" customWidth="1"/>
    <col min="3326" max="3326" width="0.33203125" style="1" customWidth="1"/>
    <col min="3327" max="3331" width="4.83203125" style="1" customWidth="1"/>
    <col min="3332" max="3332" width="0.33203125" style="1" customWidth="1"/>
    <col min="3333" max="3337" width="4.83203125" style="1" customWidth="1"/>
    <col min="3338" max="3338" width="0.33203125" style="1" customWidth="1"/>
    <col min="3339" max="3343" width="4.83203125" style="1" customWidth="1"/>
    <col min="3344" max="3344" width="0.33203125" style="1" customWidth="1"/>
    <col min="3345" max="3349" width="4.83203125" style="1" customWidth="1"/>
    <col min="3350" max="3350" width="0.33203125" style="1" customWidth="1"/>
    <col min="3351" max="3353" width="4" style="1" customWidth="1"/>
    <col min="3354" max="3354" width="0.33203125" style="1" customWidth="1"/>
    <col min="3355" max="3576" width="7.83203125" style="1"/>
    <col min="3577" max="3577" width="0.33203125" style="1" customWidth="1"/>
    <col min="3578" max="3578" width="9.75" style="1" customWidth="1"/>
    <col min="3579" max="3579" width="0.33203125" style="1" customWidth="1"/>
    <col min="3580" max="3580" width="7" style="1" customWidth="1"/>
    <col min="3581" max="3581" width="5" style="1" customWidth="1"/>
    <col min="3582" max="3582" width="0.33203125" style="1" customWidth="1"/>
    <col min="3583" max="3587" width="4.83203125" style="1" customWidth="1"/>
    <col min="3588" max="3588" width="0.33203125" style="1" customWidth="1"/>
    <col min="3589" max="3593" width="4.83203125" style="1" customWidth="1"/>
    <col min="3594" max="3594" width="0.33203125" style="1" customWidth="1"/>
    <col min="3595" max="3599" width="4.83203125" style="1" customWidth="1"/>
    <col min="3600" max="3600" width="0.33203125" style="1" customWidth="1"/>
    <col min="3601" max="3605" width="4.83203125" style="1" customWidth="1"/>
    <col min="3606" max="3606" width="0.33203125" style="1" customWidth="1"/>
    <col min="3607" max="3609" width="4" style="1" customWidth="1"/>
    <col min="3610" max="3610" width="0.33203125" style="1" customWidth="1"/>
    <col min="3611" max="3832" width="7.83203125" style="1"/>
    <col min="3833" max="3833" width="0.33203125" style="1" customWidth="1"/>
    <col min="3834" max="3834" width="9.75" style="1" customWidth="1"/>
    <col min="3835" max="3835" width="0.33203125" style="1" customWidth="1"/>
    <col min="3836" max="3836" width="7" style="1" customWidth="1"/>
    <col min="3837" max="3837" width="5" style="1" customWidth="1"/>
    <col min="3838" max="3838" width="0.33203125" style="1" customWidth="1"/>
    <col min="3839" max="3843" width="4.83203125" style="1" customWidth="1"/>
    <col min="3844" max="3844" width="0.33203125" style="1" customWidth="1"/>
    <col min="3845" max="3849" width="4.83203125" style="1" customWidth="1"/>
    <col min="3850" max="3850" width="0.33203125" style="1" customWidth="1"/>
    <col min="3851" max="3855" width="4.83203125" style="1" customWidth="1"/>
    <col min="3856" max="3856" width="0.33203125" style="1" customWidth="1"/>
    <col min="3857" max="3861" width="4.83203125" style="1" customWidth="1"/>
    <col min="3862" max="3862" width="0.33203125" style="1" customWidth="1"/>
    <col min="3863" max="3865" width="4" style="1" customWidth="1"/>
    <col min="3866" max="3866" width="0.33203125" style="1" customWidth="1"/>
    <col min="3867" max="4088" width="7.83203125" style="1"/>
    <col min="4089" max="4089" width="0.33203125" style="1" customWidth="1"/>
    <col min="4090" max="4090" width="9.75" style="1" customWidth="1"/>
    <col min="4091" max="4091" width="0.33203125" style="1" customWidth="1"/>
    <col min="4092" max="4092" width="7" style="1" customWidth="1"/>
    <col min="4093" max="4093" width="5" style="1" customWidth="1"/>
    <col min="4094" max="4094" width="0.33203125" style="1" customWidth="1"/>
    <col min="4095" max="4099" width="4.83203125" style="1" customWidth="1"/>
    <col min="4100" max="4100" width="0.33203125" style="1" customWidth="1"/>
    <col min="4101" max="4105" width="4.83203125" style="1" customWidth="1"/>
    <col min="4106" max="4106" width="0.33203125" style="1" customWidth="1"/>
    <col min="4107" max="4111" width="4.83203125" style="1" customWidth="1"/>
    <col min="4112" max="4112" width="0.33203125" style="1" customWidth="1"/>
    <col min="4113" max="4117" width="4.83203125" style="1" customWidth="1"/>
    <col min="4118" max="4118" width="0.33203125" style="1" customWidth="1"/>
    <col min="4119" max="4121" width="4" style="1" customWidth="1"/>
    <col min="4122" max="4122" width="0.33203125" style="1" customWidth="1"/>
    <col min="4123" max="4344" width="7.83203125" style="1"/>
    <col min="4345" max="4345" width="0.33203125" style="1" customWidth="1"/>
    <col min="4346" max="4346" width="9.75" style="1" customWidth="1"/>
    <col min="4347" max="4347" width="0.33203125" style="1" customWidth="1"/>
    <col min="4348" max="4348" width="7" style="1" customWidth="1"/>
    <col min="4349" max="4349" width="5" style="1" customWidth="1"/>
    <col min="4350" max="4350" width="0.33203125" style="1" customWidth="1"/>
    <col min="4351" max="4355" width="4.83203125" style="1" customWidth="1"/>
    <col min="4356" max="4356" width="0.33203125" style="1" customWidth="1"/>
    <col min="4357" max="4361" width="4.83203125" style="1" customWidth="1"/>
    <col min="4362" max="4362" width="0.33203125" style="1" customWidth="1"/>
    <col min="4363" max="4367" width="4.83203125" style="1" customWidth="1"/>
    <col min="4368" max="4368" width="0.33203125" style="1" customWidth="1"/>
    <col min="4369" max="4373" width="4.83203125" style="1" customWidth="1"/>
    <col min="4374" max="4374" width="0.33203125" style="1" customWidth="1"/>
    <col min="4375" max="4377" width="4" style="1" customWidth="1"/>
    <col min="4378" max="4378" width="0.33203125" style="1" customWidth="1"/>
    <col min="4379" max="4600" width="7.83203125" style="1"/>
    <col min="4601" max="4601" width="0.33203125" style="1" customWidth="1"/>
    <col min="4602" max="4602" width="9.75" style="1" customWidth="1"/>
    <col min="4603" max="4603" width="0.33203125" style="1" customWidth="1"/>
    <col min="4604" max="4604" width="7" style="1" customWidth="1"/>
    <col min="4605" max="4605" width="5" style="1" customWidth="1"/>
    <col min="4606" max="4606" width="0.33203125" style="1" customWidth="1"/>
    <col min="4607" max="4611" width="4.83203125" style="1" customWidth="1"/>
    <col min="4612" max="4612" width="0.33203125" style="1" customWidth="1"/>
    <col min="4613" max="4617" width="4.83203125" style="1" customWidth="1"/>
    <col min="4618" max="4618" width="0.33203125" style="1" customWidth="1"/>
    <col min="4619" max="4623" width="4.83203125" style="1" customWidth="1"/>
    <col min="4624" max="4624" width="0.33203125" style="1" customWidth="1"/>
    <col min="4625" max="4629" width="4.83203125" style="1" customWidth="1"/>
    <col min="4630" max="4630" width="0.33203125" style="1" customWidth="1"/>
    <col min="4631" max="4633" width="4" style="1" customWidth="1"/>
    <col min="4634" max="4634" width="0.33203125" style="1" customWidth="1"/>
    <col min="4635" max="4856" width="7.83203125" style="1"/>
    <col min="4857" max="4857" width="0.33203125" style="1" customWidth="1"/>
    <col min="4858" max="4858" width="9.75" style="1" customWidth="1"/>
    <col min="4859" max="4859" width="0.33203125" style="1" customWidth="1"/>
    <col min="4860" max="4860" width="7" style="1" customWidth="1"/>
    <col min="4861" max="4861" width="5" style="1" customWidth="1"/>
    <col min="4862" max="4862" width="0.33203125" style="1" customWidth="1"/>
    <col min="4863" max="4867" width="4.83203125" style="1" customWidth="1"/>
    <col min="4868" max="4868" width="0.33203125" style="1" customWidth="1"/>
    <col min="4869" max="4873" width="4.83203125" style="1" customWidth="1"/>
    <col min="4874" max="4874" width="0.33203125" style="1" customWidth="1"/>
    <col min="4875" max="4879" width="4.83203125" style="1" customWidth="1"/>
    <col min="4880" max="4880" width="0.33203125" style="1" customWidth="1"/>
    <col min="4881" max="4885" width="4.83203125" style="1" customWidth="1"/>
    <col min="4886" max="4886" width="0.33203125" style="1" customWidth="1"/>
    <col min="4887" max="4889" width="4" style="1" customWidth="1"/>
    <col min="4890" max="4890" width="0.33203125" style="1" customWidth="1"/>
    <col min="4891" max="5112" width="7.83203125" style="1"/>
    <col min="5113" max="5113" width="0.33203125" style="1" customWidth="1"/>
    <col min="5114" max="5114" width="9.75" style="1" customWidth="1"/>
    <col min="5115" max="5115" width="0.33203125" style="1" customWidth="1"/>
    <col min="5116" max="5116" width="7" style="1" customWidth="1"/>
    <col min="5117" max="5117" width="5" style="1" customWidth="1"/>
    <col min="5118" max="5118" width="0.33203125" style="1" customWidth="1"/>
    <col min="5119" max="5123" width="4.83203125" style="1" customWidth="1"/>
    <col min="5124" max="5124" width="0.33203125" style="1" customWidth="1"/>
    <col min="5125" max="5129" width="4.83203125" style="1" customWidth="1"/>
    <col min="5130" max="5130" width="0.33203125" style="1" customWidth="1"/>
    <col min="5131" max="5135" width="4.83203125" style="1" customWidth="1"/>
    <col min="5136" max="5136" width="0.33203125" style="1" customWidth="1"/>
    <col min="5137" max="5141" width="4.83203125" style="1" customWidth="1"/>
    <col min="5142" max="5142" width="0.33203125" style="1" customWidth="1"/>
    <col min="5143" max="5145" width="4" style="1" customWidth="1"/>
    <col min="5146" max="5146" width="0.33203125" style="1" customWidth="1"/>
    <col min="5147" max="5368" width="7.83203125" style="1"/>
    <col min="5369" max="5369" width="0.33203125" style="1" customWidth="1"/>
    <col min="5370" max="5370" width="9.75" style="1" customWidth="1"/>
    <col min="5371" max="5371" width="0.33203125" style="1" customWidth="1"/>
    <col min="5372" max="5372" width="7" style="1" customWidth="1"/>
    <col min="5373" max="5373" width="5" style="1" customWidth="1"/>
    <col min="5374" max="5374" width="0.33203125" style="1" customWidth="1"/>
    <col min="5375" max="5379" width="4.83203125" style="1" customWidth="1"/>
    <col min="5380" max="5380" width="0.33203125" style="1" customWidth="1"/>
    <col min="5381" max="5385" width="4.83203125" style="1" customWidth="1"/>
    <col min="5386" max="5386" width="0.33203125" style="1" customWidth="1"/>
    <col min="5387" max="5391" width="4.83203125" style="1" customWidth="1"/>
    <col min="5392" max="5392" width="0.33203125" style="1" customWidth="1"/>
    <col min="5393" max="5397" width="4.83203125" style="1" customWidth="1"/>
    <col min="5398" max="5398" width="0.33203125" style="1" customWidth="1"/>
    <col min="5399" max="5401" width="4" style="1" customWidth="1"/>
    <col min="5402" max="5402" width="0.33203125" style="1" customWidth="1"/>
    <col min="5403" max="5624" width="7.83203125" style="1"/>
    <col min="5625" max="5625" width="0.33203125" style="1" customWidth="1"/>
    <col min="5626" max="5626" width="9.75" style="1" customWidth="1"/>
    <col min="5627" max="5627" width="0.33203125" style="1" customWidth="1"/>
    <col min="5628" max="5628" width="7" style="1" customWidth="1"/>
    <col min="5629" max="5629" width="5" style="1" customWidth="1"/>
    <col min="5630" max="5630" width="0.33203125" style="1" customWidth="1"/>
    <col min="5631" max="5635" width="4.83203125" style="1" customWidth="1"/>
    <col min="5636" max="5636" width="0.33203125" style="1" customWidth="1"/>
    <col min="5637" max="5641" width="4.83203125" style="1" customWidth="1"/>
    <col min="5642" max="5642" width="0.33203125" style="1" customWidth="1"/>
    <col min="5643" max="5647" width="4.83203125" style="1" customWidth="1"/>
    <col min="5648" max="5648" width="0.33203125" style="1" customWidth="1"/>
    <col min="5649" max="5653" width="4.83203125" style="1" customWidth="1"/>
    <col min="5654" max="5654" width="0.33203125" style="1" customWidth="1"/>
    <col min="5655" max="5657" width="4" style="1" customWidth="1"/>
    <col min="5658" max="5658" width="0.33203125" style="1" customWidth="1"/>
    <col min="5659" max="5880" width="7.83203125" style="1"/>
    <col min="5881" max="5881" width="0.33203125" style="1" customWidth="1"/>
    <col min="5882" max="5882" width="9.75" style="1" customWidth="1"/>
    <col min="5883" max="5883" width="0.33203125" style="1" customWidth="1"/>
    <col min="5884" max="5884" width="7" style="1" customWidth="1"/>
    <col min="5885" max="5885" width="5" style="1" customWidth="1"/>
    <col min="5886" max="5886" width="0.33203125" style="1" customWidth="1"/>
    <col min="5887" max="5891" width="4.83203125" style="1" customWidth="1"/>
    <col min="5892" max="5892" width="0.33203125" style="1" customWidth="1"/>
    <col min="5893" max="5897" width="4.83203125" style="1" customWidth="1"/>
    <col min="5898" max="5898" width="0.33203125" style="1" customWidth="1"/>
    <col min="5899" max="5903" width="4.83203125" style="1" customWidth="1"/>
    <col min="5904" max="5904" width="0.33203125" style="1" customWidth="1"/>
    <col min="5905" max="5909" width="4.83203125" style="1" customWidth="1"/>
    <col min="5910" max="5910" width="0.33203125" style="1" customWidth="1"/>
    <col min="5911" max="5913" width="4" style="1" customWidth="1"/>
    <col min="5914" max="5914" width="0.33203125" style="1" customWidth="1"/>
    <col min="5915" max="6136" width="7.83203125" style="1"/>
    <col min="6137" max="6137" width="0.33203125" style="1" customWidth="1"/>
    <col min="6138" max="6138" width="9.75" style="1" customWidth="1"/>
    <col min="6139" max="6139" width="0.33203125" style="1" customWidth="1"/>
    <col min="6140" max="6140" width="7" style="1" customWidth="1"/>
    <col min="6141" max="6141" width="5" style="1" customWidth="1"/>
    <col min="6142" max="6142" width="0.33203125" style="1" customWidth="1"/>
    <col min="6143" max="6147" width="4.83203125" style="1" customWidth="1"/>
    <col min="6148" max="6148" width="0.33203125" style="1" customWidth="1"/>
    <col min="6149" max="6153" width="4.83203125" style="1" customWidth="1"/>
    <col min="6154" max="6154" width="0.33203125" style="1" customWidth="1"/>
    <col min="6155" max="6159" width="4.83203125" style="1" customWidth="1"/>
    <col min="6160" max="6160" width="0.33203125" style="1" customWidth="1"/>
    <col min="6161" max="6165" width="4.83203125" style="1" customWidth="1"/>
    <col min="6166" max="6166" width="0.33203125" style="1" customWidth="1"/>
    <col min="6167" max="6169" width="4" style="1" customWidth="1"/>
    <col min="6170" max="6170" width="0.33203125" style="1" customWidth="1"/>
    <col min="6171" max="6392" width="7.83203125" style="1"/>
    <col min="6393" max="6393" width="0.33203125" style="1" customWidth="1"/>
    <col min="6394" max="6394" width="9.75" style="1" customWidth="1"/>
    <col min="6395" max="6395" width="0.33203125" style="1" customWidth="1"/>
    <col min="6396" max="6396" width="7" style="1" customWidth="1"/>
    <col min="6397" max="6397" width="5" style="1" customWidth="1"/>
    <col min="6398" max="6398" width="0.33203125" style="1" customWidth="1"/>
    <col min="6399" max="6403" width="4.83203125" style="1" customWidth="1"/>
    <col min="6404" max="6404" width="0.33203125" style="1" customWidth="1"/>
    <col min="6405" max="6409" width="4.83203125" style="1" customWidth="1"/>
    <col min="6410" max="6410" width="0.33203125" style="1" customWidth="1"/>
    <col min="6411" max="6415" width="4.83203125" style="1" customWidth="1"/>
    <col min="6416" max="6416" width="0.33203125" style="1" customWidth="1"/>
    <col min="6417" max="6421" width="4.83203125" style="1" customWidth="1"/>
    <col min="6422" max="6422" width="0.33203125" style="1" customWidth="1"/>
    <col min="6423" max="6425" width="4" style="1" customWidth="1"/>
    <col min="6426" max="6426" width="0.33203125" style="1" customWidth="1"/>
    <col min="6427" max="6648" width="7.83203125" style="1"/>
    <col min="6649" max="6649" width="0.33203125" style="1" customWidth="1"/>
    <col min="6650" max="6650" width="9.75" style="1" customWidth="1"/>
    <col min="6651" max="6651" width="0.33203125" style="1" customWidth="1"/>
    <col min="6652" max="6652" width="7" style="1" customWidth="1"/>
    <col min="6653" max="6653" width="5" style="1" customWidth="1"/>
    <col min="6654" max="6654" width="0.33203125" style="1" customWidth="1"/>
    <col min="6655" max="6659" width="4.83203125" style="1" customWidth="1"/>
    <col min="6660" max="6660" width="0.33203125" style="1" customWidth="1"/>
    <col min="6661" max="6665" width="4.83203125" style="1" customWidth="1"/>
    <col min="6666" max="6666" width="0.33203125" style="1" customWidth="1"/>
    <col min="6667" max="6671" width="4.83203125" style="1" customWidth="1"/>
    <col min="6672" max="6672" width="0.33203125" style="1" customWidth="1"/>
    <col min="6673" max="6677" width="4.83203125" style="1" customWidth="1"/>
    <col min="6678" max="6678" width="0.33203125" style="1" customWidth="1"/>
    <col min="6679" max="6681" width="4" style="1" customWidth="1"/>
    <col min="6682" max="6682" width="0.33203125" style="1" customWidth="1"/>
    <col min="6683" max="6904" width="7.83203125" style="1"/>
    <col min="6905" max="6905" width="0.33203125" style="1" customWidth="1"/>
    <col min="6906" max="6906" width="9.75" style="1" customWidth="1"/>
    <col min="6907" max="6907" width="0.33203125" style="1" customWidth="1"/>
    <col min="6908" max="6908" width="7" style="1" customWidth="1"/>
    <col min="6909" max="6909" width="5" style="1" customWidth="1"/>
    <col min="6910" max="6910" width="0.33203125" style="1" customWidth="1"/>
    <col min="6911" max="6915" width="4.83203125" style="1" customWidth="1"/>
    <col min="6916" max="6916" width="0.33203125" style="1" customWidth="1"/>
    <col min="6917" max="6921" width="4.83203125" style="1" customWidth="1"/>
    <col min="6922" max="6922" width="0.33203125" style="1" customWidth="1"/>
    <col min="6923" max="6927" width="4.83203125" style="1" customWidth="1"/>
    <col min="6928" max="6928" width="0.33203125" style="1" customWidth="1"/>
    <col min="6929" max="6933" width="4.83203125" style="1" customWidth="1"/>
    <col min="6934" max="6934" width="0.33203125" style="1" customWidth="1"/>
    <col min="6935" max="6937" width="4" style="1" customWidth="1"/>
    <col min="6938" max="6938" width="0.33203125" style="1" customWidth="1"/>
    <col min="6939" max="7160" width="7.83203125" style="1"/>
    <col min="7161" max="7161" width="0.33203125" style="1" customWidth="1"/>
    <col min="7162" max="7162" width="9.75" style="1" customWidth="1"/>
    <col min="7163" max="7163" width="0.33203125" style="1" customWidth="1"/>
    <col min="7164" max="7164" width="7" style="1" customWidth="1"/>
    <col min="7165" max="7165" width="5" style="1" customWidth="1"/>
    <col min="7166" max="7166" width="0.33203125" style="1" customWidth="1"/>
    <col min="7167" max="7171" width="4.83203125" style="1" customWidth="1"/>
    <col min="7172" max="7172" width="0.33203125" style="1" customWidth="1"/>
    <col min="7173" max="7177" width="4.83203125" style="1" customWidth="1"/>
    <col min="7178" max="7178" width="0.33203125" style="1" customWidth="1"/>
    <col min="7179" max="7183" width="4.83203125" style="1" customWidth="1"/>
    <col min="7184" max="7184" width="0.33203125" style="1" customWidth="1"/>
    <col min="7185" max="7189" width="4.83203125" style="1" customWidth="1"/>
    <col min="7190" max="7190" width="0.33203125" style="1" customWidth="1"/>
    <col min="7191" max="7193" width="4" style="1" customWidth="1"/>
    <col min="7194" max="7194" width="0.33203125" style="1" customWidth="1"/>
    <col min="7195" max="7416" width="7.83203125" style="1"/>
    <col min="7417" max="7417" width="0.33203125" style="1" customWidth="1"/>
    <col min="7418" max="7418" width="9.75" style="1" customWidth="1"/>
    <col min="7419" max="7419" width="0.33203125" style="1" customWidth="1"/>
    <col min="7420" max="7420" width="7" style="1" customWidth="1"/>
    <col min="7421" max="7421" width="5" style="1" customWidth="1"/>
    <col min="7422" max="7422" width="0.33203125" style="1" customWidth="1"/>
    <col min="7423" max="7427" width="4.83203125" style="1" customWidth="1"/>
    <col min="7428" max="7428" width="0.33203125" style="1" customWidth="1"/>
    <col min="7429" max="7433" width="4.83203125" style="1" customWidth="1"/>
    <col min="7434" max="7434" width="0.33203125" style="1" customWidth="1"/>
    <col min="7435" max="7439" width="4.83203125" style="1" customWidth="1"/>
    <col min="7440" max="7440" width="0.33203125" style="1" customWidth="1"/>
    <col min="7441" max="7445" width="4.83203125" style="1" customWidth="1"/>
    <col min="7446" max="7446" width="0.33203125" style="1" customWidth="1"/>
    <col min="7447" max="7449" width="4" style="1" customWidth="1"/>
    <col min="7450" max="7450" width="0.33203125" style="1" customWidth="1"/>
    <col min="7451" max="7672" width="7.83203125" style="1"/>
    <col min="7673" max="7673" width="0.33203125" style="1" customWidth="1"/>
    <col min="7674" max="7674" width="9.75" style="1" customWidth="1"/>
    <col min="7675" max="7675" width="0.33203125" style="1" customWidth="1"/>
    <col min="7676" max="7676" width="7" style="1" customWidth="1"/>
    <col min="7677" max="7677" width="5" style="1" customWidth="1"/>
    <col min="7678" max="7678" width="0.33203125" style="1" customWidth="1"/>
    <col min="7679" max="7683" width="4.83203125" style="1" customWidth="1"/>
    <col min="7684" max="7684" width="0.33203125" style="1" customWidth="1"/>
    <col min="7685" max="7689" width="4.83203125" style="1" customWidth="1"/>
    <col min="7690" max="7690" width="0.33203125" style="1" customWidth="1"/>
    <col min="7691" max="7695" width="4.83203125" style="1" customWidth="1"/>
    <col min="7696" max="7696" width="0.33203125" style="1" customWidth="1"/>
    <col min="7697" max="7701" width="4.83203125" style="1" customWidth="1"/>
    <col min="7702" max="7702" width="0.33203125" style="1" customWidth="1"/>
    <col min="7703" max="7705" width="4" style="1" customWidth="1"/>
    <col min="7706" max="7706" width="0.33203125" style="1" customWidth="1"/>
    <col min="7707" max="7928" width="7.83203125" style="1"/>
    <col min="7929" max="7929" width="0.33203125" style="1" customWidth="1"/>
    <col min="7930" max="7930" width="9.75" style="1" customWidth="1"/>
    <col min="7931" max="7931" width="0.33203125" style="1" customWidth="1"/>
    <col min="7932" max="7932" width="7" style="1" customWidth="1"/>
    <col min="7933" max="7933" width="5" style="1" customWidth="1"/>
    <col min="7934" max="7934" width="0.33203125" style="1" customWidth="1"/>
    <col min="7935" max="7939" width="4.83203125" style="1" customWidth="1"/>
    <col min="7940" max="7940" width="0.33203125" style="1" customWidth="1"/>
    <col min="7941" max="7945" width="4.83203125" style="1" customWidth="1"/>
    <col min="7946" max="7946" width="0.33203125" style="1" customWidth="1"/>
    <col min="7947" max="7951" width="4.83203125" style="1" customWidth="1"/>
    <col min="7952" max="7952" width="0.33203125" style="1" customWidth="1"/>
    <col min="7953" max="7957" width="4.83203125" style="1" customWidth="1"/>
    <col min="7958" max="7958" width="0.33203125" style="1" customWidth="1"/>
    <col min="7959" max="7961" width="4" style="1" customWidth="1"/>
    <col min="7962" max="7962" width="0.33203125" style="1" customWidth="1"/>
    <col min="7963" max="8184" width="7.83203125" style="1"/>
    <col min="8185" max="8185" width="0.33203125" style="1" customWidth="1"/>
    <col min="8186" max="8186" width="9.75" style="1" customWidth="1"/>
    <col min="8187" max="8187" width="0.33203125" style="1" customWidth="1"/>
    <col min="8188" max="8188" width="7" style="1" customWidth="1"/>
    <col min="8189" max="8189" width="5" style="1" customWidth="1"/>
    <col min="8190" max="8190" width="0.33203125" style="1" customWidth="1"/>
    <col min="8191" max="8195" width="4.83203125" style="1" customWidth="1"/>
    <col min="8196" max="8196" width="0.33203125" style="1" customWidth="1"/>
    <col min="8197" max="8201" width="4.83203125" style="1" customWidth="1"/>
    <col min="8202" max="8202" width="0.33203125" style="1" customWidth="1"/>
    <col min="8203" max="8207" width="4.83203125" style="1" customWidth="1"/>
    <col min="8208" max="8208" width="0.33203125" style="1" customWidth="1"/>
    <col min="8209" max="8213" width="4.83203125" style="1" customWidth="1"/>
    <col min="8214" max="8214" width="0.33203125" style="1" customWidth="1"/>
    <col min="8215" max="8217" width="4" style="1" customWidth="1"/>
    <col min="8218" max="8218" width="0.33203125" style="1" customWidth="1"/>
    <col min="8219" max="8440" width="7.83203125" style="1"/>
    <col min="8441" max="8441" width="0.33203125" style="1" customWidth="1"/>
    <col min="8442" max="8442" width="9.75" style="1" customWidth="1"/>
    <col min="8443" max="8443" width="0.33203125" style="1" customWidth="1"/>
    <col min="8444" max="8444" width="7" style="1" customWidth="1"/>
    <col min="8445" max="8445" width="5" style="1" customWidth="1"/>
    <col min="8446" max="8446" width="0.33203125" style="1" customWidth="1"/>
    <col min="8447" max="8451" width="4.83203125" style="1" customWidth="1"/>
    <col min="8452" max="8452" width="0.33203125" style="1" customWidth="1"/>
    <col min="8453" max="8457" width="4.83203125" style="1" customWidth="1"/>
    <col min="8458" max="8458" width="0.33203125" style="1" customWidth="1"/>
    <col min="8459" max="8463" width="4.83203125" style="1" customWidth="1"/>
    <col min="8464" max="8464" width="0.33203125" style="1" customWidth="1"/>
    <col min="8465" max="8469" width="4.83203125" style="1" customWidth="1"/>
    <col min="8470" max="8470" width="0.33203125" style="1" customWidth="1"/>
    <col min="8471" max="8473" width="4" style="1" customWidth="1"/>
    <col min="8474" max="8474" width="0.33203125" style="1" customWidth="1"/>
    <col min="8475" max="8696" width="7.83203125" style="1"/>
    <col min="8697" max="8697" width="0.33203125" style="1" customWidth="1"/>
    <col min="8698" max="8698" width="9.75" style="1" customWidth="1"/>
    <col min="8699" max="8699" width="0.33203125" style="1" customWidth="1"/>
    <col min="8700" max="8700" width="7" style="1" customWidth="1"/>
    <col min="8701" max="8701" width="5" style="1" customWidth="1"/>
    <col min="8702" max="8702" width="0.33203125" style="1" customWidth="1"/>
    <col min="8703" max="8707" width="4.83203125" style="1" customWidth="1"/>
    <col min="8708" max="8708" width="0.33203125" style="1" customWidth="1"/>
    <col min="8709" max="8713" width="4.83203125" style="1" customWidth="1"/>
    <col min="8714" max="8714" width="0.33203125" style="1" customWidth="1"/>
    <col min="8715" max="8719" width="4.83203125" style="1" customWidth="1"/>
    <col min="8720" max="8720" width="0.33203125" style="1" customWidth="1"/>
    <col min="8721" max="8725" width="4.83203125" style="1" customWidth="1"/>
    <col min="8726" max="8726" width="0.33203125" style="1" customWidth="1"/>
    <col min="8727" max="8729" width="4" style="1" customWidth="1"/>
    <col min="8730" max="8730" width="0.33203125" style="1" customWidth="1"/>
    <col min="8731" max="8952" width="7.83203125" style="1"/>
    <col min="8953" max="8953" width="0.33203125" style="1" customWidth="1"/>
    <col min="8954" max="8954" width="9.75" style="1" customWidth="1"/>
    <col min="8955" max="8955" width="0.33203125" style="1" customWidth="1"/>
    <col min="8956" max="8956" width="7" style="1" customWidth="1"/>
    <col min="8957" max="8957" width="5" style="1" customWidth="1"/>
    <col min="8958" max="8958" width="0.33203125" style="1" customWidth="1"/>
    <col min="8959" max="8963" width="4.83203125" style="1" customWidth="1"/>
    <col min="8964" max="8964" width="0.33203125" style="1" customWidth="1"/>
    <col min="8965" max="8969" width="4.83203125" style="1" customWidth="1"/>
    <col min="8970" max="8970" width="0.33203125" style="1" customWidth="1"/>
    <col min="8971" max="8975" width="4.83203125" style="1" customWidth="1"/>
    <col min="8976" max="8976" width="0.33203125" style="1" customWidth="1"/>
    <col min="8977" max="8981" width="4.83203125" style="1" customWidth="1"/>
    <col min="8982" max="8982" width="0.33203125" style="1" customWidth="1"/>
    <col min="8983" max="8985" width="4" style="1" customWidth="1"/>
    <col min="8986" max="8986" width="0.33203125" style="1" customWidth="1"/>
    <col min="8987" max="9208" width="7.83203125" style="1"/>
    <col min="9209" max="9209" width="0.33203125" style="1" customWidth="1"/>
    <col min="9210" max="9210" width="9.75" style="1" customWidth="1"/>
    <col min="9211" max="9211" width="0.33203125" style="1" customWidth="1"/>
    <col min="9212" max="9212" width="7" style="1" customWidth="1"/>
    <col min="9213" max="9213" width="5" style="1" customWidth="1"/>
    <col min="9214" max="9214" width="0.33203125" style="1" customWidth="1"/>
    <col min="9215" max="9219" width="4.83203125" style="1" customWidth="1"/>
    <col min="9220" max="9220" width="0.33203125" style="1" customWidth="1"/>
    <col min="9221" max="9225" width="4.83203125" style="1" customWidth="1"/>
    <col min="9226" max="9226" width="0.33203125" style="1" customWidth="1"/>
    <col min="9227" max="9231" width="4.83203125" style="1" customWidth="1"/>
    <col min="9232" max="9232" width="0.33203125" style="1" customWidth="1"/>
    <col min="9233" max="9237" width="4.83203125" style="1" customWidth="1"/>
    <col min="9238" max="9238" width="0.33203125" style="1" customWidth="1"/>
    <col min="9239" max="9241" width="4" style="1" customWidth="1"/>
    <col min="9242" max="9242" width="0.33203125" style="1" customWidth="1"/>
    <col min="9243" max="9464" width="7.83203125" style="1"/>
    <col min="9465" max="9465" width="0.33203125" style="1" customWidth="1"/>
    <col min="9466" max="9466" width="9.75" style="1" customWidth="1"/>
    <col min="9467" max="9467" width="0.33203125" style="1" customWidth="1"/>
    <col min="9468" max="9468" width="7" style="1" customWidth="1"/>
    <col min="9469" max="9469" width="5" style="1" customWidth="1"/>
    <col min="9470" max="9470" width="0.33203125" style="1" customWidth="1"/>
    <col min="9471" max="9475" width="4.83203125" style="1" customWidth="1"/>
    <col min="9476" max="9476" width="0.33203125" style="1" customWidth="1"/>
    <col min="9477" max="9481" width="4.83203125" style="1" customWidth="1"/>
    <col min="9482" max="9482" width="0.33203125" style="1" customWidth="1"/>
    <col min="9483" max="9487" width="4.83203125" style="1" customWidth="1"/>
    <col min="9488" max="9488" width="0.33203125" style="1" customWidth="1"/>
    <col min="9489" max="9493" width="4.83203125" style="1" customWidth="1"/>
    <col min="9494" max="9494" width="0.33203125" style="1" customWidth="1"/>
    <col min="9495" max="9497" width="4" style="1" customWidth="1"/>
    <col min="9498" max="9498" width="0.33203125" style="1" customWidth="1"/>
    <col min="9499" max="9720" width="7.83203125" style="1"/>
    <col min="9721" max="9721" width="0.33203125" style="1" customWidth="1"/>
    <col min="9722" max="9722" width="9.75" style="1" customWidth="1"/>
    <col min="9723" max="9723" width="0.33203125" style="1" customWidth="1"/>
    <col min="9724" max="9724" width="7" style="1" customWidth="1"/>
    <col min="9725" max="9725" width="5" style="1" customWidth="1"/>
    <col min="9726" max="9726" width="0.33203125" style="1" customWidth="1"/>
    <col min="9727" max="9731" width="4.83203125" style="1" customWidth="1"/>
    <col min="9732" max="9732" width="0.33203125" style="1" customWidth="1"/>
    <col min="9733" max="9737" width="4.83203125" style="1" customWidth="1"/>
    <col min="9738" max="9738" width="0.33203125" style="1" customWidth="1"/>
    <col min="9739" max="9743" width="4.83203125" style="1" customWidth="1"/>
    <col min="9744" max="9744" width="0.33203125" style="1" customWidth="1"/>
    <col min="9745" max="9749" width="4.83203125" style="1" customWidth="1"/>
    <col min="9750" max="9750" width="0.33203125" style="1" customWidth="1"/>
    <col min="9751" max="9753" width="4" style="1" customWidth="1"/>
    <col min="9754" max="9754" width="0.33203125" style="1" customWidth="1"/>
    <col min="9755" max="9976" width="7.83203125" style="1"/>
    <col min="9977" max="9977" width="0.33203125" style="1" customWidth="1"/>
    <col min="9978" max="9978" width="9.75" style="1" customWidth="1"/>
    <col min="9979" max="9979" width="0.33203125" style="1" customWidth="1"/>
    <col min="9980" max="9980" width="7" style="1" customWidth="1"/>
    <col min="9981" max="9981" width="5" style="1" customWidth="1"/>
    <col min="9982" max="9982" width="0.33203125" style="1" customWidth="1"/>
    <col min="9983" max="9987" width="4.83203125" style="1" customWidth="1"/>
    <col min="9988" max="9988" width="0.33203125" style="1" customWidth="1"/>
    <col min="9989" max="9993" width="4.83203125" style="1" customWidth="1"/>
    <col min="9994" max="9994" width="0.33203125" style="1" customWidth="1"/>
    <col min="9995" max="9999" width="4.83203125" style="1" customWidth="1"/>
    <col min="10000" max="10000" width="0.33203125" style="1" customWidth="1"/>
    <col min="10001" max="10005" width="4.83203125" style="1" customWidth="1"/>
    <col min="10006" max="10006" width="0.33203125" style="1" customWidth="1"/>
    <col min="10007" max="10009" width="4" style="1" customWidth="1"/>
    <col min="10010" max="10010" width="0.33203125" style="1" customWidth="1"/>
    <col min="10011" max="10232" width="7.83203125" style="1"/>
    <col min="10233" max="10233" width="0.33203125" style="1" customWidth="1"/>
    <col min="10234" max="10234" width="9.75" style="1" customWidth="1"/>
    <col min="10235" max="10235" width="0.33203125" style="1" customWidth="1"/>
    <col min="10236" max="10236" width="7" style="1" customWidth="1"/>
    <col min="10237" max="10237" width="5" style="1" customWidth="1"/>
    <col min="10238" max="10238" width="0.33203125" style="1" customWidth="1"/>
    <col min="10239" max="10243" width="4.83203125" style="1" customWidth="1"/>
    <col min="10244" max="10244" width="0.33203125" style="1" customWidth="1"/>
    <col min="10245" max="10249" width="4.83203125" style="1" customWidth="1"/>
    <col min="10250" max="10250" width="0.33203125" style="1" customWidth="1"/>
    <col min="10251" max="10255" width="4.83203125" style="1" customWidth="1"/>
    <col min="10256" max="10256" width="0.33203125" style="1" customWidth="1"/>
    <col min="10257" max="10261" width="4.83203125" style="1" customWidth="1"/>
    <col min="10262" max="10262" width="0.33203125" style="1" customWidth="1"/>
    <col min="10263" max="10265" width="4" style="1" customWidth="1"/>
    <col min="10266" max="10266" width="0.33203125" style="1" customWidth="1"/>
    <col min="10267" max="10488" width="7.83203125" style="1"/>
    <col min="10489" max="10489" width="0.33203125" style="1" customWidth="1"/>
    <col min="10490" max="10490" width="9.75" style="1" customWidth="1"/>
    <col min="10491" max="10491" width="0.33203125" style="1" customWidth="1"/>
    <col min="10492" max="10492" width="7" style="1" customWidth="1"/>
    <col min="10493" max="10493" width="5" style="1" customWidth="1"/>
    <col min="10494" max="10494" width="0.33203125" style="1" customWidth="1"/>
    <col min="10495" max="10499" width="4.83203125" style="1" customWidth="1"/>
    <col min="10500" max="10500" width="0.33203125" style="1" customWidth="1"/>
    <col min="10501" max="10505" width="4.83203125" style="1" customWidth="1"/>
    <col min="10506" max="10506" width="0.33203125" style="1" customWidth="1"/>
    <col min="10507" max="10511" width="4.83203125" style="1" customWidth="1"/>
    <col min="10512" max="10512" width="0.33203125" style="1" customWidth="1"/>
    <col min="10513" max="10517" width="4.83203125" style="1" customWidth="1"/>
    <col min="10518" max="10518" width="0.33203125" style="1" customWidth="1"/>
    <col min="10519" max="10521" width="4" style="1" customWidth="1"/>
    <col min="10522" max="10522" width="0.33203125" style="1" customWidth="1"/>
    <col min="10523" max="10744" width="7.83203125" style="1"/>
    <col min="10745" max="10745" width="0.33203125" style="1" customWidth="1"/>
    <col min="10746" max="10746" width="9.75" style="1" customWidth="1"/>
    <col min="10747" max="10747" width="0.33203125" style="1" customWidth="1"/>
    <col min="10748" max="10748" width="7" style="1" customWidth="1"/>
    <col min="10749" max="10749" width="5" style="1" customWidth="1"/>
    <col min="10750" max="10750" width="0.33203125" style="1" customWidth="1"/>
    <col min="10751" max="10755" width="4.83203125" style="1" customWidth="1"/>
    <col min="10756" max="10756" width="0.33203125" style="1" customWidth="1"/>
    <col min="10757" max="10761" width="4.83203125" style="1" customWidth="1"/>
    <col min="10762" max="10762" width="0.33203125" style="1" customWidth="1"/>
    <col min="10763" max="10767" width="4.83203125" style="1" customWidth="1"/>
    <col min="10768" max="10768" width="0.33203125" style="1" customWidth="1"/>
    <col min="10769" max="10773" width="4.83203125" style="1" customWidth="1"/>
    <col min="10774" max="10774" width="0.33203125" style="1" customWidth="1"/>
    <col min="10775" max="10777" width="4" style="1" customWidth="1"/>
    <col min="10778" max="10778" width="0.33203125" style="1" customWidth="1"/>
    <col min="10779" max="11000" width="7.83203125" style="1"/>
    <col min="11001" max="11001" width="0.33203125" style="1" customWidth="1"/>
    <col min="11002" max="11002" width="9.75" style="1" customWidth="1"/>
    <col min="11003" max="11003" width="0.33203125" style="1" customWidth="1"/>
    <col min="11004" max="11004" width="7" style="1" customWidth="1"/>
    <col min="11005" max="11005" width="5" style="1" customWidth="1"/>
    <col min="11006" max="11006" width="0.33203125" style="1" customWidth="1"/>
    <col min="11007" max="11011" width="4.83203125" style="1" customWidth="1"/>
    <col min="11012" max="11012" width="0.33203125" style="1" customWidth="1"/>
    <col min="11013" max="11017" width="4.83203125" style="1" customWidth="1"/>
    <col min="11018" max="11018" width="0.33203125" style="1" customWidth="1"/>
    <col min="11019" max="11023" width="4.83203125" style="1" customWidth="1"/>
    <col min="11024" max="11024" width="0.33203125" style="1" customWidth="1"/>
    <col min="11025" max="11029" width="4.83203125" style="1" customWidth="1"/>
    <col min="11030" max="11030" width="0.33203125" style="1" customWidth="1"/>
    <col min="11031" max="11033" width="4" style="1" customWidth="1"/>
    <col min="11034" max="11034" width="0.33203125" style="1" customWidth="1"/>
    <col min="11035" max="11256" width="7.83203125" style="1"/>
    <col min="11257" max="11257" width="0.33203125" style="1" customWidth="1"/>
    <col min="11258" max="11258" width="9.75" style="1" customWidth="1"/>
    <col min="11259" max="11259" width="0.33203125" style="1" customWidth="1"/>
    <col min="11260" max="11260" width="7" style="1" customWidth="1"/>
    <col min="11261" max="11261" width="5" style="1" customWidth="1"/>
    <col min="11262" max="11262" width="0.33203125" style="1" customWidth="1"/>
    <col min="11263" max="11267" width="4.83203125" style="1" customWidth="1"/>
    <col min="11268" max="11268" width="0.33203125" style="1" customWidth="1"/>
    <col min="11269" max="11273" width="4.83203125" style="1" customWidth="1"/>
    <col min="11274" max="11274" width="0.33203125" style="1" customWidth="1"/>
    <col min="11275" max="11279" width="4.83203125" style="1" customWidth="1"/>
    <col min="11280" max="11280" width="0.33203125" style="1" customWidth="1"/>
    <col min="11281" max="11285" width="4.83203125" style="1" customWidth="1"/>
    <col min="11286" max="11286" width="0.33203125" style="1" customWidth="1"/>
    <col min="11287" max="11289" width="4" style="1" customWidth="1"/>
    <col min="11290" max="11290" width="0.33203125" style="1" customWidth="1"/>
    <col min="11291" max="11512" width="7.83203125" style="1"/>
    <col min="11513" max="11513" width="0.33203125" style="1" customWidth="1"/>
    <col min="11514" max="11514" width="9.75" style="1" customWidth="1"/>
    <col min="11515" max="11515" width="0.33203125" style="1" customWidth="1"/>
    <col min="11516" max="11516" width="7" style="1" customWidth="1"/>
    <col min="11517" max="11517" width="5" style="1" customWidth="1"/>
    <col min="11518" max="11518" width="0.33203125" style="1" customWidth="1"/>
    <col min="11519" max="11523" width="4.83203125" style="1" customWidth="1"/>
    <col min="11524" max="11524" width="0.33203125" style="1" customWidth="1"/>
    <col min="11525" max="11529" width="4.83203125" style="1" customWidth="1"/>
    <col min="11530" max="11530" width="0.33203125" style="1" customWidth="1"/>
    <col min="11531" max="11535" width="4.83203125" style="1" customWidth="1"/>
    <col min="11536" max="11536" width="0.33203125" style="1" customWidth="1"/>
    <col min="11537" max="11541" width="4.83203125" style="1" customWidth="1"/>
    <col min="11542" max="11542" width="0.33203125" style="1" customWidth="1"/>
    <col min="11543" max="11545" width="4" style="1" customWidth="1"/>
    <col min="11546" max="11546" width="0.33203125" style="1" customWidth="1"/>
    <col min="11547" max="11768" width="7.83203125" style="1"/>
    <col min="11769" max="11769" width="0.33203125" style="1" customWidth="1"/>
    <col min="11770" max="11770" width="9.75" style="1" customWidth="1"/>
    <col min="11771" max="11771" width="0.33203125" style="1" customWidth="1"/>
    <col min="11772" max="11772" width="7" style="1" customWidth="1"/>
    <col min="11773" max="11773" width="5" style="1" customWidth="1"/>
    <col min="11774" max="11774" width="0.33203125" style="1" customWidth="1"/>
    <col min="11775" max="11779" width="4.83203125" style="1" customWidth="1"/>
    <col min="11780" max="11780" width="0.33203125" style="1" customWidth="1"/>
    <col min="11781" max="11785" width="4.83203125" style="1" customWidth="1"/>
    <col min="11786" max="11786" width="0.33203125" style="1" customWidth="1"/>
    <col min="11787" max="11791" width="4.83203125" style="1" customWidth="1"/>
    <col min="11792" max="11792" width="0.33203125" style="1" customWidth="1"/>
    <col min="11793" max="11797" width="4.83203125" style="1" customWidth="1"/>
    <col min="11798" max="11798" width="0.33203125" style="1" customWidth="1"/>
    <col min="11799" max="11801" width="4" style="1" customWidth="1"/>
    <col min="11802" max="11802" width="0.33203125" style="1" customWidth="1"/>
    <col min="11803" max="12024" width="7.83203125" style="1"/>
    <col min="12025" max="12025" width="0.33203125" style="1" customWidth="1"/>
    <col min="12026" max="12026" width="9.75" style="1" customWidth="1"/>
    <col min="12027" max="12027" width="0.33203125" style="1" customWidth="1"/>
    <col min="12028" max="12028" width="7" style="1" customWidth="1"/>
    <col min="12029" max="12029" width="5" style="1" customWidth="1"/>
    <col min="12030" max="12030" width="0.33203125" style="1" customWidth="1"/>
    <col min="12031" max="12035" width="4.83203125" style="1" customWidth="1"/>
    <col min="12036" max="12036" width="0.33203125" style="1" customWidth="1"/>
    <col min="12037" max="12041" width="4.83203125" style="1" customWidth="1"/>
    <col min="12042" max="12042" width="0.33203125" style="1" customWidth="1"/>
    <col min="12043" max="12047" width="4.83203125" style="1" customWidth="1"/>
    <col min="12048" max="12048" width="0.33203125" style="1" customWidth="1"/>
    <col min="12049" max="12053" width="4.83203125" style="1" customWidth="1"/>
    <col min="12054" max="12054" width="0.33203125" style="1" customWidth="1"/>
    <col min="12055" max="12057" width="4" style="1" customWidth="1"/>
    <col min="12058" max="12058" width="0.33203125" style="1" customWidth="1"/>
    <col min="12059" max="12280" width="7.83203125" style="1"/>
    <col min="12281" max="12281" width="0.33203125" style="1" customWidth="1"/>
    <col min="12282" max="12282" width="9.75" style="1" customWidth="1"/>
    <col min="12283" max="12283" width="0.33203125" style="1" customWidth="1"/>
    <col min="12284" max="12284" width="7" style="1" customWidth="1"/>
    <col min="12285" max="12285" width="5" style="1" customWidth="1"/>
    <col min="12286" max="12286" width="0.33203125" style="1" customWidth="1"/>
    <col min="12287" max="12291" width="4.83203125" style="1" customWidth="1"/>
    <col min="12292" max="12292" width="0.33203125" style="1" customWidth="1"/>
    <col min="12293" max="12297" width="4.83203125" style="1" customWidth="1"/>
    <col min="12298" max="12298" width="0.33203125" style="1" customWidth="1"/>
    <col min="12299" max="12303" width="4.83203125" style="1" customWidth="1"/>
    <col min="12304" max="12304" width="0.33203125" style="1" customWidth="1"/>
    <col min="12305" max="12309" width="4.83203125" style="1" customWidth="1"/>
    <col min="12310" max="12310" width="0.33203125" style="1" customWidth="1"/>
    <col min="12311" max="12313" width="4" style="1" customWidth="1"/>
    <col min="12314" max="12314" width="0.33203125" style="1" customWidth="1"/>
    <col min="12315" max="12536" width="7.83203125" style="1"/>
    <col min="12537" max="12537" width="0.33203125" style="1" customWidth="1"/>
    <col min="12538" max="12538" width="9.75" style="1" customWidth="1"/>
    <col min="12539" max="12539" width="0.33203125" style="1" customWidth="1"/>
    <col min="12540" max="12540" width="7" style="1" customWidth="1"/>
    <col min="12541" max="12541" width="5" style="1" customWidth="1"/>
    <col min="12542" max="12542" width="0.33203125" style="1" customWidth="1"/>
    <col min="12543" max="12547" width="4.83203125" style="1" customWidth="1"/>
    <col min="12548" max="12548" width="0.33203125" style="1" customWidth="1"/>
    <col min="12549" max="12553" width="4.83203125" style="1" customWidth="1"/>
    <col min="12554" max="12554" width="0.33203125" style="1" customWidth="1"/>
    <col min="12555" max="12559" width="4.83203125" style="1" customWidth="1"/>
    <col min="12560" max="12560" width="0.33203125" style="1" customWidth="1"/>
    <col min="12561" max="12565" width="4.83203125" style="1" customWidth="1"/>
    <col min="12566" max="12566" width="0.33203125" style="1" customWidth="1"/>
    <col min="12567" max="12569" width="4" style="1" customWidth="1"/>
    <col min="12570" max="12570" width="0.33203125" style="1" customWidth="1"/>
    <col min="12571" max="12792" width="7.83203125" style="1"/>
    <col min="12793" max="12793" width="0.33203125" style="1" customWidth="1"/>
    <col min="12794" max="12794" width="9.75" style="1" customWidth="1"/>
    <col min="12795" max="12795" width="0.33203125" style="1" customWidth="1"/>
    <col min="12796" max="12796" width="7" style="1" customWidth="1"/>
    <col min="12797" max="12797" width="5" style="1" customWidth="1"/>
    <col min="12798" max="12798" width="0.33203125" style="1" customWidth="1"/>
    <col min="12799" max="12803" width="4.83203125" style="1" customWidth="1"/>
    <col min="12804" max="12804" width="0.33203125" style="1" customWidth="1"/>
    <col min="12805" max="12809" width="4.83203125" style="1" customWidth="1"/>
    <col min="12810" max="12810" width="0.33203125" style="1" customWidth="1"/>
    <col min="12811" max="12815" width="4.83203125" style="1" customWidth="1"/>
    <col min="12816" max="12816" width="0.33203125" style="1" customWidth="1"/>
    <col min="12817" max="12821" width="4.83203125" style="1" customWidth="1"/>
    <col min="12822" max="12822" width="0.33203125" style="1" customWidth="1"/>
    <col min="12823" max="12825" width="4" style="1" customWidth="1"/>
    <col min="12826" max="12826" width="0.33203125" style="1" customWidth="1"/>
    <col min="12827" max="13048" width="7.83203125" style="1"/>
    <col min="13049" max="13049" width="0.33203125" style="1" customWidth="1"/>
    <col min="13050" max="13050" width="9.75" style="1" customWidth="1"/>
    <col min="13051" max="13051" width="0.33203125" style="1" customWidth="1"/>
    <col min="13052" max="13052" width="7" style="1" customWidth="1"/>
    <col min="13053" max="13053" width="5" style="1" customWidth="1"/>
    <col min="13054" max="13054" width="0.33203125" style="1" customWidth="1"/>
    <col min="13055" max="13059" width="4.83203125" style="1" customWidth="1"/>
    <col min="13060" max="13060" width="0.33203125" style="1" customWidth="1"/>
    <col min="13061" max="13065" width="4.83203125" style="1" customWidth="1"/>
    <col min="13066" max="13066" width="0.33203125" style="1" customWidth="1"/>
    <col min="13067" max="13071" width="4.83203125" style="1" customWidth="1"/>
    <col min="13072" max="13072" width="0.33203125" style="1" customWidth="1"/>
    <col min="13073" max="13077" width="4.83203125" style="1" customWidth="1"/>
    <col min="13078" max="13078" width="0.33203125" style="1" customWidth="1"/>
    <col min="13079" max="13081" width="4" style="1" customWidth="1"/>
    <col min="13082" max="13082" width="0.33203125" style="1" customWidth="1"/>
    <col min="13083" max="13304" width="7.83203125" style="1"/>
    <col min="13305" max="13305" width="0.33203125" style="1" customWidth="1"/>
    <col min="13306" max="13306" width="9.75" style="1" customWidth="1"/>
    <col min="13307" max="13307" width="0.33203125" style="1" customWidth="1"/>
    <col min="13308" max="13308" width="7" style="1" customWidth="1"/>
    <col min="13309" max="13309" width="5" style="1" customWidth="1"/>
    <col min="13310" max="13310" width="0.33203125" style="1" customWidth="1"/>
    <col min="13311" max="13315" width="4.83203125" style="1" customWidth="1"/>
    <col min="13316" max="13316" width="0.33203125" style="1" customWidth="1"/>
    <col min="13317" max="13321" width="4.83203125" style="1" customWidth="1"/>
    <col min="13322" max="13322" width="0.33203125" style="1" customWidth="1"/>
    <col min="13323" max="13327" width="4.83203125" style="1" customWidth="1"/>
    <col min="13328" max="13328" width="0.33203125" style="1" customWidth="1"/>
    <col min="13329" max="13333" width="4.83203125" style="1" customWidth="1"/>
    <col min="13334" max="13334" width="0.33203125" style="1" customWidth="1"/>
    <col min="13335" max="13337" width="4" style="1" customWidth="1"/>
    <col min="13338" max="13338" width="0.33203125" style="1" customWidth="1"/>
    <col min="13339" max="13560" width="7.83203125" style="1"/>
    <col min="13561" max="13561" width="0.33203125" style="1" customWidth="1"/>
    <col min="13562" max="13562" width="9.75" style="1" customWidth="1"/>
    <col min="13563" max="13563" width="0.33203125" style="1" customWidth="1"/>
    <col min="13564" max="13564" width="7" style="1" customWidth="1"/>
    <col min="13565" max="13565" width="5" style="1" customWidth="1"/>
    <col min="13566" max="13566" width="0.33203125" style="1" customWidth="1"/>
    <col min="13567" max="13571" width="4.83203125" style="1" customWidth="1"/>
    <col min="13572" max="13572" width="0.33203125" style="1" customWidth="1"/>
    <col min="13573" max="13577" width="4.83203125" style="1" customWidth="1"/>
    <col min="13578" max="13578" width="0.33203125" style="1" customWidth="1"/>
    <col min="13579" max="13583" width="4.83203125" style="1" customWidth="1"/>
    <col min="13584" max="13584" width="0.33203125" style="1" customWidth="1"/>
    <col min="13585" max="13589" width="4.83203125" style="1" customWidth="1"/>
    <col min="13590" max="13590" width="0.33203125" style="1" customWidth="1"/>
    <col min="13591" max="13593" width="4" style="1" customWidth="1"/>
    <col min="13594" max="13594" width="0.33203125" style="1" customWidth="1"/>
    <col min="13595" max="13816" width="7.83203125" style="1"/>
    <col min="13817" max="13817" width="0.33203125" style="1" customWidth="1"/>
    <col min="13818" max="13818" width="9.75" style="1" customWidth="1"/>
    <col min="13819" max="13819" width="0.33203125" style="1" customWidth="1"/>
    <col min="13820" max="13820" width="7" style="1" customWidth="1"/>
    <col min="13821" max="13821" width="5" style="1" customWidth="1"/>
    <col min="13822" max="13822" width="0.33203125" style="1" customWidth="1"/>
    <col min="13823" max="13827" width="4.83203125" style="1" customWidth="1"/>
    <col min="13828" max="13828" width="0.33203125" style="1" customWidth="1"/>
    <col min="13829" max="13833" width="4.83203125" style="1" customWidth="1"/>
    <col min="13834" max="13834" width="0.33203125" style="1" customWidth="1"/>
    <col min="13835" max="13839" width="4.83203125" style="1" customWidth="1"/>
    <col min="13840" max="13840" width="0.33203125" style="1" customWidth="1"/>
    <col min="13841" max="13845" width="4.83203125" style="1" customWidth="1"/>
    <col min="13846" max="13846" width="0.33203125" style="1" customWidth="1"/>
    <col min="13847" max="13849" width="4" style="1" customWidth="1"/>
    <col min="13850" max="13850" width="0.33203125" style="1" customWidth="1"/>
    <col min="13851" max="14072" width="7.83203125" style="1"/>
    <col min="14073" max="14073" width="0.33203125" style="1" customWidth="1"/>
    <col min="14074" max="14074" width="9.75" style="1" customWidth="1"/>
    <col min="14075" max="14075" width="0.33203125" style="1" customWidth="1"/>
    <col min="14076" max="14076" width="7" style="1" customWidth="1"/>
    <col min="14077" max="14077" width="5" style="1" customWidth="1"/>
    <col min="14078" max="14078" width="0.33203125" style="1" customWidth="1"/>
    <col min="14079" max="14083" width="4.83203125" style="1" customWidth="1"/>
    <col min="14084" max="14084" width="0.33203125" style="1" customWidth="1"/>
    <col min="14085" max="14089" width="4.83203125" style="1" customWidth="1"/>
    <col min="14090" max="14090" width="0.33203125" style="1" customWidth="1"/>
    <col min="14091" max="14095" width="4.83203125" style="1" customWidth="1"/>
    <col min="14096" max="14096" width="0.33203125" style="1" customWidth="1"/>
    <col min="14097" max="14101" width="4.83203125" style="1" customWidth="1"/>
    <col min="14102" max="14102" width="0.33203125" style="1" customWidth="1"/>
    <col min="14103" max="14105" width="4" style="1" customWidth="1"/>
    <col min="14106" max="14106" width="0.33203125" style="1" customWidth="1"/>
    <col min="14107" max="14328" width="7.83203125" style="1"/>
    <col min="14329" max="14329" width="0.33203125" style="1" customWidth="1"/>
    <col min="14330" max="14330" width="9.75" style="1" customWidth="1"/>
    <col min="14331" max="14331" width="0.33203125" style="1" customWidth="1"/>
    <col min="14332" max="14332" width="7" style="1" customWidth="1"/>
    <col min="14333" max="14333" width="5" style="1" customWidth="1"/>
    <col min="14334" max="14334" width="0.33203125" style="1" customWidth="1"/>
    <col min="14335" max="14339" width="4.83203125" style="1" customWidth="1"/>
    <col min="14340" max="14340" width="0.33203125" style="1" customWidth="1"/>
    <col min="14341" max="14345" width="4.83203125" style="1" customWidth="1"/>
    <col min="14346" max="14346" width="0.33203125" style="1" customWidth="1"/>
    <col min="14347" max="14351" width="4.83203125" style="1" customWidth="1"/>
    <col min="14352" max="14352" width="0.33203125" style="1" customWidth="1"/>
    <col min="14353" max="14357" width="4.83203125" style="1" customWidth="1"/>
    <col min="14358" max="14358" width="0.33203125" style="1" customWidth="1"/>
    <col min="14359" max="14361" width="4" style="1" customWidth="1"/>
    <col min="14362" max="14362" width="0.33203125" style="1" customWidth="1"/>
    <col min="14363" max="14584" width="7.83203125" style="1"/>
    <col min="14585" max="14585" width="0.33203125" style="1" customWidth="1"/>
    <col min="14586" max="14586" width="9.75" style="1" customWidth="1"/>
    <col min="14587" max="14587" width="0.33203125" style="1" customWidth="1"/>
    <col min="14588" max="14588" width="7" style="1" customWidth="1"/>
    <col min="14589" max="14589" width="5" style="1" customWidth="1"/>
    <col min="14590" max="14590" width="0.33203125" style="1" customWidth="1"/>
    <col min="14591" max="14595" width="4.83203125" style="1" customWidth="1"/>
    <col min="14596" max="14596" width="0.33203125" style="1" customWidth="1"/>
    <col min="14597" max="14601" width="4.83203125" style="1" customWidth="1"/>
    <col min="14602" max="14602" width="0.33203125" style="1" customWidth="1"/>
    <col min="14603" max="14607" width="4.83203125" style="1" customWidth="1"/>
    <col min="14608" max="14608" width="0.33203125" style="1" customWidth="1"/>
    <col min="14609" max="14613" width="4.83203125" style="1" customWidth="1"/>
    <col min="14614" max="14614" width="0.33203125" style="1" customWidth="1"/>
    <col min="14615" max="14617" width="4" style="1" customWidth="1"/>
    <col min="14618" max="14618" width="0.33203125" style="1" customWidth="1"/>
    <col min="14619" max="14840" width="7.83203125" style="1"/>
    <col min="14841" max="14841" width="0.33203125" style="1" customWidth="1"/>
    <col min="14842" max="14842" width="9.75" style="1" customWidth="1"/>
    <col min="14843" max="14843" width="0.33203125" style="1" customWidth="1"/>
    <col min="14844" max="14844" width="7" style="1" customWidth="1"/>
    <col min="14845" max="14845" width="5" style="1" customWidth="1"/>
    <col min="14846" max="14846" width="0.33203125" style="1" customWidth="1"/>
    <col min="14847" max="14851" width="4.83203125" style="1" customWidth="1"/>
    <col min="14852" max="14852" width="0.33203125" style="1" customWidth="1"/>
    <col min="14853" max="14857" width="4.83203125" style="1" customWidth="1"/>
    <col min="14858" max="14858" width="0.33203125" style="1" customWidth="1"/>
    <col min="14859" max="14863" width="4.83203125" style="1" customWidth="1"/>
    <col min="14864" max="14864" width="0.33203125" style="1" customWidth="1"/>
    <col min="14865" max="14869" width="4.83203125" style="1" customWidth="1"/>
    <col min="14870" max="14870" width="0.33203125" style="1" customWidth="1"/>
    <col min="14871" max="14873" width="4" style="1" customWidth="1"/>
    <col min="14874" max="14874" width="0.33203125" style="1" customWidth="1"/>
    <col min="14875" max="15096" width="7.83203125" style="1"/>
    <col min="15097" max="15097" width="0.33203125" style="1" customWidth="1"/>
    <col min="15098" max="15098" width="9.75" style="1" customWidth="1"/>
    <col min="15099" max="15099" width="0.33203125" style="1" customWidth="1"/>
    <col min="15100" max="15100" width="7" style="1" customWidth="1"/>
    <col min="15101" max="15101" width="5" style="1" customWidth="1"/>
    <col min="15102" max="15102" width="0.33203125" style="1" customWidth="1"/>
    <col min="15103" max="15107" width="4.83203125" style="1" customWidth="1"/>
    <col min="15108" max="15108" width="0.33203125" style="1" customWidth="1"/>
    <col min="15109" max="15113" width="4.83203125" style="1" customWidth="1"/>
    <col min="15114" max="15114" width="0.33203125" style="1" customWidth="1"/>
    <col min="15115" max="15119" width="4.83203125" style="1" customWidth="1"/>
    <col min="15120" max="15120" width="0.33203125" style="1" customWidth="1"/>
    <col min="15121" max="15125" width="4.83203125" style="1" customWidth="1"/>
    <col min="15126" max="15126" width="0.33203125" style="1" customWidth="1"/>
    <col min="15127" max="15129" width="4" style="1" customWidth="1"/>
    <col min="15130" max="15130" width="0.33203125" style="1" customWidth="1"/>
    <col min="15131" max="15352" width="7.83203125" style="1"/>
    <col min="15353" max="15353" width="0.33203125" style="1" customWidth="1"/>
    <col min="15354" max="15354" width="9.75" style="1" customWidth="1"/>
    <col min="15355" max="15355" width="0.33203125" style="1" customWidth="1"/>
    <col min="15356" max="15356" width="7" style="1" customWidth="1"/>
    <col min="15357" max="15357" width="5" style="1" customWidth="1"/>
    <col min="15358" max="15358" width="0.33203125" style="1" customWidth="1"/>
    <col min="15359" max="15363" width="4.83203125" style="1" customWidth="1"/>
    <col min="15364" max="15364" width="0.33203125" style="1" customWidth="1"/>
    <col min="15365" max="15369" width="4.83203125" style="1" customWidth="1"/>
    <col min="15370" max="15370" width="0.33203125" style="1" customWidth="1"/>
    <col min="15371" max="15375" width="4.83203125" style="1" customWidth="1"/>
    <col min="15376" max="15376" width="0.33203125" style="1" customWidth="1"/>
    <col min="15377" max="15381" width="4.83203125" style="1" customWidth="1"/>
    <col min="15382" max="15382" width="0.33203125" style="1" customWidth="1"/>
    <col min="15383" max="15385" width="4" style="1" customWidth="1"/>
    <col min="15386" max="15386" width="0.33203125" style="1" customWidth="1"/>
    <col min="15387" max="15608" width="7.83203125" style="1"/>
    <col min="15609" max="15609" width="0.33203125" style="1" customWidth="1"/>
    <col min="15610" max="15610" width="9.75" style="1" customWidth="1"/>
    <col min="15611" max="15611" width="0.33203125" style="1" customWidth="1"/>
    <col min="15612" max="15612" width="7" style="1" customWidth="1"/>
    <col min="15613" max="15613" width="5" style="1" customWidth="1"/>
    <col min="15614" max="15614" width="0.33203125" style="1" customWidth="1"/>
    <col min="15615" max="15619" width="4.83203125" style="1" customWidth="1"/>
    <col min="15620" max="15620" width="0.33203125" style="1" customWidth="1"/>
    <col min="15621" max="15625" width="4.83203125" style="1" customWidth="1"/>
    <col min="15626" max="15626" width="0.33203125" style="1" customWidth="1"/>
    <col min="15627" max="15631" width="4.83203125" style="1" customWidth="1"/>
    <col min="15632" max="15632" width="0.33203125" style="1" customWidth="1"/>
    <col min="15633" max="15637" width="4.83203125" style="1" customWidth="1"/>
    <col min="15638" max="15638" width="0.33203125" style="1" customWidth="1"/>
    <col min="15639" max="15641" width="4" style="1" customWidth="1"/>
    <col min="15642" max="15642" width="0.33203125" style="1" customWidth="1"/>
    <col min="15643" max="15864" width="7.83203125" style="1"/>
    <col min="15865" max="15865" width="0.33203125" style="1" customWidth="1"/>
    <col min="15866" max="15866" width="9.75" style="1" customWidth="1"/>
    <col min="15867" max="15867" width="0.33203125" style="1" customWidth="1"/>
    <col min="15868" max="15868" width="7" style="1" customWidth="1"/>
    <col min="15869" max="15869" width="5" style="1" customWidth="1"/>
    <col min="15870" max="15870" width="0.33203125" style="1" customWidth="1"/>
    <col min="15871" max="15875" width="4.83203125" style="1" customWidth="1"/>
    <col min="15876" max="15876" width="0.33203125" style="1" customWidth="1"/>
    <col min="15877" max="15881" width="4.83203125" style="1" customWidth="1"/>
    <col min="15882" max="15882" width="0.33203125" style="1" customWidth="1"/>
    <col min="15883" max="15887" width="4.83203125" style="1" customWidth="1"/>
    <col min="15888" max="15888" width="0.33203125" style="1" customWidth="1"/>
    <col min="15889" max="15893" width="4.83203125" style="1" customWidth="1"/>
    <col min="15894" max="15894" width="0.33203125" style="1" customWidth="1"/>
    <col min="15895" max="15897" width="4" style="1" customWidth="1"/>
    <col min="15898" max="15898" width="0.33203125" style="1" customWidth="1"/>
    <col min="15899" max="16120" width="7.83203125" style="1"/>
    <col min="16121" max="16121" width="0.33203125" style="1" customWidth="1"/>
    <col min="16122" max="16122" width="9.75" style="1" customWidth="1"/>
    <col min="16123" max="16123" width="0.33203125" style="1" customWidth="1"/>
    <col min="16124" max="16124" width="7" style="1" customWidth="1"/>
    <col min="16125" max="16125" width="5" style="1" customWidth="1"/>
    <col min="16126" max="16126" width="0.33203125" style="1" customWidth="1"/>
    <col min="16127" max="16131" width="4.83203125" style="1" customWidth="1"/>
    <col min="16132" max="16132" width="0.33203125" style="1" customWidth="1"/>
    <col min="16133" max="16137" width="4.83203125" style="1" customWidth="1"/>
    <col min="16138" max="16138" width="0.33203125" style="1" customWidth="1"/>
    <col min="16139" max="16143" width="4.83203125" style="1" customWidth="1"/>
    <col min="16144" max="16144" width="0.33203125" style="1" customWidth="1"/>
    <col min="16145" max="16149" width="4.83203125" style="1" customWidth="1"/>
    <col min="16150" max="16150" width="0.33203125" style="1" customWidth="1"/>
    <col min="16151" max="16153" width="4" style="1" customWidth="1"/>
    <col min="16154" max="16154" width="0.33203125" style="1" customWidth="1"/>
    <col min="16155" max="16384" width="7.83203125" style="1"/>
  </cols>
  <sheetData>
    <row r="1" spans="1:34" s="51" customFormat="1" ht="1.65" customHeight="1" thickBot="1" x14ac:dyDescent="0.35">
      <c r="A1" s="112"/>
      <c r="B1" s="112"/>
      <c r="C1" s="112"/>
      <c r="D1" s="112"/>
      <c r="E1" s="112"/>
      <c r="F1" s="112"/>
      <c r="G1" s="112"/>
      <c r="H1" s="112"/>
      <c r="I1" s="112"/>
      <c r="J1" s="112"/>
      <c r="K1" s="112"/>
      <c r="L1" s="112"/>
      <c r="M1" s="112"/>
      <c r="N1" s="112"/>
      <c r="O1" s="112"/>
      <c r="P1" s="112"/>
      <c r="Q1" s="112"/>
      <c r="R1" s="112"/>
      <c r="S1" s="112"/>
      <c r="T1" s="112"/>
      <c r="U1" s="112"/>
      <c r="V1" s="112"/>
      <c r="W1" s="112"/>
      <c r="X1" s="112"/>
      <c r="Y1" s="112"/>
    </row>
    <row r="2" spans="1:34" s="51" customFormat="1" ht="19.649999999999999" customHeight="1" x14ac:dyDescent="0.3">
      <c r="A2" s="323" t="s">
        <v>294</v>
      </c>
      <c r="B2" s="113" t="s">
        <v>267</v>
      </c>
      <c r="C2" s="113"/>
      <c r="D2" s="114"/>
      <c r="E2" s="114"/>
      <c r="F2" s="114"/>
      <c r="G2" s="114"/>
      <c r="H2" s="114"/>
      <c r="I2" s="114"/>
      <c r="J2" s="114"/>
      <c r="K2" s="114"/>
      <c r="L2" s="114"/>
      <c r="M2" s="114"/>
      <c r="N2" s="114"/>
      <c r="O2" s="114"/>
      <c r="P2" s="114"/>
      <c r="Q2" s="114"/>
      <c r="R2" s="114"/>
      <c r="S2" s="114"/>
      <c r="T2" s="114"/>
      <c r="U2" s="115"/>
      <c r="V2" s="115"/>
      <c r="W2" s="114"/>
      <c r="X2" s="115"/>
      <c r="Y2" s="116"/>
      <c r="Z2" s="115"/>
      <c r="AA2" s="114"/>
      <c r="AB2" s="115"/>
      <c r="AC2" s="117"/>
    </row>
    <row r="3" spans="1:34" s="51" customFormat="1" ht="19.25" customHeight="1" x14ac:dyDescent="0.5">
      <c r="A3" s="324"/>
      <c r="B3" s="118" t="s">
        <v>268</v>
      </c>
      <c r="C3" s="118"/>
      <c r="D3" s="119"/>
      <c r="E3" s="119"/>
      <c r="F3" s="119"/>
      <c r="G3" s="119"/>
      <c r="H3" s="119"/>
      <c r="I3" s="119"/>
      <c r="J3" s="119"/>
      <c r="K3" s="119"/>
      <c r="L3" s="119"/>
      <c r="M3" s="119"/>
      <c r="N3" s="119"/>
      <c r="O3" s="119"/>
      <c r="P3" s="119"/>
      <c r="Q3" s="119"/>
      <c r="R3" s="119"/>
      <c r="S3" s="119"/>
      <c r="T3" s="119"/>
      <c r="U3" s="119"/>
      <c r="V3" s="119"/>
      <c r="W3" s="119"/>
      <c r="X3" s="119"/>
      <c r="Y3" s="120"/>
      <c r="Z3" s="119"/>
      <c r="AA3" s="119"/>
      <c r="AB3" s="119"/>
      <c r="AC3" s="120"/>
      <c r="AD3" s="40"/>
      <c r="AE3" s="40"/>
      <c r="AF3"/>
      <c r="AG3"/>
    </row>
    <row r="4" spans="1:34" s="51" customFormat="1" ht="19.649999999999999" customHeight="1" thickBot="1" x14ac:dyDescent="0.35">
      <c r="A4" s="324"/>
      <c r="B4" s="121" t="s">
        <v>229</v>
      </c>
      <c r="C4" s="122"/>
      <c r="D4" s="122"/>
      <c r="E4" s="122"/>
      <c r="F4" s="122"/>
      <c r="G4" s="122"/>
      <c r="H4" s="122"/>
      <c r="I4" s="122"/>
      <c r="J4" s="122"/>
      <c r="K4" s="122"/>
      <c r="L4" s="122"/>
      <c r="M4" s="122"/>
      <c r="N4" s="122"/>
      <c r="O4" s="122"/>
      <c r="P4" s="122"/>
      <c r="Q4" s="122"/>
      <c r="R4" s="122"/>
      <c r="S4" s="122"/>
      <c r="T4" s="122"/>
      <c r="U4" s="122"/>
      <c r="V4" s="123"/>
      <c r="W4" s="122"/>
      <c r="X4" s="122"/>
      <c r="Y4" s="124"/>
      <c r="Z4" s="122"/>
      <c r="AA4" s="122" t="s">
        <v>55</v>
      </c>
      <c r="AB4" s="122"/>
      <c r="AC4" s="125"/>
    </row>
    <row r="5" spans="1:34" ht="12.9" customHeight="1" x14ac:dyDescent="0.3">
      <c r="A5" s="342" t="s">
        <v>208</v>
      </c>
      <c r="B5" s="325" t="s">
        <v>56</v>
      </c>
      <c r="C5" s="326"/>
      <c r="D5" s="327" t="s">
        <v>57</v>
      </c>
      <c r="E5" s="328"/>
      <c r="F5" s="328"/>
      <c r="G5" s="329"/>
      <c r="H5" s="327" t="s">
        <v>58</v>
      </c>
      <c r="I5" s="328"/>
      <c r="J5" s="328"/>
      <c r="K5" s="329"/>
      <c r="L5" s="327" t="s">
        <v>59</v>
      </c>
      <c r="M5" s="328"/>
      <c r="N5" s="328"/>
      <c r="O5" s="329"/>
      <c r="P5" s="327" t="s">
        <v>60</v>
      </c>
      <c r="Q5" s="328"/>
      <c r="R5" s="328"/>
      <c r="S5" s="329"/>
      <c r="T5" s="327" t="s">
        <v>61</v>
      </c>
      <c r="U5" s="328"/>
      <c r="V5" s="329"/>
      <c r="W5" s="327" t="s">
        <v>62</v>
      </c>
      <c r="X5" s="328"/>
      <c r="Y5" s="329"/>
      <c r="Z5" s="357" t="s">
        <v>207</v>
      </c>
      <c r="AA5" s="358"/>
      <c r="AB5" s="358"/>
      <c r="AC5" s="359"/>
    </row>
    <row r="6" spans="1:34" ht="12.65" customHeight="1" thickBot="1" x14ac:dyDescent="0.35">
      <c r="A6" s="343"/>
      <c r="B6" s="330">
        <f>DATE(2024,3,10)</f>
        <v>45361</v>
      </c>
      <c r="C6" s="331"/>
      <c r="D6" s="334">
        <f>B6+1</f>
        <v>45362</v>
      </c>
      <c r="E6" s="334"/>
      <c r="F6" s="334"/>
      <c r="G6" s="335"/>
      <c r="H6" s="339">
        <f>D6+1</f>
        <v>45363</v>
      </c>
      <c r="I6" s="334"/>
      <c r="J6" s="334"/>
      <c r="K6" s="335"/>
      <c r="L6" s="339">
        <f>H6+1</f>
        <v>45364</v>
      </c>
      <c r="M6" s="334"/>
      <c r="N6" s="334"/>
      <c r="O6" s="335"/>
      <c r="P6" s="339">
        <f>L6+1</f>
        <v>45365</v>
      </c>
      <c r="Q6" s="334"/>
      <c r="R6" s="334"/>
      <c r="S6" s="335"/>
      <c r="T6" s="339">
        <f>P6+1</f>
        <v>45366</v>
      </c>
      <c r="U6" s="334"/>
      <c r="V6" s="335"/>
      <c r="W6" s="339">
        <f>T6+1</f>
        <v>45367</v>
      </c>
      <c r="X6" s="334"/>
      <c r="Y6" s="335"/>
      <c r="Z6" s="360"/>
      <c r="AA6" s="361"/>
      <c r="AB6" s="361"/>
      <c r="AC6" s="362"/>
    </row>
    <row r="7" spans="1:34" s="51" customFormat="1" ht="38.25" customHeight="1" thickBot="1" x14ac:dyDescent="0.35">
      <c r="A7" s="344"/>
      <c r="B7" s="332" t="s">
        <v>134</v>
      </c>
      <c r="C7" s="333"/>
      <c r="D7" s="77" t="s">
        <v>134</v>
      </c>
      <c r="E7" s="79" t="s">
        <v>144</v>
      </c>
      <c r="F7" s="79" t="s">
        <v>145</v>
      </c>
      <c r="G7" s="78" t="s">
        <v>146</v>
      </c>
      <c r="H7" s="77" t="s">
        <v>134</v>
      </c>
      <c r="I7" s="79" t="s">
        <v>144</v>
      </c>
      <c r="J7" s="79" t="s">
        <v>145</v>
      </c>
      <c r="K7" s="78" t="s">
        <v>146</v>
      </c>
      <c r="L7" s="77" t="s">
        <v>134</v>
      </c>
      <c r="M7" s="79" t="s">
        <v>144</v>
      </c>
      <c r="N7" s="79" t="s">
        <v>145</v>
      </c>
      <c r="O7" s="78" t="s">
        <v>146</v>
      </c>
      <c r="P7" s="77" t="s">
        <v>134</v>
      </c>
      <c r="Q7" s="79" t="s">
        <v>144</v>
      </c>
      <c r="R7" s="79" t="s">
        <v>145</v>
      </c>
      <c r="S7" s="78" t="s">
        <v>146</v>
      </c>
      <c r="T7" s="126"/>
      <c r="U7" s="127"/>
      <c r="V7" s="128"/>
      <c r="W7" s="126"/>
      <c r="X7" s="127"/>
      <c r="Y7" s="128"/>
      <c r="Z7" s="129" t="s">
        <v>165</v>
      </c>
      <c r="AA7" s="130" t="s">
        <v>166</v>
      </c>
      <c r="AB7" s="130" t="s">
        <v>33</v>
      </c>
      <c r="AC7" s="131" t="s">
        <v>22</v>
      </c>
    </row>
    <row r="8" spans="1:34" ht="15" customHeight="1" x14ac:dyDescent="0.35">
      <c r="A8" s="132" t="s">
        <v>63</v>
      </c>
      <c r="B8" s="127"/>
      <c r="C8" s="128"/>
      <c r="D8" s="268" t="s">
        <v>64</v>
      </c>
      <c r="E8" s="268"/>
      <c r="F8" s="268"/>
      <c r="G8" s="269"/>
      <c r="H8" s="340" t="s">
        <v>64</v>
      </c>
      <c r="I8" s="268"/>
      <c r="J8" s="268"/>
      <c r="K8" s="269"/>
      <c r="L8" s="340" t="s">
        <v>64</v>
      </c>
      <c r="M8" s="268"/>
      <c r="N8" s="268"/>
      <c r="O8" s="269"/>
      <c r="P8" s="340" t="s">
        <v>64</v>
      </c>
      <c r="Q8" s="268"/>
      <c r="R8" s="268"/>
      <c r="S8" s="269"/>
      <c r="T8" s="126"/>
      <c r="U8" s="127"/>
      <c r="V8" s="128"/>
      <c r="W8" s="126"/>
      <c r="X8" s="127"/>
      <c r="Y8" s="128"/>
      <c r="Z8" s="214">
        <v>0.25</v>
      </c>
      <c r="AA8" s="133">
        <f>Z8+3/24</f>
        <v>0.375</v>
      </c>
      <c r="AB8" s="134">
        <f>Z8+8/24</f>
        <v>0.58333333333333326</v>
      </c>
      <c r="AC8" s="208">
        <f>Z8+17/24</f>
        <v>0.95833333333333337</v>
      </c>
      <c r="AE8"/>
    </row>
    <row r="9" spans="1:34" ht="15" customHeight="1" thickBot="1" x14ac:dyDescent="0.4">
      <c r="A9" s="135" t="s">
        <v>65</v>
      </c>
      <c r="B9" s="127"/>
      <c r="C9" s="128"/>
      <c r="D9" s="272"/>
      <c r="E9" s="272"/>
      <c r="F9" s="272"/>
      <c r="G9" s="273"/>
      <c r="H9" s="341"/>
      <c r="I9" s="272"/>
      <c r="J9" s="272"/>
      <c r="K9" s="273"/>
      <c r="L9" s="341"/>
      <c r="M9" s="272"/>
      <c r="N9" s="272"/>
      <c r="O9" s="273"/>
      <c r="P9" s="341"/>
      <c r="Q9" s="272"/>
      <c r="R9" s="272"/>
      <c r="S9" s="273"/>
      <c r="T9" s="126"/>
      <c r="U9" s="127"/>
      <c r="V9" s="128"/>
      <c r="W9" s="126"/>
      <c r="X9" s="127"/>
      <c r="Y9" s="128"/>
      <c r="Z9" s="136">
        <f>Z8+0.5/24</f>
        <v>0.27083333333333331</v>
      </c>
      <c r="AA9" s="137">
        <f>Z9+3/24</f>
        <v>0.39583333333333331</v>
      </c>
      <c r="AB9" s="138">
        <f>Z9+8/24</f>
        <v>0.60416666666666663</v>
      </c>
      <c r="AC9" s="143">
        <f>Z9+17/24</f>
        <v>0.97916666666666674</v>
      </c>
      <c r="AE9"/>
    </row>
    <row r="10" spans="1:34" ht="15" customHeight="1" x14ac:dyDescent="0.35">
      <c r="A10" s="140" t="s">
        <v>66</v>
      </c>
      <c r="B10" s="127"/>
      <c r="C10" s="128"/>
      <c r="D10" s="345" t="s">
        <v>269</v>
      </c>
      <c r="E10" s="346"/>
      <c r="F10" s="346"/>
      <c r="G10" s="347"/>
      <c r="H10" s="296" t="s">
        <v>67</v>
      </c>
      <c r="I10" s="336" t="s">
        <v>68</v>
      </c>
      <c r="J10" s="354" t="s">
        <v>39</v>
      </c>
      <c r="K10" s="293" t="s">
        <v>239</v>
      </c>
      <c r="L10" s="314" t="s">
        <v>162</v>
      </c>
      <c r="M10" s="315"/>
      <c r="N10" s="315"/>
      <c r="O10" s="316"/>
      <c r="P10" s="305"/>
      <c r="Q10" s="336" t="s">
        <v>68</v>
      </c>
      <c r="R10" s="354" t="s">
        <v>39</v>
      </c>
      <c r="S10" s="299" t="s">
        <v>172</v>
      </c>
      <c r="T10" s="126"/>
      <c r="U10" s="127"/>
      <c r="V10" s="128"/>
      <c r="W10" s="126"/>
      <c r="X10" s="127"/>
      <c r="Y10" s="128"/>
      <c r="Z10" s="136">
        <f t="shared" ref="Z10:Z39" si="0">Z9+0.5/24</f>
        <v>0.29166666666666663</v>
      </c>
      <c r="AA10" s="137">
        <f t="shared" ref="AA10:AA39" si="1">Z10+3/24</f>
        <v>0.41666666666666663</v>
      </c>
      <c r="AB10" s="138">
        <f t="shared" ref="AB10:AB39" si="2">Z10+8/24</f>
        <v>0.625</v>
      </c>
      <c r="AC10" s="139">
        <f t="shared" ref="AC10:AC39" si="3">Z10+17/24</f>
        <v>1</v>
      </c>
      <c r="AE10"/>
    </row>
    <row r="11" spans="1:34" ht="15" customHeight="1" thickBot="1" x14ac:dyDescent="0.4">
      <c r="A11" s="140" t="s">
        <v>69</v>
      </c>
      <c r="B11" s="127"/>
      <c r="C11" s="128"/>
      <c r="D11" s="348"/>
      <c r="E11" s="349"/>
      <c r="F11" s="349"/>
      <c r="G11" s="350"/>
      <c r="H11" s="297"/>
      <c r="I11" s="337"/>
      <c r="J11" s="355"/>
      <c r="K11" s="294"/>
      <c r="L11" s="317"/>
      <c r="M11" s="318"/>
      <c r="N11" s="318"/>
      <c r="O11" s="319"/>
      <c r="P11" s="306"/>
      <c r="Q11" s="337"/>
      <c r="R11" s="355"/>
      <c r="S11" s="300"/>
      <c r="T11" s="126"/>
      <c r="U11" s="127"/>
      <c r="V11" s="128"/>
      <c r="W11" s="126"/>
      <c r="X11" s="127"/>
      <c r="Y11" s="128"/>
      <c r="Z11" s="136">
        <f t="shared" si="0"/>
        <v>0.31249999999999994</v>
      </c>
      <c r="AA11" s="137">
        <f t="shared" si="1"/>
        <v>0.43749999999999994</v>
      </c>
      <c r="AB11" s="138">
        <f t="shared" si="2"/>
        <v>0.64583333333333326</v>
      </c>
      <c r="AC11" s="139">
        <f t="shared" si="3"/>
        <v>1.0208333333333333</v>
      </c>
      <c r="AE11"/>
    </row>
    <row r="12" spans="1:34" ht="15" customHeight="1" x14ac:dyDescent="0.35">
      <c r="A12" s="140" t="s">
        <v>70</v>
      </c>
      <c r="B12" s="127"/>
      <c r="C12" s="128"/>
      <c r="D12" s="348"/>
      <c r="E12" s="349"/>
      <c r="F12" s="349"/>
      <c r="G12" s="350"/>
      <c r="H12" s="297"/>
      <c r="I12" s="337"/>
      <c r="J12" s="355"/>
      <c r="K12" s="294"/>
      <c r="L12" s="296" t="s">
        <v>67</v>
      </c>
      <c r="M12" s="336" t="s">
        <v>68</v>
      </c>
      <c r="N12" s="354" t="s">
        <v>39</v>
      </c>
      <c r="O12" s="305"/>
      <c r="P12" s="306"/>
      <c r="Q12" s="337"/>
      <c r="R12" s="355"/>
      <c r="S12" s="300"/>
      <c r="T12" s="126"/>
      <c r="U12" s="127"/>
      <c r="V12" s="128"/>
      <c r="W12" s="126"/>
      <c r="X12" s="127"/>
      <c r="Y12" s="128"/>
      <c r="Z12" s="136">
        <f>Z11+0.5/24</f>
        <v>0.33333333333333326</v>
      </c>
      <c r="AA12" s="137">
        <f t="shared" si="1"/>
        <v>0.45833333333333326</v>
      </c>
      <c r="AB12" s="138">
        <f t="shared" si="2"/>
        <v>0.66666666666666652</v>
      </c>
      <c r="AC12" s="139">
        <f t="shared" si="3"/>
        <v>1.0416666666666665</v>
      </c>
    </row>
    <row r="13" spans="1:34" ht="15" customHeight="1" thickBot="1" x14ac:dyDescent="0.4">
      <c r="A13" s="140" t="s">
        <v>71</v>
      </c>
      <c r="B13" s="127"/>
      <c r="C13" s="128"/>
      <c r="D13" s="351"/>
      <c r="E13" s="352"/>
      <c r="F13" s="352"/>
      <c r="G13" s="353"/>
      <c r="H13" s="298"/>
      <c r="I13" s="338"/>
      <c r="J13" s="356"/>
      <c r="K13" s="295"/>
      <c r="L13" s="298"/>
      <c r="M13" s="338"/>
      <c r="N13" s="356"/>
      <c r="O13" s="307"/>
      <c r="P13" s="307"/>
      <c r="Q13" s="338"/>
      <c r="R13" s="356"/>
      <c r="S13" s="301"/>
      <c r="T13" s="126"/>
      <c r="U13" s="127"/>
      <c r="V13" s="128"/>
      <c r="W13" s="126"/>
      <c r="X13" s="127"/>
      <c r="Y13" s="128"/>
      <c r="Z13" s="136">
        <f>Z12+0.5/24</f>
        <v>0.35416666666666657</v>
      </c>
      <c r="AA13" s="137">
        <f t="shared" si="1"/>
        <v>0.47916666666666657</v>
      </c>
      <c r="AB13" s="138">
        <f t="shared" si="2"/>
        <v>0.68749999999999989</v>
      </c>
      <c r="AC13" s="139">
        <f t="shared" si="3"/>
        <v>1.0625</v>
      </c>
    </row>
    <row r="14" spans="1:34" ht="15" customHeight="1" thickBot="1" x14ac:dyDescent="0.4">
      <c r="A14" s="141" t="s">
        <v>72</v>
      </c>
      <c r="B14" s="127"/>
      <c r="C14" s="128"/>
      <c r="D14" s="266" t="s">
        <v>73</v>
      </c>
      <c r="E14" s="266"/>
      <c r="F14" s="266"/>
      <c r="G14" s="267"/>
      <c r="H14" s="265" t="s">
        <v>73</v>
      </c>
      <c r="I14" s="266"/>
      <c r="J14" s="266"/>
      <c r="K14" s="267"/>
      <c r="L14" s="265" t="s">
        <v>73</v>
      </c>
      <c r="M14" s="266"/>
      <c r="N14" s="266"/>
      <c r="O14" s="267"/>
      <c r="P14" s="265" t="s">
        <v>73</v>
      </c>
      <c r="Q14" s="266"/>
      <c r="R14" s="266"/>
      <c r="S14" s="267"/>
      <c r="T14" s="126"/>
      <c r="U14" s="127"/>
      <c r="V14" s="128"/>
      <c r="W14" s="126"/>
      <c r="X14" s="127"/>
      <c r="Y14" s="128"/>
      <c r="Z14" s="136">
        <f t="shared" si="0"/>
        <v>0.37499999999999989</v>
      </c>
      <c r="AA14" s="137">
        <f t="shared" si="1"/>
        <v>0.49999999999999989</v>
      </c>
      <c r="AB14" s="138">
        <f t="shared" si="2"/>
        <v>0.70833333333333326</v>
      </c>
      <c r="AC14" s="139">
        <f t="shared" si="3"/>
        <v>1.0833333333333333</v>
      </c>
      <c r="AE14"/>
      <c r="AF14"/>
      <c r="AG14"/>
      <c r="AH14"/>
    </row>
    <row r="15" spans="1:34" ht="15" customHeight="1" thickBot="1" x14ac:dyDescent="0.4">
      <c r="A15" s="142" t="s">
        <v>74</v>
      </c>
      <c r="B15" s="127"/>
      <c r="C15" s="128"/>
      <c r="D15" s="320" t="s">
        <v>295</v>
      </c>
      <c r="E15" s="321"/>
      <c r="F15" s="321"/>
      <c r="G15" s="322"/>
      <c r="H15" s="296" t="s">
        <v>67</v>
      </c>
      <c r="I15" s="280" t="s">
        <v>173</v>
      </c>
      <c r="J15" s="366" t="s">
        <v>195</v>
      </c>
      <c r="K15" s="305"/>
      <c r="L15" s="311" t="s">
        <v>168</v>
      </c>
      <c r="M15" s="312"/>
      <c r="N15" s="312"/>
      <c r="O15" s="313"/>
      <c r="P15" s="296" t="s">
        <v>67</v>
      </c>
      <c r="Q15" s="363" t="s">
        <v>81</v>
      </c>
      <c r="R15" s="366" t="s">
        <v>195</v>
      </c>
      <c r="S15" s="305"/>
      <c r="T15" s="126"/>
      <c r="U15" s="127"/>
      <c r="V15" s="128"/>
      <c r="W15" s="126"/>
      <c r="X15" s="127"/>
      <c r="Y15" s="128"/>
      <c r="Z15" s="136">
        <f t="shared" si="0"/>
        <v>0.3958333333333332</v>
      </c>
      <c r="AA15" s="137">
        <f t="shared" si="1"/>
        <v>0.52083333333333326</v>
      </c>
      <c r="AB15" s="138">
        <f t="shared" si="2"/>
        <v>0.72916666666666652</v>
      </c>
      <c r="AC15" s="139">
        <f t="shared" si="3"/>
        <v>1.1041666666666665</v>
      </c>
      <c r="AE15"/>
      <c r="AF15"/>
      <c r="AG15"/>
      <c r="AH15"/>
    </row>
    <row r="16" spans="1:34" ht="15" customHeight="1" thickBot="1" x14ac:dyDescent="0.4">
      <c r="A16" s="142" t="s">
        <v>75</v>
      </c>
      <c r="B16" s="127"/>
      <c r="C16" s="128"/>
      <c r="D16" s="311" t="s">
        <v>167</v>
      </c>
      <c r="E16" s="312"/>
      <c r="F16" s="312"/>
      <c r="G16" s="313"/>
      <c r="H16" s="297"/>
      <c r="I16" s="281"/>
      <c r="J16" s="367"/>
      <c r="K16" s="306"/>
      <c r="L16" s="317"/>
      <c r="M16" s="318"/>
      <c r="N16" s="318"/>
      <c r="O16" s="319"/>
      <c r="P16" s="297"/>
      <c r="Q16" s="364"/>
      <c r="R16" s="367"/>
      <c r="S16" s="306"/>
      <c r="T16" s="126"/>
      <c r="U16" s="127"/>
      <c r="V16" s="128"/>
      <c r="W16" s="126"/>
      <c r="X16" s="127"/>
      <c r="Y16" s="128"/>
      <c r="Z16" s="136">
        <f t="shared" si="0"/>
        <v>0.41666666666666652</v>
      </c>
      <c r="AA16" s="137">
        <f t="shared" si="1"/>
        <v>0.54166666666666652</v>
      </c>
      <c r="AB16" s="138">
        <f t="shared" si="2"/>
        <v>0.74999999999999978</v>
      </c>
      <c r="AC16" s="139">
        <f t="shared" si="3"/>
        <v>1.125</v>
      </c>
      <c r="AE16"/>
      <c r="AF16"/>
      <c r="AG16"/>
      <c r="AH16"/>
    </row>
    <row r="17" spans="1:34" ht="15" customHeight="1" x14ac:dyDescent="0.35">
      <c r="A17" s="142" t="s">
        <v>76</v>
      </c>
      <c r="B17" s="127"/>
      <c r="C17" s="128"/>
      <c r="D17" s="314"/>
      <c r="E17" s="315"/>
      <c r="F17" s="315"/>
      <c r="G17" s="316"/>
      <c r="H17" s="297"/>
      <c r="I17" s="281"/>
      <c r="J17" s="367"/>
      <c r="K17" s="306"/>
      <c r="L17" s="311" t="s">
        <v>160</v>
      </c>
      <c r="M17" s="312"/>
      <c r="N17" s="312"/>
      <c r="O17" s="313"/>
      <c r="P17" s="297"/>
      <c r="Q17" s="364"/>
      <c r="R17" s="367"/>
      <c r="S17" s="306"/>
      <c r="T17" s="126"/>
      <c r="U17" s="127"/>
      <c r="V17" s="128"/>
      <c r="W17" s="126"/>
      <c r="X17" s="127"/>
      <c r="Y17" s="128"/>
      <c r="Z17" s="136">
        <f t="shared" si="0"/>
        <v>0.43749999999999983</v>
      </c>
      <c r="AA17" s="137">
        <f t="shared" si="1"/>
        <v>0.56249999999999978</v>
      </c>
      <c r="AB17" s="138">
        <f t="shared" si="2"/>
        <v>0.77083333333333315</v>
      </c>
      <c r="AC17" s="139">
        <f t="shared" si="3"/>
        <v>1.1458333333333333</v>
      </c>
      <c r="AE17"/>
      <c r="AF17"/>
      <c r="AG17"/>
      <c r="AH17"/>
    </row>
    <row r="18" spans="1:34" ht="15" customHeight="1" thickBot="1" x14ac:dyDescent="0.4">
      <c r="A18" s="142" t="s">
        <v>77</v>
      </c>
      <c r="B18" s="127"/>
      <c r="C18" s="128"/>
      <c r="D18" s="317"/>
      <c r="E18" s="318"/>
      <c r="F18" s="318"/>
      <c r="G18" s="319"/>
      <c r="H18" s="298"/>
      <c r="I18" s="282"/>
      <c r="J18" s="368"/>
      <c r="K18" s="307"/>
      <c r="L18" s="317"/>
      <c r="M18" s="318"/>
      <c r="N18" s="318"/>
      <c r="O18" s="319"/>
      <c r="P18" s="298"/>
      <c r="Q18" s="365"/>
      <c r="R18" s="368"/>
      <c r="S18" s="307"/>
      <c r="T18" s="126"/>
      <c r="U18" s="127"/>
      <c r="V18" s="128"/>
      <c r="W18" s="126"/>
      <c r="X18" s="127"/>
      <c r="Y18" s="128"/>
      <c r="Z18" s="136">
        <f t="shared" si="0"/>
        <v>0.45833333333333315</v>
      </c>
      <c r="AA18" s="137">
        <f t="shared" si="1"/>
        <v>0.58333333333333315</v>
      </c>
      <c r="AB18" s="138">
        <f t="shared" si="2"/>
        <v>0.79166666666666652</v>
      </c>
      <c r="AC18" s="139">
        <f t="shared" si="3"/>
        <v>1.1666666666666665</v>
      </c>
    </row>
    <row r="19" spans="1:34" ht="15" customHeight="1" thickBot="1" x14ac:dyDescent="0.4">
      <c r="A19" s="135" t="s">
        <v>78</v>
      </c>
      <c r="B19" s="127"/>
      <c r="C19" s="128"/>
      <c r="D19" s="268" t="s">
        <v>179</v>
      </c>
      <c r="E19" s="268"/>
      <c r="F19" s="268"/>
      <c r="G19" s="269"/>
      <c r="H19" s="268" t="s">
        <v>179</v>
      </c>
      <c r="I19" s="268"/>
      <c r="J19" s="268"/>
      <c r="K19" s="269"/>
      <c r="L19" s="268" t="s">
        <v>179</v>
      </c>
      <c r="M19" s="268"/>
      <c r="N19" s="268"/>
      <c r="O19" s="269"/>
      <c r="P19" s="268" t="s">
        <v>179</v>
      </c>
      <c r="Q19" s="268"/>
      <c r="R19" s="268"/>
      <c r="S19" s="269"/>
      <c r="T19" s="126"/>
      <c r="U19" s="127"/>
      <c r="V19" s="128"/>
      <c r="W19" s="126"/>
      <c r="X19" s="127"/>
      <c r="Y19" s="128"/>
      <c r="Z19" s="136">
        <f t="shared" si="0"/>
        <v>0.47916666666666646</v>
      </c>
      <c r="AA19" s="137">
        <f t="shared" si="1"/>
        <v>0.60416666666666652</v>
      </c>
      <c r="AB19" s="138">
        <f t="shared" si="2"/>
        <v>0.81249999999999978</v>
      </c>
      <c r="AC19" s="139">
        <f t="shared" si="3"/>
        <v>1.1874999999999998</v>
      </c>
    </row>
    <row r="20" spans="1:34" ht="15" customHeight="1" thickBot="1" x14ac:dyDescent="0.4">
      <c r="A20" s="135" t="s">
        <v>79</v>
      </c>
      <c r="B20" s="127"/>
      <c r="C20" s="128"/>
      <c r="D20" s="272"/>
      <c r="E20" s="272"/>
      <c r="F20" s="272"/>
      <c r="G20" s="273"/>
      <c r="H20" s="272"/>
      <c r="I20" s="272"/>
      <c r="J20" s="272"/>
      <c r="K20" s="273"/>
      <c r="L20" s="272"/>
      <c r="M20" s="272"/>
      <c r="N20" s="272"/>
      <c r="O20" s="273"/>
      <c r="P20" s="272"/>
      <c r="Q20" s="272"/>
      <c r="R20" s="272"/>
      <c r="S20" s="273"/>
      <c r="T20" s="345" t="s">
        <v>270</v>
      </c>
      <c r="U20" s="346"/>
      <c r="V20" s="347"/>
      <c r="W20" s="126"/>
      <c r="X20" s="127"/>
      <c r="Y20" s="128"/>
      <c r="Z20" s="136">
        <f t="shared" si="0"/>
        <v>0.49999999999999978</v>
      </c>
      <c r="AA20" s="137">
        <f t="shared" si="1"/>
        <v>0.62499999999999978</v>
      </c>
      <c r="AB20" s="138">
        <f t="shared" si="2"/>
        <v>0.83333333333333304</v>
      </c>
      <c r="AC20" s="139">
        <f t="shared" si="3"/>
        <v>1.208333333333333</v>
      </c>
    </row>
    <row r="21" spans="1:34" ht="15" customHeight="1" thickBot="1" x14ac:dyDescent="0.4">
      <c r="A21" s="142" t="s">
        <v>80</v>
      </c>
      <c r="B21" s="127"/>
      <c r="C21" s="128"/>
      <c r="D21" s="302" t="s">
        <v>226</v>
      </c>
      <c r="E21" s="336" t="s">
        <v>68</v>
      </c>
      <c r="F21" s="262" t="s">
        <v>211</v>
      </c>
      <c r="G21" s="293" t="s">
        <v>239</v>
      </c>
      <c r="H21" s="302" t="s">
        <v>226</v>
      </c>
      <c r="I21" s="363" t="s">
        <v>81</v>
      </c>
      <c r="J21" s="305"/>
      <c r="K21" s="299" t="s">
        <v>172</v>
      </c>
      <c r="L21" s="305"/>
      <c r="M21" s="363" t="s">
        <v>81</v>
      </c>
      <c r="N21" s="262" t="s">
        <v>211</v>
      </c>
      <c r="O21" s="299" t="s">
        <v>181</v>
      </c>
      <c r="P21" s="296" t="s">
        <v>67</v>
      </c>
      <c r="Q21" s="363" t="s">
        <v>81</v>
      </c>
      <c r="R21" s="262" t="s">
        <v>211</v>
      </c>
      <c r="S21" s="308" t="s">
        <v>240</v>
      </c>
      <c r="T21" s="348"/>
      <c r="U21" s="349"/>
      <c r="V21" s="350"/>
      <c r="W21" s="126"/>
      <c r="X21" s="127"/>
      <c r="Y21" s="128"/>
      <c r="Z21" s="136">
        <f t="shared" si="0"/>
        <v>0.52083333333333315</v>
      </c>
      <c r="AA21" s="137">
        <f t="shared" si="1"/>
        <v>0.64583333333333315</v>
      </c>
      <c r="AB21" s="138">
        <f t="shared" si="2"/>
        <v>0.85416666666666652</v>
      </c>
      <c r="AC21" s="139">
        <f t="shared" si="3"/>
        <v>1.2291666666666665</v>
      </c>
    </row>
    <row r="22" spans="1:34" ht="15" customHeight="1" x14ac:dyDescent="0.35">
      <c r="A22" s="142" t="s">
        <v>82</v>
      </c>
      <c r="B22" s="283" t="s">
        <v>202</v>
      </c>
      <c r="C22" s="284"/>
      <c r="D22" s="303"/>
      <c r="E22" s="337"/>
      <c r="F22" s="263"/>
      <c r="G22" s="294"/>
      <c r="H22" s="303"/>
      <c r="I22" s="364"/>
      <c r="J22" s="306"/>
      <c r="K22" s="300"/>
      <c r="L22" s="306"/>
      <c r="M22" s="364"/>
      <c r="N22" s="263"/>
      <c r="O22" s="300"/>
      <c r="P22" s="297"/>
      <c r="Q22" s="364"/>
      <c r="R22" s="263"/>
      <c r="S22" s="309"/>
      <c r="T22" s="348"/>
      <c r="U22" s="349"/>
      <c r="V22" s="350"/>
      <c r="W22" s="126"/>
      <c r="X22" s="127"/>
      <c r="Y22" s="128"/>
      <c r="Z22" s="136">
        <f t="shared" si="0"/>
        <v>0.54166666666666652</v>
      </c>
      <c r="AA22" s="137">
        <f t="shared" si="1"/>
        <v>0.66666666666666652</v>
      </c>
      <c r="AB22" s="138">
        <f t="shared" si="2"/>
        <v>0.87499999999999978</v>
      </c>
      <c r="AC22" s="143">
        <f t="shared" si="3"/>
        <v>1.25</v>
      </c>
    </row>
    <row r="23" spans="1:34" ht="15" customHeight="1" thickBot="1" x14ac:dyDescent="0.4">
      <c r="A23" s="142" t="s">
        <v>83</v>
      </c>
      <c r="B23" s="285"/>
      <c r="C23" s="286"/>
      <c r="D23" s="303"/>
      <c r="E23" s="337"/>
      <c r="F23" s="263"/>
      <c r="G23" s="294"/>
      <c r="H23" s="303"/>
      <c r="I23" s="364"/>
      <c r="J23" s="306"/>
      <c r="K23" s="300"/>
      <c r="L23" s="306"/>
      <c r="M23" s="364"/>
      <c r="N23" s="263"/>
      <c r="O23" s="300"/>
      <c r="P23" s="297"/>
      <c r="Q23" s="364"/>
      <c r="R23" s="263"/>
      <c r="S23" s="309"/>
      <c r="T23" s="348"/>
      <c r="U23" s="349"/>
      <c r="V23" s="350"/>
      <c r="W23" s="126"/>
      <c r="X23" s="127"/>
      <c r="Y23" s="128"/>
      <c r="Z23" s="136">
        <f t="shared" si="0"/>
        <v>0.56249999999999989</v>
      </c>
      <c r="AA23" s="137">
        <f t="shared" si="1"/>
        <v>0.68749999999999989</v>
      </c>
      <c r="AB23" s="138">
        <f t="shared" si="2"/>
        <v>0.89583333333333326</v>
      </c>
      <c r="AC23" s="143">
        <f t="shared" si="3"/>
        <v>1.2708333333333333</v>
      </c>
    </row>
    <row r="24" spans="1:34" ht="15" customHeight="1" thickBot="1" x14ac:dyDescent="0.4">
      <c r="A24" s="142" t="s">
        <v>84</v>
      </c>
      <c r="B24" s="127"/>
      <c r="C24" s="128"/>
      <c r="D24" s="304"/>
      <c r="E24" s="338"/>
      <c r="F24" s="264"/>
      <c r="G24" s="295"/>
      <c r="H24" s="304"/>
      <c r="I24" s="365"/>
      <c r="J24" s="307"/>
      <c r="K24" s="301"/>
      <c r="L24" s="307"/>
      <c r="M24" s="365"/>
      <c r="N24" s="264"/>
      <c r="O24" s="301"/>
      <c r="P24" s="298"/>
      <c r="Q24" s="365"/>
      <c r="R24" s="264"/>
      <c r="S24" s="310"/>
      <c r="T24" s="348"/>
      <c r="U24" s="349"/>
      <c r="V24" s="350"/>
      <c r="W24" s="126"/>
      <c r="X24" s="127"/>
      <c r="Y24" s="128"/>
      <c r="Z24" s="136">
        <f t="shared" si="0"/>
        <v>0.58333333333333326</v>
      </c>
      <c r="AA24" s="137">
        <f t="shared" si="1"/>
        <v>0.70833333333333326</v>
      </c>
      <c r="AB24" s="138">
        <f t="shared" si="2"/>
        <v>0.91666666666666652</v>
      </c>
      <c r="AC24" s="143">
        <f t="shared" si="3"/>
        <v>1.2916666666666665</v>
      </c>
    </row>
    <row r="25" spans="1:34" ht="15" customHeight="1" thickBot="1" x14ac:dyDescent="0.4">
      <c r="A25" s="141" t="s">
        <v>85</v>
      </c>
      <c r="B25" s="127"/>
      <c r="C25" s="128"/>
      <c r="D25" s="265" t="s">
        <v>73</v>
      </c>
      <c r="E25" s="266"/>
      <c r="F25" s="266"/>
      <c r="G25" s="267"/>
      <c r="H25" s="265" t="s">
        <v>73</v>
      </c>
      <c r="I25" s="266"/>
      <c r="J25" s="266"/>
      <c r="K25" s="267"/>
      <c r="L25" s="265" t="s">
        <v>73</v>
      </c>
      <c r="M25" s="266"/>
      <c r="N25" s="266"/>
      <c r="O25" s="267"/>
      <c r="P25" s="265" t="s">
        <v>73</v>
      </c>
      <c r="Q25" s="266"/>
      <c r="R25" s="266"/>
      <c r="S25" s="267"/>
      <c r="T25" s="348"/>
      <c r="U25" s="349"/>
      <c r="V25" s="350"/>
      <c r="W25" s="126"/>
      <c r="X25" s="127"/>
      <c r="Y25" s="128"/>
      <c r="Z25" s="136">
        <f t="shared" si="0"/>
        <v>0.60416666666666663</v>
      </c>
      <c r="AA25" s="137">
        <f t="shared" si="1"/>
        <v>0.72916666666666663</v>
      </c>
      <c r="AB25" s="138">
        <f t="shared" si="2"/>
        <v>0.9375</v>
      </c>
      <c r="AC25" s="143">
        <f t="shared" si="3"/>
        <v>1.3125</v>
      </c>
    </row>
    <row r="26" spans="1:34" ht="15" customHeight="1" x14ac:dyDescent="0.35">
      <c r="A26" s="140" t="s">
        <v>86</v>
      </c>
      <c r="B26" s="274" t="s">
        <v>206</v>
      </c>
      <c r="C26" s="275"/>
      <c r="D26" s="296" t="s">
        <v>67</v>
      </c>
      <c r="E26" s="280" t="s">
        <v>173</v>
      </c>
      <c r="F26" s="305"/>
      <c r="G26" s="308" t="s">
        <v>240</v>
      </c>
      <c r="H26" s="296" t="s">
        <v>67</v>
      </c>
      <c r="I26" s="369" t="s">
        <v>251</v>
      </c>
      <c r="J26" s="262" t="s">
        <v>211</v>
      </c>
      <c r="K26" s="299" t="s">
        <v>172</v>
      </c>
      <c r="L26" s="296" t="s">
        <v>67</v>
      </c>
      <c r="M26" s="280" t="s">
        <v>173</v>
      </c>
      <c r="N26" s="305"/>
      <c r="O26" s="299" t="s">
        <v>181</v>
      </c>
      <c r="P26" s="311" t="s">
        <v>169</v>
      </c>
      <c r="Q26" s="312"/>
      <c r="R26" s="312"/>
      <c r="S26" s="313"/>
      <c r="T26" s="348"/>
      <c r="U26" s="349"/>
      <c r="V26" s="350"/>
      <c r="W26" s="126"/>
      <c r="X26" s="127"/>
      <c r="Y26" s="128"/>
      <c r="Z26" s="136">
        <f t="shared" si="0"/>
        <v>0.625</v>
      </c>
      <c r="AA26" s="137">
        <f t="shared" si="1"/>
        <v>0.75</v>
      </c>
      <c r="AB26" s="138">
        <f t="shared" si="2"/>
        <v>0.95833333333333326</v>
      </c>
      <c r="AC26" s="143">
        <f t="shared" si="3"/>
        <v>1.3333333333333335</v>
      </c>
    </row>
    <row r="27" spans="1:34" ht="15" customHeight="1" x14ac:dyDescent="0.35">
      <c r="A27" s="142" t="s">
        <v>87</v>
      </c>
      <c r="B27" s="276"/>
      <c r="C27" s="277"/>
      <c r="D27" s="297"/>
      <c r="E27" s="281"/>
      <c r="F27" s="306"/>
      <c r="G27" s="309"/>
      <c r="H27" s="297"/>
      <c r="I27" s="370"/>
      <c r="J27" s="263"/>
      <c r="K27" s="300"/>
      <c r="L27" s="297"/>
      <c r="M27" s="281"/>
      <c r="N27" s="306"/>
      <c r="O27" s="300"/>
      <c r="P27" s="314"/>
      <c r="Q27" s="315"/>
      <c r="R27" s="315"/>
      <c r="S27" s="316"/>
      <c r="T27" s="348"/>
      <c r="U27" s="349"/>
      <c r="V27" s="350"/>
      <c r="W27" s="126"/>
      <c r="X27" s="127"/>
      <c r="Y27" s="128"/>
      <c r="Z27" s="136">
        <f t="shared" si="0"/>
        <v>0.64583333333333337</v>
      </c>
      <c r="AA27" s="137">
        <f t="shared" si="1"/>
        <v>0.77083333333333337</v>
      </c>
      <c r="AB27" s="138">
        <f t="shared" si="2"/>
        <v>0.97916666666666674</v>
      </c>
      <c r="AC27" s="143">
        <f t="shared" si="3"/>
        <v>1.3541666666666667</v>
      </c>
    </row>
    <row r="28" spans="1:34" ht="15" customHeight="1" thickBot="1" x14ac:dyDescent="0.4">
      <c r="A28" s="142" t="s">
        <v>88</v>
      </c>
      <c r="B28" s="278"/>
      <c r="C28" s="279"/>
      <c r="D28" s="297"/>
      <c r="E28" s="281"/>
      <c r="F28" s="306"/>
      <c r="G28" s="309"/>
      <c r="H28" s="297"/>
      <c r="I28" s="370"/>
      <c r="J28" s="263"/>
      <c r="K28" s="300"/>
      <c r="L28" s="297"/>
      <c r="M28" s="281"/>
      <c r="N28" s="306"/>
      <c r="O28" s="300"/>
      <c r="P28" s="314"/>
      <c r="Q28" s="315"/>
      <c r="R28" s="315"/>
      <c r="S28" s="316"/>
      <c r="T28" s="348"/>
      <c r="U28" s="349"/>
      <c r="V28" s="350"/>
      <c r="W28" s="126"/>
      <c r="X28" s="127"/>
      <c r="Y28" s="128"/>
      <c r="Z28" s="136">
        <f t="shared" si="0"/>
        <v>0.66666666666666674</v>
      </c>
      <c r="AA28" s="137">
        <f t="shared" si="1"/>
        <v>0.79166666666666674</v>
      </c>
      <c r="AB28" s="144">
        <f t="shared" si="2"/>
        <v>1</v>
      </c>
      <c r="AC28" s="143">
        <f t="shared" si="3"/>
        <v>1.375</v>
      </c>
    </row>
    <row r="29" spans="1:34" ht="15" customHeight="1" thickBot="1" x14ac:dyDescent="0.4">
      <c r="A29" s="142" t="s">
        <v>89</v>
      </c>
      <c r="B29" s="283" t="s">
        <v>161</v>
      </c>
      <c r="C29" s="284"/>
      <c r="D29" s="298"/>
      <c r="E29" s="282"/>
      <c r="F29" s="307"/>
      <c r="G29" s="310"/>
      <c r="H29" s="298"/>
      <c r="I29" s="371"/>
      <c r="J29" s="264"/>
      <c r="K29" s="301"/>
      <c r="L29" s="298"/>
      <c r="M29" s="282"/>
      <c r="N29" s="307"/>
      <c r="O29" s="301"/>
      <c r="P29" s="317"/>
      <c r="Q29" s="318"/>
      <c r="R29" s="318"/>
      <c r="S29" s="319"/>
      <c r="T29" s="351"/>
      <c r="U29" s="352"/>
      <c r="V29" s="353"/>
      <c r="W29" s="126"/>
      <c r="X29" s="127"/>
      <c r="Y29" s="128"/>
      <c r="Z29" s="136">
        <f t="shared" si="0"/>
        <v>0.68750000000000011</v>
      </c>
      <c r="AA29" s="137">
        <f t="shared" si="1"/>
        <v>0.81250000000000011</v>
      </c>
      <c r="AB29" s="144">
        <f t="shared" si="2"/>
        <v>1.0208333333333335</v>
      </c>
      <c r="AC29" s="143">
        <f t="shared" si="3"/>
        <v>1.3958333333333335</v>
      </c>
    </row>
    <row r="30" spans="1:34" ht="15" customHeight="1" thickBot="1" x14ac:dyDescent="0.4">
      <c r="A30" s="145" t="s">
        <v>90</v>
      </c>
      <c r="B30" s="285"/>
      <c r="C30" s="286"/>
      <c r="D30" s="265" t="s">
        <v>73</v>
      </c>
      <c r="E30" s="266"/>
      <c r="F30" s="266"/>
      <c r="G30" s="267"/>
      <c r="H30" s="265" t="s">
        <v>73</v>
      </c>
      <c r="I30" s="266"/>
      <c r="J30" s="266"/>
      <c r="K30" s="267"/>
      <c r="L30" s="265" t="s">
        <v>73</v>
      </c>
      <c r="M30" s="266"/>
      <c r="N30" s="266"/>
      <c r="O30" s="267"/>
      <c r="P30" s="265" t="s">
        <v>73</v>
      </c>
      <c r="Q30" s="266"/>
      <c r="R30" s="266"/>
      <c r="S30" s="267"/>
      <c r="T30" s="126"/>
      <c r="U30" s="127"/>
      <c r="V30" s="128"/>
      <c r="W30" s="126"/>
      <c r="X30" s="127"/>
      <c r="Y30" s="128"/>
      <c r="Z30" s="136">
        <f t="shared" si="0"/>
        <v>0.70833333333333348</v>
      </c>
      <c r="AA30" s="137">
        <f t="shared" si="1"/>
        <v>0.83333333333333348</v>
      </c>
      <c r="AB30" s="144">
        <f t="shared" si="2"/>
        <v>1.0416666666666667</v>
      </c>
      <c r="AC30" s="143">
        <f t="shared" si="3"/>
        <v>1.416666666666667</v>
      </c>
    </row>
    <row r="31" spans="1:34" ht="15" customHeight="1" x14ac:dyDescent="0.35">
      <c r="A31" s="135" t="s">
        <v>91</v>
      </c>
      <c r="B31" s="268" t="s">
        <v>92</v>
      </c>
      <c r="C31" s="269"/>
      <c r="D31" s="253" t="s">
        <v>92</v>
      </c>
      <c r="E31" s="254"/>
      <c r="F31" s="254"/>
      <c r="G31" s="255"/>
      <c r="H31" s="287" t="s">
        <v>271</v>
      </c>
      <c r="I31" s="288"/>
      <c r="J31" s="288"/>
      <c r="K31" s="289"/>
      <c r="L31" s="372" t="s">
        <v>222</v>
      </c>
      <c r="M31" s="373"/>
      <c r="N31" s="373"/>
      <c r="O31" s="374"/>
      <c r="P31" s="253" t="s">
        <v>92</v>
      </c>
      <c r="Q31" s="254"/>
      <c r="R31" s="254"/>
      <c r="S31" s="255"/>
      <c r="T31" s="126"/>
      <c r="U31" s="127"/>
      <c r="V31" s="128"/>
      <c r="W31" s="126"/>
      <c r="X31" s="127"/>
      <c r="Y31" s="128"/>
      <c r="Z31" s="136">
        <f t="shared" si="0"/>
        <v>0.72916666666666685</v>
      </c>
      <c r="AA31" s="137">
        <f t="shared" si="1"/>
        <v>0.85416666666666685</v>
      </c>
      <c r="AB31" s="144">
        <f t="shared" si="2"/>
        <v>1.0625000000000002</v>
      </c>
      <c r="AC31" s="143">
        <f t="shared" si="3"/>
        <v>1.4375000000000002</v>
      </c>
    </row>
    <row r="32" spans="1:34" ht="15" customHeight="1" thickBot="1" x14ac:dyDescent="0.4">
      <c r="A32" s="135" t="s">
        <v>93</v>
      </c>
      <c r="B32" s="270"/>
      <c r="C32" s="271"/>
      <c r="D32" s="256"/>
      <c r="E32" s="257"/>
      <c r="F32" s="257"/>
      <c r="G32" s="258"/>
      <c r="H32" s="290"/>
      <c r="I32" s="291"/>
      <c r="J32" s="291"/>
      <c r="K32" s="292"/>
      <c r="L32" s="375"/>
      <c r="M32" s="376"/>
      <c r="N32" s="376"/>
      <c r="O32" s="377"/>
      <c r="P32" s="256"/>
      <c r="Q32" s="257"/>
      <c r="R32" s="257"/>
      <c r="S32" s="258"/>
      <c r="T32" s="126"/>
      <c r="U32" s="127"/>
      <c r="V32" s="128"/>
      <c r="W32" s="126"/>
      <c r="X32" s="127"/>
      <c r="Y32" s="128"/>
      <c r="Z32" s="136">
        <f t="shared" si="0"/>
        <v>0.75000000000000022</v>
      </c>
      <c r="AA32" s="138">
        <f t="shared" si="1"/>
        <v>0.87500000000000022</v>
      </c>
      <c r="AB32" s="144">
        <f t="shared" si="2"/>
        <v>1.0833333333333335</v>
      </c>
      <c r="AC32" s="143">
        <f t="shared" si="3"/>
        <v>1.4583333333333335</v>
      </c>
    </row>
    <row r="33" spans="1:29" ht="15" customHeight="1" x14ac:dyDescent="0.35">
      <c r="A33" s="135" t="s">
        <v>94</v>
      </c>
      <c r="B33" s="270"/>
      <c r="C33" s="271"/>
      <c r="D33" s="256"/>
      <c r="E33" s="257"/>
      <c r="F33" s="257"/>
      <c r="G33" s="258"/>
      <c r="H33" s="253" t="s">
        <v>92</v>
      </c>
      <c r="I33" s="254"/>
      <c r="J33" s="254"/>
      <c r="K33" s="255"/>
      <c r="L33" s="375"/>
      <c r="M33" s="376"/>
      <c r="N33" s="376"/>
      <c r="O33" s="377"/>
      <c r="P33" s="256"/>
      <c r="Q33" s="257"/>
      <c r="R33" s="257"/>
      <c r="S33" s="258"/>
      <c r="T33" s="126"/>
      <c r="U33" s="127"/>
      <c r="V33" s="128"/>
      <c r="W33" s="126"/>
      <c r="X33" s="127"/>
      <c r="Y33" s="128"/>
      <c r="Z33" s="136">
        <f t="shared" si="0"/>
        <v>0.77083333333333359</v>
      </c>
      <c r="AA33" s="138">
        <f t="shared" si="1"/>
        <v>0.89583333333333359</v>
      </c>
      <c r="AB33" s="144">
        <f t="shared" si="2"/>
        <v>1.104166666666667</v>
      </c>
      <c r="AC33" s="143">
        <f t="shared" si="3"/>
        <v>1.479166666666667</v>
      </c>
    </row>
    <row r="34" spans="1:29" ht="15" customHeight="1" thickBot="1" x14ac:dyDescent="0.4">
      <c r="A34" s="135" t="s">
        <v>95</v>
      </c>
      <c r="B34" s="270"/>
      <c r="C34" s="271"/>
      <c r="D34" s="256"/>
      <c r="E34" s="257"/>
      <c r="F34" s="257"/>
      <c r="G34" s="258"/>
      <c r="H34" s="256"/>
      <c r="I34" s="257"/>
      <c r="J34" s="257"/>
      <c r="K34" s="258"/>
      <c r="L34" s="378"/>
      <c r="M34" s="379"/>
      <c r="N34" s="379"/>
      <c r="O34" s="380"/>
      <c r="P34" s="256"/>
      <c r="Q34" s="257"/>
      <c r="R34" s="257"/>
      <c r="S34" s="258"/>
      <c r="T34" s="126"/>
      <c r="U34" s="127"/>
      <c r="V34" s="128"/>
      <c r="W34" s="126"/>
      <c r="X34" s="127"/>
      <c r="Y34" s="128"/>
      <c r="Z34" s="136">
        <f t="shared" si="0"/>
        <v>0.79166666666666696</v>
      </c>
      <c r="AA34" s="138">
        <f t="shared" si="1"/>
        <v>0.91666666666666696</v>
      </c>
      <c r="AB34" s="144">
        <f t="shared" si="2"/>
        <v>1.1250000000000002</v>
      </c>
      <c r="AC34" s="143">
        <f t="shared" si="3"/>
        <v>1.5000000000000004</v>
      </c>
    </row>
    <row r="35" spans="1:29" ht="15" customHeight="1" x14ac:dyDescent="0.35">
      <c r="A35" s="146" t="s">
        <v>96</v>
      </c>
      <c r="B35" s="270"/>
      <c r="C35" s="271"/>
      <c r="D35" s="256"/>
      <c r="E35" s="257"/>
      <c r="F35" s="257"/>
      <c r="G35" s="258"/>
      <c r="H35" s="256"/>
      <c r="I35" s="257"/>
      <c r="J35" s="257"/>
      <c r="K35" s="258"/>
      <c r="L35" s="381" t="s">
        <v>92</v>
      </c>
      <c r="M35" s="270"/>
      <c r="N35" s="270"/>
      <c r="O35" s="271"/>
      <c r="P35" s="256"/>
      <c r="Q35" s="257"/>
      <c r="R35" s="257"/>
      <c r="S35" s="258"/>
      <c r="T35" s="126"/>
      <c r="U35" s="127"/>
      <c r="V35" s="128"/>
      <c r="W35" s="126"/>
      <c r="X35" s="127"/>
      <c r="Y35" s="128"/>
      <c r="Z35" s="136">
        <f t="shared" si="0"/>
        <v>0.81250000000000033</v>
      </c>
      <c r="AA35" s="138">
        <f t="shared" si="1"/>
        <v>0.93750000000000033</v>
      </c>
      <c r="AB35" s="144">
        <f t="shared" si="2"/>
        <v>1.1458333333333337</v>
      </c>
      <c r="AC35" s="143">
        <f t="shared" si="3"/>
        <v>1.5208333333333337</v>
      </c>
    </row>
    <row r="36" spans="1:29" ht="15" customHeight="1" x14ac:dyDescent="0.35">
      <c r="A36" s="146" t="s">
        <v>97</v>
      </c>
      <c r="B36" s="270"/>
      <c r="C36" s="271"/>
      <c r="D36" s="256"/>
      <c r="E36" s="257"/>
      <c r="F36" s="257"/>
      <c r="G36" s="258"/>
      <c r="H36" s="256"/>
      <c r="I36" s="257"/>
      <c r="J36" s="257"/>
      <c r="K36" s="258"/>
      <c r="L36" s="381"/>
      <c r="M36" s="270"/>
      <c r="N36" s="270"/>
      <c r="O36" s="271"/>
      <c r="P36" s="256"/>
      <c r="Q36" s="257"/>
      <c r="R36" s="257"/>
      <c r="S36" s="258"/>
      <c r="T36" s="126"/>
      <c r="U36" s="127"/>
      <c r="V36" s="128"/>
      <c r="W36" s="126"/>
      <c r="X36" s="127"/>
      <c r="Y36" s="128"/>
      <c r="Z36" s="136">
        <f t="shared" si="0"/>
        <v>0.8333333333333337</v>
      </c>
      <c r="AA36" s="138">
        <f t="shared" si="1"/>
        <v>0.9583333333333337</v>
      </c>
      <c r="AB36" s="144">
        <f t="shared" si="2"/>
        <v>1.166666666666667</v>
      </c>
      <c r="AC36" s="143">
        <f t="shared" si="3"/>
        <v>1.541666666666667</v>
      </c>
    </row>
    <row r="37" spans="1:29" ht="15" customHeight="1" x14ac:dyDescent="0.35">
      <c r="A37" s="147" t="s">
        <v>98</v>
      </c>
      <c r="B37" s="270"/>
      <c r="C37" s="271"/>
      <c r="D37" s="256"/>
      <c r="E37" s="257"/>
      <c r="F37" s="257"/>
      <c r="G37" s="258"/>
      <c r="H37" s="256"/>
      <c r="I37" s="257"/>
      <c r="J37" s="257"/>
      <c r="K37" s="258"/>
      <c r="L37" s="381"/>
      <c r="M37" s="270"/>
      <c r="N37" s="270"/>
      <c r="O37" s="271"/>
      <c r="P37" s="256"/>
      <c r="Q37" s="257"/>
      <c r="R37" s="257"/>
      <c r="S37" s="258"/>
      <c r="T37" s="126"/>
      <c r="U37" s="127"/>
      <c r="V37" s="128"/>
      <c r="W37" s="126"/>
      <c r="X37" s="127"/>
      <c r="Y37" s="128"/>
      <c r="Z37" s="136">
        <f t="shared" si="0"/>
        <v>0.85416666666666707</v>
      </c>
      <c r="AA37" s="138">
        <f t="shared" si="1"/>
        <v>0.97916666666666707</v>
      </c>
      <c r="AB37" s="144">
        <f t="shared" si="2"/>
        <v>1.1875000000000004</v>
      </c>
      <c r="AC37" s="143">
        <f t="shared" si="3"/>
        <v>1.5625000000000004</v>
      </c>
    </row>
    <row r="38" spans="1:29" ht="15" customHeight="1" x14ac:dyDescent="0.35">
      <c r="A38" s="147" t="s">
        <v>99</v>
      </c>
      <c r="B38" s="270"/>
      <c r="C38" s="271"/>
      <c r="D38" s="256"/>
      <c r="E38" s="257"/>
      <c r="F38" s="257"/>
      <c r="G38" s="258"/>
      <c r="H38" s="256"/>
      <c r="I38" s="257"/>
      <c r="J38" s="257"/>
      <c r="K38" s="258"/>
      <c r="L38" s="381"/>
      <c r="M38" s="270"/>
      <c r="N38" s="270"/>
      <c r="O38" s="271"/>
      <c r="P38" s="256"/>
      <c r="Q38" s="257"/>
      <c r="R38" s="257"/>
      <c r="S38" s="258"/>
      <c r="T38" s="126"/>
      <c r="U38" s="127"/>
      <c r="V38" s="128"/>
      <c r="W38" s="126"/>
      <c r="X38" s="127"/>
      <c r="Y38" s="128"/>
      <c r="Z38" s="136">
        <f t="shared" si="0"/>
        <v>0.87500000000000044</v>
      </c>
      <c r="AA38" s="144">
        <f t="shared" si="1"/>
        <v>1.0000000000000004</v>
      </c>
      <c r="AB38" s="144">
        <f t="shared" si="2"/>
        <v>1.2083333333333337</v>
      </c>
      <c r="AC38" s="143">
        <f t="shared" si="3"/>
        <v>1.5833333333333339</v>
      </c>
    </row>
    <row r="39" spans="1:29" ht="15" customHeight="1" thickBot="1" x14ac:dyDescent="0.4">
      <c r="A39" s="148" t="s">
        <v>100</v>
      </c>
      <c r="B39" s="272"/>
      <c r="C39" s="273"/>
      <c r="D39" s="259"/>
      <c r="E39" s="260"/>
      <c r="F39" s="260"/>
      <c r="G39" s="261"/>
      <c r="H39" s="259"/>
      <c r="I39" s="260"/>
      <c r="J39" s="260"/>
      <c r="K39" s="261"/>
      <c r="L39" s="341"/>
      <c r="M39" s="272"/>
      <c r="N39" s="272"/>
      <c r="O39" s="273"/>
      <c r="P39" s="259"/>
      <c r="Q39" s="260"/>
      <c r="R39" s="260"/>
      <c r="S39" s="261"/>
      <c r="T39" s="149"/>
      <c r="U39" s="150"/>
      <c r="V39" s="151"/>
      <c r="W39" s="149"/>
      <c r="X39" s="150"/>
      <c r="Y39" s="151"/>
      <c r="Z39" s="209">
        <f t="shared" si="0"/>
        <v>0.89583333333333381</v>
      </c>
      <c r="AA39" s="152">
        <f t="shared" si="1"/>
        <v>1.0208333333333339</v>
      </c>
      <c r="AB39" s="152">
        <f t="shared" si="2"/>
        <v>1.2291666666666672</v>
      </c>
      <c r="AC39" s="153">
        <f t="shared" si="3"/>
        <v>1.6041666666666672</v>
      </c>
    </row>
    <row r="40" spans="1:29" s="51" customFormat="1" ht="15" customHeight="1" thickBot="1" x14ac:dyDescent="0.35">
      <c r="A40" s="198" t="s">
        <v>101</v>
      </c>
      <c r="B40" s="199"/>
      <c r="C40" s="199"/>
      <c r="D40" s="199"/>
      <c r="E40" s="199"/>
      <c r="F40" s="199"/>
      <c r="G40" s="199"/>
      <c r="H40" s="199"/>
      <c r="I40" s="199"/>
      <c r="J40" s="199"/>
      <c r="K40" s="199"/>
      <c r="L40" s="199"/>
      <c r="M40" s="199"/>
      <c r="N40" s="199"/>
      <c r="O40" s="199"/>
      <c r="P40" s="199"/>
      <c r="Q40" s="199"/>
      <c r="R40" s="199"/>
      <c r="S40" s="199"/>
      <c r="T40" s="199"/>
      <c r="U40" s="199"/>
      <c r="V40" s="199"/>
      <c r="W40" s="199"/>
      <c r="X40" s="199"/>
      <c r="Y40" s="200"/>
    </row>
    <row r="41" spans="1:29" s="51" customFormat="1" x14ac:dyDescent="0.3">
      <c r="A41" s="154" t="s">
        <v>163</v>
      </c>
      <c r="B41" s="155" t="s">
        <v>147</v>
      </c>
      <c r="C41" s="156"/>
      <c r="D41" s="157"/>
      <c r="E41" s="157"/>
      <c r="F41" s="157"/>
      <c r="G41" s="157"/>
      <c r="H41" s="157"/>
      <c r="I41" s="158"/>
      <c r="J41" s="185"/>
      <c r="K41" s="185"/>
      <c r="L41" s="159" t="s">
        <v>102</v>
      </c>
      <c r="M41" s="155" t="s">
        <v>103</v>
      </c>
      <c r="N41" s="160"/>
      <c r="O41" s="160"/>
      <c r="P41" s="161"/>
      <c r="Q41" s="161"/>
      <c r="R41" s="161"/>
      <c r="S41" s="161"/>
      <c r="T41" s="162"/>
      <c r="U41" s="187"/>
      <c r="V41" s="185"/>
      <c r="W41" s="185"/>
      <c r="X41" s="187"/>
      <c r="Y41" s="188"/>
    </row>
    <row r="42" spans="1:29" s="51" customFormat="1" x14ac:dyDescent="0.3">
      <c r="A42" s="154" t="s">
        <v>37</v>
      </c>
      <c r="B42" s="163" t="s">
        <v>148</v>
      </c>
      <c r="C42" s="164"/>
      <c r="D42" s="165"/>
      <c r="E42" s="165"/>
      <c r="F42" s="165"/>
      <c r="G42" s="165"/>
      <c r="H42" s="165"/>
      <c r="I42" s="166"/>
      <c r="J42" s="185"/>
      <c r="K42" s="185"/>
      <c r="L42" s="159" t="s">
        <v>104</v>
      </c>
      <c r="M42" s="163" t="s">
        <v>105</v>
      </c>
      <c r="N42" s="167"/>
      <c r="O42" s="167"/>
      <c r="P42" s="168"/>
      <c r="Q42" s="168"/>
      <c r="R42" s="168"/>
      <c r="S42" s="168"/>
      <c r="T42" s="169"/>
      <c r="U42" s="187"/>
      <c r="V42" s="185"/>
      <c r="W42" s="185"/>
      <c r="X42" s="187"/>
      <c r="Y42" s="188"/>
    </row>
    <row r="43" spans="1:29" s="51" customFormat="1" x14ac:dyDescent="0.3">
      <c r="A43" s="154" t="s">
        <v>196</v>
      </c>
      <c r="B43" s="163" t="s">
        <v>197</v>
      </c>
      <c r="C43" s="170"/>
      <c r="D43" s="171"/>
      <c r="E43" s="171"/>
      <c r="F43" s="171"/>
      <c r="G43" s="171"/>
      <c r="H43" s="171"/>
      <c r="I43" s="172"/>
      <c r="J43" s="185"/>
      <c r="K43" s="185"/>
      <c r="L43" s="159" t="s">
        <v>106</v>
      </c>
      <c r="M43" s="163" t="s">
        <v>107</v>
      </c>
      <c r="N43" s="173"/>
      <c r="O43" s="173"/>
      <c r="P43" s="174"/>
      <c r="Q43" s="174"/>
      <c r="R43" s="174"/>
      <c r="S43" s="174"/>
      <c r="T43" s="169"/>
      <c r="U43" s="187"/>
      <c r="V43" s="185"/>
      <c r="W43" s="185"/>
      <c r="X43" s="187"/>
      <c r="Y43" s="188"/>
      <c r="Z43"/>
      <c r="AA43"/>
      <c r="AB43"/>
      <c r="AC43"/>
    </row>
    <row r="44" spans="1:29" s="51" customFormat="1" x14ac:dyDescent="0.3">
      <c r="A44" s="154" t="s">
        <v>135</v>
      </c>
      <c r="B44" s="163" t="s">
        <v>149</v>
      </c>
      <c r="C44" s="175"/>
      <c r="D44" s="176"/>
      <c r="E44" s="171"/>
      <c r="F44" s="171"/>
      <c r="G44" s="171"/>
      <c r="H44" s="171"/>
      <c r="I44" s="172"/>
      <c r="J44" s="185"/>
      <c r="K44" s="185"/>
      <c r="L44" s="159" t="s">
        <v>109</v>
      </c>
      <c r="M44" s="163" t="s">
        <v>110</v>
      </c>
      <c r="N44" s="177"/>
      <c r="O44" s="177"/>
      <c r="P44" s="178"/>
      <c r="Q44" s="178"/>
      <c r="R44" s="178"/>
      <c r="S44" s="178"/>
      <c r="T44" s="179"/>
      <c r="U44" s="187"/>
      <c r="V44" s="185"/>
      <c r="W44" s="185"/>
      <c r="X44" s="187"/>
      <c r="Y44" s="188"/>
      <c r="Z44"/>
      <c r="AA44"/>
      <c r="AB44"/>
      <c r="AC44"/>
    </row>
    <row r="45" spans="1:29" s="51" customFormat="1" x14ac:dyDescent="0.3">
      <c r="A45" s="154" t="s">
        <v>108</v>
      </c>
      <c r="B45" s="163" t="s">
        <v>198</v>
      </c>
      <c r="C45" s="170"/>
      <c r="D45" s="171"/>
      <c r="E45" s="171"/>
      <c r="F45" s="178"/>
      <c r="G45" s="171"/>
      <c r="H45" s="171"/>
      <c r="I45" s="172"/>
      <c r="J45" s="185"/>
      <c r="K45" s="185"/>
      <c r="L45" s="159" t="s">
        <v>199</v>
      </c>
      <c r="M45" s="163" t="s">
        <v>111</v>
      </c>
      <c r="N45" s="175"/>
      <c r="O45" s="175"/>
      <c r="P45" s="176"/>
      <c r="Q45" s="176"/>
      <c r="R45" s="176"/>
      <c r="S45" s="178"/>
      <c r="T45" s="179"/>
      <c r="U45" s="187"/>
      <c r="V45" s="185"/>
      <c r="W45" s="185"/>
      <c r="X45" s="187"/>
      <c r="Y45" s="188"/>
      <c r="Z45"/>
      <c r="AA45"/>
      <c r="AB45"/>
      <c r="AC45"/>
    </row>
    <row r="46" spans="1:29" s="51" customFormat="1" x14ac:dyDescent="0.3">
      <c r="A46" s="154" t="s">
        <v>200</v>
      </c>
      <c r="B46" s="163" t="s">
        <v>241</v>
      </c>
      <c r="C46" s="164"/>
      <c r="D46" s="180"/>
      <c r="E46" s="178"/>
      <c r="F46" s="178"/>
      <c r="G46" s="178"/>
      <c r="H46" s="178"/>
      <c r="I46" s="179"/>
      <c r="J46" s="185"/>
      <c r="K46" s="185"/>
      <c r="L46" s="159" t="s">
        <v>174</v>
      </c>
      <c r="M46" s="163" t="s">
        <v>175</v>
      </c>
      <c r="N46" s="177"/>
      <c r="O46" s="177"/>
      <c r="P46" s="178"/>
      <c r="Q46" s="181"/>
      <c r="R46" s="181"/>
      <c r="S46" s="181"/>
      <c r="T46" s="179"/>
      <c r="U46" s="187"/>
      <c r="V46" s="185"/>
      <c r="W46" s="185"/>
      <c r="X46" s="187"/>
      <c r="Y46" s="188"/>
      <c r="Z46"/>
      <c r="AA46"/>
      <c r="AB46"/>
      <c r="AC46"/>
    </row>
    <row r="47" spans="1:29" s="51" customFormat="1" x14ac:dyDescent="0.3">
      <c r="A47" s="154" t="s">
        <v>112</v>
      </c>
      <c r="B47" s="163" t="s">
        <v>150</v>
      </c>
      <c r="C47" s="164"/>
      <c r="D47" s="178"/>
      <c r="E47" s="176"/>
      <c r="F47" s="178"/>
      <c r="G47" s="178"/>
      <c r="H47" s="178"/>
      <c r="I47" s="179"/>
      <c r="J47" s="185"/>
      <c r="K47" s="185"/>
      <c r="L47" s="159"/>
      <c r="M47" s="163"/>
      <c r="N47" s="177"/>
      <c r="O47" s="177"/>
      <c r="P47" s="181"/>
      <c r="Q47" s="176"/>
      <c r="R47" s="176"/>
      <c r="S47" s="176"/>
      <c r="T47" s="182"/>
      <c r="U47" s="187"/>
      <c r="V47" s="185"/>
      <c r="W47" s="185"/>
      <c r="X47" s="187"/>
      <c r="Y47" s="188"/>
      <c r="Z47"/>
      <c r="AA47"/>
      <c r="AB47"/>
      <c r="AC47"/>
    </row>
    <row r="48" spans="1:29" s="51" customFormat="1" x14ac:dyDescent="0.3">
      <c r="A48" s="154" t="s">
        <v>113</v>
      </c>
      <c r="B48" s="163" t="s">
        <v>151</v>
      </c>
      <c r="C48" s="164"/>
      <c r="D48" s="181"/>
      <c r="E48" s="178"/>
      <c r="F48" s="176"/>
      <c r="G48" s="181"/>
      <c r="H48" s="178"/>
      <c r="I48" s="179"/>
      <c r="J48" s="185"/>
      <c r="K48" s="185"/>
      <c r="L48" s="159"/>
      <c r="M48" s="163"/>
      <c r="N48" s="177"/>
      <c r="O48" s="177"/>
      <c r="P48" s="181"/>
      <c r="Q48" s="176"/>
      <c r="R48" s="176"/>
      <c r="S48" s="176"/>
      <c r="T48" s="182"/>
      <c r="U48" s="187"/>
      <c r="V48" s="185"/>
      <c r="W48" s="185"/>
      <c r="X48" s="187"/>
      <c r="Y48" s="188"/>
      <c r="Z48"/>
      <c r="AA48"/>
      <c r="AB48"/>
      <c r="AC48"/>
    </row>
    <row r="49" spans="1:29" s="51" customFormat="1" x14ac:dyDescent="0.3">
      <c r="A49" s="154" t="s">
        <v>20</v>
      </c>
      <c r="B49" s="163" t="s">
        <v>114</v>
      </c>
      <c r="C49" s="164"/>
      <c r="D49" s="176"/>
      <c r="E49" s="176"/>
      <c r="F49" s="181"/>
      <c r="G49" s="181"/>
      <c r="H49" s="181"/>
      <c r="I49" s="183"/>
      <c r="J49" s="185"/>
      <c r="K49" s="185"/>
      <c r="L49" s="159"/>
      <c r="M49" s="163"/>
      <c r="N49" s="184"/>
      <c r="O49" s="184"/>
      <c r="P49" s="176"/>
      <c r="Q49" s="176"/>
      <c r="R49" s="176"/>
      <c r="S49" s="176"/>
      <c r="T49" s="182"/>
      <c r="U49" s="187"/>
      <c r="V49" s="185"/>
      <c r="W49" s="185"/>
      <c r="X49" s="187"/>
      <c r="Y49" s="188"/>
      <c r="Z49"/>
      <c r="AA49"/>
      <c r="AB49"/>
      <c r="AC49"/>
    </row>
    <row r="50" spans="1:29" s="51" customFormat="1" x14ac:dyDescent="0.3">
      <c r="A50" s="154" t="s">
        <v>210</v>
      </c>
      <c r="B50" s="163" t="s">
        <v>209</v>
      </c>
      <c r="C50" s="170"/>
      <c r="D50" s="176"/>
      <c r="E50" s="176"/>
      <c r="F50" s="176"/>
      <c r="G50" s="181"/>
      <c r="H50" s="181"/>
      <c r="I50" s="183"/>
      <c r="J50" s="185"/>
      <c r="K50" s="185"/>
      <c r="L50" s="159"/>
      <c r="M50" s="163"/>
      <c r="N50" s="186"/>
      <c r="O50" s="186"/>
      <c r="P50" s="176"/>
      <c r="Q50" s="176"/>
      <c r="R50" s="176"/>
      <c r="S50" s="176"/>
      <c r="T50" s="182"/>
      <c r="U50" s="187"/>
      <c r="V50" s="185"/>
      <c r="W50" s="185"/>
      <c r="X50" s="187"/>
      <c r="Y50" s="188"/>
      <c r="Z50"/>
      <c r="AA50"/>
      <c r="AB50"/>
      <c r="AC50"/>
    </row>
    <row r="51" spans="1:29" s="51" customFormat="1" x14ac:dyDescent="0.3">
      <c r="A51" s="154" t="s">
        <v>240</v>
      </c>
      <c r="B51" s="163" t="s">
        <v>242</v>
      </c>
      <c r="C51" s="170"/>
      <c r="D51" s="176"/>
      <c r="E51" s="176"/>
      <c r="F51" s="176"/>
      <c r="G51" s="176"/>
      <c r="H51" s="181"/>
      <c r="I51" s="183"/>
      <c r="J51" s="185"/>
      <c r="K51" s="185"/>
      <c r="L51" s="159"/>
      <c r="M51" s="163"/>
      <c r="N51" s="175"/>
      <c r="O51" s="175"/>
      <c r="P51" s="176"/>
      <c r="Q51" s="176"/>
      <c r="R51" s="176"/>
      <c r="S51" s="176"/>
      <c r="T51" s="182"/>
      <c r="U51" s="187"/>
      <c r="V51" s="185"/>
      <c r="W51" s="185"/>
      <c r="X51" s="187"/>
      <c r="Y51" s="188"/>
      <c r="Z51"/>
      <c r="AA51"/>
      <c r="AB51"/>
      <c r="AC51"/>
    </row>
    <row r="52" spans="1:29" s="51" customFormat="1" ht="13.5" thickBot="1" x14ac:dyDescent="0.35">
      <c r="A52" s="207"/>
      <c r="B52" s="189"/>
      <c r="C52" s="190"/>
      <c r="D52" s="191"/>
      <c r="E52" s="191"/>
      <c r="F52" s="191"/>
      <c r="G52" s="191"/>
      <c r="H52" s="191"/>
      <c r="I52" s="192"/>
      <c r="J52" s="185"/>
      <c r="K52" s="185"/>
      <c r="L52" s="201"/>
      <c r="M52" s="193"/>
      <c r="N52" s="194"/>
      <c r="O52" s="194"/>
      <c r="P52" s="195"/>
      <c r="Q52" s="195"/>
      <c r="R52" s="195"/>
      <c r="S52" s="195"/>
      <c r="T52" s="196"/>
      <c r="U52" s="187"/>
      <c r="V52" s="185"/>
      <c r="W52" s="185"/>
      <c r="X52" s="187"/>
      <c r="Y52" s="188"/>
      <c r="Z52"/>
      <c r="AA52"/>
      <c r="AB52"/>
      <c r="AC52"/>
    </row>
    <row r="53" spans="1:29" s="51" customFormat="1" ht="13.5" thickBot="1" x14ac:dyDescent="0.35">
      <c r="A53" s="206"/>
      <c r="B53" s="202"/>
      <c r="C53" s="202"/>
      <c r="D53" s="202"/>
      <c r="E53" s="202"/>
      <c r="F53" s="202"/>
      <c r="G53" s="202"/>
      <c r="H53" s="202"/>
      <c r="I53" s="202"/>
      <c r="J53" s="202"/>
      <c r="K53" s="202"/>
      <c r="L53" s="203"/>
      <c r="M53" s="203"/>
      <c r="N53" s="203"/>
      <c r="O53" s="203"/>
      <c r="P53" s="203"/>
      <c r="Q53" s="203"/>
      <c r="R53" s="203"/>
      <c r="S53" s="203"/>
      <c r="T53" s="204"/>
      <c r="U53" s="204"/>
      <c r="V53" s="203"/>
      <c r="W53" s="204"/>
      <c r="X53" s="204"/>
      <c r="Y53" s="205"/>
    </row>
    <row r="54" spans="1:29" s="51" customFormat="1" x14ac:dyDescent="0.3">
      <c r="L54" s="197"/>
      <c r="M54" s="197"/>
      <c r="N54" s="197"/>
      <c r="O54" s="197"/>
      <c r="P54" s="197"/>
      <c r="Q54" s="197"/>
      <c r="R54" s="197"/>
      <c r="S54" s="197"/>
    </row>
    <row r="55" spans="1:29" s="51" customFormat="1" x14ac:dyDescent="0.3">
      <c r="L55" s="197"/>
      <c r="M55" s="197"/>
      <c r="N55" s="197"/>
      <c r="O55" s="197"/>
      <c r="P55" s="197"/>
      <c r="Q55" s="197"/>
      <c r="R55" s="197"/>
      <c r="S55" s="197"/>
    </row>
    <row r="56" spans="1:29" s="51" customFormat="1" x14ac:dyDescent="0.3">
      <c r="L56" s="197"/>
      <c r="M56" s="197"/>
      <c r="N56" s="197"/>
      <c r="O56" s="197"/>
      <c r="P56" s="197"/>
      <c r="Q56" s="197"/>
      <c r="R56" s="197"/>
      <c r="S56" s="197"/>
    </row>
    <row r="57" spans="1:29" s="51" customFormat="1" x14ac:dyDescent="0.3">
      <c r="L57" s="197"/>
      <c r="M57" s="197"/>
      <c r="N57" s="197"/>
      <c r="O57" s="197"/>
      <c r="P57" s="197"/>
      <c r="Q57" s="197"/>
      <c r="R57" s="197"/>
      <c r="S57" s="197"/>
    </row>
    <row r="58" spans="1:29" s="51" customFormat="1" ht="12.75" customHeight="1" x14ac:dyDescent="0.3">
      <c r="L58" s="197"/>
      <c r="M58" s="197"/>
      <c r="N58" s="197"/>
      <c r="O58" s="197"/>
      <c r="P58" s="197"/>
      <c r="Q58" s="197"/>
      <c r="R58" s="197"/>
      <c r="S58" s="197"/>
    </row>
    <row r="59" spans="1:29" s="51" customFormat="1" ht="15.75" customHeight="1" x14ac:dyDescent="0.3">
      <c r="L59" s="197"/>
      <c r="M59" s="197"/>
      <c r="N59" s="197"/>
      <c r="O59" s="197"/>
      <c r="P59" s="197"/>
      <c r="Q59" s="197"/>
      <c r="R59" s="197"/>
      <c r="S59" s="197"/>
    </row>
    <row r="60" spans="1:29" s="51" customFormat="1" ht="12.75" customHeight="1" x14ac:dyDescent="0.3">
      <c r="L60" s="197"/>
      <c r="M60" s="197"/>
      <c r="N60" s="197"/>
      <c r="O60" s="197"/>
      <c r="P60" s="197"/>
      <c r="Q60" s="197"/>
      <c r="R60" s="197"/>
      <c r="S60" s="197"/>
    </row>
    <row r="61" spans="1:29" s="51" customFormat="1" ht="15.75" customHeight="1" x14ac:dyDescent="0.3"/>
    <row r="62" spans="1:29" s="51" customFormat="1" ht="15.75" customHeight="1" x14ac:dyDescent="0.3"/>
    <row r="63" spans="1:29" s="51" customFormat="1" ht="13.5" customHeight="1" x14ac:dyDescent="0.3"/>
    <row r="64" spans="1:29" s="51" customFormat="1" ht="15.75" customHeight="1" x14ac:dyDescent="0.3"/>
    <row r="65" spans="1:25" s="51" customFormat="1" ht="12.75" customHeight="1" x14ac:dyDescent="0.3"/>
    <row r="66" spans="1:25" x14ac:dyDescent="0.3">
      <c r="A66" s="51"/>
      <c r="B66" s="51"/>
      <c r="C66" s="51"/>
      <c r="D66" s="51"/>
      <c r="E66" s="51"/>
      <c r="F66" s="51"/>
      <c r="G66" s="51"/>
      <c r="H66" s="51"/>
      <c r="I66" s="51"/>
      <c r="J66" s="51"/>
      <c r="K66" s="51"/>
      <c r="L66" s="51"/>
      <c r="M66" s="51"/>
      <c r="N66" s="51"/>
      <c r="O66" s="51"/>
      <c r="P66" s="51"/>
      <c r="Q66" s="51"/>
      <c r="R66" s="51"/>
      <c r="S66" s="51"/>
      <c r="T66" s="51"/>
      <c r="U66" s="51"/>
      <c r="V66" s="51"/>
      <c r="W66" s="51"/>
      <c r="X66" s="51"/>
      <c r="Y66" s="51"/>
    </row>
    <row r="67" spans="1:25" x14ac:dyDescent="0.3">
      <c r="A67" s="51"/>
      <c r="B67" s="51"/>
      <c r="C67" s="51"/>
      <c r="D67" s="51"/>
      <c r="E67" s="51"/>
      <c r="F67" s="51"/>
      <c r="G67" s="51"/>
      <c r="H67" s="51"/>
      <c r="I67" s="51"/>
      <c r="J67" s="51"/>
      <c r="K67" s="51"/>
      <c r="L67" s="51"/>
      <c r="M67" s="51"/>
      <c r="N67" s="51"/>
      <c r="O67" s="51"/>
      <c r="P67" s="51"/>
      <c r="Q67" s="51"/>
      <c r="R67" s="51"/>
      <c r="S67" s="51"/>
      <c r="T67" s="51"/>
      <c r="U67" s="51"/>
      <c r="V67" s="51"/>
      <c r="W67" s="51"/>
      <c r="X67" s="51"/>
      <c r="Y67" s="51"/>
    </row>
    <row r="68" spans="1:25" x14ac:dyDescent="0.3">
      <c r="B68" s="51"/>
      <c r="C68" s="51"/>
      <c r="D68" s="51"/>
      <c r="E68" s="51"/>
      <c r="F68" s="51"/>
      <c r="G68" s="51"/>
      <c r="H68" s="51"/>
      <c r="I68" s="51"/>
      <c r="J68" s="51"/>
      <c r="K68" s="51"/>
      <c r="L68" s="51"/>
      <c r="M68" s="51"/>
      <c r="N68" s="51"/>
      <c r="O68" s="51"/>
      <c r="P68" s="51"/>
      <c r="Q68" s="51"/>
      <c r="R68" s="51"/>
      <c r="S68" s="51"/>
      <c r="T68" s="51"/>
      <c r="U68" s="51"/>
      <c r="V68" s="51"/>
      <c r="W68" s="51"/>
      <c r="X68" s="51"/>
      <c r="Y68" s="51"/>
    </row>
    <row r="69" spans="1:25" x14ac:dyDescent="0.3">
      <c r="B69" s="51"/>
      <c r="C69" s="51"/>
      <c r="D69" s="51"/>
      <c r="E69" s="51"/>
      <c r="F69" s="51"/>
      <c r="G69" s="51"/>
      <c r="H69" s="51"/>
      <c r="I69" s="51"/>
      <c r="J69" s="51"/>
      <c r="K69" s="51"/>
      <c r="L69" s="51"/>
      <c r="M69" s="51"/>
      <c r="N69" s="51"/>
      <c r="O69" s="51"/>
      <c r="P69" s="51"/>
      <c r="Q69" s="51"/>
      <c r="R69" s="51"/>
      <c r="S69" s="51"/>
      <c r="T69" s="51"/>
      <c r="W69" s="51"/>
    </row>
    <row r="70" spans="1:25" x14ac:dyDescent="0.3">
      <c r="B70" s="51"/>
      <c r="C70" s="51"/>
      <c r="D70" s="51"/>
      <c r="E70" s="51"/>
    </row>
    <row r="71" spans="1:25" x14ac:dyDescent="0.3">
      <c r="B71" s="51"/>
      <c r="C71" s="51"/>
      <c r="D71" s="51"/>
      <c r="E71" s="51"/>
    </row>
  </sheetData>
  <mergeCells count="104">
    <mergeCell ref="L26:L29"/>
    <mergeCell ref="P21:P24"/>
    <mergeCell ref="P15:P18"/>
    <mergeCell ref="P31:S39"/>
    <mergeCell ref="P14:S14"/>
    <mergeCell ref="L15:O16"/>
    <mergeCell ref="L17:O18"/>
    <mergeCell ref="O21:O24"/>
    <mergeCell ref="L31:O34"/>
    <mergeCell ref="L35:O39"/>
    <mergeCell ref="P25:S25"/>
    <mergeCell ref="L30:O30"/>
    <mergeCell ref="N26:N29"/>
    <mergeCell ref="P30:S30"/>
    <mergeCell ref="T6:V6"/>
    <mergeCell ref="P5:S5"/>
    <mergeCell ref="L5:O5"/>
    <mergeCell ref="S21:S24"/>
    <mergeCell ref="Q10:Q13"/>
    <mergeCell ref="S10:S13"/>
    <mergeCell ref="R10:R13"/>
    <mergeCell ref="P8:S9"/>
    <mergeCell ref="R21:R24"/>
    <mergeCell ref="S15:S18"/>
    <mergeCell ref="R15:R18"/>
    <mergeCell ref="P10:P13"/>
    <mergeCell ref="M12:M13"/>
    <mergeCell ref="N12:N13"/>
    <mergeCell ref="O12:O13"/>
    <mergeCell ref="M21:M24"/>
    <mergeCell ref="N21:N24"/>
    <mergeCell ref="L19:O20"/>
    <mergeCell ref="Z5:AC6"/>
    <mergeCell ref="I21:I24"/>
    <mergeCell ref="H26:H29"/>
    <mergeCell ref="J15:J18"/>
    <mergeCell ref="P26:S29"/>
    <mergeCell ref="L14:O14"/>
    <mergeCell ref="L21:L24"/>
    <mergeCell ref="O26:O29"/>
    <mergeCell ref="Q15:Q18"/>
    <mergeCell ref="L25:O25"/>
    <mergeCell ref="M26:M29"/>
    <mergeCell ref="J21:J24"/>
    <mergeCell ref="Q21:Q24"/>
    <mergeCell ref="L8:O9"/>
    <mergeCell ref="L12:L13"/>
    <mergeCell ref="L10:O11"/>
    <mergeCell ref="T20:V29"/>
    <mergeCell ref="P19:S20"/>
    <mergeCell ref="I26:I29"/>
    <mergeCell ref="W5:Y5"/>
    <mergeCell ref="W6:Y6"/>
    <mergeCell ref="T5:V5"/>
    <mergeCell ref="L6:O6"/>
    <mergeCell ref="P6:S6"/>
    <mergeCell ref="A2:A4"/>
    <mergeCell ref="B5:C5"/>
    <mergeCell ref="D5:G5"/>
    <mergeCell ref="H5:K5"/>
    <mergeCell ref="B6:C6"/>
    <mergeCell ref="B7:C7"/>
    <mergeCell ref="D6:G6"/>
    <mergeCell ref="D21:D24"/>
    <mergeCell ref="H19:K20"/>
    <mergeCell ref="H15:H18"/>
    <mergeCell ref="E21:E24"/>
    <mergeCell ref="F21:F24"/>
    <mergeCell ref="D19:G20"/>
    <mergeCell ref="H6:K6"/>
    <mergeCell ref="H14:K14"/>
    <mergeCell ref="H10:H13"/>
    <mergeCell ref="D8:G9"/>
    <mergeCell ref="H8:K9"/>
    <mergeCell ref="A5:A7"/>
    <mergeCell ref="D10:G13"/>
    <mergeCell ref="D14:G14"/>
    <mergeCell ref="I10:I13"/>
    <mergeCell ref="J10:J13"/>
    <mergeCell ref="K10:K13"/>
    <mergeCell ref="B22:C23"/>
    <mergeCell ref="H25:K25"/>
    <mergeCell ref="I15:I18"/>
    <mergeCell ref="G21:G24"/>
    <mergeCell ref="D26:D29"/>
    <mergeCell ref="K21:K24"/>
    <mergeCell ref="H21:H24"/>
    <mergeCell ref="F26:F29"/>
    <mergeCell ref="K26:K29"/>
    <mergeCell ref="K15:K18"/>
    <mergeCell ref="G26:G29"/>
    <mergeCell ref="D16:G18"/>
    <mergeCell ref="D15:G15"/>
    <mergeCell ref="D31:G39"/>
    <mergeCell ref="J26:J29"/>
    <mergeCell ref="H30:K30"/>
    <mergeCell ref="B31:C39"/>
    <mergeCell ref="B26:C28"/>
    <mergeCell ref="E26:E29"/>
    <mergeCell ref="B29:C30"/>
    <mergeCell ref="D25:G25"/>
    <mergeCell ref="D30:G30"/>
    <mergeCell ref="H31:K32"/>
    <mergeCell ref="H33:K39"/>
  </mergeCells>
  <hyperlinks>
    <hyperlink ref="B7:C7" r:id="rId1" display="Virtual Rm 1" xr:uid="{7FDB1902-BF2D-495D-A704-1261DC0E426B}"/>
    <hyperlink ref="G7" r:id="rId2" xr:uid="{8155F632-71E1-49A7-A3B7-C3C14EB108B3}"/>
    <hyperlink ref="E7" r:id="rId3" xr:uid="{21D9D2F7-943E-4F73-9FD0-600352AE2CB8}"/>
    <hyperlink ref="D7" r:id="rId4" xr:uid="{EA605CF2-F4F6-48A1-A4DF-4CCEB40E0771}"/>
    <hyperlink ref="F7" r:id="rId5" xr:uid="{4B8BBECE-A16B-4F13-B8EF-E58A9EE35221}"/>
    <hyperlink ref="B26:C28" r:id="rId6" display="WIRELESS CHAIRS MTG" xr:uid="{51D63788-3E3B-46AF-B53F-A81C21A38BE4}"/>
    <hyperlink ref="H31" r:id="rId7" display="802.15/802.1 Joint Mtg." xr:uid="{1C1E93F9-5A55-4511-82CE-2F568F191CE7}"/>
    <hyperlink ref="K7" r:id="rId8" xr:uid="{6A9AB713-B3E0-4767-9DE7-2E1A15D2932F}"/>
    <hyperlink ref="I7" r:id="rId9" xr:uid="{91F00890-AC0F-4577-A14E-A97791FC3371}"/>
    <hyperlink ref="H7" r:id="rId10" xr:uid="{7CE8B6C1-62A8-4D1D-B657-0A4402AB5D0E}"/>
    <hyperlink ref="J7" r:id="rId11" xr:uid="{4B9A82C4-AC3F-46DE-987D-6AC220F417CB}"/>
    <hyperlink ref="O7" r:id="rId12" xr:uid="{5565AB43-62B2-4884-9B59-F38F3DF9BD4A}"/>
    <hyperlink ref="M7" r:id="rId13" xr:uid="{B4637F0F-8000-40EB-86FE-29C24E31BFD3}"/>
    <hyperlink ref="L7" r:id="rId14" xr:uid="{D930AC08-7106-4F02-B05A-D8416625CC85}"/>
    <hyperlink ref="N7" r:id="rId15" xr:uid="{D0FF7F98-ED0A-42F1-BB97-CD2F3BD42309}"/>
    <hyperlink ref="S7" r:id="rId16" xr:uid="{0CCE71CD-AAF3-4838-8635-457E0FCE0684}"/>
    <hyperlink ref="Q7" r:id="rId17" xr:uid="{C638AABE-58E6-4CDF-B12C-6FFE5800BF44}"/>
    <hyperlink ref="P7" r:id="rId18" xr:uid="{97EF3825-6C0C-43EE-AEC8-7F5244C37AD2}"/>
    <hyperlink ref="R7" r:id="rId19" xr:uid="{F059F5FA-468E-4437-BB8D-D1D1F2FC93C0}"/>
  </hyperlinks>
  <pageMargins left="0.7" right="0.7" top="0.75" bottom="0.75" header="0.3" footer="0.3"/>
  <pageSetup orientation="portrait" r:id="rId20"/>
</worksheet>
</file>

<file path=docMetadata/LabelInfo.xml><?xml version="1.0" encoding="utf-8"?>
<clbl:labelList xmlns:clbl="http://schemas.microsoft.com/office/2020/mipLabelMetadat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Patent Policy-AntiTrust</vt:lpstr>
      <vt:lpstr>Registration</vt:lpstr>
      <vt:lpstr>2024 SASB Dates</vt:lpstr>
      <vt:lpstr>AC Opening</vt:lpstr>
      <vt:lpstr>WG Opening</vt:lpstr>
      <vt:lpstr>AC Mid-Week</vt:lpstr>
      <vt:lpstr>WG Mid-Week</vt:lpstr>
      <vt:lpstr>WG Closing</vt:lpstr>
      <vt:lpstr>802.15 Graphic</vt:lpstr>
      <vt:lpstr>SubGroup Agendas</vt:lpstr>
      <vt:lpstr>Squirrel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 Plenary Meeting Information - Mar 2022</dc:title>
  <dc:subject/>
  <dc:creator>Patrick Kinney</dc:creator>
  <cp:keywords/>
  <dc:description/>
  <cp:lastModifiedBy>Clint Powell2</cp:lastModifiedBy>
  <cp:lastPrinted>2021-03-12T16:54:04Z</cp:lastPrinted>
  <dcterms:created xsi:type="dcterms:W3CDTF">1999-06-01T20:16:59Z</dcterms:created>
  <dcterms:modified xsi:type="dcterms:W3CDTF">2024-03-10T22:55:40Z</dcterms:modified>
  <cp:category/>
</cp:coreProperties>
</file>