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14636CA-B3C0-4DD3-97A8-A626BCCB9FF6}" xr6:coauthVersionLast="47" xr6:coauthVersionMax="47" xr10:uidLastSave="{00000000-0000-0000-0000-000000000000}"/>
  <bookViews>
    <workbookView xWindow="-108" yWindow="-108" windowWidth="23256" windowHeight="12456" tabRatio="703" firstSheet="1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Misc" sheetId="31" r:id="rId9"/>
  </sheets>
  <definedNames>
    <definedName name="_xlnm._FilterDatabase" localSheetId="8" hidden="1">Misc!$C$1:$I$20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6" l="1"/>
  <c r="E19" i="16"/>
  <c r="E20" i="16" s="1"/>
  <c r="E21" i="16" s="1"/>
  <c r="E22" i="16" s="1"/>
  <c r="E23" i="16" s="1"/>
  <c r="E24" i="16" s="1"/>
  <c r="B19" i="16"/>
  <c r="A19" i="16"/>
  <c r="A20" i="16" s="1"/>
  <c r="A21" i="16" s="1"/>
  <c r="A22" i="16" s="1"/>
  <c r="A23" i="16" s="1"/>
  <c r="A24" i="16" s="1"/>
  <c r="A14" i="2"/>
  <c r="E12" i="16"/>
  <c r="A22" i="19"/>
  <c r="A21" i="19"/>
  <c r="A20" i="19"/>
  <c r="E22" i="19"/>
  <c r="E15" i="20"/>
  <c r="A10" i="19" l="1"/>
  <c r="A11" i="19" s="1"/>
  <c r="A12" i="19" s="1"/>
  <c r="A9" i="19"/>
  <c r="B12" i="16"/>
  <c r="A17" i="20"/>
  <c r="A18" i="20" s="1"/>
  <c r="A19" i="20" s="1"/>
  <c r="A20" i="20" s="1"/>
  <c r="A21" i="20" s="1"/>
  <c r="A22" i="20" s="1"/>
  <c r="A23" i="20" s="1"/>
  <c r="A24" i="20" s="1"/>
  <c r="A25" i="20" s="1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E14" i="19"/>
  <c r="E15" i="19" s="1"/>
  <c r="E16" i="19" s="1"/>
  <c r="B14" i="19"/>
  <c r="A14" i="19"/>
  <c r="A15" i="19" s="1"/>
  <c r="A16" i="19" s="1"/>
  <c r="A17" i="19" s="1"/>
  <c r="A18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AC11" i="30"/>
  <c r="AA11" i="30"/>
  <c r="Z12" i="30"/>
  <c r="AB11" i="30"/>
  <c r="E17" i="19"/>
  <c r="E18" i="19" s="1"/>
  <c r="E19" i="19" s="1"/>
  <c r="E20" i="19" s="1"/>
  <c r="E21" i="19" s="1"/>
  <c r="A19" i="19"/>
  <c r="E5" i="13"/>
  <c r="E6" i="13" s="1"/>
  <c r="E7" i="13" s="1"/>
  <c r="E8" i="13" s="1"/>
  <c r="E9" i="13" s="1"/>
  <c r="E10" i="13" s="1"/>
  <c r="E13" i="16" l="1"/>
  <c r="E14" i="16" s="1"/>
  <c r="E10" i="16"/>
  <c r="Z13" i="30"/>
  <c r="AC12" i="30"/>
  <c r="AB12" i="30"/>
  <c r="AA12" i="30"/>
  <c r="E2" i="20"/>
  <c r="E15" i="16" l="1"/>
  <c r="E16" i="16" s="1"/>
  <c r="E17" i="16" s="1"/>
  <c r="Z14" i="30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6" i="16"/>
  <c r="B26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8" i="16"/>
  <c r="A9" i="16" s="1"/>
  <c r="A10" i="16" s="1"/>
  <c r="A14" i="16"/>
  <c r="A15" i="16" l="1"/>
  <c r="A16" i="16" s="1"/>
  <c r="Z28" i="30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<sst xmlns="http://schemas.openxmlformats.org/spreadsheetml/2006/main" count="646" uniqueCount="327">
  <si>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</si>
  <si>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</si>
  <si>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</si>
  <si>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</si>
  <si>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</si>
  <si>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</si>
  <si>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</si>
  <si>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</si>
  <si>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</si>
  <si>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</si>
  <si>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</si>
  <si>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</si>
  <si>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</si>
  <si>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</si>
  <si>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</si>
  <si>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</si>
  <si>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</si>
  <si>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</si>
  <si>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</si>
  <si>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</si>
  <si>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</si>
  <si>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</si>
  <si>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</si>
  <si>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</si>
  <si>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</si>
  <si>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</si>
  <si>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</si>
  <si>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</si>
  <si>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</si>
  <si>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</si>
  <si>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</si>
  <si>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</si>
  <si>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</si>
  <si>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</si>
  <si>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</si>
  <si>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</si>
  <si>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</si>
  <si>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</si>
  <si>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</si>
  <si>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</si>
  <si>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</si>
  <si>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</si>
  <si>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</si>
  <si>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</si>
  <si>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</si>
  <si>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</si>
  <si>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</si>
  <si>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</si>
  <si>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</si>
  <si>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</si>
  <si>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</si>
  <si>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</si>
  <si>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</si>
  <si>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</si>
  <si>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</si>
  <si>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</si>
  <si>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</si>
  <si>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</si>
  <si>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</si>
  <si>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</si>
  <si>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</si>
  <si>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</si>
  <si>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</si>
  <si>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</si>
  <si>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</si>
  <si>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</si>
  <si>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</si>
  <si>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</si>
  <si>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</si>
  <si>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</si>
  <si>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</si>
  <si>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</si>
  <si>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</si>
  <si>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</si>
  <si>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</si>
  <si>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</si>
  <si>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</si>
  <si>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</si>
  <si>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</si>
  <si>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</si>
  <si>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</si>
  <si>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</si>
  <si>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</si>
  <si>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</si>
  <si>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</si>
  <si>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</si>
  <si>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</si>
  <si>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</si>
  <si>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</si>
  <si>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</si>
  <si>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</si>
  <si>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</si>
  <si>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</si>
  <si>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</si>
  <si>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</si>
  <si>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</si>
  <si>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</si>
  <si>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</si>
  <si>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</si>
  <si>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</si>
  <si>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</si>
  <si>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</si>
  <si>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</si>
  <si>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</si>
  <si>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</si>
  <si>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</si>
  <si>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</si>
  <si>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</si>
  <si>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</si>
  <si>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</si>
  <si>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</si>
  <si>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</si>
  <si>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</si>
  <si>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</si>
  <si>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</si>
  <si>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</si>
  <si>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</si>
  <si>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</si>
  <si>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</si>
  <si>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</si>
  <si>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</si>
  <si>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</si>
  <si>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</si>
  <si>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</si>
  <si>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</si>
  <si>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</si>
  <si>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</si>
  <si>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</si>
  <si>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</si>
  <si>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</si>
  <si>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</si>
  <si>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</si>
  <si>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</si>
  <si>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</si>
  <si>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</si>
  <si>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</si>
  <si>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</si>
  <si>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</si>
  <si>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</si>
  <si>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</si>
  <si>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</si>
  <si>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</si>
  <si>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</si>
  <si>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</si>
  <si>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</si>
  <si>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</si>
  <si>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</si>
  <si>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</si>
  <si>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</si>
  <si>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</si>
  <si>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</si>
  <si>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</si>
  <si>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</si>
  <si>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</si>
  <si>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Approval motions</t>
  </si>
  <si>
    <t>Chaplin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</si>
  <si>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</si>
  <si>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</si>
  <si>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</si>
  <si>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</si>
  <si>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</si>
  <si>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</si>
  <si>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</si>
  <si>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</si>
  <si>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</si>
  <si>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</si>
  <si>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</si>
  <si>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</si>
  <si>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</si>
  <si>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</si>
  <si>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</si>
  <si>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</si>
  <si>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</si>
  <si>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</si>
  <si>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</si>
  <si>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</si>
  <si>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</si>
  <si>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</si>
  <si>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</si>
  <si>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</si>
  <si>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</si>
  <si>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</si>
  <si>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</si>
  <si>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</si>
  <si>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</si>
  <si>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</si>
  <si>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</si>
  <si>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</si>
  <si>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</si>
  <si>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</si>
  <si>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</si>
  <si>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Monday 15-Jan AM2: TG Opening; Status, review and preparation; comment resolution</t>
  </si>
  <si>
    <t>Requestor</t>
  </si>
  <si>
    <t>Topic/Title</t>
  </si>
  <si>
    <t>Doc Link</t>
  </si>
  <si>
    <t>Group</t>
  </si>
  <si>
    <t>Req Date</t>
  </si>
  <si>
    <t>Pref Day</t>
  </si>
  <si>
    <t># comments</t>
  </si>
  <si>
    <t>Rojan Chitrakar</t>
  </si>
  <si>
    <t>Bin Qian</t>
  </si>
  <si>
    <t>propose comment resolution compact frame</t>
  </si>
  <si>
    <t>Frequency stitching in ranging</t>
  </si>
  <si>
    <t>proposed comments resolution on 10.39.7.3</t>
  </si>
  <si>
    <t>propose comment resolution on 10.39.7.4</t>
  </si>
  <si>
    <t>propose comment resolution on sensing comments part1</t>
  </si>
  <si>
    <t>https://mentor.ieee.org/802.15/dcn/24/15-24-0026-00-04ab-frequency-stitching-in-ranging.pptx</t>
  </si>
  <si>
    <t>Pending</t>
  </si>
  <si>
    <t>https://mentor.ieee.org/802.15/dcn/24/15-24-0024-00-04ab-proposed-comments-resolution-on-compact-frame.docx</t>
  </si>
  <si>
    <t>Proposed resolutions for MMS - Synchronized Responders</t>
  </si>
  <si>
    <t>https://mentor.ieee.org/802.15/dcn/24/15-24-0020-00-04ab-proposed-resolutions-for-security-comments-part3-misc.docx</t>
  </si>
  <si>
    <t>https://mentor.ieee.org/802.15/dcn/24/15-24-0019-00-04ab-proposed-resolutions-for-security-comments-part2-key-lookup-and-source.docx</t>
  </si>
  <si>
    <t>15-24-0017</t>
  </si>
  <si>
    <t>15-24-0018</t>
  </si>
  <si>
    <t>15-24-0019</t>
  </si>
  <si>
    <t>15-24-0020</t>
  </si>
  <si>
    <t>15-24-0021</t>
  </si>
  <si>
    <t>15-24-0024</t>
  </si>
  <si>
    <t>15-24-0026</t>
  </si>
  <si>
    <t>15-24-0022</t>
  </si>
  <si>
    <t>15-24-0023</t>
  </si>
  <si>
    <t>15-24-0025</t>
  </si>
  <si>
    <t>https://mentor.ieee.org/802.15/dcn/24/15-24-0018-00-04ab-proposed-resolutions-for-security-comments-part1-key-id.docx</t>
  </si>
  <si>
    <t>https://mentor.ieee.org/802.15/dcn/24/15-24-0017-00-04ab-proposed-resolutions-for-draft-c-non-security-key-id-field-comments.docx</t>
  </si>
  <si>
    <t>proposed resolutions for non security Key ID field</t>
  </si>
  <si>
    <t xml:space="preserve">proposed resolutions for Security Part1 (Key ID)  </t>
  </si>
  <si>
    <t>https://mentor.ieee.org/802.15/dcn/24/15-24-0021-00-04ab-proposed-resolutions-for-mms-synchronized-responders.docx</t>
  </si>
  <si>
    <t xml:space="preserve">proposed resolutions for Security Part3 (Misc)  </t>
  </si>
  <si>
    <t>https://mentor.ieee.org/802.15/dcn/24/15-24-0050-00-04ab-background-for-the-newframe-format-discussion.pptx</t>
  </si>
  <si>
    <t>Background for the newframe format discussion</t>
  </si>
  <si>
    <t>Tero Kivinen</t>
  </si>
  <si>
    <t>15-24-0050</t>
  </si>
  <si>
    <t>15-24-0010</t>
  </si>
  <si>
    <t>https://mentor.ieee.org/802.15/dcn/24/15-24-0010-03-04ab-consolidated-comments-draft-c.xlsx</t>
  </si>
  <si>
    <t>https://mentor.ieee.org/802.15/dcn/24/15-24-0047-00-04ab-meeting-slides-january-2024.pptx</t>
  </si>
  <si>
    <t>15-24-0047</t>
  </si>
  <si>
    <t>https://mentor.ieee.org/802.15/dcn/24/15-24-0026-01-04ab-frequency-stitching-in-ranging.pptx</t>
  </si>
  <si>
    <t xml:space="preserve">proposed resolutions for Security Part2 (Misc)  </t>
  </si>
  <si>
    <t>Vinod</t>
  </si>
  <si>
    <t>Tue PM1</t>
  </si>
  <si>
    <t>https://mentor.ieee.org/802.15/dcn/24/15-24-0022-00-04ab-proposed-comments-resolution-on-10-39-7-3.docx</t>
  </si>
  <si>
    <t>https://mentor.ieee.org/802.15/dcn/24/15-24-0023-00-04ab-proposed-comments-resolution-on-10-39-7-4.docx</t>
  </si>
  <si>
    <t>https://mentor.ieee.org/802.15/dcn/24/15-24-0025-00-04ab-proposed-comments-resolution-on-sensing-comments-part-11.docx</t>
  </si>
  <si>
    <t>Update on sensing resolutions (doc 24-0025-01)</t>
  </si>
  <si>
    <t>Bin</t>
  </si>
  <si>
    <t>Update on security comment resolution (doc 15-24-0020-01)</t>
  </si>
  <si>
    <t>Rojan</t>
  </si>
  <si>
    <t>Alex</t>
  </si>
  <si>
    <t>Resolution of "low hanging fruit" (recommend accept)</t>
  </si>
  <si>
    <t xml:space="preserve">RSS comment </t>
  </si>
  <si>
    <t>Sven</t>
  </si>
  <si>
    <t>https://mentor.ieee.org/802.15/dcn/24/15-24-0025-01-04ab-proposed-comments-resolution-on-sensing-comments-part-11.docx</t>
  </si>
  <si>
    <t>https://mentor.ieee.org/802.15/dcn/24/15-24-0020-01-04ab-proposed-resolutions-for-security-comments-part3-misc.docx</t>
  </si>
  <si>
    <t>15-24-0065</t>
  </si>
  <si>
    <t>https://mentor.ieee.org/802.15/dcn/24/15-24-0065-00-04ab-low-hanging-fruit-draft-c-resolution-proposals.pptx</t>
  </si>
  <si>
    <t>15-24-0063</t>
  </si>
  <si>
    <t>https://mentor.ieee.org/802.15/dcn/24/15-24-0063-00-04ab-proposed-comment-resolution-for-rss-related-comment-ids-503-506-598-599-and-926.docx</t>
  </si>
  <si>
    <t>Low Energy PHY comment resolutions</t>
  </si>
  <si>
    <t>Larry Zakaib</t>
  </si>
  <si>
    <t xml:space="preserve">SSBD Comments resolution </t>
  </si>
  <si>
    <t>https://mentor.ieee.org/802.15/dcn/24/15-24-0017-01-04ab-proposed-resolutions-for-draft-c-non-security-key-id-field-comments.docx</t>
  </si>
  <si>
    <t>https://mentor.ieee.org/802.15/dcn/24/15-24-0066-01-04ab-proposed-4ab-draft-c-comments-resolution-for-ssbd.xlsx</t>
  </si>
  <si>
    <t>15-24-0066</t>
  </si>
  <si>
    <t>https://mentor.ieee.org/802.15/dcn/24/15-24-0020-03-04ab-proposed-resolutions-for-security-comments-part3-misc.docx</t>
  </si>
  <si>
    <t xml:space="preserve">Not quite so low hanging fuit comments </t>
  </si>
  <si>
    <t>Security comments, part 3</t>
  </si>
  <si>
    <t>15-24-0077</t>
  </si>
  <si>
    <t>Next Steps: Interim conference call (virtual meeting) schedule</t>
  </si>
  <si>
    <t xml:space="preserve">Subgroup and Breakout Reports </t>
  </si>
  <si>
    <t>Review</t>
  </si>
  <si>
    <t xml:space="preserve">more comment resolution </t>
  </si>
  <si>
    <t>Billy Verso</t>
  </si>
  <si>
    <t xml:space="preserve">More comment resolution 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</si>
  <si>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</si>
  <si>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</si>
  <si>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</si>
  <si>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</si>
  <si>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</si>
  <si>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</si>
  <si>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</si>
  <si>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</si>
  <si>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Dublin (Ireland)</t>
  </si>
  <si>
    <t>GMT</t>
  </si>
  <si>
    <t>CET</t>
  </si>
  <si>
    <t>UTC+1 hour</t>
  </si>
  <si>
    <t>CST</t>
  </si>
  <si>
    <t>UTC+8 hours</t>
  </si>
  <si>
    <t>Seoul (South Korea)</t>
  </si>
  <si>
    <t>KST</t>
  </si>
  <si>
    <t>UTC+9 hours</t>
  </si>
  <si>
    <t>Corresponding UTC (GMT)</t>
  </si>
  <si>
    <t>Tuesday, 30 January 2024, 06:00:00</t>
  </si>
  <si>
    <t>Tuesday, 30 January 2024, 14:00:00</t>
  </si>
  <si>
    <t>Tuesday, 30 January 2024, 15:00:00</t>
  </si>
  <si>
    <t>Berlin (Germany)</t>
  </si>
  <si>
    <t>Beijing (China)</t>
  </si>
  <si>
    <t>Tuesday, 30 January 2024, 18:00:00</t>
  </si>
  <si>
    <t>Tuesday, 30 January 2024, 23:00:00</t>
  </si>
  <si>
    <t>Wednesday, 31 January 2024, 00:00:00</t>
  </si>
  <si>
    <t>Wednesday, 31 January 2024, 07:00:00</t>
  </si>
  <si>
    <t>Wednesday, 31 January 2024, 08:00:00</t>
  </si>
  <si>
    <t>Tuesday, 30 January 2024, 09:00:00</t>
  </si>
  <si>
    <t>Tuesday, 30 January 2024, 22:00:00</t>
  </si>
  <si>
    <t>Meeting Slide</t>
  </si>
  <si>
    <t>Consolodated Comments</t>
  </si>
  <si>
    <t>Technical Analysis of new frame format</t>
  </si>
  <si>
    <t xml:space="preserve">proposed resolutions for Security Part2 (Key lookup and source) </t>
  </si>
  <si>
    <t xml:space="preserve">proposed resolutions for Security Part3 (Misc) </t>
  </si>
  <si>
    <t xml:space="preserve">proposed resolutions for Security Part2 </t>
  </si>
  <si>
    <t>https://mentor.ieee.org/802.15/dcn/24/15-24-0077-01-04ab-proposed-4ab-draft-c-comments-resolution-for-le-uwb-phy.xlsx</t>
  </si>
  <si>
    <t>15-22-0066</t>
  </si>
  <si>
    <t>Comment Resolution Contribution: Discussion</t>
  </si>
  <si>
    <t>Thursday 18-Jan AM2: More comment resolution</t>
  </si>
  <si>
    <t xml:space="preserve">Thursday 18-Jan PM2: More comment resoluition, TG closing </t>
  </si>
  <si>
    <t>Proposed 4ab Draft C Comments Resolution for SSBD</t>
  </si>
  <si>
    <t>Proposed comment resolution for RSS related</t>
  </si>
  <si>
    <t xml:space="preserve">Low hanging fruit Draft C resolution proposals	</t>
  </si>
  <si>
    <t xml:space="preserve">Proposed 4ab draft C Comments Resolution for LE UWB PHY	</t>
  </si>
  <si>
    <t>15-23-0637</t>
  </si>
  <si>
    <t>https://mentor.ieee.org/802.15/dcn/23/15-23-0637-09-04ab-tg4ab-agenda-january-2024.xlsx</t>
  </si>
  <si>
    <t>https://mentor.ieee.org/802.15/dcn/24/15-24-0047-02-04ab-meeting-slides-january-2024.pptx</t>
  </si>
  <si>
    <t>https://mentor.ieee.org/802.15/dcn/24/15-24-0010-05-04ab-consolidated-comments-draft-c.xlsx</t>
  </si>
  <si>
    <t>TG Agenda</t>
  </si>
  <si>
    <t>https://mentor.ieee.org/802.15/dcn/24/15-24-0019-02-04ab-proposed-resolutions-for-security-comments-part2-key-lookup-and-source.docx</t>
  </si>
  <si>
    <t>https://mentor.ieee.org/802.15/dcn/24/15-24-0063-01-04ab-proposed-comment-resolution-for-rss-related-comment-ids-503-506-598-599-and-926.docx</t>
  </si>
  <si>
    <t>Agenda discussion</t>
  </si>
  <si>
    <t>Recap - agenda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</si>
</sst>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16" fontId="0" fillId="0" borderId="0" xfId="0" applyNumberFormat="1"/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44" fillId="21" borderId="12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66" fillId="3" borderId="12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36" borderId="0" xfId="0" applyFill="1"/>
    <xf numFmtId="0" fontId="74" fillId="36" borderId="48" xfId="0" applyFont="1" applyFill="1" applyBorder="1" applyAlignment="1">
      <alignment horizontal="left" vertical="center" wrapText="1"/>
    </xf>
    <xf numFmtId="0" fontId="75" fillId="36" borderId="0" xfId="0" applyFont="1" applyFill="1" applyAlignment="1">
      <alignment vertical="top" wrapText="1"/>
    </xf>
    <xf numFmtId="0" fontId="74" fillId="36" borderId="0" xfId="0" applyFont="1" applyFill="1" applyAlignment="1">
      <alignment vertical="top" wrapText="1"/>
    </xf>
    <xf numFmtId="0" fontId="0" fillId="0" borderId="0" xfId="0" applyFill="1"/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24-00-04ab-proposed-comments-resolution-on-compact-frame.docx" TargetMode="External"/><Relationship Id="rId3" Type="http://schemas.openxmlformats.org/officeDocument/2006/relationships/hyperlink" Target="https://mentor.ieee.org/802.15/dcn/24/15-24-0018-00-04ab-proposed-resolutions-for-security-comments-part1-key-id.docx" TargetMode="External"/><Relationship Id="rId7" Type="http://schemas.openxmlformats.org/officeDocument/2006/relationships/hyperlink" Target="https://mentor.ieee.org/802.15/dcn/24/15-24-0047-00-04ab-meeting-slides-january-2024.pptx" TargetMode="External"/><Relationship Id="rId2" Type="http://schemas.openxmlformats.org/officeDocument/2006/relationships/hyperlink" Target="https://mentor.ieee.org/802.15/dcn/24/15-24-0019-00-04ab-proposed-resolutions-for-security-comments-part2-key-lookup-and-source.docx" TargetMode="External"/><Relationship Id="rId1" Type="http://schemas.openxmlformats.org/officeDocument/2006/relationships/hyperlink" Target="https://mentor.ieee.org/802.15/dcn/24/15-24-0020-00-04ab-proposed-resolutions-for-security-comments-part3-misc.docx" TargetMode="External"/><Relationship Id="rId6" Type="http://schemas.openxmlformats.org/officeDocument/2006/relationships/hyperlink" Target="https://mentor.ieee.org/802.15/dcn/24/15-24-0010-03-04ab-consolidated-comments-draft-c.xlsx" TargetMode="External"/><Relationship Id="rId5" Type="http://schemas.openxmlformats.org/officeDocument/2006/relationships/hyperlink" Target="https://mentor.ieee.org/802.15/dcn/24/15-24-0050-00-04ab-background-for-the-newframe-format-discussion.ppt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017-00-04ab-proposed-resolutions-for-draft-c-non-security-key-id-field-comments.docx" TargetMode="External"/><Relationship Id="rId9" Type="http://schemas.openxmlformats.org/officeDocument/2006/relationships/hyperlink" Target="https://mentor.ieee.org/802.15/dcn/24/15-24-0026-01-04ab-frequency-stitching-in-ranging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65-00-04ab-low-hanging-fruit-draft-c-resolution-proposals.pptx" TargetMode="External"/><Relationship Id="rId3" Type="http://schemas.openxmlformats.org/officeDocument/2006/relationships/hyperlink" Target="https://mentor.ieee.org/802.15/dcn/24/15-24-0022-00-04ab-proposed-comments-resolution-on-10-39-7-3.docx" TargetMode="External"/><Relationship Id="rId7" Type="http://schemas.openxmlformats.org/officeDocument/2006/relationships/hyperlink" Target="https://mentor.ieee.org/802.15/dcn/24/15-24-0020-01-04ab-proposed-resolutions-for-security-comments-part3-misc.docx" TargetMode="External"/><Relationship Id="rId2" Type="http://schemas.openxmlformats.org/officeDocument/2006/relationships/hyperlink" Target="https://mentor.ieee.org/802.15/dcn/24/15-24-0020-00-04ab-proposed-resolutions-for-security-comments-part3-misc.docx" TargetMode="External"/><Relationship Id="rId1" Type="http://schemas.openxmlformats.org/officeDocument/2006/relationships/hyperlink" Target="https://mentor.ieee.org/802.15/dcn/24/15-24-0021-00-04ab-proposed-resolutions-for-mms-synchronized-responders.docx" TargetMode="External"/><Relationship Id="rId6" Type="http://schemas.openxmlformats.org/officeDocument/2006/relationships/hyperlink" Target="https://mentor.ieee.org/802.15/dcn/24/15-24-0025-01-04ab-proposed-comments-resolution-on-sensing-comments-part-11.docx" TargetMode="External"/><Relationship Id="rId5" Type="http://schemas.openxmlformats.org/officeDocument/2006/relationships/hyperlink" Target="https://mentor.ieee.org/802.15/dcn/24/15-24-0025-00-04ab-proposed-comments-resolution-on-sensing-comments-part-11.doc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023-00-04ab-proposed-comments-resolution-on-10-39-7-4.docx" TargetMode="External"/><Relationship Id="rId9" Type="http://schemas.openxmlformats.org/officeDocument/2006/relationships/hyperlink" Target="https://mentor.ieee.org/802.15/dcn/24/15-24-0063-00-04ab-proposed-comment-resolution-for-rss-related-comment-ids-503-506-598-599-and-926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3-04ab-proposed-resolutions-for-security-comments-part3-misc.docx" TargetMode="External"/><Relationship Id="rId2" Type="http://schemas.openxmlformats.org/officeDocument/2006/relationships/hyperlink" Target="https://mentor.ieee.org/802.15/dcn/24/15-24-0066-01-04ab-proposed-4ab-draft-c-comments-resolution-for-ssbd.xlsx" TargetMode="External"/><Relationship Id="rId1" Type="http://schemas.openxmlformats.org/officeDocument/2006/relationships/hyperlink" Target="https://mentor.ieee.org/802.15/dcn/24/15-24-0017-01-04ab-proposed-resolutions-for-draft-c-non-security-key-id-field-comments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4/15-24-0066-01-04ab-proposed-4ab-draft-c-comments-resolution-for-ssbd.xlsx" TargetMode="External"/><Relationship Id="rId4" Type="http://schemas.openxmlformats.org/officeDocument/2006/relationships/hyperlink" Target="https://mentor.ieee.org/802.15/dcn/24/15-24-0077-01-04ab-proposed-4ab-draft-c-comments-resolution-for-le-uwb-phy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19-02-04ab-proposed-resolutions-for-security-comments-part2-key-lookup-and-source.docx" TargetMode="External"/><Relationship Id="rId13" Type="http://schemas.openxmlformats.org/officeDocument/2006/relationships/hyperlink" Target="https://mentor.ieee.org/802.15/dcn/24/15-24-0047-02-04ab-meeting-slides-january-2024.pptx" TargetMode="External"/><Relationship Id="rId18" Type="http://schemas.openxmlformats.org/officeDocument/2006/relationships/hyperlink" Target="https://mentor.ieee.org/802.15/dcn/24/15-24-0023-00-04ab-proposed-comments-resolution-on-10-39-7-4.docx" TargetMode="External"/><Relationship Id="rId3" Type="http://schemas.openxmlformats.org/officeDocument/2006/relationships/hyperlink" Target="https://mentor.ieee.org/802.15/dcn/24/15-24-0020-00-04ab-proposed-resolutions-for-security-comments-part3-misc.docx" TargetMode="External"/><Relationship Id="rId21" Type="http://schemas.openxmlformats.org/officeDocument/2006/relationships/hyperlink" Target="https://mentor.ieee.org/802.15/dcn/24/15-24-0063-01-04ab-proposed-comment-resolution-for-rss-related-comment-ids-503-506-598-599-and-926.docx" TargetMode="External"/><Relationship Id="rId7" Type="http://schemas.openxmlformats.org/officeDocument/2006/relationships/hyperlink" Target="https://mentor.ieee.org/802.15/dcn/24/15-24-0020-03-04ab-proposed-resolutions-for-security-comments-part3-misc.docx" TargetMode="External"/><Relationship Id="rId12" Type="http://schemas.openxmlformats.org/officeDocument/2006/relationships/hyperlink" Target="https://mentor.ieee.org/802.15/dcn/24/15-24-0010-05-04ab-consolidated-comments-draft-c.xlsx" TargetMode="External"/><Relationship Id="rId17" Type="http://schemas.openxmlformats.org/officeDocument/2006/relationships/hyperlink" Target="https://mentor.ieee.org/802.15/dcn/24/15-24-0022-00-04ab-proposed-comments-resolution-on-10-39-7-3.docx" TargetMode="External"/><Relationship Id="rId25" Type="http://schemas.openxmlformats.org/officeDocument/2006/relationships/hyperlink" Target="https://mentor.ieee.org/802.15/dcn/23/15-23-0637-09-04ab-tg4ab-agenda-january-2024.xlsx" TargetMode="External"/><Relationship Id="rId2" Type="http://schemas.openxmlformats.org/officeDocument/2006/relationships/hyperlink" Target="https://mentor.ieee.org/802.15/dcn/24/15-24-0024-00-04ab-proposed-comments-resolution-on-compact-frame.docx" TargetMode="External"/><Relationship Id="rId16" Type="http://schemas.openxmlformats.org/officeDocument/2006/relationships/hyperlink" Target="https://mentor.ieee.org/802.15/dcn/24/15-24-0021-00-04ab-proposed-resolutions-for-mms-synchronized-responders.docx" TargetMode="External"/><Relationship Id="rId20" Type="http://schemas.openxmlformats.org/officeDocument/2006/relationships/hyperlink" Target="https://mentor.ieee.org/802.15/dcn/24/15-24-0065-00-04ab-low-hanging-fruit-draft-c-resolution-proposals.pptx" TargetMode="External"/><Relationship Id="rId1" Type="http://schemas.openxmlformats.org/officeDocument/2006/relationships/hyperlink" Target="https://mentor.ieee.org/802.15/dcn/24/15-24-0026-00-04ab-frequency-stitching-in-ranging.pptx" TargetMode="External"/><Relationship Id="rId6" Type="http://schemas.openxmlformats.org/officeDocument/2006/relationships/hyperlink" Target="https://mentor.ieee.org/802.15/dcn/24/15-24-0017-00-04ab-proposed-resolutions-for-draft-c-non-security-key-id-field-comments.docx" TargetMode="External"/><Relationship Id="rId11" Type="http://schemas.openxmlformats.org/officeDocument/2006/relationships/hyperlink" Target="https://mentor.ieee.org/802.15/dcn/24/15-24-0050-00-04ab-background-for-the-newframe-format-discussion.pptx" TargetMode="External"/><Relationship Id="rId24" Type="http://schemas.openxmlformats.org/officeDocument/2006/relationships/hyperlink" Target="https://mentor.ieee.org/802.15/dcn/24/15-24-0066-01-04ab-proposed-4ab-draft-c-comments-resolution-for-ssbd.xlsx" TargetMode="External"/><Relationship Id="rId5" Type="http://schemas.openxmlformats.org/officeDocument/2006/relationships/hyperlink" Target="https://mentor.ieee.org/802.15/dcn/24/15-24-0018-00-04ab-proposed-resolutions-for-security-comments-part1-key-id.docx" TargetMode="External"/><Relationship Id="rId15" Type="http://schemas.openxmlformats.org/officeDocument/2006/relationships/hyperlink" Target="https://mentor.ieee.org/802.15/dcn/24/15-24-0026-01-04ab-frequency-stitching-in-ranging.pptx" TargetMode="External"/><Relationship Id="rId23" Type="http://schemas.openxmlformats.org/officeDocument/2006/relationships/hyperlink" Target="https://mentor.ieee.org/802.15/dcn/24/15-24-0077-01-04ab-proposed-4ab-draft-c-comments-resolution-for-le-uwb-phy.xlsx" TargetMode="External"/><Relationship Id="rId10" Type="http://schemas.openxmlformats.org/officeDocument/2006/relationships/hyperlink" Target="https://mentor.ieee.org/802.15/dcn/24/15-24-0017-01-04ab-proposed-resolutions-for-draft-c-non-security-key-id-field-comments.docx" TargetMode="External"/><Relationship Id="rId19" Type="http://schemas.openxmlformats.org/officeDocument/2006/relationships/hyperlink" Target="https://mentor.ieee.org/802.15/dcn/24/15-24-0025-01-04ab-proposed-comments-resolution-on-sensing-comments-part-11.docx" TargetMode="External"/><Relationship Id="rId4" Type="http://schemas.openxmlformats.org/officeDocument/2006/relationships/hyperlink" Target="https://mentor.ieee.org/802.15/dcn/24/15-24-0019-00-04ab-proposed-resolutions-for-security-comments-part2-key-lookup-and-source.docx" TargetMode="External"/><Relationship Id="rId9" Type="http://schemas.openxmlformats.org/officeDocument/2006/relationships/hyperlink" Target="https://mentor.ieee.org/802.15/dcn/24/15-24-0018-00-04ab-proposed-resolutions-for-security-comments-part1-key-id.docx" TargetMode="External"/><Relationship Id="rId14" Type="http://schemas.openxmlformats.org/officeDocument/2006/relationships/hyperlink" Target="https://mentor.ieee.org/802.15/dcn/24/15-24-0024-00-04ab-proposed-comments-resolution-on-compact-frame.docx" TargetMode="External"/><Relationship Id="rId22" Type="http://schemas.openxmlformats.org/officeDocument/2006/relationships/hyperlink" Target="https://mentor.ieee.org/802.15/dcn/24/15-24-0020-03-04ab-proposed-resolutions-for-security-comments-part3-mis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277" t="s">
        <v>164</v>
      </c>
      <c r="B1" s="103" t="s">
        <v>165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278"/>
      <c r="B2" s="108" t="s">
        <v>166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278"/>
      <c r="B3" s="111" t="s">
        <v>167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101</v>
      </c>
      <c r="AB3" s="112"/>
      <c r="AC3" s="115"/>
    </row>
    <row r="4" spans="1:29" ht="12.45" customHeight="1" x14ac:dyDescent="0.25">
      <c r="A4" s="281" t="s">
        <v>116</v>
      </c>
      <c r="B4" s="279" t="s">
        <v>54</v>
      </c>
      <c r="C4" s="280"/>
      <c r="D4" s="198" t="s">
        <v>55</v>
      </c>
      <c r="E4" s="199"/>
      <c r="F4" s="199"/>
      <c r="G4" s="200"/>
      <c r="H4" s="198" t="s">
        <v>56</v>
      </c>
      <c r="I4" s="199"/>
      <c r="J4" s="199"/>
      <c r="K4" s="200"/>
      <c r="L4" s="198" t="s">
        <v>57</v>
      </c>
      <c r="M4" s="199"/>
      <c r="N4" s="199"/>
      <c r="O4" s="200"/>
      <c r="P4" s="198" t="s">
        <v>58</v>
      </c>
      <c r="Q4" s="199"/>
      <c r="R4" s="199"/>
      <c r="S4" s="200"/>
      <c r="T4" s="189" t="s">
        <v>88</v>
      </c>
      <c r="U4" s="190"/>
      <c r="V4" s="191"/>
      <c r="W4" s="189" t="s">
        <v>117</v>
      </c>
      <c r="X4" s="190"/>
      <c r="Y4" s="191"/>
      <c r="Z4" s="171" t="s">
        <v>118</v>
      </c>
      <c r="AA4" s="172"/>
      <c r="AB4" s="172"/>
      <c r="AC4" s="173"/>
    </row>
    <row r="5" spans="1:29" ht="12.9" customHeight="1" thickBot="1" x14ac:dyDescent="0.3">
      <c r="A5" s="282"/>
      <c r="B5" s="235">
        <f>DATE(2024,1,14)</f>
        <v>45305</v>
      </c>
      <c r="C5" s="236"/>
      <c r="D5" s="196">
        <f>B5+1</f>
        <v>45306</v>
      </c>
      <c r="E5" s="196"/>
      <c r="F5" s="196"/>
      <c r="G5" s="197"/>
      <c r="H5" s="195">
        <f>D5+1</f>
        <v>45307</v>
      </c>
      <c r="I5" s="196"/>
      <c r="J5" s="196"/>
      <c r="K5" s="197"/>
      <c r="L5" s="195">
        <f>H5+1</f>
        <v>45308</v>
      </c>
      <c r="M5" s="196"/>
      <c r="N5" s="196"/>
      <c r="O5" s="197"/>
      <c r="P5" s="195">
        <f>L5+1</f>
        <v>45309</v>
      </c>
      <c r="Q5" s="196"/>
      <c r="R5" s="196"/>
      <c r="S5" s="197"/>
      <c r="T5" s="192">
        <f>P5+1</f>
        <v>45310</v>
      </c>
      <c r="U5" s="193"/>
      <c r="V5" s="194"/>
      <c r="W5" s="192">
        <f>T5+1</f>
        <v>45311</v>
      </c>
      <c r="X5" s="193"/>
      <c r="Y5" s="194"/>
      <c r="Z5" s="174"/>
      <c r="AA5" s="175"/>
      <c r="AB5" s="175"/>
      <c r="AC5" s="176"/>
    </row>
    <row r="6" spans="1:29" ht="29.4" thickBot="1" x14ac:dyDescent="0.3">
      <c r="A6" s="283"/>
      <c r="B6" s="237" t="s">
        <v>61</v>
      </c>
      <c r="C6" s="238"/>
      <c r="D6" s="98" t="s">
        <v>61</v>
      </c>
      <c r="E6" s="100" t="s">
        <v>62</v>
      </c>
      <c r="F6" s="100" t="s">
        <v>63</v>
      </c>
      <c r="G6" s="99" t="s">
        <v>64</v>
      </c>
      <c r="H6" s="98" t="s">
        <v>61</v>
      </c>
      <c r="I6" s="100" t="s">
        <v>62</v>
      </c>
      <c r="J6" s="100" t="s">
        <v>63</v>
      </c>
      <c r="K6" s="99" t="s">
        <v>64</v>
      </c>
      <c r="L6" s="98" t="s">
        <v>61</v>
      </c>
      <c r="M6" s="100" t="s">
        <v>62</v>
      </c>
      <c r="N6" s="100" t="s">
        <v>63</v>
      </c>
      <c r="O6" s="99" t="s">
        <v>64</v>
      </c>
      <c r="P6" s="98" t="s">
        <v>61</v>
      </c>
      <c r="Q6" s="100" t="s">
        <v>62</v>
      </c>
      <c r="R6" s="100" t="s">
        <v>63</v>
      </c>
      <c r="S6" s="99" t="s">
        <v>64</v>
      </c>
      <c r="T6" s="116"/>
      <c r="U6" s="117"/>
      <c r="V6" s="118"/>
      <c r="W6" s="116"/>
      <c r="X6" s="117"/>
      <c r="Y6" s="118"/>
      <c r="Z6" s="119" t="s">
        <v>87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24</v>
      </c>
      <c r="B7" s="117"/>
      <c r="C7" s="118"/>
      <c r="D7" s="207" t="s">
        <v>25</v>
      </c>
      <c r="E7" s="207"/>
      <c r="F7" s="207"/>
      <c r="G7" s="208"/>
      <c r="H7" s="263" t="s">
        <v>25</v>
      </c>
      <c r="I7" s="207"/>
      <c r="J7" s="207"/>
      <c r="K7" s="208"/>
      <c r="L7" s="263" t="s">
        <v>25</v>
      </c>
      <c r="M7" s="207"/>
      <c r="N7" s="207"/>
      <c r="O7" s="208"/>
      <c r="P7" s="263" t="s">
        <v>25</v>
      </c>
      <c r="Q7" s="207"/>
      <c r="R7" s="207"/>
      <c r="S7" s="208"/>
      <c r="T7" s="116"/>
      <c r="U7" s="117"/>
      <c r="V7" s="118"/>
      <c r="W7" s="116"/>
      <c r="X7" s="117"/>
      <c r="Y7" s="118"/>
      <c r="Z7" s="123">
        <v>0.16666666666666666</v>
      </c>
      <c r="AA7" s="124">
        <f>Z7+3/24</f>
        <v>0.29166666666666663</v>
      </c>
      <c r="AB7" s="125">
        <f>Z7+8/24</f>
        <v>0.5</v>
      </c>
      <c r="AC7" s="126">
        <f>Z7+17/24</f>
        <v>0.875</v>
      </c>
    </row>
    <row r="8" spans="1:29" ht="16.2" thickBot="1" x14ac:dyDescent="0.35">
      <c r="A8" s="127" t="s">
        <v>26</v>
      </c>
      <c r="B8" s="117"/>
      <c r="C8" s="118"/>
      <c r="D8" s="209"/>
      <c r="E8" s="209"/>
      <c r="F8" s="209"/>
      <c r="G8" s="210"/>
      <c r="H8" s="264"/>
      <c r="I8" s="209"/>
      <c r="J8" s="209"/>
      <c r="K8" s="210"/>
      <c r="L8" s="264"/>
      <c r="M8" s="209"/>
      <c r="N8" s="209"/>
      <c r="O8" s="210"/>
      <c r="P8" s="264"/>
      <c r="Q8" s="209"/>
      <c r="R8" s="209"/>
      <c r="S8" s="210"/>
      <c r="T8" s="116"/>
      <c r="U8" s="117"/>
      <c r="V8" s="118"/>
      <c r="W8" s="116"/>
      <c r="X8" s="117"/>
      <c r="Y8" s="118"/>
      <c r="Z8" s="128">
        <f>Z7+0.5/24</f>
        <v>0.1875</v>
      </c>
      <c r="AA8" s="129">
        <f>Z8+3/24</f>
        <v>0.3125</v>
      </c>
      <c r="AB8" s="130">
        <f>Z8+8/24</f>
        <v>0.52083333333333326</v>
      </c>
      <c r="AC8" s="131">
        <f>Z8+17/24</f>
        <v>0.89583333333333337</v>
      </c>
    </row>
    <row r="9" spans="1:29" ht="15.45" customHeight="1" x14ac:dyDescent="0.3">
      <c r="A9" s="132" t="s">
        <v>27</v>
      </c>
      <c r="B9" s="117"/>
      <c r="C9" s="118"/>
      <c r="D9" s="265" t="s">
        <v>168</v>
      </c>
      <c r="E9" s="266"/>
      <c r="F9" s="266"/>
      <c r="G9" s="267"/>
      <c r="H9" s="229" t="s">
        <v>50</v>
      </c>
      <c r="I9" s="165" t="s">
        <v>53</v>
      </c>
      <c r="J9" s="201"/>
      <c r="K9" s="232" t="s">
        <v>169</v>
      </c>
      <c r="L9" s="260" t="s">
        <v>65</v>
      </c>
      <c r="M9" s="261"/>
      <c r="N9" s="261"/>
      <c r="O9" s="262"/>
      <c r="P9" s="229" t="s">
        <v>50</v>
      </c>
      <c r="Q9" s="165" t="s">
        <v>53</v>
      </c>
      <c r="R9" s="204" t="s">
        <v>40</v>
      </c>
      <c r="S9" s="186" t="s">
        <v>89</v>
      </c>
      <c r="T9" s="116"/>
      <c r="U9" s="117"/>
      <c r="V9" s="118"/>
      <c r="W9" s="116"/>
      <c r="X9" s="117"/>
      <c r="Y9" s="118"/>
      <c r="Z9" s="128">
        <f t="shared" ref="Z9:Z38" si="0">Z8+0.5/24</f>
        <v>0.20833333333333334</v>
      </c>
      <c r="AA9" s="129">
        <f t="shared" ref="AA9:AA38" si="1">Z9+3/24</f>
        <v>0.33333333333333337</v>
      </c>
      <c r="AB9" s="130">
        <f t="shared" ref="AB9:AB38" si="2">Z9+8/24</f>
        <v>0.54166666666666663</v>
      </c>
      <c r="AC9" s="131">
        <f t="shared" ref="AC9:AC38" si="3">Z9+17/24</f>
        <v>0.91666666666666674</v>
      </c>
    </row>
    <row r="10" spans="1:29" ht="16.2" thickBot="1" x14ac:dyDescent="0.35">
      <c r="A10" s="132" t="s">
        <v>28</v>
      </c>
      <c r="B10" s="117"/>
      <c r="C10" s="118"/>
      <c r="D10" s="268"/>
      <c r="E10" s="269"/>
      <c r="F10" s="269"/>
      <c r="G10" s="270"/>
      <c r="H10" s="230"/>
      <c r="I10" s="166"/>
      <c r="J10" s="202"/>
      <c r="K10" s="233"/>
      <c r="L10" s="251"/>
      <c r="M10" s="252"/>
      <c r="N10" s="252"/>
      <c r="O10" s="253"/>
      <c r="P10" s="230"/>
      <c r="Q10" s="166"/>
      <c r="R10" s="205"/>
      <c r="S10" s="187"/>
      <c r="T10" s="116"/>
      <c r="U10" s="117"/>
      <c r="V10" s="118"/>
      <c r="W10" s="116"/>
      <c r="X10" s="117"/>
      <c r="Y10" s="118"/>
      <c r="Z10" s="128">
        <f t="shared" si="0"/>
        <v>0.22916666666666669</v>
      </c>
      <c r="AA10" s="129">
        <f t="shared" si="1"/>
        <v>0.35416666666666669</v>
      </c>
      <c r="AB10" s="130">
        <f t="shared" si="2"/>
        <v>0.5625</v>
      </c>
      <c r="AC10" s="131">
        <f t="shared" si="3"/>
        <v>0.9375</v>
      </c>
    </row>
    <row r="11" spans="1:29" ht="15.45" customHeight="1" x14ac:dyDescent="0.3">
      <c r="A11" s="132" t="s">
        <v>29</v>
      </c>
      <c r="B11" s="117"/>
      <c r="C11" s="118"/>
      <c r="D11" s="271" t="s">
        <v>80</v>
      </c>
      <c r="E11" s="272"/>
      <c r="F11" s="272"/>
      <c r="G11" s="273"/>
      <c r="H11" s="230"/>
      <c r="I11" s="166"/>
      <c r="J11" s="202"/>
      <c r="K11" s="233"/>
      <c r="L11" s="229" t="s">
        <v>50</v>
      </c>
      <c r="M11" s="165" t="s">
        <v>53</v>
      </c>
      <c r="N11" s="204" t="s">
        <v>40</v>
      </c>
      <c r="O11" s="232" t="s">
        <v>170</v>
      </c>
      <c r="P11" s="230"/>
      <c r="Q11" s="166"/>
      <c r="R11" s="205"/>
      <c r="S11" s="187"/>
      <c r="T11" s="116"/>
      <c r="U11" s="117"/>
      <c r="V11" s="118"/>
      <c r="W11" s="116"/>
      <c r="X11" s="117"/>
      <c r="Y11" s="118"/>
      <c r="Z11" s="133">
        <f t="shared" si="0"/>
        <v>0.25</v>
      </c>
      <c r="AA11" s="129">
        <f t="shared" si="1"/>
        <v>0.375</v>
      </c>
      <c r="AB11" s="130">
        <f t="shared" si="2"/>
        <v>0.58333333333333326</v>
      </c>
      <c r="AC11" s="131">
        <f t="shared" si="3"/>
        <v>0.95833333333333337</v>
      </c>
    </row>
    <row r="12" spans="1:29" ht="16.2" thickBot="1" x14ac:dyDescent="0.35">
      <c r="A12" s="132" t="s">
        <v>30</v>
      </c>
      <c r="B12" s="117"/>
      <c r="C12" s="118"/>
      <c r="D12" s="274"/>
      <c r="E12" s="275"/>
      <c r="F12" s="275"/>
      <c r="G12" s="276"/>
      <c r="H12" s="231"/>
      <c r="I12" s="167"/>
      <c r="J12" s="203"/>
      <c r="K12" s="234"/>
      <c r="L12" s="231"/>
      <c r="M12" s="167"/>
      <c r="N12" s="206"/>
      <c r="O12" s="234"/>
      <c r="P12" s="231"/>
      <c r="Q12" s="167"/>
      <c r="R12" s="206"/>
      <c r="S12" s="188"/>
      <c r="T12" s="116"/>
      <c r="U12" s="117"/>
      <c r="V12" s="118"/>
      <c r="W12" s="116"/>
      <c r="X12" s="117"/>
      <c r="Y12" s="118"/>
      <c r="Z12" s="133">
        <f t="shared" si="0"/>
        <v>0.27083333333333331</v>
      </c>
      <c r="AA12" s="129">
        <f t="shared" si="1"/>
        <v>0.39583333333333331</v>
      </c>
      <c r="AB12" s="130">
        <f t="shared" si="2"/>
        <v>0.60416666666666663</v>
      </c>
      <c r="AC12" s="131">
        <f t="shared" si="3"/>
        <v>0.97916666666666674</v>
      </c>
    </row>
    <row r="13" spans="1:29" ht="16.2" thickBot="1" x14ac:dyDescent="0.35">
      <c r="A13" s="134" t="s">
        <v>31</v>
      </c>
      <c r="B13" s="117"/>
      <c r="C13" s="118"/>
      <c r="D13" s="227" t="s">
        <v>32</v>
      </c>
      <c r="E13" s="227"/>
      <c r="F13" s="227"/>
      <c r="G13" s="228"/>
      <c r="H13" s="226" t="s">
        <v>32</v>
      </c>
      <c r="I13" s="227"/>
      <c r="J13" s="227"/>
      <c r="K13" s="228"/>
      <c r="L13" s="226" t="s">
        <v>32</v>
      </c>
      <c r="M13" s="227"/>
      <c r="N13" s="227"/>
      <c r="O13" s="228"/>
      <c r="P13" s="226" t="s">
        <v>32</v>
      </c>
      <c r="Q13" s="227"/>
      <c r="R13" s="227"/>
      <c r="S13" s="228"/>
      <c r="T13" s="116"/>
      <c r="U13" s="117"/>
      <c r="V13" s="118"/>
      <c r="W13" s="116"/>
      <c r="X13" s="117"/>
      <c r="Y13" s="118"/>
      <c r="Z13" s="133">
        <f t="shared" si="0"/>
        <v>0.29166666666666663</v>
      </c>
      <c r="AA13" s="129">
        <f t="shared" si="1"/>
        <v>0.41666666666666663</v>
      </c>
      <c r="AB13" s="130">
        <f t="shared" si="2"/>
        <v>0.625</v>
      </c>
      <c r="AC13" s="135">
        <f t="shared" si="3"/>
        <v>1</v>
      </c>
    </row>
    <row r="14" spans="1:29" ht="15.9" customHeight="1" x14ac:dyDescent="0.3">
      <c r="A14" s="136" t="s">
        <v>33</v>
      </c>
      <c r="B14" s="117"/>
      <c r="C14" s="118"/>
      <c r="D14" s="229" t="s">
        <v>50</v>
      </c>
      <c r="E14" s="165" t="s">
        <v>53</v>
      </c>
      <c r="F14" s="168" t="s">
        <v>171</v>
      </c>
      <c r="G14" s="201"/>
      <c r="H14" s="183" t="s">
        <v>172</v>
      </c>
      <c r="I14" s="201"/>
      <c r="J14" s="180" t="s">
        <v>113</v>
      </c>
      <c r="K14" s="186" t="s">
        <v>89</v>
      </c>
      <c r="L14" s="248" t="s">
        <v>81</v>
      </c>
      <c r="M14" s="249"/>
      <c r="N14" s="249"/>
      <c r="O14" s="250"/>
      <c r="P14" s="229" t="s">
        <v>50</v>
      </c>
      <c r="Q14" s="177" t="s">
        <v>52</v>
      </c>
      <c r="R14" s="180" t="s">
        <v>113</v>
      </c>
      <c r="S14" s="186" t="s">
        <v>94</v>
      </c>
      <c r="T14" s="116"/>
      <c r="U14" s="117"/>
      <c r="V14" s="118"/>
      <c r="W14" s="116"/>
      <c r="X14" s="117"/>
      <c r="Y14" s="118"/>
      <c r="Z14" s="133">
        <f t="shared" si="0"/>
        <v>0.31249999999999994</v>
      </c>
      <c r="AA14" s="129">
        <f t="shared" si="1"/>
        <v>0.43749999999999994</v>
      </c>
      <c r="AB14" s="130">
        <f t="shared" si="2"/>
        <v>0.64583333333333326</v>
      </c>
      <c r="AC14" s="135">
        <f t="shared" si="3"/>
        <v>1.0208333333333333</v>
      </c>
    </row>
    <row r="15" spans="1:29" ht="16.2" thickBot="1" x14ac:dyDescent="0.35">
      <c r="A15" s="136" t="s">
        <v>34</v>
      </c>
      <c r="B15" s="117"/>
      <c r="C15" s="118"/>
      <c r="D15" s="230"/>
      <c r="E15" s="166"/>
      <c r="F15" s="169"/>
      <c r="G15" s="202"/>
      <c r="H15" s="184"/>
      <c r="I15" s="202"/>
      <c r="J15" s="181"/>
      <c r="K15" s="187"/>
      <c r="L15" s="251"/>
      <c r="M15" s="252"/>
      <c r="N15" s="252"/>
      <c r="O15" s="253"/>
      <c r="P15" s="230"/>
      <c r="Q15" s="178"/>
      <c r="R15" s="181"/>
      <c r="S15" s="187"/>
      <c r="T15" s="116"/>
      <c r="U15" s="117"/>
      <c r="V15" s="118"/>
      <c r="W15" s="116"/>
      <c r="X15" s="117"/>
      <c r="Y15" s="118"/>
      <c r="Z15" s="133">
        <f t="shared" si="0"/>
        <v>0.33333333333333326</v>
      </c>
      <c r="AA15" s="129">
        <f t="shared" si="1"/>
        <v>0.45833333333333326</v>
      </c>
      <c r="AB15" s="130">
        <f t="shared" si="2"/>
        <v>0.66666666666666652</v>
      </c>
      <c r="AC15" s="135">
        <f t="shared" si="3"/>
        <v>1.0416666666666665</v>
      </c>
    </row>
    <row r="16" spans="1:29" ht="15.45" customHeight="1" x14ac:dyDescent="0.3">
      <c r="A16" s="136" t="s">
        <v>35</v>
      </c>
      <c r="B16" s="117"/>
      <c r="C16" s="118"/>
      <c r="D16" s="230"/>
      <c r="E16" s="166"/>
      <c r="F16" s="169"/>
      <c r="G16" s="202"/>
      <c r="H16" s="184"/>
      <c r="I16" s="202"/>
      <c r="J16" s="181"/>
      <c r="K16" s="187"/>
      <c r="L16" s="248" t="s">
        <v>66</v>
      </c>
      <c r="M16" s="249"/>
      <c r="N16" s="249"/>
      <c r="O16" s="250"/>
      <c r="P16" s="230"/>
      <c r="Q16" s="178"/>
      <c r="R16" s="181"/>
      <c r="S16" s="187"/>
      <c r="T16" s="116"/>
      <c r="U16" s="117"/>
      <c r="V16" s="118"/>
      <c r="W16" s="116"/>
      <c r="X16" s="117"/>
      <c r="Y16" s="118"/>
      <c r="Z16" s="133">
        <f t="shared" si="0"/>
        <v>0.35416666666666657</v>
      </c>
      <c r="AA16" s="129">
        <f t="shared" si="1"/>
        <v>0.47916666666666657</v>
      </c>
      <c r="AB16" s="130">
        <f t="shared" si="2"/>
        <v>0.68749999999999989</v>
      </c>
      <c r="AC16" s="135">
        <f t="shared" si="3"/>
        <v>1.0625</v>
      </c>
    </row>
    <row r="17" spans="1:29" ht="16.2" thickBot="1" x14ac:dyDescent="0.35">
      <c r="A17" s="136" t="s">
        <v>36</v>
      </c>
      <c r="B17" s="117"/>
      <c r="C17" s="118"/>
      <c r="D17" s="231"/>
      <c r="E17" s="167"/>
      <c r="F17" s="170"/>
      <c r="G17" s="203"/>
      <c r="H17" s="185"/>
      <c r="I17" s="203"/>
      <c r="J17" s="182"/>
      <c r="K17" s="188"/>
      <c r="L17" s="251"/>
      <c r="M17" s="252"/>
      <c r="N17" s="252"/>
      <c r="O17" s="253"/>
      <c r="P17" s="231"/>
      <c r="Q17" s="179"/>
      <c r="R17" s="182"/>
      <c r="S17" s="188"/>
      <c r="T17" s="116"/>
      <c r="U17" s="117"/>
      <c r="V17" s="118"/>
      <c r="W17" s="116"/>
      <c r="X17" s="117"/>
      <c r="Y17" s="118"/>
      <c r="Z17" s="133">
        <f t="shared" si="0"/>
        <v>0.37499999999999989</v>
      </c>
      <c r="AA17" s="129">
        <f t="shared" si="1"/>
        <v>0.49999999999999989</v>
      </c>
      <c r="AB17" s="130">
        <f t="shared" si="2"/>
        <v>0.70833333333333326</v>
      </c>
      <c r="AC17" s="135">
        <f t="shared" si="3"/>
        <v>1.0833333333333333</v>
      </c>
    </row>
    <row r="18" spans="1:29" ht="15.6" x14ac:dyDescent="0.3">
      <c r="A18" s="127" t="s">
        <v>37</v>
      </c>
      <c r="B18" s="117"/>
      <c r="C18" s="118"/>
      <c r="D18" s="207" t="s">
        <v>92</v>
      </c>
      <c r="E18" s="207"/>
      <c r="F18" s="207"/>
      <c r="G18" s="208"/>
      <c r="H18" s="207" t="s">
        <v>92</v>
      </c>
      <c r="I18" s="207"/>
      <c r="J18" s="207"/>
      <c r="K18" s="208"/>
      <c r="L18" s="207" t="s">
        <v>92</v>
      </c>
      <c r="M18" s="207"/>
      <c r="N18" s="207"/>
      <c r="O18" s="208"/>
      <c r="P18" s="207" t="s">
        <v>92</v>
      </c>
      <c r="Q18" s="207"/>
      <c r="R18" s="207"/>
      <c r="S18" s="208"/>
      <c r="T18" s="116"/>
      <c r="U18" s="117"/>
      <c r="V18" s="118"/>
      <c r="W18" s="116"/>
      <c r="X18" s="117"/>
      <c r="Y18" s="118"/>
      <c r="Z18" s="133">
        <f t="shared" si="0"/>
        <v>0.3958333333333332</v>
      </c>
      <c r="AA18" s="129">
        <f t="shared" si="1"/>
        <v>0.52083333333333326</v>
      </c>
      <c r="AB18" s="130">
        <f t="shared" si="2"/>
        <v>0.72916666666666652</v>
      </c>
      <c r="AC18" s="135">
        <f t="shared" si="3"/>
        <v>1.1041666666666665</v>
      </c>
    </row>
    <row r="19" spans="1:29" ht="15.9" customHeight="1" thickBot="1" x14ac:dyDescent="0.35">
      <c r="A19" s="127" t="s">
        <v>38</v>
      </c>
      <c r="B19" s="117"/>
      <c r="C19" s="118"/>
      <c r="D19" s="209"/>
      <c r="E19" s="209"/>
      <c r="F19" s="209"/>
      <c r="G19" s="210"/>
      <c r="H19" s="209"/>
      <c r="I19" s="209"/>
      <c r="J19" s="209"/>
      <c r="K19" s="210"/>
      <c r="L19" s="209"/>
      <c r="M19" s="209"/>
      <c r="N19" s="209"/>
      <c r="O19" s="210"/>
      <c r="P19" s="209"/>
      <c r="Q19" s="209"/>
      <c r="R19" s="209"/>
      <c r="S19" s="210"/>
      <c r="T19" s="116"/>
      <c r="U19" s="117"/>
      <c r="V19" s="118"/>
      <c r="W19" s="116"/>
      <c r="X19" s="117"/>
      <c r="Y19" s="118"/>
      <c r="Z19" s="133">
        <f t="shared" si="0"/>
        <v>0.41666666666666652</v>
      </c>
      <c r="AA19" s="129">
        <f t="shared" si="1"/>
        <v>0.54166666666666652</v>
      </c>
      <c r="AB19" s="130">
        <f t="shared" si="2"/>
        <v>0.74999999999999978</v>
      </c>
      <c r="AC19" s="135">
        <f t="shared" si="3"/>
        <v>1.125</v>
      </c>
    </row>
    <row r="20" spans="1:29" ht="15.9" customHeight="1" thickBot="1" x14ac:dyDescent="0.35">
      <c r="A20" s="136" t="s">
        <v>39</v>
      </c>
      <c r="B20" s="117"/>
      <c r="C20" s="118"/>
      <c r="D20" s="183" t="s">
        <v>172</v>
      </c>
      <c r="E20" s="201"/>
      <c r="F20" s="201"/>
      <c r="G20" s="186" t="s">
        <v>94</v>
      </c>
      <c r="H20" s="201"/>
      <c r="I20" s="177" t="s">
        <v>52</v>
      </c>
      <c r="J20" s="254" t="s">
        <v>90</v>
      </c>
      <c r="K20" s="186" t="s">
        <v>89</v>
      </c>
      <c r="L20" s="183" t="s">
        <v>172</v>
      </c>
      <c r="M20" s="177" t="s">
        <v>52</v>
      </c>
      <c r="N20" s="201"/>
      <c r="O20" s="186" t="s">
        <v>89</v>
      </c>
      <c r="P20" s="183" t="s">
        <v>172</v>
      </c>
      <c r="Q20" s="177" t="s">
        <v>52</v>
      </c>
      <c r="R20" s="204" t="s">
        <v>40</v>
      </c>
      <c r="S20" s="201"/>
      <c r="T20" s="116"/>
      <c r="U20" s="117"/>
      <c r="V20" s="118"/>
      <c r="W20" s="116"/>
      <c r="X20" s="117"/>
      <c r="Y20" s="118"/>
      <c r="Z20" s="133">
        <f t="shared" si="0"/>
        <v>0.43749999999999983</v>
      </c>
      <c r="AA20" s="129">
        <f t="shared" si="1"/>
        <v>0.56249999999999978</v>
      </c>
      <c r="AB20" s="130">
        <f t="shared" si="2"/>
        <v>0.77083333333333315</v>
      </c>
      <c r="AC20" s="135">
        <f t="shared" si="3"/>
        <v>1.1458333333333333</v>
      </c>
    </row>
    <row r="21" spans="1:29" ht="15.45" customHeight="1" x14ac:dyDescent="0.3">
      <c r="A21" s="136" t="s">
        <v>41</v>
      </c>
      <c r="B21" s="222" t="s">
        <v>114</v>
      </c>
      <c r="C21" s="223"/>
      <c r="D21" s="184"/>
      <c r="E21" s="202"/>
      <c r="F21" s="202"/>
      <c r="G21" s="187"/>
      <c r="H21" s="202"/>
      <c r="I21" s="178"/>
      <c r="J21" s="255"/>
      <c r="K21" s="187"/>
      <c r="L21" s="184"/>
      <c r="M21" s="178"/>
      <c r="N21" s="202"/>
      <c r="O21" s="187"/>
      <c r="P21" s="184"/>
      <c r="Q21" s="178"/>
      <c r="R21" s="205"/>
      <c r="S21" s="202"/>
      <c r="T21" s="116"/>
      <c r="U21" s="117"/>
      <c r="V21" s="118"/>
      <c r="W21" s="116"/>
      <c r="X21" s="117"/>
      <c r="Y21" s="118"/>
      <c r="Z21" s="133">
        <f t="shared" si="0"/>
        <v>0.45833333333333315</v>
      </c>
      <c r="AA21" s="129">
        <f t="shared" si="1"/>
        <v>0.58333333333333315</v>
      </c>
      <c r="AB21" s="130">
        <f t="shared" si="2"/>
        <v>0.79166666666666652</v>
      </c>
      <c r="AC21" s="135">
        <f t="shared" si="3"/>
        <v>1.1666666666666665</v>
      </c>
    </row>
    <row r="22" spans="1:29" ht="16.2" thickBot="1" x14ac:dyDescent="0.35">
      <c r="A22" s="136" t="s">
        <v>42</v>
      </c>
      <c r="B22" s="224"/>
      <c r="C22" s="225"/>
      <c r="D22" s="184"/>
      <c r="E22" s="202"/>
      <c r="F22" s="202"/>
      <c r="G22" s="187"/>
      <c r="H22" s="202"/>
      <c r="I22" s="178"/>
      <c r="J22" s="255"/>
      <c r="K22" s="187"/>
      <c r="L22" s="184"/>
      <c r="M22" s="178"/>
      <c r="N22" s="202"/>
      <c r="O22" s="187"/>
      <c r="P22" s="184"/>
      <c r="Q22" s="178"/>
      <c r="R22" s="205"/>
      <c r="S22" s="202"/>
      <c r="T22" s="116"/>
      <c r="U22" s="117"/>
      <c r="V22" s="118"/>
      <c r="W22" s="116"/>
      <c r="X22" s="117"/>
      <c r="Y22" s="118"/>
      <c r="Z22" s="133">
        <f t="shared" si="0"/>
        <v>0.47916666666666646</v>
      </c>
      <c r="AA22" s="129">
        <f t="shared" si="1"/>
        <v>0.60416666666666652</v>
      </c>
      <c r="AB22" s="130">
        <f t="shared" si="2"/>
        <v>0.81249999999999978</v>
      </c>
      <c r="AC22" s="135">
        <f t="shared" si="3"/>
        <v>1.1874999999999998</v>
      </c>
    </row>
    <row r="23" spans="1:29" ht="16.2" thickBot="1" x14ac:dyDescent="0.35">
      <c r="A23" s="136" t="s">
        <v>43</v>
      </c>
      <c r="B23" s="117"/>
      <c r="C23" s="118"/>
      <c r="D23" s="185"/>
      <c r="E23" s="203"/>
      <c r="F23" s="203"/>
      <c r="G23" s="188"/>
      <c r="H23" s="203"/>
      <c r="I23" s="179"/>
      <c r="J23" s="256"/>
      <c r="K23" s="188"/>
      <c r="L23" s="185"/>
      <c r="M23" s="179"/>
      <c r="N23" s="203"/>
      <c r="O23" s="188"/>
      <c r="P23" s="185"/>
      <c r="Q23" s="179"/>
      <c r="R23" s="206"/>
      <c r="S23" s="203"/>
      <c r="T23" s="116"/>
      <c r="U23" s="117"/>
      <c r="V23" s="118"/>
      <c r="W23" s="116"/>
      <c r="X23" s="117"/>
      <c r="Y23" s="118"/>
      <c r="Z23" s="133">
        <f t="shared" si="0"/>
        <v>0.49999999999999978</v>
      </c>
      <c r="AA23" s="129">
        <f t="shared" si="1"/>
        <v>0.62499999999999978</v>
      </c>
      <c r="AB23" s="130">
        <f t="shared" si="2"/>
        <v>0.83333333333333304</v>
      </c>
      <c r="AC23" s="135">
        <f t="shared" si="3"/>
        <v>1.208333333333333</v>
      </c>
    </row>
    <row r="24" spans="1:29" ht="16.2" thickBot="1" x14ac:dyDescent="0.35">
      <c r="A24" s="134" t="s">
        <v>44</v>
      </c>
      <c r="B24" s="117"/>
      <c r="C24" s="118"/>
      <c r="D24" s="226" t="s">
        <v>32</v>
      </c>
      <c r="E24" s="227"/>
      <c r="F24" s="227"/>
      <c r="G24" s="228"/>
      <c r="H24" s="226" t="s">
        <v>32</v>
      </c>
      <c r="I24" s="227"/>
      <c r="J24" s="227"/>
      <c r="K24" s="228"/>
      <c r="L24" s="226" t="s">
        <v>32</v>
      </c>
      <c r="M24" s="227"/>
      <c r="N24" s="227"/>
      <c r="O24" s="228"/>
      <c r="P24" s="226" t="s">
        <v>32</v>
      </c>
      <c r="Q24" s="227"/>
      <c r="R24" s="227"/>
      <c r="S24" s="228"/>
      <c r="T24" s="116"/>
      <c r="U24" s="117"/>
      <c r="V24" s="118"/>
      <c r="W24" s="116"/>
      <c r="X24" s="117"/>
      <c r="Y24" s="118"/>
      <c r="Z24" s="133">
        <f t="shared" si="0"/>
        <v>0.52083333333333315</v>
      </c>
      <c r="AA24" s="129">
        <f t="shared" si="1"/>
        <v>0.64583333333333315</v>
      </c>
      <c r="AB24" s="130">
        <f t="shared" si="2"/>
        <v>0.85416666666666652</v>
      </c>
      <c r="AC24" s="135">
        <f t="shared" si="3"/>
        <v>1.2291666666666665</v>
      </c>
    </row>
    <row r="25" spans="1:29" ht="15.45" customHeight="1" x14ac:dyDescent="0.3">
      <c r="A25" s="132" t="s">
        <v>45</v>
      </c>
      <c r="B25" s="213" t="s">
        <v>119</v>
      </c>
      <c r="C25" s="214"/>
      <c r="D25" s="229" t="s">
        <v>50</v>
      </c>
      <c r="E25" s="219" t="s">
        <v>120</v>
      </c>
      <c r="F25" s="201"/>
      <c r="G25" s="186" t="s">
        <v>89</v>
      </c>
      <c r="H25" s="229" t="s">
        <v>50</v>
      </c>
      <c r="I25" s="257" t="s">
        <v>173</v>
      </c>
      <c r="J25" s="168" t="s">
        <v>171</v>
      </c>
      <c r="K25" s="186" t="s">
        <v>89</v>
      </c>
      <c r="L25" s="229" t="s">
        <v>50</v>
      </c>
      <c r="M25" s="219" t="s">
        <v>120</v>
      </c>
      <c r="N25" s="201"/>
      <c r="O25" s="186" t="s">
        <v>89</v>
      </c>
      <c r="P25" s="248" t="s">
        <v>82</v>
      </c>
      <c r="Q25" s="249"/>
      <c r="R25" s="249"/>
      <c r="S25" s="250"/>
      <c r="T25" s="116"/>
      <c r="U25" s="117"/>
      <c r="V25" s="118"/>
      <c r="W25" s="116"/>
      <c r="X25" s="117"/>
      <c r="Y25" s="118"/>
      <c r="Z25" s="133">
        <f t="shared" si="0"/>
        <v>0.54166666666666652</v>
      </c>
      <c r="AA25" s="129">
        <f t="shared" si="1"/>
        <v>0.66666666666666652</v>
      </c>
      <c r="AB25" s="130">
        <f t="shared" si="2"/>
        <v>0.87499999999999978</v>
      </c>
      <c r="AC25" s="131">
        <f t="shared" si="3"/>
        <v>1.25</v>
      </c>
    </row>
    <row r="26" spans="1:29" ht="15.6" x14ac:dyDescent="0.3">
      <c r="A26" s="136" t="s">
        <v>46</v>
      </c>
      <c r="B26" s="215"/>
      <c r="C26" s="216"/>
      <c r="D26" s="230"/>
      <c r="E26" s="220"/>
      <c r="F26" s="202"/>
      <c r="G26" s="187"/>
      <c r="H26" s="230"/>
      <c r="I26" s="258"/>
      <c r="J26" s="169"/>
      <c r="K26" s="187"/>
      <c r="L26" s="230"/>
      <c r="M26" s="220"/>
      <c r="N26" s="202"/>
      <c r="O26" s="187"/>
      <c r="P26" s="260"/>
      <c r="Q26" s="261"/>
      <c r="R26" s="261"/>
      <c r="S26" s="262"/>
      <c r="T26" s="116"/>
      <c r="U26" s="117"/>
      <c r="V26" s="118"/>
      <c r="W26" s="116"/>
      <c r="X26" s="117"/>
      <c r="Y26" s="118"/>
      <c r="Z26" s="133">
        <f t="shared" si="0"/>
        <v>0.56249999999999989</v>
      </c>
      <c r="AA26" s="129">
        <f t="shared" si="1"/>
        <v>0.68749999999999989</v>
      </c>
      <c r="AB26" s="130">
        <f t="shared" si="2"/>
        <v>0.89583333333333326</v>
      </c>
      <c r="AC26" s="131">
        <f t="shared" si="3"/>
        <v>1.2708333333333333</v>
      </c>
    </row>
    <row r="27" spans="1:29" ht="16.2" thickBot="1" x14ac:dyDescent="0.35">
      <c r="A27" s="136" t="s">
        <v>47</v>
      </c>
      <c r="B27" s="217"/>
      <c r="C27" s="218"/>
      <c r="D27" s="230"/>
      <c r="E27" s="220"/>
      <c r="F27" s="202"/>
      <c r="G27" s="187"/>
      <c r="H27" s="230"/>
      <c r="I27" s="258"/>
      <c r="J27" s="169"/>
      <c r="K27" s="187"/>
      <c r="L27" s="230"/>
      <c r="M27" s="220"/>
      <c r="N27" s="202"/>
      <c r="O27" s="187"/>
      <c r="P27" s="260"/>
      <c r="Q27" s="261"/>
      <c r="R27" s="261"/>
      <c r="S27" s="262"/>
      <c r="T27" s="116"/>
      <c r="U27" s="117"/>
      <c r="V27" s="118"/>
      <c r="W27" s="116"/>
      <c r="X27" s="117"/>
      <c r="Y27" s="118"/>
      <c r="Z27" s="133">
        <f t="shared" si="0"/>
        <v>0.58333333333333326</v>
      </c>
      <c r="AA27" s="129">
        <f t="shared" si="1"/>
        <v>0.70833333333333326</v>
      </c>
      <c r="AB27" s="130">
        <f t="shared" si="2"/>
        <v>0.91666666666666652</v>
      </c>
      <c r="AC27" s="131">
        <f t="shared" si="3"/>
        <v>1.2916666666666665</v>
      </c>
    </row>
    <row r="28" spans="1:29" ht="15.9" customHeight="1" thickBot="1" x14ac:dyDescent="0.35">
      <c r="A28" s="136" t="s">
        <v>48</v>
      </c>
      <c r="B28" s="222" t="s">
        <v>67</v>
      </c>
      <c r="C28" s="223"/>
      <c r="D28" s="231"/>
      <c r="E28" s="221"/>
      <c r="F28" s="203"/>
      <c r="G28" s="188"/>
      <c r="H28" s="231"/>
      <c r="I28" s="259"/>
      <c r="J28" s="170"/>
      <c r="K28" s="188"/>
      <c r="L28" s="231"/>
      <c r="M28" s="221"/>
      <c r="N28" s="203"/>
      <c r="O28" s="188"/>
      <c r="P28" s="251"/>
      <c r="Q28" s="252"/>
      <c r="R28" s="252"/>
      <c r="S28" s="253"/>
      <c r="T28" s="116"/>
      <c r="U28" s="117"/>
      <c r="V28" s="118"/>
      <c r="W28" s="116"/>
      <c r="X28" s="117"/>
      <c r="Y28" s="118"/>
      <c r="Z28" s="133">
        <f t="shared" si="0"/>
        <v>0.60416666666666663</v>
      </c>
      <c r="AA28" s="129">
        <f t="shared" si="1"/>
        <v>0.72916666666666663</v>
      </c>
      <c r="AB28" s="130">
        <f t="shared" si="2"/>
        <v>0.9375</v>
      </c>
      <c r="AC28" s="131">
        <f t="shared" si="3"/>
        <v>1.3125</v>
      </c>
    </row>
    <row r="29" spans="1:29" ht="16.2" thickBot="1" x14ac:dyDescent="0.35">
      <c r="A29" s="137" t="s">
        <v>49</v>
      </c>
      <c r="B29" s="224"/>
      <c r="C29" s="225"/>
      <c r="D29" s="226" t="s">
        <v>32</v>
      </c>
      <c r="E29" s="227"/>
      <c r="F29" s="227"/>
      <c r="G29" s="228"/>
      <c r="H29" s="226" t="s">
        <v>32</v>
      </c>
      <c r="I29" s="227"/>
      <c r="J29" s="227"/>
      <c r="K29" s="228"/>
      <c r="L29" s="226" t="s">
        <v>32</v>
      </c>
      <c r="M29" s="227"/>
      <c r="N29" s="227"/>
      <c r="O29" s="228"/>
      <c r="P29" s="226" t="s">
        <v>32</v>
      </c>
      <c r="Q29" s="227"/>
      <c r="R29" s="227"/>
      <c r="S29" s="228"/>
      <c r="T29" s="116"/>
      <c r="U29" s="117"/>
      <c r="V29" s="118"/>
      <c r="W29" s="116"/>
      <c r="X29" s="117"/>
      <c r="Y29" s="118"/>
      <c r="Z29" s="133">
        <f t="shared" si="0"/>
        <v>0.625</v>
      </c>
      <c r="AA29" s="129">
        <f t="shared" si="1"/>
        <v>0.75</v>
      </c>
      <c r="AB29" s="130">
        <f t="shared" si="2"/>
        <v>0.95833333333333326</v>
      </c>
      <c r="AC29" s="131">
        <f t="shared" si="3"/>
        <v>1.3333333333333335</v>
      </c>
    </row>
    <row r="30" spans="1:29" ht="15.45" customHeight="1" x14ac:dyDescent="0.3">
      <c r="A30" s="127" t="s">
        <v>68</v>
      </c>
      <c r="B30" s="207" t="s">
        <v>69</v>
      </c>
      <c r="C30" s="208"/>
      <c r="D30" s="239" t="s">
        <v>69</v>
      </c>
      <c r="E30" s="240"/>
      <c r="F30" s="240"/>
      <c r="G30" s="241"/>
      <c r="H30" s="239" t="s">
        <v>69</v>
      </c>
      <c r="I30" s="240"/>
      <c r="J30" s="240"/>
      <c r="K30" s="241"/>
      <c r="L30" s="284" t="s">
        <v>156</v>
      </c>
      <c r="M30" s="285"/>
      <c r="N30" s="285"/>
      <c r="O30" s="286"/>
      <c r="P30" s="239" t="s">
        <v>69</v>
      </c>
      <c r="Q30" s="240"/>
      <c r="R30" s="240"/>
      <c r="S30" s="241"/>
      <c r="T30" s="116"/>
      <c r="U30" s="117"/>
      <c r="V30" s="118"/>
      <c r="W30" s="116"/>
      <c r="X30" s="117"/>
      <c r="Y30" s="118"/>
      <c r="Z30" s="133">
        <f t="shared" si="0"/>
        <v>0.64583333333333337</v>
      </c>
      <c r="AA30" s="129">
        <f t="shared" si="1"/>
        <v>0.77083333333333337</v>
      </c>
      <c r="AB30" s="130">
        <f t="shared" si="2"/>
        <v>0.97916666666666674</v>
      </c>
      <c r="AC30" s="131">
        <f t="shared" si="3"/>
        <v>1.3541666666666667</v>
      </c>
    </row>
    <row r="31" spans="1:29" ht="15.9" customHeight="1" x14ac:dyDescent="0.3">
      <c r="A31" s="127" t="s">
        <v>70</v>
      </c>
      <c r="B31" s="211"/>
      <c r="C31" s="212"/>
      <c r="D31" s="242"/>
      <c r="E31" s="243"/>
      <c r="F31" s="243"/>
      <c r="G31" s="244"/>
      <c r="H31" s="242"/>
      <c r="I31" s="243"/>
      <c r="J31" s="243"/>
      <c r="K31" s="244"/>
      <c r="L31" s="287"/>
      <c r="M31" s="288"/>
      <c r="N31" s="288"/>
      <c r="O31" s="289"/>
      <c r="P31" s="242"/>
      <c r="Q31" s="243"/>
      <c r="R31" s="243"/>
      <c r="S31" s="244"/>
      <c r="T31" s="116"/>
      <c r="U31" s="117"/>
      <c r="V31" s="118"/>
      <c r="W31" s="116"/>
      <c r="X31" s="117"/>
      <c r="Y31" s="118"/>
      <c r="Z31" s="133">
        <f t="shared" si="0"/>
        <v>0.66666666666666674</v>
      </c>
      <c r="AA31" s="130">
        <f t="shared" si="1"/>
        <v>0.79166666666666674</v>
      </c>
      <c r="AB31" s="138">
        <f t="shared" si="2"/>
        <v>1</v>
      </c>
      <c r="AC31" s="131">
        <f t="shared" si="3"/>
        <v>1.375</v>
      </c>
    </row>
    <row r="32" spans="1:29" ht="15.45" customHeight="1" x14ac:dyDescent="0.3">
      <c r="A32" s="127" t="s">
        <v>71</v>
      </c>
      <c r="B32" s="211"/>
      <c r="C32" s="212"/>
      <c r="D32" s="242"/>
      <c r="E32" s="243"/>
      <c r="F32" s="243"/>
      <c r="G32" s="244"/>
      <c r="H32" s="242"/>
      <c r="I32" s="243"/>
      <c r="J32" s="243"/>
      <c r="K32" s="244"/>
      <c r="L32" s="287"/>
      <c r="M32" s="288"/>
      <c r="N32" s="288"/>
      <c r="O32" s="289"/>
      <c r="P32" s="242"/>
      <c r="Q32" s="243"/>
      <c r="R32" s="243"/>
      <c r="S32" s="244"/>
      <c r="T32" s="116"/>
      <c r="U32" s="117"/>
      <c r="V32" s="118"/>
      <c r="W32" s="116"/>
      <c r="X32" s="117"/>
      <c r="Y32" s="118"/>
      <c r="Z32" s="133">
        <f t="shared" si="0"/>
        <v>0.68750000000000011</v>
      </c>
      <c r="AA32" s="130">
        <f t="shared" si="1"/>
        <v>0.81250000000000011</v>
      </c>
      <c r="AB32" s="138">
        <f t="shared" si="2"/>
        <v>1.0208333333333335</v>
      </c>
      <c r="AC32" s="131">
        <f t="shared" si="3"/>
        <v>1.3958333333333335</v>
      </c>
    </row>
    <row r="33" spans="1:29" ht="15.9" customHeight="1" thickBot="1" x14ac:dyDescent="0.35">
      <c r="A33" s="127" t="s">
        <v>72</v>
      </c>
      <c r="B33" s="211"/>
      <c r="C33" s="212"/>
      <c r="D33" s="242"/>
      <c r="E33" s="243"/>
      <c r="F33" s="243"/>
      <c r="G33" s="244"/>
      <c r="H33" s="242"/>
      <c r="I33" s="243"/>
      <c r="J33" s="243"/>
      <c r="K33" s="244"/>
      <c r="L33" s="290"/>
      <c r="M33" s="291"/>
      <c r="N33" s="291"/>
      <c r="O33" s="292"/>
      <c r="P33" s="242"/>
      <c r="Q33" s="243"/>
      <c r="R33" s="243"/>
      <c r="S33" s="244"/>
      <c r="T33" s="116"/>
      <c r="U33" s="117"/>
      <c r="V33" s="118"/>
      <c r="W33" s="116"/>
      <c r="X33" s="117"/>
      <c r="Y33" s="118"/>
      <c r="Z33" s="133">
        <f t="shared" si="0"/>
        <v>0.70833333333333348</v>
      </c>
      <c r="AA33" s="130">
        <f t="shared" si="1"/>
        <v>0.83333333333333348</v>
      </c>
      <c r="AB33" s="138">
        <f t="shared" si="2"/>
        <v>1.0416666666666667</v>
      </c>
      <c r="AC33" s="131">
        <f t="shared" si="3"/>
        <v>1.416666666666667</v>
      </c>
    </row>
    <row r="34" spans="1:29" ht="15.45" customHeight="1" x14ac:dyDescent="0.3">
      <c r="A34" s="139" t="s">
        <v>73</v>
      </c>
      <c r="B34" s="211"/>
      <c r="C34" s="212"/>
      <c r="D34" s="242"/>
      <c r="E34" s="243"/>
      <c r="F34" s="243"/>
      <c r="G34" s="244"/>
      <c r="H34" s="242"/>
      <c r="I34" s="243"/>
      <c r="J34" s="243"/>
      <c r="K34" s="244"/>
      <c r="L34" s="293" t="s">
        <v>69</v>
      </c>
      <c r="M34" s="211"/>
      <c r="N34" s="211"/>
      <c r="O34" s="212"/>
      <c r="P34" s="242"/>
      <c r="Q34" s="243"/>
      <c r="R34" s="243"/>
      <c r="S34" s="244"/>
      <c r="T34" s="116"/>
      <c r="U34" s="117"/>
      <c r="V34" s="118"/>
      <c r="W34" s="116"/>
      <c r="X34" s="117"/>
      <c r="Y34" s="118"/>
      <c r="Z34" s="133">
        <f t="shared" si="0"/>
        <v>0.72916666666666685</v>
      </c>
      <c r="AA34" s="130">
        <f t="shared" si="1"/>
        <v>0.85416666666666685</v>
      </c>
      <c r="AB34" s="138">
        <f t="shared" si="2"/>
        <v>1.0625000000000002</v>
      </c>
      <c r="AC34" s="131">
        <f t="shared" si="3"/>
        <v>1.4375000000000002</v>
      </c>
    </row>
    <row r="35" spans="1:29" ht="15.6" x14ac:dyDescent="0.3">
      <c r="A35" s="139" t="s">
        <v>74</v>
      </c>
      <c r="B35" s="211"/>
      <c r="C35" s="212"/>
      <c r="D35" s="242"/>
      <c r="E35" s="243"/>
      <c r="F35" s="243"/>
      <c r="G35" s="244"/>
      <c r="H35" s="242"/>
      <c r="I35" s="243"/>
      <c r="J35" s="243"/>
      <c r="K35" s="244"/>
      <c r="L35" s="293"/>
      <c r="M35" s="211"/>
      <c r="N35" s="211"/>
      <c r="O35" s="212"/>
      <c r="P35" s="242"/>
      <c r="Q35" s="243"/>
      <c r="R35" s="243"/>
      <c r="S35" s="244"/>
      <c r="T35" s="116"/>
      <c r="U35" s="117"/>
      <c r="V35" s="118"/>
      <c r="W35" s="116"/>
      <c r="X35" s="117"/>
      <c r="Y35" s="118"/>
      <c r="Z35" s="133">
        <f t="shared" si="0"/>
        <v>0.75000000000000022</v>
      </c>
      <c r="AA35" s="130">
        <f t="shared" si="1"/>
        <v>0.87500000000000022</v>
      </c>
      <c r="AB35" s="138">
        <f t="shared" si="2"/>
        <v>1.0833333333333335</v>
      </c>
      <c r="AC35" s="131">
        <f t="shared" si="3"/>
        <v>1.4583333333333335</v>
      </c>
    </row>
    <row r="36" spans="1:29" ht="15.6" x14ac:dyDescent="0.3">
      <c r="A36" s="140" t="s">
        <v>75</v>
      </c>
      <c r="B36" s="211"/>
      <c r="C36" s="212"/>
      <c r="D36" s="242"/>
      <c r="E36" s="243"/>
      <c r="F36" s="243"/>
      <c r="G36" s="244"/>
      <c r="H36" s="242"/>
      <c r="I36" s="243"/>
      <c r="J36" s="243"/>
      <c r="K36" s="244"/>
      <c r="L36" s="293"/>
      <c r="M36" s="211"/>
      <c r="N36" s="211"/>
      <c r="O36" s="212"/>
      <c r="P36" s="242"/>
      <c r="Q36" s="243"/>
      <c r="R36" s="243"/>
      <c r="S36" s="244"/>
      <c r="T36" s="116"/>
      <c r="U36" s="117"/>
      <c r="V36" s="118"/>
      <c r="W36" s="116"/>
      <c r="X36" s="117"/>
      <c r="Y36" s="118"/>
      <c r="Z36" s="133">
        <f t="shared" si="0"/>
        <v>0.77083333333333359</v>
      </c>
      <c r="AA36" s="130">
        <f t="shared" si="1"/>
        <v>0.89583333333333359</v>
      </c>
      <c r="AB36" s="138">
        <f t="shared" si="2"/>
        <v>1.104166666666667</v>
      </c>
      <c r="AC36" s="131">
        <f t="shared" si="3"/>
        <v>1.479166666666667</v>
      </c>
    </row>
    <row r="37" spans="1:29" ht="15.6" x14ac:dyDescent="0.3">
      <c r="A37" s="140" t="s">
        <v>76</v>
      </c>
      <c r="B37" s="211"/>
      <c r="C37" s="212"/>
      <c r="D37" s="242"/>
      <c r="E37" s="243"/>
      <c r="F37" s="243"/>
      <c r="G37" s="244"/>
      <c r="H37" s="242"/>
      <c r="I37" s="243"/>
      <c r="J37" s="243"/>
      <c r="K37" s="244"/>
      <c r="L37" s="293"/>
      <c r="M37" s="211"/>
      <c r="N37" s="211"/>
      <c r="O37" s="212"/>
      <c r="P37" s="242"/>
      <c r="Q37" s="243"/>
      <c r="R37" s="243"/>
      <c r="S37" s="244"/>
      <c r="T37" s="116"/>
      <c r="U37" s="117"/>
      <c r="V37" s="118"/>
      <c r="W37" s="116"/>
      <c r="X37" s="117"/>
      <c r="Y37" s="118"/>
      <c r="Z37" s="133">
        <f t="shared" si="0"/>
        <v>0.79166666666666696</v>
      </c>
      <c r="AA37" s="130">
        <f t="shared" si="1"/>
        <v>0.91666666666666696</v>
      </c>
      <c r="AB37" s="138">
        <f t="shared" si="2"/>
        <v>1.1250000000000002</v>
      </c>
      <c r="AC37" s="131">
        <f t="shared" si="3"/>
        <v>1.5000000000000004</v>
      </c>
    </row>
    <row r="38" spans="1:29" ht="16.2" thickBot="1" x14ac:dyDescent="0.35">
      <c r="A38" s="141" t="s">
        <v>77</v>
      </c>
      <c r="B38" s="209"/>
      <c r="C38" s="210"/>
      <c r="D38" s="245"/>
      <c r="E38" s="246"/>
      <c r="F38" s="246"/>
      <c r="G38" s="247"/>
      <c r="H38" s="245"/>
      <c r="I38" s="246"/>
      <c r="J38" s="246"/>
      <c r="K38" s="247"/>
      <c r="L38" s="264"/>
      <c r="M38" s="209"/>
      <c r="N38" s="209"/>
      <c r="O38" s="210"/>
      <c r="P38" s="245"/>
      <c r="Q38" s="246"/>
      <c r="R38" s="246"/>
      <c r="S38" s="247"/>
      <c r="T38" s="142"/>
      <c r="U38" s="143"/>
      <c r="V38" s="144"/>
      <c r="W38" s="142"/>
      <c r="X38" s="143"/>
      <c r="Y38" s="144"/>
      <c r="Z38" s="145">
        <f t="shared" si="0"/>
        <v>0.81250000000000033</v>
      </c>
      <c r="AA38" s="146">
        <f t="shared" si="1"/>
        <v>0.93750000000000033</v>
      </c>
      <c r="AB38" s="147">
        <f t="shared" si="2"/>
        <v>1.1458333333333337</v>
      </c>
      <c r="AC38" s="148">
        <f t="shared" si="3"/>
        <v>1.5208333333333337</v>
      </c>
    </row>
    <row r="39" spans="1:29" ht="13.8" thickBot="1" x14ac:dyDescent="0.3">
      <c r="A39" s="55" t="s">
        <v>121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122</v>
      </c>
      <c r="B40" s="59" t="s">
        <v>123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124</v>
      </c>
      <c r="M40" s="59" t="s">
        <v>125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126</v>
      </c>
      <c r="B41" s="70" t="s">
        <v>127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128</v>
      </c>
      <c r="M41" s="70" t="s">
        <v>129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130</v>
      </c>
      <c r="B42" s="70" t="s">
        <v>131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132</v>
      </c>
      <c r="M42" s="70" t="s">
        <v>133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134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135</v>
      </c>
      <c r="M43" s="70" t="s">
        <v>136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137</v>
      </c>
      <c r="B44" s="70" t="s">
        <v>138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139</v>
      </c>
      <c r="M44" s="70" t="s">
        <v>140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141</v>
      </c>
      <c r="B45" s="70" t="s">
        <v>142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143</v>
      </c>
      <c r="M45" s="70" t="s">
        <v>144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145</v>
      </c>
      <c r="B46" s="70" t="s">
        <v>146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147</v>
      </c>
      <c r="B47" s="70" t="s">
        <v>148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149</v>
      </c>
      <c r="B48" s="70" t="s">
        <v>150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151</v>
      </c>
      <c r="B49" s="70" t="s">
        <v>152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171</v>
      </c>
      <c r="B50" s="70" t="s">
        <v>174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9"/>
      <c r="B51" s="150"/>
      <c r="C51" s="151"/>
      <c r="D51" s="152"/>
      <c r="E51" s="152"/>
      <c r="F51" s="152"/>
      <c r="G51" s="152"/>
      <c r="H51" s="152"/>
      <c r="I51" s="153"/>
      <c r="J51" s="63"/>
      <c r="K51" s="63"/>
      <c r="L51" s="154"/>
      <c r="M51" s="155"/>
      <c r="N51" s="156"/>
      <c r="O51" s="156"/>
      <c r="P51" s="157"/>
      <c r="Q51" s="157"/>
      <c r="R51" s="157"/>
      <c r="S51" s="157"/>
      <c r="T51" s="158"/>
      <c r="U51" s="68"/>
      <c r="V51" s="63"/>
      <c r="W51" s="63"/>
      <c r="X51" s="68"/>
      <c r="Y51" s="69"/>
    </row>
    <row r="52" spans="1:29" ht="13.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1"/>
      <c r="M52" s="161"/>
      <c r="N52" s="161"/>
      <c r="O52" s="161"/>
      <c r="P52" s="161"/>
      <c r="Q52" s="161"/>
      <c r="R52" s="161"/>
      <c r="S52" s="161"/>
      <c r="T52" s="162"/>
      <c r="U52" s="162"/>
      <c r="V52" s="161"/>
      <c r="W52" s="162"/>
      <c r="X52" s="162"/>
      <c r="Y52" s="163"/>
      <c r="Z52" s="2"/>
      <c r="AA52" s="2"/>
      <c r="AB52" s="2"/>
      <c r="AC52" s="2"/>
    </row>
  </sheetData>
  <mergeCells count="105"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9:O10"/>
    <mergeCell ref="L7:O8"/>
    <mergeCell ref="D7:G8"/>
    <mergeCell ref="H7:K8"/>
    <mergeCell ref="M11:M12"/>
    <mergeCell ref="N11:N12"/>
    <mergeCell ref="O11:O12"/>
    <mergeCell ref="D9:G10"/>
    <mergeCell ref="D11:G12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D14:D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E14:E17"/>
    <mergeCell ref="F14:F17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S9:S12"/>
    <mergeCell ref="R9:R12"/>
    <mergeCell ref="P7:S8"/>
    <mergeCell ref="L11:L12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175</v>
      </c>
    </row>
    <row r="2" spans="1:3" ht="15.6" x14ac:dyDescent="0.25">
      <c r="B2" s="3" t="s">
        <v>176</v>
      </c>
    </row>
    <row r="3" spans="1:3" x14ac:dyDescent="0.25">
      <c r="B3" s="18" t="s">
        <v>9</v>
      </c>
    </row>
    <row r="4" spans="1:3" x14ac:dyDescent="0.25">
      <c r="A4" s="1"/>
      <c r="B4" s="18" t="s">
        <v>95</v>
      </c>
    </row>
    <row r="5" spans="1:3" x14ac:dyDescent="0.25">
      <c r="A5" s="1"/>
      <c r="B5" s="17" t="s">
        <v>177</v>
      </c>
      <c r="C5" s="16" t="s">
        <v>8</v>
      </c>
    </row>
    <row r="6" spans="1:3" x14ac:dyDescent="0.25">
      <c r="A6" s="1">
        <f t="shared" ref="A6:A14" si="0">A5+1</f>
        <v>1</v>
      </c>
      <c r="B6" s="1" t="s">
        <v>191</v>
      </c>
      <c r="C6" s="14">
        <v>0.4375</v>
      </c>
    </row>
    <row r="7" spans="1:3" x14ac:dyDescent="0.25">
      <c r="A7" s="1">
        <f>A6+1</f>
        <v>2</v>
      </c>
      <c r="B7" s="1" t="s">
        <v>178</v>
      </c>
      <c r="C7" s="14">
        <v>0.66666666666666663</v>
      </c>
    </row>
    <row r="8" spans="1:3" x14ac:dyDescent="0.25">
      <c r="A8" s="1">
        <f t="shared" si="0"/>
        <v>3</v>
      </c>
      <c r="B8" s="1" t="s">
        <v>179</v>
      </c>
      <c r="C8" s="14">
        <v>0.33333333333333331</v>
      </c>
    </row>
    <row r="9" spans="1:3" x14ac:dyDescent="0.25">
      <c r="A9" s="1">
        <f t="shared" si="0"/>
        <v>4</v>
      </c>
      <c r="B9" s="1" t="s">
        <v>180</v>
      </c>
      <c r="C9" s="14">
        <v>0.66666666666666663</v>
      </c>
    </row>
    <row r="10" spans="1:3" x14ac:dyDescent="0.25">
      <c r="A10" s="1">
        <f t="shared" si="0"/>
        <v>5</v>
      </c>
      <c r="B10" s="1" t="s">
        <v>181</v>
      </c>
      <c r="C10" s="14">
        <v>0.375</v>
      </c>
    </row>
    <row r="11" spans="1:3" x14ac:dyDescent="0.25">
      <c r="A11" s="1">
        <f t="shared" si="0"/>
        <v>6</v>
      </c>
      <c r="B11" s="1" t="s">
        <v>182</v>
      </c>
      <c r="C11" s="14">
        <v>0.66666666666666663</v>
      </c>
    </row>
    <row r="12" spans="1:3" x14ac:dyDescent="0.25">
      <c r="A12" s="1">
        <f t="shared" si="0"/>
        <v>7</v>
      </c>
      <c r="B12" s="1" t="s">
        <v>183</v>
      </c>
      <c r="C12" s="14">
        <v>0.33333333333333331</v>
      </c>
    </row>
    <row r="13" spans="1:3" x14ac:dyDescent="0.25">
      <c r="A13" s="1">
        <f t="shared" si="0"/>
        <v>8</v>
      </c>
      <c r="B13" s="1" t="s">
        <v>312</v>
      </c>
      <c r="C13" s="14">
        <v>0.4375</v>
      </c>
    </row>
    <row r="14" spans="1:3" x14ac:dyDescent="0.25">
      <c r="A14" s="1">
        <f t="shared" si="0"/>
        <v>9</v>
      </c>
      <c r="B14" s="1" t="s">
        <v>313</v>
      </c>
      <c r="C14" s="14">
        <v>0.5625</v>
      </c>
    </row>
    <row r="15" spans="1:3" x14ac:dyDescent="0.25">
      <c r="A15" s="1"/>
      <c r="B15" s="27" t="s">
        <v>184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84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85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91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86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3"/>
  <sheetViews>
    <sheetView zoomScale="110" zoomScaleNormal="110" workbookViewId="0">
      <pane ySplit="2" topLeftCell="A3" activePane="bottomLeft" state="frozen"/>
      <selection pane="bottomLeft" activeCell="G12" sqref="G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15-Jan AM2: TG Opening; Status, review and preparation; comment resolution</v>
      </c>
      <c r="E4" s="14">
        <f>Summary!$C$6</f>
        <v>0.4375</v>
      </c>
      <c r="G4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5" si="1">E6+TIME(0,D6,0)</f>
        <v>0.44444444444444442</v>
      </c>
      <c r="G7" t="s">
        <v>235</v>
      </c>
      <c r="H7" s="15" t="s">
        <v>234</v>
      </c>
      <c r="I7" s="12"/>
      <c r="J7" s="12"/>
    </row>
    <row r="8" spans="1:10" x14ac:dyDescent="0.25">
      <c r="A8" s="8">
        <f t="shared" si="0"/>
        <v>1.4000000000000004</v>
      </c>
      <c r="B8" s="12" t="s">
        <v>185</v>
      </c>
      <c r="C8" s="10" t="s">
        <v>1</v>
      </c>
      <c r="D8" s="8">
        <v>5</v>
      </c>
      <c r="E8" s="11">
        <f t="shared" si="1"/>
        <v>0.44791666666666663</v>
      </c>
      <c r="G8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186</v>
      </c>
      <c r="C9" s="13" t="s">
        <v>12</v>
      </c>
      <c r="D9" s="8">
        <v>5</v>
      </c>
      <c r="E9" s="11">
        <f t="shared" si="1"/>
        <v>0.45138888888888884</v>
      </c>
      <c r="G9"/>
      <c r="I9" s="12"/>
      <c r="J9" s="12"/>
    </row>
    <row r="10" spans="1:10" x14ac:dyDescent="0.25">
      <c r="A10" s="8">
        <f>A8+0.1</f>
        <v>1.5000000000000004</v>
      </c>
      <c r="B10" s="12" t="s">
        <v>188</v>
      </c>
      <c r="C10" s="13" t="s">
        <v>4</v>
      </c>
      <c r="D10" s="8">
        <v>10</v>
      </c>
      <c r="E10" s="11">
        <f t="shared" si="1"/>
        <v>0.45486111111111105</v>
      </c>
      <c r="G10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153</v>
      </c>
      <c r="C11" s="13" t="s">
        <v>1</v>
      </c>
      <c r="D11" s="8">
        <v>15</v>
      </c>
      <c r="E11" s="11">
        <f t="shared" si="1"/>
        <v>0.46180555555555547</v>
      </c>
      <c r="G11"/>
      <c r="I11" s="12"/>
      <c r="J11" s="12"/>
    </row>
    <row r="12" spans="1:10" x14ac:dyDescent="0.25">
      <c r="A12" s="8">
        <f t="shared" si="0"/>
        <v>1.7000000000000006</v>
      </c>
      <c r="B12" s="12" t="s">
        <v>189</v>
      </c>
      <c r="C12" s="13" t="s">
        <v>160</v>
      </c>
      <c r="D12" s="8">
        <v>30</v>
      </c>
      <c r="E12" s="11">
        <f t="shared" si="1"/>
        <v>0.47222222222222215</v>
      </c>
      <c r="G12" t="s">
        <v>232</v>
      </c>
      <c r="H12" s="15" t="s">
        <v>233</v>
      </c>
      <c r="I12" s="12"/>
      <c r="J12" s="12"/>
    </row>
    <row r="13" spans="1:10" x14ac:dyDescent="0.25">
      <c r="A13" s="8">
        <f t="shared" si="0"/>
        <v>1.8000000000000007</v>
      </c>
      <c r="B13" s="12" t="s">
        <v>190</v>
      </c>
      <c r="C13" s="13" t="s">
        <v>1</v>
      </c>
      <c r="D13" s="8">
        <v>10</v>
      </c>
      <c r="E13" s="11">
        <f t="shared" si="1"/>
        <v>0.49305555555555547</v>
      </c>
      <c r="G13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229</v>
      </c>
      <c r="C14" s="13" t="s">
        <v>230</v>
      </c>
      <c r="D14" s="8">
        <v>30</v>
      </c>
      <c r="E14" s="11">
        <f t="shared" si="1"/>
        <v>0.49999999999999989</v>
      </c>
      <c r="G14" t="s">
        <v>231</v>
      </c>
      <c r="H14" s="15" t="s">
        <v>228</v>
      </c>
      <c r="I14" s="12"/>
      <c r="J14" s="12"/>
    </row>
    <row r="15" spans="1:10" x14ac:dyDescent="0.25">
      <c r="A15" s="8"/>
      <c r="B15" s="12" t="s">
        <v>2</v>
      </c>
      <c r="D15" s="8"/>
      <c r="E15" s="11">
        <f t="shared" si="1"/>
        <v>0.52083333333333326</v>
      </c>
      <c r="G15"/>
      <c r="H15" s="15"/>
      <c r="I15" s="12"/>
      <c r="J15" s="12"/>
    </row>
    <row r="16" spans="1:10" x14ac:dyDescent="0.25">
      <c r="A16" s="8"/>
      <c r="C16" s="13"/>
      <c r="D16" s="8"/>
      <c r="E16" s="11"/>
      <c r="G16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15-Jan PM2:  Comment Resolution (group)</v>
      </c>
      <c r="E17" s="14">
        <f>Summary!$C$7</f>
        <v>0.66666666666666663</v>
      </c>
      <c r="G17"/>
    </row>
    <row r="18" spans="1:10" x14ac:dyDescent="0.25">
      <c r="A18" s="26">
        <f t="shared" ref="A18:A22" si="2">A17+0.1</f>
        <v>2.1</v>
      </c>
      <c r="B18" s="28" t="s">
        <v>59</v>
      </c>
      <c r="C18" s="13" t="s">
        <v>4</v>
      </c>
      <c r="D18" s="8">
        <v>0</v>
      </c>
      <c r="E18" s="11">
        <f t="shared" ref="E18:E25" si="3">E17+TIME(0,D17,0)</f>
        <v>0.66666666666666663</v>
      </c>
    </row>
    <row r="19" spans="1:10" x14ac:dyDescent="0.25">
      <c r="A19" s="26">
        <f t="shared" si="2"/>
        <v>2.2000000000000002</v>
      </c>
      <c r="B19" s="28" t="s">
        <v>224</v>
      </c>
      <c r="C19" s="13" t="s">
        <v>199</v>
      </c>
      <c r="D19" s="8">
        <v>20</v>
      </c>
      <c r="E19" s="11">
        <f t="shared" si="3"/>
        <v>0.66666666666666663</v>
      </c>
      <c r="G19" t="s">
        <v>212</v>
      </c>
      <c r="H19" s="15" t="s">
        <v>223</v>
      </c>
    </row>
    <row r="20" spans="1:10" x14ac:dyDescent="0.25">
      <c r="A20" s="26">
        <f t="shared" si="2"/>
        <v>2.3000000000000003</v>
      </c>
      <c r="B20" s="28" t="s">
        <v>225</v>
      </c>
      <c r="C20" s="13" t="s">
        <v>199</v>
      </c>
      <c r="D20" s="8">
        <v>20</v>
      </c>
      <c r="E20" s="11">
        <f t="shared" si="3"/>
        <v>0.68055555555555547</v>
      </c>
      <c r="G20" t="s">
        <v>213</v>
      </c>
      <c r="H20" s="15" t="s">
        <v>222</v>
      </c>
    </row>
    <row r="21" spans="1:10" x14ac:dyDescent="0.25">
      <c r="A21" s="26">
        <f t="shared" si="2"/>
        <v>2.4000000000000004</v>
      </c>
      <c r="B21" s="12" t="s">
        <v>201</v>
      </c>
      <c r="C21" s="13" t="s">
        <v>200</v>
      </c>
      <c r="D21" s="8">
        <v>20</v>
      </c>
      <c r="E21" s="11">
        <f t="shared" si="3"/>
        <v>0.69444444444444431</v>
      </c>
      <c r="G21" t="s">
        <v>217</v>
      </c>
      <c r="H21" s="15" t="s">
        <v>208</v>
      </c>
    </row>
    <row r="22" spans="1:10" x14ac:dyDescent="0.25">
      <c r="A22" s="26">
        <f t="shared" si="2"/>
        <v>2.5000000000000004</v>
      </c>
      <c r="B22" s="12" t="s">
        <v>202</v>
      </c>
      <c r="C22" s="13" t="s">
        <v>200</v>
      </c>
      <c r="D22" s="8">
        <v>20</v>
      </c>
      <c r="E22" s="11">
        <f t="shared" si="3"/>
        <v>0.70833333333333315</v>
      </c>
      <c r="G22" t="s">
        <v>218</v>
      </c>
      <c r="H22" s="15" t="s">
        <v>236</v>
      </c>
    </row>
    <row r="23" spans="1:10" x14ac:dyDescent="0.25">
      <c r="A23" s="26">
        <f t="shared" ref="A23:A25" si="4">A22+0.1</f>
        <v>2.6000000000000005</v>
      </c>
      <c r="B23" s="28" t="s">
        <v>237</v>
      </c>
      <c r="C23" s="13" t="s">
        <v>199</v>
      </c>
      <c r="D23" s="8">
        <v>20</v>
      </c>
      <c r="E23" s="11">
        <f t="shared" si="3"/>
        <v>0.72222222222222199</v>
      </c>
      <c r="G23" t="s">
        <v>214</v>
      </c>
      <c r="H23" s="15" t="s">
        <v>211</v>
      </c>
    </row>
    <row r="24" spans="1:10" x14ac:dyDescent="0.25">
      <c r="A24" s="26">
        <f t="shared" si="4"/>
        <v>2.7000000000000006</v>
      </c>
      <c r="B24" s="28" t="s">
        <v>187</v>
      </c>
      <c r="C24" s="13" t="s">
        <v>158</v>
      </c>
      <c r="D24" s="8">
        <v>20</v>
      </c>
      <c r="E24" s="11">
        <f t="shared" si="3"/>
        <v>0.73611111111111083</v>
      </c>
      <c r="G24" t="s">
        <v>215</v>
      </c>
      <c r="H24" s="15" t="s">
        <v>210</v>
      </c>
    </row>
    <row r="25" spans="1:10" x14ac:dyDescent="0.25">
      <c r="A25" s="26">
        <f t="shared" si="4"/>
        <v>2.8000000000000007</v>
      </c>
      <c r="B25" s="28" t="s">
        <v>2</v>
      </c>
      <c r="C25" s="13" t="s">
        <v>4</v>
      </c>
      <c r="D25" s="8"/>
      <c r="E25" s="11">
        <f t="shared" si="3"/>
        <v>0.74999999999999967</v>
      </c>
      <c r="G25" s="13"/>
      <c r="H25" s="15"/>
    </row>
    <row r="26" spans="1:10" x14ac:dyDescent="0.25">
      <c r="A26" s="26"/>
      <c r="B26" s="12"/>
      <c r="D26" s="8"/>
      <c r="E26" s="11"/>
      <c r="G26" s="13"/>
      <c r="H26" s="15"/>
    </row>
    <row r="27" spans="1:10" x14ac:dyDescent="0.25">
      <c r="A27" s="1"/>
      <c r="D27" s="8"/>
      <c r="E27" s="11"/>
      <c r="G27" s="12"/>
      <c r="H27" s="12"/>
      <c r="I27" s="12"/>
      <c r="J27" s="12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B29" s="12"/>
      <c r="C29" s="13"/>
      <c r="D29" s="8"/>
      <c r="E29" s="11"/>
      <c r="G29" s="12"/>
      <c r="H29" s="12"/>
      <c r="I29" s="12"/>
      <c r="J29" s="12"/>
    </row>
    <row r="30" spans="1:10" x14ac:dyDescent="0.25">
      <c r="D30" s="8"/>
      <c r="G30" s="12"/>
      <c r="H30" s="12"/>
      <c r="I30" s="12"/>
      <c r="J30" s="12"/>
    </row>
    <row r="31" spans="1:10" x14ac:dyDescent="0.25">
      <c r="B31" s="12" t="s">
        <v>78</v>
      </c>
      <c r="C31" s="13"/>
      <c r="D31" s="8"/>
      <c r="G31" s="12"/>
      <c r="H31" s="12"/>
      <c r="I31" s="12"/>
      <c r="J31" s="12"/>
    </row>
    <row r="32" spans="1:10" x14ac:dyDescent="0.25">
      <c r="B32" s="7" t="s">
        <v>157</v>
      </c>
      <c r="C32" s="15"/>
      <c r="D32" s="8"/>
      <c r="G32" s="12"/>
      <c r="H32" s="15"/>
      <c r="I32" s="12"/>
      <c r="J32" s="12"/>
    </row>
    <row r="33" spans="2:10" x14ac:dyDescent="0.25">
      <c r="B33" s="7" t="s">
        <v>83</v>
      </c>
      <c r="C33" s="15"/>
      <c r="D33" s="8"/>
      <c r="G33" s="12"/>
      <c r="H33" s="15"/>
      <c r="I33" s="12"/>
      <c r="J33" s="12"/>
    </row>
    <row r="34" spans="2:10" x14ac:dyDescent="0.25">
      <c r="B34" s="32"/>
      <c r="D34" s="8"/>
      <c r="G34" s="12"/>
      <c r="H34" s="12"/>
      <c r="I34" s="12"/>
      <c r="J34" s="12"/>
    </row>
    <row r="37" spans="2:10" x14ac:dyDescent="0.25">
      <c r="B37" s="15"/>
      <c r="D37" s="8"/>
    </row>
    <row r="38" spans="2:10" x14ac:dyDescent="0.25">
      <c r="D38" s="8"/>
    </row>
    <row r="39" spans="2:10" x14ac:dyDescent="0.25">
      <c r="D39" s="8"/>
    </row>
    <row r="40" spans="2:10" x14ac:dyDescent="0.25">
      <c r="D40" s="8"/>
    </row>
    <row r="41" spans="2:10" ht="13.8" x14ac:dyDescent="0.3">
      <c r="B41" s="24"/>
    </row>
    <row r="43" spans="2:10" x14ac:dyDescent="0.25">
      <c r="B43" s="15"/>
    </row>
  </sheetData>
  <sheetProtection selectLockedCells="1" selectUnlockedCells="1"/>
  <hyperlinks>
    <hyperlink ref="H24" r:id="rId1" xr:uid="{2FBC3E44-6850-439C-A514-DB776D4B9D92}"/>
    <hyperlink ref="H23" r:id="rId2" xr:uid="{AA5B0387-5F34-4825-BB5D-9ABBFFD6AD4F}"/>
    <hyperlink ref="H20" r:id="rId3" xr:uid="{FEF8A235-1812-49A3-ABDB-05465998B685}"/>
    <hyperlink ref="H19" r:id="rId4" xr:uid="{306F11D5-14BE-4C61-AD0A-2C4FA6265226}"/>
    <hyperlink ref="H14" r:id="rId5" xr:uid="{4295E256-F456-4CFB-9278-7B94AFF1A51F}"/>
    <hyperlink ref="H12" r:id="rId6" xr:uid="{0593AF81-82BF-4289-94C6-8649A2331B93}"/>
    <hyperlink ref="H7" r:id="rId7" xr:uid="{2D84EF83-EBB2-4326-B168-49EA7B846CBD}"/>
    <hyperlink ref="H21" r:id="rId8" xr:uid="{F05A65EC-C489-41A2-835F-F1471DADEF5B}"/>
    <hyperlink ref="H22" r:id="rId9" xr:uid="{6ABFCB95-1AE1-4783-A663-73AD7E4319B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topLeftCell="B1" zoomScale="110" zoomScaleNormal="110" workbookViewId="0">
      <pane ySplit="2" topLeftCell="A3" activePane="bottomLeft" state="frozen"/>
      <selection pane="bottomLeft" activeCell="G18" sqref="G18:H21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x14ac:dyDescent="0.25">
      <c r="B3" s="18" t="s">
        <v>9</v>
      </c>
    </row>
    <row r="5" spans="1:8" x14ac:dyDescent="0.2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x14ac:dyDescent="0.25">
      <c r="A6" s="26">
        <f t="shared" ref="A6:A12" si="0">A5+0.1</f>
        <v>3.1</v>
      </c>
      <c r="B6" s="28" t="s">
        <v>59</v>
      </c>
      <c r="C6" s="13" t="s">
        <v>4</v>
      </c>
      <c r="D6" s="8">
        <v>0</v>
      </c>
      <c r="E6" s="11">
        <f t="shared" ref="E6:E12" si="1">E5+TIME(0,D5,0)</f>
        <v>0.33333333333333331</v>
      </c>
    </row>
    <row r="7" spans="1:8" x14ac:dyDescent="0.25">
      <c r="A7" s="26">
        <f t="shared" si="0"/>
        <v>3.2</v>
      </c>
      <c r="B7" s="12" t="s">
        <v>209</v>
      </c>
      <c r="C7" s="13" t="s">
        <v>199</v>
      </c>
      <c r="D7" s="8">
        <v>30</v>
      </c>
      <c r="E7" s="11">
        <f t="shared" si="1"/>
        <v>0.33333333333333331</v>
      </c>
      <c r="G7" t="s">
        <v>216</v>
      </c>
      <c r="H7" s="15" t="s">
        <v>226</v>
      </c>
    </row>
    <row r="8" spans="1:8" x14ac:dyDescent="0.25">
      <c r="A8" s="26">
        <f t="shared" si="0"/>
        <v>3.3000000000000003</v>
      </c>
      <c r="B8" s="28" t="s">
        <v>227</v>
      </c>
      <c r="C8" s="13" t="s">
        <v>199</v>
      </c>
      <c r="D8" s="8">
        <v>30</v>
      </c>
      <c r="E8" s="11">
        <f t="shared" si="1"/>
        <v>0.35416666666666663</v>
      </c>
      <c r="G8" t="s">
        <v>215</v>
      </c>
      <c r="H8" s="15" t="s">
        <v>210</v>
      </c>
    </row>
    <row r="9" spans="1:8" x14ac:dyDescent="0.25">
      <c r="A9" s="26">
        <f t="shared" si="0"/>
        <v>3.4000000000000004</v>
      </c>
      <c r="B9" s="12" t="s">
        <v>203</v>
      </c>
      <c r="C9" s="13" t="s">
        <v>200</v>
      </c>
      <c r="D9" s="8">
        <v>20</v>
      </c>
      <c r="E9" s="11">
        <f t="shared" si="1"/>
        <v>0.37499999999999994</v>
      </c>
      <c r="G9" t="s">
        <v>219</v>
      </c>
      <c r="H9" s="15" t="s">
        <v>240</v>
      </c>
    </row>
    <row r="10" spans="1:8" x14ac:dyDescent="0.25">
      <c r="A10" s="26">
        <f t="shared" si="0"/>
        <v>3.5000000000000004</v>
      </c>
      <c r="B10" s="12" t="s">
        <v>204</v>
      </c>
      <c r="C10" s="13" t="s">
        <v>200</v>
      </c>
      <c r="D10" s="8">
        <v>20</v>
      </c>
      <c r="E10" s="11">
        <f t="shared" si="1"/>
        <v>0.38888888888888884</v>
      </c>
      <c r="G10" t="s">
        <v>220</v>
      </c>
      <c r="H10" s="15" t="s">
        <v>241</v>
      </c>
    </row>
    <row r="11" spans="1:8" x14ac:dyDescent="0.25">
      <c r="A11" s="26">
        <f t="shared" si="0"/>
        <v>3.6000000000000005</v>
      </c>
      <c r="B11" s="12" t="s">
        <v>205</v>
      </c>
      <c r="C11" s="13" t="s">
        <v>200</v>
      </c>
      <c r="D11" s="8">
        <v>20</v>
      </c>
      <c r="E11" s="11">
        <f t="shared" si="1"/>
        <v>0.40277777777777773</v>
      </c>
      <c r="G11" t="s">
        <v>221</v>
      </c>
      <c r="H11" s="15" t="s">
        <v>242</v>
      </c>
    </row>
    <row r="12" spans="1:8" x14ac:dyDescent="0.25">
      <c r="A12" s="26">
        <f t="shared" si="0"/>
        <v>3.7000000000000006</v>
      </c>
      <c r="B12" s="12" t="s">
        <v>2</v>
      </c>
      <c r="C12" s="13"/>
      <c r="D12" s="8">
        <v>0</v>
      </c>
      <c r="E12" s="11">
        <f t="shared" si="1"/>
        <v>0.41666666666666663</v>
      </c>
    </row>
    <row r="13" spans="1:8" x14ac:dyDescent="0.25">
      <c r="A13" s="1"/>
      <c r="B13" s="12"/>
      <c r="C13" s="13"/>
      <c r="D13" s="8"/>
      <c r="E13" s="11"/>
    </row>
    <row r="14" spans="1:8" x14ac:dyDescent="0.25">
      <c r="A14" s="8">
        <f>Summary!A$9</f>
        <v>4</v>
      </c>
      <c r="B14" s="1" t="str">
        <f>Summary!B$9</f>
        <v>Tuesday 16-Jan PM2: Comment Resolution (group)</v>
      </c>
      <c r="E14" s="11">
        <f>Summary!$C$9</f>
        <v>0.66666666666666663</v>
      </c>
      <c r="G14" s="13"/>
    </row>
    <row r="15" spans="1:8" x14ac:dyDescent="0.25">
      <c r="A15" s="1">
        <f t="shared" ref="A15:A22" si="2">A14+0.1</f>
        <v>4.0999999999999996</v>
      </c>
      <c r="B15" s="28" t="s">
        <v>59</v>
      </c>
      <c r="C15" s="13" t="s">
        <v>4</v>
      </c>
      <c r="D15" s="8">
        <v>0</v>
      </c>
      <c r="E15" s="11">
        <f t="shared" ref="E15:E22" si="3">E14+TIME(0,D14,0)</f>
        <v>0.66666666666666663</v>
      </c>
      <c r="G15" s="13"/>
    </row>
    <row r="16" spans="1:8" x14ac:dyDescent="0.25">
      <c r="A16" s="1">
        <f t="shared" si="2"/>
        <v>4.1999999999999993</v>
      </c>
      <c r="B16" s="12" t="s">
        <v>162</v>
      </c>
      <c r="C16" s="13" t="s">
        <v>1</v>
      </c>
      <c r="D16" s="8">
        <v>30</v>
      </c>
      <c r="E16" s="11">
        <f t="shared" si="3"/>
        <v>0.66666666666666663</v>
      </c>
      <c r="G16" s="13"/>
      <c r="H16" s="15"/>
    </row>
    <row r="17" spans="1:8" x14ac:dyDescent="0.25">
      <c r="A17" s="1">
        <f t="shared" si="2"/>
        <v>4.2999999999999989</v>
      </c>
      <c r="B17" s="12" t="s">
        <v>162</v>
      </c>
      <c r="C17" s="13" t="s">
        <v>1</v>
      </c>
      <c r="D17" s="8">
        <v>30</v>
      </c>
      <c r="E17" s="11">
        <f t="shared" si="3"/>
        <v>0.6875</v>
      </c>
      <c r="G17" s="13"/>
      <c r="H17" s="15"/>
    </row>
    <row r="18" spans="1:8" x14ac:dyDescent="0.25">
      <c r="A18" s="1">
        <f t="shared" si="2"/>
        <v>4.3999999999999986</v>
      </c>
      <c r="B18" s="12" t="s">
        <v>243</v>
      </c>
      <c r="C18" s="13" t="s">
        <v>244</v>
      </c>
      <c r="D18" s="8">
        <v>20</v>
      </c>
      <c r="E18" s="11">
        <f t="shared" si="3"/>
        <v>0.70833333333333337</v>
      </c>
      <c r="G18" t="s">
        <v>221</v>
      </c>
      <c r="H18" s="15" t="s">
        <v>251</v>
      </c>
    </row>
    <row r="19" spans="1:8" x14ac:dyDescent="0.25">
      <c r="A19" s="1">
        <f t="shared" si="2"/>
        <v>4.4999999999999982</v>
      </c>
      <c r="B19" s="12" t="s">
        <v>245</v>
      </c>
      <c r="C19" s="13" t="s">
        <v>246</v>
      </c>
      <c r="D19" s="8">
        <v>10</v>
      </c>
      <c r="E19" s="11">
        <f t="shared" si="3"/>
        <v>0.72222222222222221</v>
      </c>
      <c r="G19" t="s">
        <v>215</v>
      </c>
      <c r="H19" s="15" t="s">
        <v>252</v>
      </c>
    </row>
    <row r="20" spans="1:8" x14ac:dyDescent="0.25">
      <c r="A20" s="1">
        <f t="shared" si="2"/>
        <v>4.5999999999999979</v>
      </c>
      <c r="B20" s="12" t="s">
        <v>248</v>
      </c>
      <c r="C20" s="13" t="s">
        <v>247</v>
      </c>
      <c r="D20" s="8">
        <v>10</v>
      </c>
      <c r="E20" s="11">
        <f t="shared" si="3"/>
        <v>0.72916666666666663</v>
      </c>
      <c r="G20" t="s">
        <v>253</v>
      </c>
      <c r="H20" s="15" t="s">
        <v>254</v>
      </c>
    </row>
    <row r="21" spans="1:8" x14ac:dyDescent="0.25">
      <c r="A21" s="1">
        <f t="shared" si="2"/>
        <v>4.6999999999999975</v>
      </c>
      <c r="B21" s="12" t="s">
        <v>249</v>
      </c>
      <c r="C21" s="13" t="s">
        <v>250</v>
      </c>
      <c r="D21" s="8">
        <v>20</v>
      </c>
      <c r="E21" s="11">
        <f t="shared" si="3"/>
        <v>0.73611111111111105</v>
      </c>
      <c r="G21" s="7" t="s">
        <v>255</v>
      </c>
      <c r="H21" s="15" t="s">
        <v>256</v>
      </c>
    </row>
    <row r="22" spans="1:8" x14ac:dyDescent="0.25">
      <c r="A22" s="1">
        <f t="shared" si="2"/>
        <v>4.7999999999999972</v>
      </c>
      <c r="B22" s="12" t="s">
        <v>2</v>
      </c>
      <c r="E22" s="11">
        <f t="shared" si="3"/>
        <v>0.74999999999999989</v>
      </c>
    </row>
    <row r="26" spans="1:8" x14ac:dyDescent="0.25">
      <c r="G26" s="13"/>
      <c r="H26" s="15"/>
    </row>
    <row r="27" spans="1:8" x14ac:dyDescent="0.25">
      <c r="G27" s="13"/>
      <c r="H27" s="15"/>
    </row>
  </sheetData>
  <sheetProtection selectLockedCells="1" selectUnlockedCells="1"/>
  <hyperlinks>
    <hyperlink ref="H7" r:id="rId1" xr:uid="{2ECCBF59-9701-4D19-9C4C-0E77CE8CB3F8}"/>
    <hyperlink ref="H8" r:id="rId2" xr:uid="{90DF7F0D-4750-4B89-85EA-4ADDA8622CA2}"/>
    <hyperlink ref="H9" r:id="rId3" xr:uid="{56142E02-3B5C-4FB3-AF0D-C1A91C55CE86}"/>
    <hyperlink ref="H10" r:id="rId4" xr:uid="{96523550-8C91-4B7D-9742-1973673C9D76}"/>
    <hyperlink ref="H11" r:id="rId5" xr:uid="{806254F2-2832-4663-AEFB-F7F4C015BAAD}"/>
    <hyperlink ref="H18" r:id="rId6" xr:uid="{C680BAA0-D1D1-41A2-AF66-80DC33FB124D}"/>
    <hyperlink ref="H19" r:id="rId7" xr:uid="{DB1A88A1-8C96-491E-9848-9176DB2D3077}"/>
    <hyperlink ref="H20" r:id="rId8" xr:uid="{F4704586-4C82-4974-8BE4-485D6268483D}"/>
    <hyperlink ref="H21" r:id="rId9" xr:uid="{4798AE88-9E2E-4691-8CFB-01F938BDD59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G8" sqref="G8:H1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x14ac:dyDescent="0.25">
      <c r="A7" s="8">
        <f t="shared" si="0"/>
        <v>5.1999999999999993</v>
      </c>
      <c r="B7" s="12" t="s">
        <v>161</v>
      </c>
      <c r="C7" s="13" t="s">
        <v>155</v>
      </c>
      <c r="D7" s="8">
        <v>10</v>
      </c>
      <c r="E7" s="11">
        <f t="shared" si="1"/>
        <v>0.375</v>
      </c>
    </row>
    <row r="8" spans="1:8" x14ac:dyDescent="0.25">
      <c r="A8" s="8">
        <f t="shared" si="0"/>
        <v>5.2999999999999989</v>
      </c>
      <c r="B8" s="12" t="s">
        <v>259</v>
      </c>
      <c r="C8" s="13" t="s">
        <v>258</v>
      </c>
      <c r="D8" s="8">
        <v>30</v>
      </c>
      <c r="E8" s="11">
        <f t="shared" si="1"/>
        <v>0.38194444444444442</v>
      </c>
      <c r="G8" s="7" t="s">
        <v>310</v>
      </c>
      <c r="H8" s="15" t="s">
        <v>261</v>
      </c>
    </row>
    <row r="9" spans="1:8" x14ac:dyDescent="0.25">
      <c r="A9" s="8">
        <f t="shared" si="0"/>
        <v>5.3999999999999986</v>
      </c>
      <c r="B9" s="12" t="s">
        <v>311</v>
      </c>
      <c r="C9" s="13" t="s">
        <v>1</v>
      </c>
      <c r="D9" s="8">
        <v>20</v>
      </c>
      <c r="E9" s="11">
        <f t="shared" si="1"/>
        <v>0.40277777777777773</v>
      </c>
      <c r="H9" s="15"/>
    </row>
    <row r="10" spans="1:8" x14ac:dyDescent="0.2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x14ac:dyDescent="0.25">
      <c r="A11" s="102"/>
      <c r="B11" s="12"/>
      <c r="C11" s="13"/>
    </row>
    <row r="12" spans="1:8" x14ac:dyDescent="0.2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x14ac:dyDescent="0.2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x14ac:dyDescent="0.25">
      <c r="A14" s="8">
        <f t="shared" si="2"/>
        <v>6.1999999999999993</v>
      </c>
      <c r="B14" s="12" t="s">
        <v>162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x14ac:dyDescent="0.25">
      <c r="A15" s="8">
        <f>A14+0.1</f>
        <v>6.2999999999999989</v>
      </c>
      <c r="B15" s="12" t="s">
        <v>162</v>
      </c>
      <c r="C15" s="13" t="s">
        <v>1</v>
      </c>
      <c r="D15" s="8">
        <v>30</v>
      </c>
      <c r="E15" s="11">
        <f>E14+TIME(0,D14,0)</f>
        <v>0.6875</v>
      </c>
    </row>
    <row r="16" spans="1:8" x14ac:dyDescent="0.25">
      <c r="A16" s="8">
        <f>A15+0.1</f>
        <v>6.3999999999999986</v>
      </c>
      <c r="B16" s="12" t="s">
        <v>257</v>
      </c>
      <c r="C16" s="13" t="s">
        <v>258</v>
      </c>
      <c r="D16" s="8">
        <v>30</v>
      </c>
      <c r="E16" s="11">
        <f>E15+TIME(0,D15,0)</f>
        <v>0.70833333333333337</v>
      </c>
      <c r="G16" s="7" t="s">
        <v>266</v>
      </c>
      <c r="H16" s="15" t="s">
        <v>309</v>
      </c>
    </row>
    <row r="17" spans="1:8" x14ac:dyDescent="0.25">
      <c r="A17" s="8">
        <f>A16+0.1</f>
        <v>6.4999999999999982</v>
      </c>
      <c r="B17" s="12" t="s">
        <v>265</v>
      </c>
      <c r="C17" s="13" t="s">
        <v>199</v>
      </c>
      <c r="D17" s="29">
        <v>30</v>
      </c>
      <c r="E17" s="11">
        <f>E16+TIME(0,D16,0)</f>
        <v>0.72916666666666674</v>
      </c>
      <c r="G17" s="7" t="s">
        <v>215</v>
      </c>
      <c r="H17" s="15" t="s">
        <v>263</v>
      </c>
    </row>
    <row r="18" spans="1:8" x14ac:dyDescent="0.2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25">
      <c r="B23" s="15"/>
    </row>
    <row r="24" spans="1:8" x14ac:dyDescent="0.25">
      <c r="B24" s="7" t="s">
        <v>93</v>
      </c>
    </row>
    <row r="25" spans="1:8" x14ac:dyDescent="0.25">
      <c r="B25" s="15"/>
      <c r="C25" s="13" t="s">
        <v>199</v>
      </c>
      <c r="G25" s="7" t="s">
        <v>212</v>
      </c>
      <c r="H25" s="15" t="s">
        <v>260</v>
      </c>
    </row>
    <row r="26" spans="1:8" x14ac:dyDescent="0.25">
      <c r="B26" s="15"/>
      <c r="C26" s="13" t="s">
        <v>258</v>
      </c>
      <c r="G26" s="7" t="s">
        <v>262</v>
      </c>
      <c r="H26" s="15" t="s">
        <v>261</v>
      </c>
    </row>
    <row r="27" spans="1:8" x14ac:dyDescent="0.25">
      <c r="B27" s="15"/>
      <c r="D27" s="8"/>
      <c r="G27" s="13"/>
    </row>
    <row r="28" spans="1:8" x14ac:dyDescent="0.25">
      <c r="C28" s="13"/>
    </row>
    <row r="29" spans="1:8" x14ac:dyDescent="0.25">
      <c r="C29" s="13"/>
    </row>
    <row r="30" spans="1:8" x14ac:dyDescent="0.25">
      <c r="B30" s="15"/>
      <c r="C30" s="13"/>
    </row>
    <row r="31" spans="1:8" x14ac:dyDescent="0.25">
      <c r="B31" s="15"/>
      <c r="C31" s="13"/>
    </row>
    <row r="32" spans="1:8" x14ac:dyDescent="0.25">
      <c r="A32" s="30"/>
      <c r="B32" s="15"/>
      <c r="C32" s="13"/>
    </row>
    <row r="33" spans="2:3" x14ac:dyDescent="0.25">
      <c r="B33" s="15"/>
      <c r="C33" s="13"/>
    </row>
    <row r="34" spans="2:3" x14ac:dyDescent="0.25">
      <c r="C34" s="13"/>
    </row>
    <row r="35" spans="2:3" x14ac:dyDescent="0.25">
      <c r="C35" s="13"/>
    </row>
    <row r="36" spans="2:3" x14ac:dyDescent="0.25">
      <c r="C36" s="13"/>
    </row>
    <row r="37" spans="2:3" x14ac:dyDescent="0.25">
      <c r="C37" s="13"/>
    </row>
    <row r="38" spans="2:3" x14ac:dyDescent="0.25">
      <c r="C38" s="13"/>
    </row>
    <row r="39" spans="2:3" x14ac:dyDescent="0.25">
      <c r="C39" s="13"/>
    </row>
    <row r="40" spans="2:3" x14ac:dyDescent="0.25">
      <c r="C40" s="13"/>
    </row>
  </sheetData>
  <sheetProtection selectLockedCells="1" selectUnlockedCells="1"/>
  <hyperlinks>
    <hyperlink ref="H25" r:id="rId1" xr:uid="{1D3A2807-90D8-4302-B93D-C83F9E937EB6}"/>
    <hyperlink ref="H26" r:id="rId2" xr:uid="{AA246519-EBE4-4DB2-BA3B-E2F11DC85883}"/>
    <hyperlink ref="H17" r:id="rId3" xr:uid="{F06C0CDF-C174-49FC-9F32-23D14477D00C}"/>
    <hyperlink ref="H16" r:id="rId4" xr:uid="{5882BF9B-DE32-47C1-96A3-63D6B997F3A0}"/>
    <hyperlink ref="H8" r:id="rId5" xr:uid="{270F7959-1424-4C71-A93F-8D493D60F5D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tabSelected="1" zoomScale="110" zoomScaleNormal="110" workbookViewId="0">
      <pane ySplit="2" topLeftCell="A6" activePane="bottomLeft" state="frozen"/>
      <selection pane="bottomLeft" activeCell="G16" sqref="G1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79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14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267</v>
      </c>
      <c r="C6" s="13" t="s">
        <v>1</v>
      </c>
      <c r="D6" s="8">
        <v>20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264</v>
      </c>
      <c r="C7" s="13" t="s">
        <v>247</v>
      </c>
      <c r="D7" s="8">
        <v>55</v>
      </c>
      <c r="E7" s="11">
        <f t="shared" si="1"/>
        <v>0.34722222222222221</v>
      </c>
      <c r="G7" t="s">
        <v>232</v>
      </c>
      <c r="H7" s="7"/>
    </row>
    <row r="8" spans="1:8" customFormat="1" x14ac:dyDescent="0.25">
      <c r="A8" s="8">
        <f>A7+0.1</f>
        <v>7.3999999999999986</v>
      </c>
      <c r="B8" s="12" t="s">
        <v>270</v>
      </c>
      <c r="C8" s="13" t="s">
        <v>247</v>
      </c>
      <c r="D8" s="8">
        <v>40</v>
      </c>
      <c r="E8" s="11">
        <f t="shared" si="1"/>
        <v>0.38541666666666663</v>
      </c>
      <c r="G8" t="s">
        <v>232</v>
      </c>
      <c r="H8" s="15"/>
    </row>
    <row r="9" spans="1:8" x14ac:dyDescent="0.25">
      <c r="A9" s="8">
        <f t="shared" si="0"/>
        <v>7.4999999999999982</v>
      </c>
      <c r="B9" s="12" t="s">
        <v>269</v>
      </c>
      <c r="C9" s="13" t="s">
        <v>4</v>
      </c>
      <c r="D9" s="8">
        <v>5</v>
      </c>
      <c r="E9" s="11">
        <f t="shared" si="1"/>
        <v>0.41319444444444442</v>
      </c>
      <c r="G9" s="13"/>
      <c r="H9" s="15"/>
    </row>
    <row r="10" spans="1:8" x14ac:dyDescent="0.2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0.41666666666666663</v>
      </c>
      <c r="G10" s="13"/>
      <c r="H10" s="15"/>
    </row>
    <row r="11" spans="1:8" x14ac:dyDescent="0.25">
      <c r="A11" s="8"/>
      <c r="B11" s="12"/>
      <c r="C11" s="13"/>
      <c r="D11" s="8"/>
      <c r="E11" s="11"/>
      <c r="G11" s="13"/>
      <c r="H11" s="15"/>
    </row>
    <row r="12" spans="1:8" x14ac:dyDescent="0.25">
      <c r="A12" s="8">
        <f>Summary!A$13</f>
        <v>8</v>
      </c>
      <c r="B12" s="1" t="str">
        <f>Summary!B$13</f>
        <v>Thursday 18-Jan AM2: More comment resolution</v>
      </c>
      <c r="C12" s="13"/>
      <c r="D12" s="8"/>
      <c r="E12" s="14">
        <f>Summary!$C$13</f>
        <v>0.4375</v>
      </c>
      <c r="G12" s="13"/>
    </row>
    <row r="13" spans="1:8" x14ac:dyDescent="0.25">
      <c r="A13" s="8">
        <f t="shared" si="0"/>
        <v>8.1</v>
      </c>
      <c r="B13" s="12" t="s">
        <v>268</v>
      </c>
      <c r="C13" s="13" t="s">
        <v>1</v>
      </c>
      <c r="D13" s="21">
        <v>5</v>
      </c>
      <c r="E13" s="11">
        <f t="shared" si="1"/>
        <v>0.4375</v>
      </c>
      <c r="G13" s="13"/>
    </row>
    <row r="14" spans="1:8" x14ac:dyDescent="0.25">
      <c r="A14" s="8">
        <f t="shared" ref="A14:A17" si="2">A13+0.1</f>
        <v>8.1999999999999993</v>
      </c>
      <c r="B14" s="12" t="s">
        <v>325</v>
      </c>
      <c r="C14" s="13" t="s">
        <v>1</v>
      </c>
      <c r="D14" s="21">
        <v>5</v>
      </c>
      <c r="E14" s="11">
        <f t="shared" si="1"/>
        <v>0.44097222222222221</v>
      </c>
    </row>
    <row r="15" spans="1:8" x14ac:dyDescent="0.25">
      <c r="A15" s="8">
        <f t="shared" si="2"/>
        <v>8.2999999999999989</v>
      </c>
      <c r="B15" s="12" t="s">
        <v>272</v>
      </c>
      <c r="C15" s="13" t="s">
        <v>247</v>
      </c>
      <c r="D15" s="21">
        <v>110</v>
      </c>
      <c r="E15" s="11">
        <f>E14+TIME(0,D15,0)</f>
        <v>0.51736111111111105</v>
      </c>
      <c r="G15" t="s">
        <v>232</v>
      </c>
    </row>
    <row r="16" spans="1:8" x14ac:dyDescent="0.25">
      <c r="A16" s="8">
        <f t="shared" si="2"/>
        <v>8.3999999999999986</v>
      </c>
      <c r="B16" s="22" t="s">
        <v>326</v>
      </c>
      <c r="C16" s="20" t="s">
        <v>1</v>
      </c>
      <c r="D16" s="21">
        <v>5</v>
      </c>
      <c r="E16" s="11">
        <f>E15+TIME(0,D16,0)</f>
        <v>0.52083333333333326</v>
      </c>
      <c r="G16" t="s">
        <v>318</v>
      </c>
    </row>
    <row r="17" spans="1:8" x14ac:dyDescent="0.25">
      <c r="A17" s="8">
        <f t="shared" si="2"/>
        <v>8.4999999999999982</v>
      </c>
      <c r="B17" s="22" t="s">
        <v>2</v>
      </c>
      <c r="C17" s="20"/>
      <c r="D17" s="21">
        <v>0</v>
      </c>
      <c r="E17" s="11">
        <f>E16+TIME(0,D17,0)</f>
        <v>0.52083333333333326</v>
      </c>
      <c r="G17" s="13"/>
    </row>
    <row r="18" spans="1:8" x14ac:dyDescent="0.25">
      <c r="G18" s="13"/>
    </row>
    <row r="19" spans="1:8" x14ac:dyDescent="0.25">
      <c r="A19" s="8">
        <f>Summary!A$14</f>
        <v>9</v>
      </c>
      <c r="B19" s="1" t="str">
        <f>Summary!B$14</f>
        <v xml:space="preserve">Thursday 18-Jan PM2: More comment resoluition, TG closing </v>
      </c>
      <c r="C19" s="13"/>
      <c r="D19" s="8"/>
      <c r="E19" s="14">
        <f>Summary!$C$14</f>
        <v>0.5625</v>
      </c>
      <c r="G19" s="13"/>
    </row>
    <row r="20" spans="1:8" x14ac:dyDescent="0.25">
      <c r="A20" s="8">
        <f t="shared" ref="A20:A24" si="3">A19+0.1</f>
        <v>9.1</v>
      </c>
      <c r="B20" s="12" t="s">
        <v>272</v>
      </c>
      <c r="C20" s="13" t="s">
        <v>158</v>
      </c>
      <c r="D20" s="21">
        <v>105</v>
      </c>
      <c r="E20" s="11">
        <f t="shared" ref="E20:E24" si="4">E19+TIME(0,D19,0)</f>
        <v>0.5625</v>
      </c>
      <c r="G20" s="13"/>
    </row>
    <row r="21" spans="1:8" x14ac:dyDescent="0.25">
      <c r="A21" s="8">
        <f t="shared" si="3"/>
        <v>9.1999999999999993</v>
      </c>
      <c r="B21" s="12" t="s">
        <v>154</v>
      </c>
      <c r="C21" s="13" t="s">
        <v>4</v>
      </c>
      <c r="D21" s="21">
        <v>5</v>
      </c>
      <c r="E21" s="11">
        <f t="shared" si="4"/>
        <v>0.63541666666666663</v>
      </c>
      <c r="G21" s="13"/>
    </row>
    <row r="22" spans="1:8" x14ac:dyDescent="0.25">
      <c r="A22" s="8">
        <f t="shared" si="3"/>
        <v>9.2999999999999989</v>
      </c>
      <c r="B22" s="12" t="s">
        <v>159</v>
      </c>
      <c r="C22" s="13" t="s">
        <v>271</v>
      </c>
      <c r="D22" s="8">
        <v>5</v>
      </c>
      <c r="E22" s="11">
        <f t="shared" si="4"/>
        <v>0.63888888888888884</v>
      </c>
    </row>
    <row r="23" spans="1:8" x14ac:dyDescent="0.25">
      <c r="A23" s="8">
        <f t="shared" si="3"/>
        <v>9.3999999999999986</v>
      </c>
      <c r="B23" s="12" t="s">
        <v>10</v>
      </c>
      <c r="C23" s="20" t="s">
        <v>4</v>
      </c>
      <c r="D23" s="21">
        <v>5</v>
      </c>
      <c r="E23" s="11">
        <f t="shared" si="4"/>
        <v>0.64236111111111105</v>
      </c>
      <c r="G23" s="13"/>
      <c r="H23" s="15"/>
    </row>
    <row r="24" spans="1:8" x14ac:dyDescent="0.25">
      <c r="A24" s="8">
        <f t="shared" si="3"/>
        <v>9.4999999999999982</v>
      </c>
      <c r="B24" s="22" t="s">
        <v>23</v>
      </c>
      <c r="C24" s="20"/>
      <c r="D24" s="21">
        <v>0</v>
      </c>
      <c r="E24" s="11">
        <f t="shared" si="4"/>
        <v>0.64583333333333326</v>
      </c>
      <c r="G24" s="13"/>
    </row>
    <row r="25" spans="1:8" x14ac:dyDescent="0.25">
      <c r="A25" s="8"/>
    </row>
    <row r="26" spans="1:8" x14ac:dyDescent="0.25">
      <c r="A26" s="8"/>
      <c r="B26" s="27" t="str">
        <f>Summary!B$15</f>
        <v>Thursday 18-Jan PM2: Working Group Closing</v>
      </c>
      <c r="C26" s="13"/>
      <c r="D26" s="8"/>
      <c r="E26" s="31">
        <f>Summary!$C$15</f>
        <v>0.66666666666666663</v>
      </c>
    </row>
    <row r="27" spans="1:8" x14ac:dyDescent="0.25">
      <c r="A27" s="8"/>
    </row>
    <row r="28" spans="1:8" x14ac:dyDescent="0.25">
      <c r="A28" s="8"/>
    </row>
    <row r="29" spans="1:8" x14ac:dyDescent="0.25">
      <c r="G29" s="13"/>
      <c r="H29" s="15"/>
    </row>
    <row r="30" spans="1:8" x14ac:dyDescent="0.25">
      <c r="D30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  <c r="H41" s="15"/>
    </row>
    <row r="42" spans="7:8" x14ac:dyDescent="0.25">
      <c r="G42" s="13"/>
      <c r="H42" s="15"/>
    </row>
    <row r="43" spans="7:8" x14ac:dyDescent="0.25">
      <c r="G43" s="13"/>
      <c r="H43" s="15"/>
    </row>
    <row r="44" spans="7:8" x14ac:dyDescent="0.25">
      <c r="G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E2" sqref="E2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96</v>
      </c>
      <c r="C1" t="s">
        <v>97</v>
      </c>
      <c r="D1" t="s">
        <v>98</v>
      </c>
      <c r="E1" t="s">
        <v>99</v>
      </c>
      <c r="G1" s="35"/>
      <c r="H1" s="296" t="s">
        <v>106</v>
      </c>
      <c r="I1" s="295"/>
      <c r="J1" s="294" t="s">
        <v>107</v>
      </c>
      <c r="K1" s="295"/>
      <c r="L1" s="294" t="s">
        <v>108</v>
      </c>
      <c r="M1" s="295"/>
      <c r="N1" s="296" t="s">
        <v>109</v>
      </c>
      <c r="O1" s="296"/>
    </row>
    <row r="2" spans="1:15" x14ac:dyDescent="0.25">
      <c r="A2">
        <v>1</v>
      </c>
      <c r="B2" t="s">
        <v>238</v>
      </c>
      <c r="E2" t="s">
        <v>239</v>
      </c>
      <c r="G2" s="35"/>
      <c r="H2" s="36" t="s">
        <v>110</v>
      </c>
      <c r="I2" s="42" t="s">
        <v>115</v>
      </c>
      <c r="J2" s="47" t="s">
        <v>110</v>
      </c>
      <c r="K2" s="42" t="s">
        <v>115</v>
      </c>
      <c r="L2" s="47" t="s">
        <v>110</v>
      </c>
      <c r="M2" s="42" t="s">
        <v>115</v>
      </c>
      <c r="N2" s="36" t="s">
        <v>110</v>
      </c>
      <c r="O2" s="42" t="s">
        <v>115</v>
      </c>
    </row>
    <row r="3" spans="1:15" ht="12.9" customHeight="1" x14ac:dyDescent="0.25">
      <c r="A3">
        <f>A2+1</f>
        <v>2</v>
      </c>
      <c r="G3" s="298" t="s">
        <v>102</v>
      </c>
      <c r="H3" s="101" t="s">
        <v>111</v>
      </c>
      <c r="I3" s="43" t="s">
        <v>111</v>
      </c>
      <c r="J3" s="48" t="s">
        <v>111</v>
      </c>
      <c r="K3" s="43" t="s">
        <v>111</v>
      </c>
      <c r="L3" s="50" t="s">
        <v>112</v>
      </c>
      <c r="M3" s="45" t="s">
        <v>112</v>
      </c>
      <c r="N3" s="48" t="s">
        <v>111</v>
      </c>
      <c r="O3" s="40" t="s">
        <v>111</v>
      </c>
    </row>
    <row r="4" spans="1:15" ht="12.9" customHeight="1" x14ac:dyDescent="0.25">
      <c r="A4">
        <f t="shared" ref="A4:A24" si="0">A3+1</f>
        <v>3</v>
      </c>
      <c r="G4" s="298"/>
      <c r="H4" s="39" t="s">
        <v>111</v>
      </c>
      <c r="I4" s="54" t="s">
        <v>111</v>
      </c>
      <c r="J4" s="49" t="s">
        <v>111</v>
      </c>
      <c r="K4" s="54" t="s">
        <v>111</v>
      </c>
      <c r="L4" s="49" t="s">
        <v>111</v>
      </c>
      <c r="M4" s="54" t="s">
        <v>111</v>
      </c>
      <c r="N4" s="49" t="s">
        <v>111</v>
      </c>
      <c r="O4" s="41" t="s">
        <v>111</v>
      </c>
    </row>
    <row r="5" spans="1:15" ht="12.45" customHeight="1" x14ac:dyDescent="0.25">
      <c r="A5">
        <f t="shared" si="0"/>
        <v>4</v>
      </c>
      <c r="G5" s="297" t="s">
        <v>103</v>
      </c>
      <c r="H5" s="101" t="s">
        <v>111</v>
      </c>
      <c r="I5" s="51" t="s">
        <v>111</v>
      </c>
      <c r="J5" s="48" t="s">
        <v>111</v>
      </c>
      <c r="K5" s="45" t="s">
        <v>112</v>
      </c>
      <c r="L5" s="37" t="s">
        <v>111</v>
      </c>
      <c r="M5" s="53" t="s">
        <v>111</v>
      </c>
      <c r="N5" s="39" t="s">
        <v>111</v>
      </c>
      <c r="O5" s="40" t="s">
        <v>111</v>
      </c>
    </row>
    <row r="6" spans="1:15" ht="12.9" customHeight="1" x14ac:dyDescent="0.25">
      <c r="A6">
        <f t="shared" si="0"/>
        <v>5</v>
      </c>
      <c r="G6" s="298"/>
      <c r="H6" s="39" t="s">
        <v>111</v>
      </c>
      <c r="I6" s="51" t="s">
        <v>111</v>
      </c>
      <c r="J6" s="49" t="s">
        <v>111</v>
      </c>
      <c r="K6" s="46" t="s">
        <v>112</v>
      </c>
      <c r="L6" s="39" t="s">
        <v>111</v>
      </c>
      <c r="M6" s="54" t="s">
        <v>111</v>
      </c>
      <c r="N6" s="39" t="s">
        <v>111</v>
      </c>
      <c r="O6" s="41" t="s">
        <v>111</v>
      </c>
    </row>
    <row r="7" spans="1:15" x14ac:dyDescent="0.25">
      <c r="A7">
        <f t="shared" si="0"/>
        <v>6</v>
      </c>
      <c r="C7" s="34"/>
      <c r="G7" s="298" t="s">
        <v>104</v>
      </c>
      <c r="H7" s="101" t="s">
        <v>111</v>
      </c>
      <c r="I7" s="45" t="s">
        <v>112</v>
      </c>
      <c r="J7" s="48" t="s">
        <v>111</v>
      </c>
      <c r="K7" s="45" t="s">
        <v>112</v>
      </c>
      <c r="L7" s="48" t="s">
        <v>111</v>
      </c>
      <c r="M7" s="40" t="s">
        <v>111</v>
      </c>
      <c r="N7" s="37" t="s">
        <v>111</v>
      </c>
      <c r="O7" s="40" t="s">
        <v>111</v>
      </c>
    </row>
    <row r="8" spans="1:15" x14ac:dyDescent="0.25">
      <c r="A8">
        <f t="shared" si="0"/>
        <v>7</v>
      </c>
      <c r="G8" s="299"/>
      <c r="H8" s="49" t="s">
        <v>111</v>
      </c>
      <c r="I8" s="46" t="s">
        <v>112</v>
      </c>
      <c r="J8" s="49" t="s">
        <v>111</v>
      </c>
      <c r="K8" s="46" t="s">
        <v>112</v>
      </c>
      <c r="L8" s="49" t="s">
        <v>111</v>
      </c>
      <c r="M8" s="41" t="s">
        <v>111</v>
      </c>
      <c r="N8" s="38" t="s">
        <v>111</v>
      </c>
      <c r="O8" s="41" t="s">
        <v>111</v>
      </c>
    </row>
    <row r="9" spans="1:15" ht="12.9" customHeight="1" x14ac:dyDescent="0.25">
      <c r="A9">
        <f>A8+1</f>
        <v>8</v>
      </c>
      <c r="G9" s="298" t="s">
        <v>105</v>
      </c>
      <c r="H9" s="39" t="s">
        <v>111</v>
      </c>
      <c r="I9" s="51" t="s">
        <v>111</v>
      </c>
      <c r="J9" s="50" t="s">
        <v>112</v>
      </c>
      <c r="K9" s="45" t="s">
        <v>112</v>
      </c>
      <c r="L9" s="50" t="s">
        <v>112</v>
      </c>
      <c r="M9" s="45" t="s">
        <v>112</v>
      </c>
      <c r="N9" s="37" t="s">
        <v>111</v>
      </c>
      <c r="O9" s="40" t="s">
        <v>111</v>
      </c>
    </row>
    <row r="10" spans="1:15" ht="12.45" customHeight="1" x14ac:dyDescent="0.25">
      <c r="A10">
        <f t="shared" si="0"/>
        <v>9</v>
      </c>
      <c r="G10" s="298"/>
      <c r="H10" s="52" t="s">
        <v>111</v>
      </c>
      <c r="I10" s="44" t="s">
        <v>111</v>
      </c>
      <c r="J10" s="52" t="s">
        <v>111</v>
      </c>
      <c r="K10" s="44" t="s">
        <v>111</v>
      </c>
      <c r="L10" s="52" t="s">
        <v>111</v>
      </c>
      <c r="M10" s="41" t="s">
        <v>111</v>
      </c>
      <c r="N10" s="38" t="s">
        <v>111</v>
      </c>
      <c r="O10" s="41" t="s">
        <v>111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100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F13" sqref="F13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301" t="s">
        <v>273</v>
      </c>
      <c r="B1" s="301" t="s">
        <v>274</v>
      </c>
      <c r="C1" s="301" t="s">
        <v>275</v>
      </c>
      <c r="D1" s="301" t="s">
        <v>276</v>
      </c>
    </row>
    <row r="2" spans="1:4" ht="26.4" x14ac:dyDescent="0.25">
      <c r="A2" s="304" t="s">
        <v>277</v>
      </c>
      <c r="B2" s="302" t="s">
        <v>291</v>
      </c>
      <c r="C2" s="304" t="s">
        <v>87</v>
      </c>
      <c r="D2" s="302" t="s">
        <v>278</v>
      </c>
    </row>
    <row r="3" spans="1:4" ht="26.4" x14ac:dyDescent="0.25">
      <c r="A3" s="304" t="s">
        <v>279</v>
      </c>
      <c r="B3" s="302" t="s">
        <v>301</v>
      </c>
      <c r="C3" s="304" t="s">
        <v>8</v>
      </c>
      <c r="D3" s="302" t="s">
        <v>280</v>
      </c>
    </row>
    <row r="4" spans="1:4" ht="26.4" x14ac:dyDescent="0.25">
      <c r="A4" s="304" t="s">
        <v>281</v>
      </c>
      <c r="B4" s="302" t="s">
        <v>292</v>
      </c>
      <c r="C4" s="304" t="s">
        <v>282</v>
      </c>
      <c r="D4" s="302" t="s">
        <v>5</v>
      </c>
    </row>
    <row r="5" spans="1:4" ht="26.4" x14ac:dyDescent="0.25">
      <c r="A5" s="304" t="s">
        <v>294</v>
      </c>
      <c r="B5" s="302" t="s">
        <v>293</v>
      </c>
      <c r="C5" s="304" t="s">
        <v>283</v>
      </c>
      <c r="D5" s="302" t="s">
        <v>284</v>
      </c>
    </row>
    <row r="6" spans="1:4" ht="26.4" x14ac:dyDescent="0.25">
      <c r="A6" s="304" t="s">
        <v>295</v>
      </c>
      <c r="B6" s="302" t="s">
        <v>302</v>
      </c>
      <c r="C6" s="304" t="s">
        <v>285</v>
      </c>
      <c r="D6" s="302" t="s">
        <v>286</v>
      </c>
    </row>
    <row r="7" spans="1:4" ht="26.4" x14ac:dyDescent="0.25">
      <c r="A7" s="304" t="s">
        <v>287</v>
      </c>
      <c r="B7" s="302" t="s">
        <v>297</v>
      </c>
      <c r="C7" s="304" t="s">
        <v>288</v>
      </c>
      <c r="D7" s="302" t="s">
        <v>289</v>
      </c>
    </row>
    <row r="8" spans="1:4" x14ac:dyDescent="0.25">
      <c r="A8" s="303" t="s">
        <v>290</v>
      </c>
      <c r="B8" s="304" t="s">
        <v>292</v>
      </c>
      <c r="C8" s="300"/>
      <c r="D8" s="300"/>
    </row>
    <row r="11" spans="1:4" ht="27" thickBot="1" x14ac:dyDescent="0.3">
      <c r="A11" s="301" t="s">
        <v>273</v>
      </c>
      <c r="B11" s="301" t="s">
        <v>274</v>
      </c>
      <c r="C11" s="301" t="s">
        <v>275</v>
      </c>
      <c r="D11" s="301" t="s">
        <v>276</v>
      </c>
    </row>
    <row r="12" spans="1:4" ht="26.4" x14ac:dyDescent="0.25">
      <c r="A12" s="304" t="s">
        <v>277</v>
      </c>
      <c r="B12" s="302" t="s">
        <v>293</v>
      </c>
      <c r="C12" s="304" t="s">
        <v>87</v>
      </c>
      <c r="D12" s="302" t="s">
        <v>278</v>
      </c>
    </row>
    <row r="13" spans="1:4" ht="26.4" x14ac:dyDescent="0.25">
      <c r="A13" s="304" t="s">
        <v>279</v>
      </c>
      <c r="B13" s="302" t="s">
        <v>296</v>
      </c>
      <c r="C13" s="304" t="s">
        <v>8</v>
      </c>
      <c r="D13" s="302" t="s">
        <v>280</v>
      </c>
    </row>
    <row r="14" spans="1:4" ht="26.4" x14ac:dyDescent="0.25">
      <c r="A14" s="304" t="s">
        <v>281</v>
      </c>
      <c r="B14" s="302" t="s">
        <v>297</v>
      </c>
      <c r="C14" s="304" t="s">
        <v>282</v>
      </c>
      <c r="D14" s="302" t="s">
        <v>5</v>
      </c>
    </row>
    <row r="15" spans="1:4" ht="26.4" x14ac:dyDescent="0.25">
      <c r="A15" s="304" t="s">
        <v>294</v>
      </c>
      <c r="B15" s="302" t="s">
        <v>298</v>
      </c>
      <c r="C15" s="304" t="s">
        <v>283</v>
      </c>
      <c r="D15" s="302" t="s">
        <v>284</v>
      </c>
    </row>
    <row r="16" spans="1:4" ht="26.4" x14ac:dyDescent="0.25">
      <c r="A16" s="304" t="s">
        <v>295</v>
      </c>
      <c r="B16" s="302" t="s">
        <v>299</v>
      </c>
      <c r="C16" s="304" t="s">
        <v>285</v>
      </c>
      <c r="D16" s="302" t="s">
        <v>286</v>
      </c>
    </row>
    <row r="17" spans="1:4" ht="26.4" x14ac:dyDescent="0.25">
      <c r="A17" s="304" t="s">
        <v>287</v>
      </c>
      <c r="B17" s="302" t="s">
        <v>300</v>
      </c>
      <c r="C17" s="304" t="s">
        <v>288</v>
      </c>
      <c r="D17" s="302" t="s">
        <v>289</v>
      </c>
    </row>
    <row r="18" spans="1:4" x14ac:dyDescent="0.25">
      <c r="A18" s="303" t="s">
        <v>290</v>
      </c>
      <c r="B18" s="304" t="s">
        <v>297</v>
      </c>
      <c r="C18" s="300"/>
      <c r="D18" s="30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W32"/>
  <sheetViews>
    <sheetView workbookViewId="0">
      <selection activeCell="A33" sqref="A33"/>
    </sheetView>
  </sheetViews>
  <sheetFormatPr defaultRowHeight="13.2" x14ac:dyDescent="0.25"/>
  <cols>
    <col min="1" max="1" width="53.109375" customWidth="1"/>
    <col min="2" max="2" width="17.88671875" hidden="1" customWidth="1"/>
    <col min="3" max="4" width="0" hidden="1" customWidth="1"/>
    <col min="5" max="5" width="15.109375" hidden="1" customWidth="1"/>
    <col min="6" max="6" width="10.77734375" hidden="1" customWidth="1"/>
    <col min="7" max="7" width="21.88671875" customWidth="1"/>
    <col min="8" max="8" width="16.109375" customWidth="1"/>
    <col min="22" max="22" width="14.109375" customWidth="1"/>
  </cols>
  <sheetData>
    <row r="1" spans="1:23" x14ac:dyDescent="0.25">
      <c r="A1" t="s">
        <v>193</v>
      </c>
      <c r="B1" t="s">
        <v>192</v>
      </c>
      <c r="C1" t="s">
        <v>195</v>
      </c>
      <c r="D1" t="s">
        <v>196</v>
      </c>
      <c r="E1" t="s">
        <v>197</v>
      </c>
      <c r="F1" t="s">
        <v>198</v>
      </c>
      <c r="G1" t="s">
        <v>163</v>
      </c>
      <c r="H1" t="s">
        <v>194</v>
      </c>
    </row>
    <row r="2" spans="1:23" x14ac:dyDescent="0.25">
      <c r="A2" t="s">
        <v>224</v>
      </c>
      <c r="B2" t="s">
        <v>199</v>
      </c>
      <c r="D2" s="164">
        <v>45302</v>
      </c>
      <c r="F2">
        <v>32</v>
      </c>
      <c r="G2" t="s">
        <v>212</v>
      </c>
      <c r="H2" s="15" t="s">
        <v>223</v>
      </c>
      <c r="I2" s="15"/>
      <c r="L2" s="13"/>
      <c r="V2" s="7"/>
    </row>
    <row r="3" spans="1:23" x14ac:dyDescent="0.25">
      <c r="A3" t="s">
        <v>225</v>
      </c>
      <c r="B3" t="s">
        <v>199</v>
      </c>
      <c r="D3" s="164">
        <v>45302</v>
      </c>
      <c r="G3" t="s">
        <v>213</v>
      </c>
      <c r="H3" s="15" t="s">
        <v>222</v>
      </c>
      <c r="I3" s="15"/>
      <c r="L3" s="13"/>
      <c r="V3" s="7"/>
      <c r="W3" s="15"/>
    </row>
    <row r="4" spans="1:23" x14ac:dyDescent="0.25">
      <c r="A4" s="34" t="s">
        <v>306</v>
      </c>
      <c r="B4" t="s">
        <v>199</v>
      </c>
      <c r="D4" s="164">
        <v>45302</v>
      </c>
      <c r="G4" t="s">
        <v>214</v>
      </c>
      <c r="H4" s="15" t="s">
        <v>211</v>
      </c>
      <c r="I4" s="15"/>
      <c r="L4" s="13"/>
      <c r="V4" s="7"/>
    </row>
    <row r="5" spans="1:23" x14ac:dyDescent="0.25">
      <c r="A5" t="s">
        <v>307</v>
      </c>
      <c r="B5" t="s">
        <v>199</v>
      </c>
      <c r="D5" s="164">
        <v>45302</v>
      </c>
      <c r="G5" t="s">
        <v>215</v>
      </c>
      <c r="H5" s="15" t="s">
        <v>210</v>
      </c>
      <c r="I5" s="15"/>
      <c r="L5" s="13"/>
      <c r="V5" s="7"/>
    </row>
    <row r="6" spans="1:23" x14ac:dyDescent="0.25">
      <c r="A6" t="s">
        <v>209</v>
      </c>
      <c r="B6" t="s">
        <v>199</v>
      </c>
      <c r="D6" s="164">
        <v>45302</v>
      </c>
      <c r="G6" t="s">
        <v>216</v>
      </c>
      <c r="H6" t="s">
        <v>207</v>
      </c>
      <c r="I6" s="15"/>
      <c r="L6" s="13"/>
      <c r="M6" s="15"/>
      <c r="V6" s="7"/>
    </row>
    <row r="7" spans="1:23" x14ac:dyDescent="0.25">
      <c r="A7" t="s">
        <v>201</v>
      </c>
      <c r="B7" t="s">
        <v>200</v>
      </c>
      <c r="D7" s="164">
        <v>45303</v>
      </c>
      <c r="E7">
        <v>1</v>
      </c>
      <c r="F7">
        <v>21</v>
      </c>
      <c r="G7" t="s">
        <v>217</v>
      </c>
      <c r="H7" s="15" t="s">
        <v>208</v>
      </c>
      <c r="I7" s="15"/>
      <c r="L7" s="13"/>
      <c r="M7" s="15"/>
      <c r="V7" s="97"/>
    </row>
    <row r="8" spans="1:23" x14ac:dyDescent="0.25">
      <c r="A8" t="s">
        <v>202</v>
      </c>
      <c r="B8" t="s">
        <v>200</v>
      </c>
      <c r="D8" s="164">
        <v>45303</v>
      </c>
      <c r="E8">
        <v>1</v>
      </c>
      <c r="F8">
        <v>1</v>
      </c>
      <c r="G8" t="s">
        <v>218</v>
      </c>
      <c r="H8" s="15" t="s">
        <v>206</v>
      </c>
      <c r="I8" s="15"/>
      <c r="L8" s="7"/>
      <c r="M8" s="7"/>
      <c r="V8" s="7"/>
    </row>
    <row r="9" spans="1:23" x14ac:dyDescent="0.25">
      <c r="A9" t="s">
        <v>203</v>
      </c>
      <c r="B9" t="s">
        <v>200</v>
      </c>
      <c r="D9" s="164">
        <v>45303</v>
      </c>
      <c r="E9">
        <v>2</v>
      </c>
      <c r="F9">
        <v>2</v>
      </c>
      <c r="G9" t="s">
        <v>219</v>
      </c>
      <c r="H9" t="s">
        <v>207</v>
      </c>
      <c r="I9" s="15"/>
      <c r="L9" s="13"/>
      <c r="M9" s="7"/>
      <c r="V9" s="7"/>
    </row>
    <row r="10" spans="1:23" x14ac:dyDescent="0.25">
      <c r="A10" t="s">
        <v>204</v>
      </c>
      <c r="B10" t="s">
        <v>200</v>
      </c>
      <c r="D10" s="164">
        <v>45303</v>
      </c>
      <c r="E10">
        <v>2</v>
      </c>
      <c r="F10">
        <v>4</v>
      </c>
      <c r="G10" t="s">
        <v>220</v>
      </c>
      <c r="H10" t="s">
        <v>207</v>
      </c>
      <c r="I10" s="15"/>
      <c r="L10" s="13"/>
      <c r="M10" s="7"/>
      <c r="V10" s="7"/>
      <c r="W10" s="15"/>
    </row>
    <row r="11" spans="1:23" x14ac:dyDescent="0.25">
      <c r="A11" t="s">
        <v>205</v>
      </c>
      <c r="B11" t="s">
        <v>200</v>
      </c>
      <c r="D11" s="164">
        <v>45303</v>
      </c>
      <c r="E11">
        <v>2</v>
      </c>
      <c r="F11">
        <v>9</v>
      </c>
      <c r="G11" t="s">
        <v>221</v>
      </c>
      <c r="H11" t="s">
        <v>207</v>
      </c>
      <c r="I11" s="15"/>
      <c r="L11" s="13"/>
    </row>
    <row r="12" spans="1:23" x14ac:dyDescent="0.25">
      <c r="I12" s="15"/>
    </row>
    <row r="13" spans="1:23" x14ac:dyDescent="0.25">
      <c r="I13" s="15"/>
      <c r="L13" s="13"/>
      <c r="M13" s="7"/>
      <c r="V13" s="7"/>
    </row>
    <row r="14" spans="1:23" x14ac:dyDescent="0.25">
      <c r="A14" t="s">
        <v>322</v>
      </c>
      <c r="G14" t="s">
        <v>318</v>
      </c>
      <c r="H14" s="15" t="s">
        <v>319</v>
      </c>
      <c r="I14" s="15"/>
      <c r="L14" s="13"/>
      <c r="M14" s="15"/>
    </row>
    <row r="15" spans="1:23" x14ac:dyDescent="0.25">
      <c r="A15" t="s">
        <v>303</v>
      </c>
      <c r="G15" t="s">
        <v>235</v>
      </c>
      <c r="H15" s="15" t="s">
        <v>320</v>
      </c>
      <c r="I15" s="15"/>
      <c r="L15" s="13"/>
      <c r="M15" s="15"/>
    </row>
    <row r="16" spans="1:23" x14ac:dyDescent="0.25">
      <c r="A16" t="s">
        <v>304</v>
      </c>
      <c r="G16" t="s">
        <v>232</v>
      </c>
      <c r="H16" s="15" t="s">
        <v>321</v>
      </c>
      <c r="I16" s="15"/>
      <c r="L16" s="7"/>
      <c r="M16" s="7"/>
    </row>
    <row r="17" spans="1:12" x14ac:dyDescent="0.25">
      <c r="A17" t="s">
        <v>305</v>
      </c>
      <c r="G17" t="s">
        <v>231</v>
      </c>
      <c r="H17" s="15" t="s">
        <v>228</v>
      </c>
      <c r="I17" s="15"/>
      <c r="L17" s="13"/>
    </row>
    <row r="18" spans="1:12" x14ac:dyDescent="0.25">
      <c r="A18" t="s">
        <v>224</v>
      </c>
      <c r="G18" t="s">
        <v>212</v>
      </c>
      <c r="H18" s="15" t="s">
        <v>260</v>
      </c>
      <c r="I18" s="15"/>
    </row>
    <row r="19" spans="1:12" x14ac:dyDescent="0.25">
      <c r="A19" t="s">
        <v>225</v>
      </c>
      <c r="G19" t="s">
        <v>213</v>
      </c>
      <c r="H19" s="15" t="s">
        <v>222</v>
      </c>
      <c r="I19" s="15"/>
    </row>
    <row r="20" spans="1:12" x14ac:dyDescent="0.25">
      <c r="A20" t="s">
        <v>201</v>
      </c>
      <c r="G20" t="s">
        <v>217</v>
      </c>
      <c r="H20" s="15" t="s">
        <v>208</v>
      </c>
      <c r="I20" s="15"/>
    </row>
    <row r="21" spans="1:12" x14ac:dyDescent="0.25">
      <c r="A21" t="s">
        <v>202</v>
      </c>
      <c r="G21" t="s">
        <v>218</v>
      </c>
      <c r="H21" s="15" t="s">
        <v>236</v>
      </c>
    </row>
    <row r="22" spans="1:12" x14ac:dyDescent="0.25">
      <c r="A22" s="34" t="s">
        <v>308</v>
      </c>
      <c r="G22" t="s">
        <v>214</v>
      </c>
      <c r="H22" s="15" t="s">
        <v>323</v>
      </c>
    </row>
    <row r="23" spans="1:12" x14ac:dyDescent="0.25">
      <c r="A23" t="s">
        <v>307</v>
      </c>
      <c r="G23" t="s">
        <v>215</v>
      </c>
      <c r="H23" s="15" t="s">
        <v>263</v>
      </c>
    </row>
    <row r="24" spans="1:12" x14ac:dyDescent="0.25">
      <c r="A24" t="s">
        <v>209</v>
      </c>
      <c r="G24" t="s">
        <v>216</v>
      </c>
      <c r="H24" s="15" t="s">
        <v>226</v>
      </c>
    </row>
    <row r="25" spans="1:12" x14ac:dyDescent="0.25">
      <c r="A25" t="s">
        <v>203</v>
      </c>
      <c r="G25" t="s">
        <v>219</v>
      </c>
      <c r="H25" s="15" t="s">
        <v>240</v>
      </c>
    </row>
    <row r="26" spans="1:12" x14ac:dyDescent="0.25">
      <c r="A26" t="s">
        <v>204</v>
      </c>
      <c r="G26" t="s">
        <v>220</v>
      </c>
      <c r="H26" s="15" t="s">
        <v>241</v>
      </c>
    </row>
    <row r="27" spans="1:12" x14ac:dyDescent="0.25">
      <c r="A27" t="s">
        <v>205</v>
      </c>
      <c r="G27" t="s">
        <v>221</v>
      </c>
      <c r="H27" s="15" t="s">
        <v>251</v>
      </c>
    </row>
    <row r="28" spans="1:12" x14ac:dyDescent="0.25">
      <c r="A28" t="s">
        <v>316</v>
      </c>
      <c r="G28" t="s">
        <v>253</v>
      </c>
      <c r="H28" s="15" t="s">
        <v>254</v>
      </c>
    </row>
    <row r="29" spans="1:12" x14ac:dyDescent="0.25">
      <c r="A29" t="s">
        <v>315</v>
      </c>
      <c r="G29" s="7" t="s">
        <v>255</v>
      </c>
      <c r="H29" s="15" t="s">
        <v>324</v>
      </c>
    </row>
    <row r="30" spans="1:12" x14ac:dyDescent="0.25">
      <c r="A30" t="s">
        <v>314</v>
      </c>
      <c r="G30" s="7" t="s">
        <v>310</v>
      </c>
      <c r="H30" s="15" t="s">
        <v>261</v>
      </c>
    </row>
    <row r="31" spans="1:12" x14ac:dyDescent="0.25">
      <c r="A31" t="s">
        <v>317</v>
      </c>
      <c r="G31" s="7" t="s">
        <v>266</v>
      </c>
      <c r="H31" s="15" t="s">
        <v>309</v>
      </c>
    </row>
    <row r="32" spans="1:12" x14ac:dyDescent="0.25">
      <c r="A32" t="s">
        <v>307</v>
      </c>
      <c r="G32" s="7" t="s">
        <v>215</v>
      </c>
      <c r="H32" s="15" t="s">
        <v>263</v>
      </c>
    </row>
  </sheetData>
  <hyperlinks>
    <hyperlink ref="H8" r:id="rId1" xr:uid="{4AA03E1D-DE2B-447A-B9A1-22A783186E28}"/>
    <hyperlink ref="H7" r:id="rId2" xr:uid="{D6D522D4-F6FF-499C-A285-250D266EE177}"/>
    <hyperlink ref="H5" r:id="rId3" xr:uid="{E44BCAE4-B765-4524-AF50-CDE0EDAB500A}"/>
    <hyperlink ref="H4" r:id="rId4" xr:uid="{6853FA15-C7DC-40E0-87BC-FA24F07259BE}"/>
    <hyperlink ref="H3" r:id="rId5" xr:uid="{0BAAFDA6-2DA2-4A31-AC3D-B0B298C4377F}"/>
    <hyperlink ref="H2" r:id="rId6" xr:uid="{B7CC4292-0653-4C89-AA32-50C838AA8D90}"/>
    <hyperlink ref="H23" r:id="rId7" xr:uid="{7DED6D95-A033-4477-9C37-1BFC0C7148B4}"/>
    <hyperlink ref="H22" r:id="rId8" xr:uid="{96AAB336-F2EA-4FB6-BF8A-FC8665D39934}"/>
    <hyperlink ref="H19" r:id="rId9" xr:uid="{CB1349C9-09FF-4F57-BA35-3FC2D3CA4AEF}"/>
    <hyperlink ref="H18" r:id="rId10" xr:uid="{D61A1C41-10D5-4420-B9F1-801865D6C59D}"/>
    <hyperlink ref="H17" r:id="rId11" xr:uid="{76CB6008-E699-4D1D-BED6-C141A22F41A2}"/>
    <hyperlink ref="H16" r:id="rId12" xr:uid="{6A38F776-ED73-4150-B017-9E3B824F246F}"/>
    <hyperlink ref="H15" r:id="rId13" xr:uid="{96B84678-74DD-482F-84F6-BEE02BD2CE36}"/>
    <hyperlink ref="H20" r:id="rId14" xr:uid="{3EE16F4A-9E15-48C2-9A73-3BA00D8FCC2B}"/>
    <hyperlink ref="H21" r:id="rId15" xr:uid="{C1287E2F-E7D0-435C-8247-4A6A71F2D888}"/>
    <hyperlink ref="H24" r:id="rId16" xr:uid="{566D069D-E15B-4093-9301-A930AF82A942}"/>
    <hyperlink ref="H25" r:id="rId17" xr:uid="{4D22191F-F95F-4CA5-8F78-7A08EFA70614}"/>
    <hyperlink ref="H26" r:id="rId18" xr:uid="{53D92840-0EFA-440E-BDC9-963DDF35F4E1}"/>
    <hyperlink ref="H27" r:id="rId19" xr:uid="{90184723-EAAE-4784-8950-CB14FC735458}"/>
    <hyperlink ref="H28" r:id="rId20" xr:uid="{8EFBB08E-A278-439C-9CD2-F982DE56CC20}"/>
    <hyperlink ref="H29" r:id="rId21" xr:uid="{1210DBD0-665E-4DE0-97FE-28AA0CAF5F2F}"/>
    <hyperlink ref="H32" r:id="rId22" xr:uid="{CE74C579-0F1B-49DE-96A5-3D9417637015}"/>
    <hyperlink ref="H31" r:id="rId23" xr:uid="{E413B6C1-1214-48C3-A02F-7494A2057C94}"/>
    <hyperlink ref="H30" r:id="rId24" xr:uid="{28A97EA5-2552-411E-B227-E3C924F488D8}"/>
    <hyperlink ref="H14" r:id="rId25" xr:uid="{B1F2C68D-7EE4-4377-99B9-8D4E9E65BF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Misc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2024-01-18T16:54:09Z</dcterms:modified>
</cp:coreProperties>
</file>