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8A98576-198F-434A-8156-A6C8B6950B6D}" xr6:coauthVersionLast="47" xr6:coauthVersionMax="47" xr10:uidLastSave="{00000000-0000-0000-0000-000000000000}"/>
  <bookViews>
    <workbookView xWindow="-103" yWindow="-103" windowWidth="33120" windowHeight="18000" tabRatio="703" activeTab="4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Sheet1!$A$1:$D$29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A16" i="20"/>
  <c r="B16" i="20"/>
  <c r="E16" i="20"/>
  <c r="A17" i="20"/>
  <c r="A18" i="20" s="1"/>
  <c r="A19" i="20" s="1"/>
  <c r="A20" i="20" s="1"/>
  <c r="A21" i="20" s="1"/>
  <c r="A22" i="20" s="1"/>
  <c r="E17" i="20"/>
  <c r="E18" i="20" s="1"/>
  <c r="E19" i="20" s="1"/>
  <c r="E20" i="20" s="1"/>
  <c r="E21" i="20" s="1"/>
  <c r="E22" i="20" s="1"/>
  <c r="E23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3" i="19"/>
  <c r="E14" i="19" s="1"/>
  <c r="E15" i="19" s="1"/>
  <c r="B13" i="19"/>
  <c r="A13" i="19"/>
  <c r="A14" i="19" s="1"/>
  <c r="A15" i="19" s="1"/>
  <c r="A16" i="19" s="1"/>
  <c r="A17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6" i="19"/>
  <c r="E17" i="19" s="1"/>
  <c r="E18" i="19" s="1"/>
  <c r="E19" i="19" s="1"/>
  <c r="A18" i="19"/>
  <c r="A19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9" i="19" s="1"/>
  <c r="A10" i="19" s="1"/>
  <c r="A11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<sst xmlns="http://schemas.openxmlformats.org/spreadsheetml/2006/main" count="413" uniqueCount="203">
  <si>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</si>
  <si>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</si>
  <si>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</si>
  <si>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</si>
  <si>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</si>
  <si>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</si>
  <si>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</si>
  <si>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</si>
  <si>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</si>
  <si>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</si>
  <si>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</si>
  <si>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</si>
  <si>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</si>
  <si>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</si>
  <si>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</si>
  <si>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</si>
  <si>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</si>
  <si>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</si>
  <si>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</si>
  <si>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</si>
  <si>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</si>
  <si>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</si>
  <si>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</si>
  <si>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</si>
  <si>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</si>
  <si>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</si>
  <si>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</si>
  <si>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</si>
  <si>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</si>
  <si>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</si>
  <si>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</si>
  <si>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</si>
  <si>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</si>
  <si>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</si>
  <si>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</si>
  <si>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</si>
  <si>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</si>
  <si>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</si>
  <si>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</si>
  <si>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</si>
  <si>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</si>
  <si>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</si>
  <si>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</si>
  <si>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</si>
  <si>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</si>
  <si>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</si>
  <si>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</si>
  <si>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</si>
  <si>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</si>
  <si>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</si>
  <si>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</si>
  <si>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</si>
  <si>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</si>
  <si>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</si>
  <si>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</si>
  <si>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</si>
  <si>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</si>
  <si>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</si>
  <si>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</si>
  <si>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</si>
  <si>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</si>
  <si>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</si>
  <si>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</si>
  <si>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</si>
  <si>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</si>
  <si>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</si>
  <si>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</si>
  <si>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</si>
  <si>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</si>
  <si>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</si>
  <si>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</si>
  <si>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</si>
  <si>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</si>
  <si>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</si>
  <si>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</si>
  <si>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</si>
  <si>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</si>
  <si>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</si>
  <si>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</si>
  <si>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</si>
  <si>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</si>
  <si>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</si>
  <si>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</si>
  <si>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</si>
  <si>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</si>
  <si>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</si>
  <si>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</si>
  <si>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</si>
  <si>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</si>
  <si>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</si>
  <si>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</si>
  <si>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</si>
  <si>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</si>
  <si>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</si>
  <si>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</si>
  <si>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</si>
  <si>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</si>
  <si>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</si>
  <si>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</si>
  <si>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</si>
  <si>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</si>
  <si>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</si>
  <si>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</si>
  <si>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</si>
  <si>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</si>
  <si>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</si>
  <si>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</si>
  <si>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</si>
  <si>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</si>
  <si>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</si>
  <si>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</si>
  <si>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</si>
  <si>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</si>
  <si>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</si>
  <si>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</si>
  <si>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</si>
  <si>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</si>
  <si>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</si>
  <si>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</si>
  <si>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</si>
  <si>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</si>
  <si>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</si>
  <si>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</si>
  <si>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</si>
  <si>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</si>
  <si>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</si>
  <si>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</si>
  <si>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</si>
  <si>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</si>
  <si>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</si>
  <si>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</si>
  <si>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</si>
  <si>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</si>
  <si>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</si>
  <si>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</si>
  <si>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</si>
  <si>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</si>
  <si>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</si>
  <si>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</si>
  <si>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</si>
  <si>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</si>
  <si>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</si>
  <si>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</si>
  <si>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</si>
  <si>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</si>
  <si>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</si>
  <si>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</si>
  <si>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</si>
  <si>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</si>
  <si>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</si>
  <si>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</si>
  <si>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</si>
  <si>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</si>
  <si>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</si>
  <si>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</si>
  <si>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</si>
  <si>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</si>
  <si>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</si>
  <si>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</si>
  <si>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</si>
  <si>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</si>
  <si>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</si>
  <si>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</si>
  <si>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</si>
  <si>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</si>
  <si>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</si>
  <si>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</si>
  <si>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</si>
  <si>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</si>
  <si>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Ver</t>
  </si>
  <si>
    <t>plenary/call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</si>
  <si>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</si>
  <si>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</si>
  <si>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</si>
  <si>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</si>
  <si>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</si>
  <si>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</si>
  <si>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</si>
  <si>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</si>
  <si>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</si>
  <si>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</si>
  <si>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</si>
  <si>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</si>
  <si>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</si>
  <si>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</si>
  <si>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AM1: TG Opening; Status, review and preparation; comment resolution</t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</si>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</sst>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8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44" fillId="21" borderId="12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21" borderId="9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168" fontId="16" fillId="17" borderId="5" xfId="0" applyNumberFormat="1" applyFont="1" applyFill="1" applyBorder="1" applyAlignment="1">
      <alignment horizontal="center" vertical="center"/>
    </xf>
    <xf numFmtId="168" fontId="16" fillId="17" borderId="10" xfId="0" applyNumberFormat="1" applyFont="1" applyFill="1" applyBorder="1" applyAlignment="1">
      <alignment horizontal="center" vertical="center"/>
    </xf>
    <xf numFmtId="168" fontId="16" fillId="17" borderId="5" xfId="0" applyNumberFormat="1" applyFont="1" applyFill="1" applyBorder="1" applyAlignment="1">
      <alignment horizontal="center" vertical="center" wrapText="1"/>
    </xf>
    <xf numFmtId="168" fontId="16" fillId="17" borderId="10" xfId="0" applyNumberFormat="1" applyFont="1" applyFill="1" applyBorder="1" applyAlignment="1">
      <alignment horizontal="center" vertical="center" wrapText="1"/>
    </xf>
    <xf numFmtId="168" fontId="16" fillId="17" borderId="6" xfId="0" applyNumberFormat="1" applyFont="1" applyFill="1" applyBorder="1" applyAlignment="1">
      <alignment horizontal="center" vertical="center" wrapText="1"/>
    </xf>
    <xf numFmtId="168" fontId="16" fillId="3" borderId="6" xfId="0" applyNumberFormat="1" applyFont="1" applyFill="1" applyBorder="1" applyAlignment="1">
      <alignment horizontal="center" vertical="center" wrapText="1"/>
    </xf>
    <xf numFmtId="168" fontId="16" fillId="3" borderId="5" xfId="0" applyNumberFormat="1" applyFont="1" applyFill="1" applyBorder="1" applyAlignment="1">
      <alignment horizontal="center" vertical="center" wrapText="1"/>
    </xf>
    <xf numFmtId="168" fontId="16" fillId="3" borderId="10" xfId="0" applyNumberFormat="1" applyFont="1" applyFill="1" applyBorder="1" applyAlignment="1">
      <alignment horizontal="center" vertical="center" wrapText="1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17" t="s">
        <v>171</v>
      </c>
      <c r="B1" s="118" t="s">
        <v>172</v>
      </c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  <c r="V1" s="120"/>
      <c r="W1" s="119"/>
      <c r="X1" s="120"/>
      <c r="Y1" s="121"/>
      <c r="Z1" s="120"/>
      <c r="AA1" s="119"/>
      <c r="AB1" s="120"/>
      <c r="AC1" s="122"/>
    </row>
    <row r="2" spans="1:29" ht="22.85" customHeight="1" x14ac:dyDescent="0.55000000000000004">
      <c r="A2" s="123"/>
      <c r="B2" s="124" t="s">
        <v>173</v>
      </c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6"/>
      <c r="Z2" s="125"/>
      <c r="AA2" s="125"/>
      <c r="AB2" s="125"/>
      <c r="AC2" s="126"/>
    </row>
    <row r="3" spans="1:29" ht="12.9" customHeight="1" thickBot="1" x14ac:dyDescent="0.35">
      <c r="A3" s="123"/>
      <c r="B3" s="127" t="s">
        <v>174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28"/>
      <c r="X3" s="128"/>
      <c r="Y3" s="130"/>
      <c r="Z3" s="128"/>
      <c r="AA3" s="128" t="s">
        <v>103</v>
      </c>
      <c r="AB3" s="128"/>
      <c r="AC3" s="131"/>
    </row>
    <row r="4" spans="1:29" ht="12.45" customHeight="1" x14ac:dyDescent="0.3">
      <c r="A4" s="132" t="s">
        <v>118</v>
      </c>
      <c r="B4" s="133" t="s">
        <v>55</v>
      </c>
      <c r="C4" s="134"/>
      <c r="D4" s="135" t="s">
        <v>56</v>
      </c>
      <c r="E4" s="136"/>
      <c r="F4" s="136"/>
      <c r="G4" s="137"/>
      <c r="H4" s="135" t="s">
        <v>57</v>
      </c>
      <c r="I4" s="136"/>
      <c r="J4" s="136"/>
      <c r="K4" s="137"/>
      <c r="L4" s="135" t="s">
        <v>58</v>
      </c>
      <c r="M4" s="136"/>
      <c r="N4" s="136"/>
      <c r="O4" s="137"/>
      <c r="P4" s="135" t="s">
        <v>59</v>
      </c>
      <c r="Q4" s="136"/>
      <c r="R4" s="136"/>
      <c r="S4" s="137"/>
      <c r="T4" s="138" t="s">
        <v>89</v>
      </c>
      <c r="U4" s="139"/>
      <c r="V4" s="140"/>
      <c r="W4" s="138" t="s">
        <v>119</v>
      </c>
      <c r="X4" s="139"/>
      <c r="Y4" s="140"/>
      <c r="Z4" s="141" t="s">
        <v>120</v>
      </c>
      <c r="AA4" s="142"/>
      <c r="AB4" s="142"/>
      <c r="AC4" s="143"/>
    </row>
    <row r="5" spans="1:29" ht="12.9" customHeight="1" thickBot="1" x14ac:dyDescent="0.35">
      <c r="A5" s="144"/>
      <c r="B5" s="145">
        <f>DATE(2024,1,14)</f>
        <v>45305</v>
      </c>
      <c r="C5" s="146"/>
      <c r="D5" s="147">
        <f>B5+1</f>
        <v>45306</v>
      </c>
      <c r="E5" s="147"/>
      <c r="F5" s="147"/>
      <c r="G5" s="148"/>
      <c r="H5" s="149">
        <f>D5+1</f>
        <v>45307</v>
      </c>
      <c r="I5" s="147"/>
      <c r="J5" s="147"/>
      <c r="K5" s="148"/>
      <c r="L5" s="149">
        <f>H5+1</f>
        <v>45308</v>
      </c>
      <c r="M5" s="147"/>
      <c r="N5" s="147"/>
      <c r="O5" s="148"/>
      <c r="P5" s="149">
        <f>L5+1</f>
        <v>45309</v>
      </c>
      <c r="Q5" s="147"/>
      <c r="R5" s="147"/>
      <c r="S5" s="148"/>
      <c r="T5" s="150">
        <f>P5+1</f>
        <v>45310</v>
      </c>
      <c r="U5" s="151"/>
      <c r="V5" s="152"/>
      <c r="W5" s="150">
        <f>T5+1</f>
        <v>45311</v>
      </c>
      <c r="X5" s="151"/>
      <c r="Y5" s="152"/>
      <c r="Z5" s="153"/>
      <c r="AA5" s="154"/>
      <c r="AB5" s="154"/>
      <c r="AC5" s="155"/>
    </row>
    <row r="6" spans="1:29" ht="29.6" thickBot="1" x14ac:dyDescent="0.35">
      <c r="A6" s="156"/>
      <c r="B6" s="109" t="s">
        <v>62</v>
      </c>
      <c r="C6" s="110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57"/>
      <c r="U6" s="158"/>
      <c r="V6" s="159"/>
      <c r="W6" s="157"/>
      <c r="X6" s="158"/>
      <c r="Y6" s="159"/>
      <c r="Z6" s="160" t="s">
        <v>88</v>
      </c>
      <c r="AA6" s="161" t="s">
        <v>8</v>
      </c>
      <c r="AB6" s="161" t="s">
        <v>5</v>
      </c>
      <c r="AC6" s="162" t="s">
        <v>6</v>
      </c>
    </row>
    <row r="7" spans="1:29" ht="15.45" customHeight="1" x14ac:dyDescent="0.4">
      <c r="A7" s="163" t="s">
        <v>25</v>
      </c>
      <c r="B7" s="158"/>
      <c r="C7" s="159"/>
      <c r="D7" s="164" t="s">
        <v>26</v>
      </c>
      <c r="E7" s="164"/>
      <c r="F7" s="164"/>
      <c r="G7" s="165"/>
      <c r="H7" s="166" t="s">
        <v>26</v>
      </c>
      <c r="I7" s="164"/>
      <c r="J7" s="164"/>
      <c r="K7" s="165"/>
      <c r="L7" s="166" t="s">
        <v>26</v>
      </c>
      <c r="M7" s="164"/>
      <c r="N7" s="164"/>
      <c r="O7" s="165"/>
      <c r="P7" s="166" t="s">
        <v>26</v>
      </c>
      <c r="Q7" s="164"/>
      <c r="R7" s="164"/>
      <c r="S7" s="165"/>
      <c r="T7" s="157"/>
      <c r="U7" s="158"/>
      <c r="V7" s="159"/>
      <c r="W7" s="157"/>
      <c r="X7" s="158"/>
      <c r="Y7" s="159"/>
      <c r="Z7" s="167">
        <v>0.16666666666666666</v>
      </c>
      <c r="AA7" s="168">
        <f>Z7+3/24</f>
        <v>0.29166666666666663</v>
      </c>
      <c r="AB7" s="169">
        <f>Z7+8/24</f>
        <v>0.5</v>
      </c>
      <c r="AC7" s="170">
        <f>Z7+17/24</f>
        <v>0.875</v>
      </c>
    </row>
    <row r="8" spans="1:29" ht="15.9" thickBot="1" x14ac:dyDescent="0.45">
      <c r="A8" s="171" t="s">
        <v>27</v>
      </c>
      <c r="B8" s="158"/>
      <c r="C8" s="159"/>
      <c r="D8" s="172"/>
      <c r="E8" s="172"/>
      <c r="F8" s="172"/>
      <c r="G8" s="173"/>
      <c r="H8" s="174"/>
      <c r="I8" s="172"/>
      <c r="J8" s="172"/>
      <c r="K8" s="173"/>
      <c r="L8" s="174"/>
      <c r="M8" s="172"/>
      <c r="N8" s="172"/>
      <c r="O8" s="173"/>
      <c r="P8" s="174"/>
      <c r="Q8" s="172"/>
      <c r="R8" s="172"/>
      <c r="S8" s="173"/>
      <c r="T8" s="157"/>
      <c r="U8" s="158"/>
      <c r="V8" s="159"/>
      <c r="W8" s="157"/>
      <c r="X8" s="158"/>
      <c r="Y8" s="159"/>
      <c r="Z8" s="175">
        <f>Z7+0.5/24</f>
        <v>0.1875</v>
      </c>
      <c r="AA8" s="176">
        <f>Z8+3/24</f>
        <v>0.3125</v>
      </c>
      <c r="AB8" s="177">
        <f>Z8+8/24</f>
        <v>0.52083333333333326</v>
      </c>
      <c r="AC8" s="178">
        <f>Z8+17/24</f>
        <v>0.89583333333333337</v>
      </c>
    </row>
    <row r="9" spans="1:29" ht="15.45" customHeight="1" x14ac:dyDescent="0.4">
      <c r="A9" s="179" t="s">
        <v>28</v>
      </c>
      <c r="B9" s="158"/>
      <c r="C9" s="159"/>
      <c r="D9" s="180" t="s">
        <v>175</v>
      </c>
      <c r="E9" s="181"/>
      <c r="F9" s="181"/>
      <c r="G9" s="182"/>
      <c r="H9" s="183" t="s">
        <v>51</v>
      </c>
      <c r="I9" s="184" t="s">
        <v>54</v>
      </c>
      <c r="J9" s="185"/>
      <c r="K9" s="186" t="s">
        <v>176</v>
      </c>
      <c r="L9" s="187" t="s">
        <v>66</v>
      </c>
      <c r="M9" s="188"/>
      <c r="N9" s="188"/>
      <c r="O9" s="189"/>
      <c r="P9" s="183" t="s">
        <v>51</v>
      </c>
      <c r="Q9" s="184" t="s">
        <v>54</v>
      </c>
      <c r="R9" s="190" t="s">
        <v>41</v>
      </c>
      <c r="S9" s="191" t="s">
        <v>90</v>
      </c>
      <c r="T9" s="157"/>
      <c r="U9" s="158"/>
      <c r="V9" s="159"/>
      <c r="W9" s="157"/>
      <c r="X9" s="158"/>
      <c r="Y9" s="159"/>
      <c r="Z9" s="175">
        <f t="shared" ref="Z9:Z38" si="0">Z8+0.5/24</f>
        <v>0.20833333333333334</v>
      </c>
      <c r="AA9" s="176">
        <f t="shared" ref="AA9:AA38" si="1">Z9+3/24</f>
        <v>0.33333333333333337</v>
      </c>
      <c r="AB9" s="177">
        <f t="shared" ref="AB9:AB38" si="2">Z9+8/24</f>
        <v>0.54166666666666663</v>
      </c>
      <c r="AC9" s="178">
        <f t="shared" ref="AC9:AC38" si="3">Z9+17/24</f>
        <v>0.91666666666666674</v>
      </c>
    </row>
    <row r="10" spans="1:29" ht="15.9" thickBot="1" x14ac:dyDescent="0.45">
      <c r="A10" s="179" t="s">
        <v>29</v>
      </c>
      <c r="B10" s="158"/>
      <c r="C10" s="159"/>
      <c r="D10" s="192"/>
      <c r="E10" s="193"/>
      <c r="F10" s="193"/>
      <c r="G10" s="194"/>
      <c r="H10" s="195"/>
      <c r="I10" s="196"/>
      <c r="J10" s="197"/>
      <c r="K10" s="198"/>
      <c r="L10" s="199"/>
      <c r="M10" s="200"/>
      <c r="N10" s="200"/>
      <c r="O10" s="201"/>
      <c r="P10" s="195"/>
      <c r="Q10" s="196"/>
      <c r="R10" s="202"/>
      <c r="S10" s="203"/>
      <c r="T10" s="157"/>
      <c r="U10" s="158"/>
      <c r="V10" s="159"/>
      <c r="W10" s="157"/>
      <c r="X10" s="158"/>
      <c r="Y10" s="159"/>
      <c r="Z10" s="175">
        <f t="shared" si="0"/>
        <v>0.22916666666666669</v>
      </c>
      <c r="AA10" s="176">
        <f t="shared" si="1"/>
        <v>0.35416666666666669</v>
      </c>
      <c r="AB10" s="177">
        <f t="shared" si="2"/>
        <v>0.5625</v>
      </c>
      <c r="AC10" s="178">
        <f t="shared" si="3"/>
        <v>0.9375</v>
      </c>
    </row>
    <row r="11" spans="1:29" ht="15.45" customHeight="1" x14ac:dyDescent="0.4">
      <c r="A11" s="179" t="s">
        <v>30</v>
      </c>
      <c r="B11" s="158"/>
      <c r="C11" s="159"/>
      <c r="D11" s="204" t="s">
        <v>81</v>
      </c>
      <c r="E11" s="205"/>
      <c r="F11" s="205"/>
      <c r="G11" s="206"/>
      <c r="H11" s="195"/>
      <c r="I11" s="196"/>
      <c r="J11" s="197"/>
      <c r="K11" s="198"/>
      <c r="L11" s="183" t="s">
        <v>51</v>
      </c>
      <c r="M11" s="184" t="s">
        <v>54</v>
      </c>
      <c r="N11" s="190" t="s">
        <v>41</v>
      </c>
      <c r="O11" s="186" t="s">
        <v>177</v>
      </c>
      <c r="P11" s="195"/>
      <c r="Q11" s="196"/>
      <c r="R11" s="202"/>
      <c r="S11" s="203"/>
      <c r="T11" s="157"/>
      <c r="U11" s="158"/>
      <c r="V11" s="159"/>
      <c r="W11" s="157"/>
      <c r="X11" s="158"/>
      <c r="Y11" s="159"/>
      <c r="Z11" s="207">
        <f t="shared" si="0"/>
        <v>0.25</v>
      </c>
      <c r="AA11" s="176">
        <f t="shared" si="1"/>
        <v>0.375</v>
      </c>
      <c r="AB11" s="177">
        <f t="shared" si="2"/>
        <v>0.58333333333333326</v>
      </c>
      <c r="AC11" s="178">
        <f t="shared" si="3"/>
        <v>0.95833333333333337</v>
      </c>
    </row>
    <row r="12" spans="1:29" ht="15.9" thickBot="1" x14ac:dyDescent="0.45">
      <c r="A12" s="179" t="s">
        <v>31</v>
      </c>
      <c r="B12" s="158"/>
      <c r="C12" s="159"/>
      <c r="D12" s="208"/>
      <c r="E12" s="209"/>
      <c r="F12" s="209"/>
      <c r="G12" s="210"/>
      <c r="H12" s="211"/>
      <c r="I12" s="212"/>
      <c r="J12" s="213"/>
      <c r="K12" s="214"/>
      <c r="L12" s="211"/>
      <c r="M12" s="212"/>
      <c r="N12" s="215"/>
      <c r="O12" s="214"/>
      <c r="P12" s="211"/>
      <c r="Q12" s="212"/>
      <c r="R12" s="215"/>
      <c r="S12" s="216"/>
      <c r="T12" s="157"/>
      <c r="U12" s="158"/>
      <c r="V12" s="159"/>
      <c r="W12" s="157"/>
      <c r="X12" s="158"/>
      <c r="Y12" s="159"/>
      <c r="Z12" s="207">
        <f t="shared" si="0"/>
        <v>0.27083333333333331</v>
      </c>
      <c r="AA12" s="176">
        <f t="shared" si="1"/>
        <v>0.39583333333333331</v>
      </c>
      <c r="AB12" s="177">
        <f t="shared" si="2"/>
        <v>0.60416666666666663</v>
      </c>
      <c r="AC12" s="178">
        <f t="shared" si="3"/>
        <v>0.97916666666666674</v>
      </c>
    </row>
    <row r="13" spans="1:29" ht="15.9" thickBot="1" x14ac:dyDescent="0.45">
      <c r="A13" s="217" t="s">
        <v>32</v>
      </c>
      <c r="B13" s="158"/>
      <c r="C13" s="159"/>
      <c r="D13" s="218" t="s">
        <v>33</v>
      </c>
      <c r="E13" s="218"/>
      <c r="F13" s="218"/>
      <c r="G13" s="219"/>
      <c r="H13" s="220" t="s">
        <v>33</v>
      </c>
      <c r="I13" s="218"/>
      <c r="J13" s="218"/>
      <c r="K13" s="219"/>
      <c r="L13" s="220" t="s">
        <v>33</v>
      </c>
      <c r="M13" s="218"/>
      <c r="N13" s="218"/>
      <c r="O13" s="219"/>
      <c r="P13" s="220" t="s">
        <v>33</v>
      </c>
      <c r="Q13" s="218"/>
      <c r="R13" s="218"/>
      <c r="S13" s="219"/>
      <c r="T13" s="157"/>
      <c r="U13" s="158"/>
      <c r="V13" s="159"/>
      <c r="W13" s="157"/>
      <c r="X13" s="158"/>
      <c r="Y13" s="159"/>
      <c r="Z13" s="207">
        <f t="shared" si="0"/>
        <v>0.29166666666666663</v>
      </c>
      <c r="AA13" s="176">
        <f t="shared" si="1"/>
        <v>0.41666666666666663</v>
      </c>
      <c r="AB13" s="177">
        <f t="shared" si="2"/>
        <v>0.625</v>
      </c>
      <c r="AC13" s="221">
        <f t="shared" si="3"/>
        <v>1</v>
      </c>
    </row>
    <row r="14" spans="1:29" ht="15.9" customHeight="1" x14ac:dyDescent="0.4">
      <c r="A14" s="222" t="s">
        <v>34</v>
      </c>
      <c r="B14" s="158"/>
      <c r="C14" s="159"/>
      <c r="D14" s="183" t="s">
        <v>51</v>
      </c>
      <c r="E14" s="184" t="s">
        <v>54</v>
      </c>
      <c r="F14" s="223" t="s">
        <v>178</v>
      </c>
      <c r="G14" s="185"/>
      <c r="H14" s="224" t="s">
        <v>179</v>
      </c>
      <c r="I14" s="185"/>
      <c r="J14" s="225" t="s">
        <v>115</v>
      </c>
      <c r="K14" s="191" t="s">
        <v>90</v>
      </c>
      <c r="L14" s="226" t="s">
        <v>82</v>
      </c>
      <c r="M14" s="227"/>
      <c r="N14" s="227"/>
      <c r="O14" s="228"/>
      <c r="P14" s="183" t="s">
        <v>51</v>
      </c>
      <c r="Q14" s="229" t="s">
        <v>53</v>
      </c>
      <c r="R14" s="225" t="s">
        <v>115</v>
      </c>
      <c r="S14" s="191" t="s">
        <v>95</v>
      </c>
      <c r="T14" s="157"/>
      <c r="U14" s="158"/>
      <c r="V14" s="159"/>
      <c r="W14" s="157"/>
      <c r="X14" s="158"/>
      <c r="Y14" s="159"/>
      <c r="Z14" s="207">
        <f t="shared" si="0"/>
        <v>0.31249999999999994</v>
      </c>
      <c r="AA14" s="176">
        <f t="shared" si="1"/>
        <v>0.43749999999999994</v>
      </c>
      <c r="AB14" s="177">
        <f t="shared" si="2"/>
        <v>0.64583333333333326</v>
      </c>
      <c r="AC14" s="221">
        <f t="shared" si="3"/>
        <v>1.0208333333333333</v>
      </c>
    </row>
    <row r="15" spans="1:29" ht="15.9" thickBot="1" x14ac:dyDescent="0.45">
      <c r="A15" s="222" t="s">
        <v>35</v>
      </c>
      <c r="B15" s="158"/>
      <c r="C15" s="159"/>
      <c r="D15" s="195"/>
      <c r="E15" s="196"/>
      <c r="F15" s="230"/>
      <c r="G15" s="197"/>
      <c r="H15" s="231"/>
      <c r="I15" s="197"/>
      <c r="J15" s="232"/>
      <c r="K15" s="203"/>
      <c r="L15" s="199"/>
      <c r="M15" s="200"/>
      <c r="N15" s="200"/>
      <c r="O15" s="201"/>
      <c r="P15" s="195"/>
      <c r="Q15" s="233"/>
      <c r="R15" s="232"/>
      <c r="S15" s="203"/>
      <c r="T15" s="157"/>
      <c r="U15" s="158"/>
      <c r="V15" s="159"/>
      <c r="W15" s="157"/>
      <c r="X15" s="158"/>
      <c r="Y15" s="159"/>
      <c r="Z15" s="207">
        <f t="shared" si="0"/>
        <v>0.33333333333333326</v>
      </c>
      <c r="AA15" s="176">
        <f t="shared" si="1"/>
        <v>0.45833333333333326</v>
      </c>
      <c r="AB15" s="177">
        <f t="shared" si="2"/>
        <v>0.66666666666666652</v>
      </c>
      <c r="AC15" s="221">
        <f t="shared" si="3"/>
        <v>1.0416666666666665</v>
      </c>
    </row>
    <row r="16" spans="1:29" ht="15.45" customHeight="1" x14ac:dyDescent="0.4">
      <c r="A16" s="222" t="s">
        <v>36</v>
      </c>
      <c r="B16" s="158"/>
      <c r="C16" s="159"/>
      <c r="D16" s="195"/>
      <c r="E16" s="196"/>
      <c r="F16" s="230"/>
      <c r="G16" s="197"/>
      <c r="H16" s="231"/>
      <c r="I16" s="197"/>
      <c r="J16" s="232"/>
      <c r="K16" s="203"/>
      <c r="L16" s="226" t="s">
        <v>67</v>
      </c>
      <c r="M16" s="227"/>
      <c r="N16" s="227"/>
      <c r="O16" s="228"/>
      <c r="P16" s="195"/>
      <c r="Q16" s="233"/>
      <c r="R16" s="232"/>
      <c r="S16" s="203"/>
      <c r="T16" s="157"/>
      <c r="U16" s="158"/>
      <c r="V16" s="159"/>
      <c r="W16" s="157"/>
      <c r="X16" s="158"/>
      <c r="Y16" s="159"/>
      <c r="Z16" s="207">
        <f t="shared" si="0"/>
        <v>0.35416666666666657</v>
      </c>
      <c r="AA16" s="176">
        <f t="shared" si="1"/>
        <v>0.47916666666666657</v>
      </c>
      <c r="AB16" s="177">
        <f t="shared" si="2"/>
        <v>0.68749999999999989</v>
      </c>
      <c r="AC16" s="221">
        <f t="shared" si="3"/>
        <v>1.0625</v>
      </c>
    </row>
    <row r="17" spans="1:29" ht="15.9" thickBot="1" x14ac:dyDescent="0.45">
      <c r="A17" s="222" t="s">
        <v>37</v>
      </c>
      <c r="B17" s="158"/>
      <c r="C17" s="159"/>
      <c r="D17" s="211"/>
      <c r="E17" s="212"/>
      <c r="F17" s="234"/>
      <c r="G17" s="213"/>
      <c r="H17" s="235"/>
      <c r="I17" s="213"/>
      <c r="J17" s="236"/>
      <c r="K17" s="216"/>
      <c r="L17" s="199"/>
      <c r="M17" s="200"/>
      <c r="N17" s="200"/>
      <c r="O17" s="201"/>
      <c r="P17" s="211"/>
      <c r="Q17" s="237"/>
      <c r="R17" s="236"/>
      <c r="S17" s="216"/>
      <c r="T17" s="157"/>
      <c r="U17" s="158"/>
      <c r="V17" s="159"/>
      <c r="W17" s="157"/>
      <c r="X17" s="158"/>
      <c r="Y17" s="159"/>
      <c r="Z17" s="207">
        <f t="shared" si="0"/>
        <v>0.37499999999999989</v>
      </c>
      <c r="AA17" s="176">
        <f t="shared" si="1"/>
        <v>0.49999999999999989</v>
      </c>
      <c r="AB17" s="177">
        <f t="shared" si="2"/>
        <v>0.70833333333333326</v>
      </c>
      <c r="AC17" s="221">
        <f t="shared" si="3"/>
        <v>1.0833333333333333</v>
      </c>
    </row>
    <row r="18" spans="1:29" ht="15.45" x14ac:dyDescent="0.4">
      <c r="A18" s="171" t="s">
        <v>38</v>
      </c>
      <c r="B18" s="158"/>
      <c r="C18" s="159"/>
      <c r="D18" s="164" t="s">
        <v>93</v>
      </c>
      <c r="E18" s="164"/>
      <c r="F18" s="164"/>
      <c r="G18" s="165"/>
      <c r="H18" s="164" t="s">
        <v>93</v>
      </c>
      <c r="I18" s="164"/>
      <c r="J18" s="164"/>
      <c r="K18" s="165"/>
      <c r="L18" s="164" t="s">
        <v>93</v>
      </c>
      <c r="M18" s="164"/>
      <c r="N18" s="164"/>
      <c r="O18" s="165"/>
      <c r="P18" s="164" t="s">
        <v>93</v>
      </c>
      <c r="Q18" s="164"/>
      <c r="R18" s="164"/>
      <c r="S18" s="165"/>
      <c r="T18" s="157"/>
      <c r="U18" s="158"/>
      <c r="V18" s="159"/>
      <c r="W18" s="157"/>
      <c r="X18" s="158"/>
      <c r="Y18" s="159"/>
      <c r="Z18" s="207">
        <f t="shared" si="0"/>
        <v>0.3958333333333332</v>
      </c>
      <c r="AA18" s="176">
        <f t="shared" si="1"/>
        <v>0.52083333333333326</v>
      </c>
      <c r="AB18" s="177">
        <f t="shared" si="2"/>
        <v>0.72916666666666652</v>
      </c>
      <c r="AC18" s="221">
        <f t="shared" si="3"/>
        <v>1.1041666666666665</v>
      </c>
    </row>
    <row r="19" spans="1:29" ht="15.9" customHeight="1" thickBot="1" x14ac:dyDescent="0.45">
      <c r="A19" s="171" t="s">
        <v>39</v>
      </c>
      <c r="B19" s="158"/>
      <c r="C19" s="159"/>
      <c r="D19" s="172"/>
      <c r="E19" s="172"/>
      <c r="F19" s="172"/>
      <c r="G19" s="173"/>
      <c r="H19" s="172"/>
      <c r="I19" s="172"/>
      <c r="J19" s="172"/>
      <c r="K19" s="173"/>
      <c r="L19" s="172"/>
      <c r="M19" s="172"/>
      <c r="N19" s="172"/>
      <c r="O19" s="173"/>
      <c r="P19" s="172"/>
      <c r="Q19" s="172"/>
      <c r="R19" s="172"/>
      <c r="S19" s="173"/>
      <c r="T19" s="157"/>
      <c r="U19" s="158"/>
      <c r="V19" s="159"/>
      <c r="W19" s="157"/>
      <c r="X19" s="158"/>
      <c r="Y19" s="159"/>
      <c r="Z19" s="207">
        <f t="shared" si="0"/>
        <v>0.41666666666666652</v>
      </c>
      <c r="AA19" s="176">
        <f t="shared" si="1"/>
        <v>0.54166666666666652</v>
      </c>
      <c r="AB19" s="177">
        <f t="shared" si="2"/>
        <v>0.74999999999999978</v>
      </c>
      <c r="AC19" s="221">
        <f t="shared" si="3"/>
        <v>1.125</v>
      </c>
    </row>
    <row r="20" spans="1:29" ht="15.9" customHeight="1" thickBot="1" x14ac:dyDescent="0.45">
      <c r="A20" s="222" t="s">
        <v>40</v>
      </c>
      <c r="B20" s="158"/>
      <c r="C20" s="159"/>
      <c r="D20" s="224" t="s">
        <v>179</v>
      </c>
      <c r="E20" s="185"/>
      <c r="F20" s="185"/>
      <c r="G20" s="191" t="s">
        <v>95</v>
      </c>
      <c r="H20" s="185"/>
      <c r="I20" s="229" t="s">
        <v>53</v>
      </c>
      <c r="J20" s="238" t="s">
        <v>91</v>
      </c>
      <c r="K20" s="191" t="s">
        <v>90</v>
      </c>
      <c r="L20" s="224" t="s">
        <v>179</v>
      </c>
      <c r="M20" s="229" t="s">
        <v>53</v>
      </c>
      <c r="N20" s="185"/>
      <c r="O20" s="191" t="s">
        <v>90</v>
      </c>
      <c r="P20" s="224" t="s">
        <v>179</v>
      </c>
      <c r="Q20" s="229" t="s">
        <v>53</v>
      </c>
      <c r="R20" s="190" t="s">
        <v>41</v>
      </c>
      <c r="S20" s="185"/>
      <c r="T20" s="157"/>
      <c r="U20" s="158"/>
      <c r="V20" s="159"/>
      <c r="W20" s="157"/>
      <c r="X20" s="158"/>
      <c r="Y20" s="159"/>
      <c r="Z20" s="207">
        <f t="shared" si="0"/>
        <v>0.43749999999999983</v>
      </c>
      <c r="AA20" s="176">
        <f t="shared" si="1"/>
        <v>0.56249999999999978</v>
      </c>
      <c r="AB20" s="177">
        <f t="shared" si="2"/>
        <v>0.77083333333333315</v>
      </c>
      <c r="AC20" s="221">
        <f t="shared" si="3"/>
        <v>1.1458333333333333</v>
      </c>
    </row>
    <row r="21" spans="1:29" ht="15.45" customHeight="1" x14ac:dyDescent="0.4">
      <c r="A21" s="222" t="s">
        <v>42</v>
      </c>
      <c r="B21" s="239" t="s">
        <v>116</v>
      </c>
      <c r="C21" s="240"/>
      <c r="D21" s="231"/>
      <c r="E21" s="197"/>
      <c r="F21" s="197"/>
      <c r="G21" s="203"/>
      <c r="H21" s="197"/>
      <c r="I21" s="233"/>
      <c r="J21" s="241"/>
      <c r="K21" s="203"/>
      <c r="L21" s="231"/>
      <c r="M21" s="233"/>
      <c r="N21" s="197"/>
      <c r="O21" s="203"/>
      <c r="P21" s="231"/>
      <c r="Q21" s="233"/>
      <c r="R21" s="202"/>
      <c r="S21" s="197"/>
      <c r="T21" s="157"/>
      <c r="U21" s="158"/>
      <c r="V21" s="159"/>
      <c r="W21" s="157"/>
      <c r="X21" s="158"/>
      <c r="Y21" s="159"/>
      <c r="Z21" s="207">
        <f t="shared" si="0"/>
        <v>0.45833333333333315</v>
      </c>
      <c r="AA21" s="176">
        <f t="shared" si="1"/>
        <v>0.58333333333333315</v>
      </c>
      <c r="AB21" s="177">
        <f t="shared" si="2"/>
        <v>0.79166666666666652</v>
      </c>
      <c r="AC21" s="221">
        <f t="shared" si="3"/>
        <v>1.1666666666666665</v>
      </c>
    </row>
    <row r="22" spans="1:29" ht="15.9" thickBot="1" x14ac:dyDescent="0.45">
      <c r="A22" s="222" t="s">
        <v>43</v>
      </c>
      <c r="B22" s="242"/>
      <c r="C22" s="243"/>
      <c r="D22" s="231"/>
      <c r="E22" s="197"/>
      <c r="F22" s="197"/>
      <c r="G22" s="203"/>
      <c r="H22" s="197"/>
      <c r="I22" s="233"/>
      <c r="J22" s="241"/>
      <c r="K22" s="203"/>
      <c r="L22" s="231"/>
      <c r="M22" s="233"/>
      <c r="N22" s="197"/>
      <c r="O22" s="203"/>
      <c r="P22" s="231"/>
      <c r="Q22" s="233"/>
      <c r="R22" s="202"/>
      <c r="S22" s="197"/>
      <c r="T22" s="157"/>
      <c r="U22" s="158"/>
      <c r="V22" s="159"/>
      <c r="W22" s="157"/>
      <c r="X22" s="158"/>
      <c r="Y22" s="159"/>
      <c r="Z22" s="207">
        <f t="shared" si="0"/>
        <v>0.47916666666666646</v>
      </c>
      <c r="AA22" s="176">
        <f t="shared" si="1"/>
        <v>0.60416666666666652</v>
      </c>
      <c r="AB22" s="177">
        <f t="shared" si="2"/>
        <v>0.81249999999999978</v>
      </c>
      <c r="AC22" s="221">
        <f t="shared" si="3"/>
        <v>1.1874999999999998</v>
      </c>
    </row>
    <row r="23" spans="1:29" ht="15.9" thickBot="1" x14ac:dyDescent="0.45">
      <c r="A23" s="222" t="s">
        <v>44</v>
      </c>
      <c r="B23" s="158"/>
      <c r="C23" s="159"/>
      <c r="D23" s="235"/>
      <c r="E23" s="213"/>
      <c r="F23" s="213"/>
      <c r="G23" s="216"/>
      <c r="H23" s="213"/>
      <c r="I23" s="237"/>
      <c r="J23" s="244"/>
      <c r="K23" s="216"/>
      <c r="L23" s="235"/>
      <c r="M23" s="237"/>
      <c r="N23" s="213"/>
      <c r="O23" s="216"/>
      <c r="P23" s="235"/>
      <c r="Q23" s="237"/>
      <c r="R23" s="215"/>
      <c r="S23" s="213"/>
      <c r="T23" s="157"/>
      <c r="U23" s="158"/>
      <c r="V23" s="159"/>
      <c r="W23" s="157"/>
      <c r="X23" s="158"/>
      <c r="Y23" s="159"/>
      <c r="Z23" s="207">
        <f t="shared" si="0"/>
        <v>0.49999999999999978</v>
      </c>
      <c r="AA23" s="176">
        <f t="shared" si="1"/>
        <v>0.62499999999999978</v>
      </c>
      <c r="AB23" s="177">
        <f t="shared" si="2"/>
        <v>0.83333333333333304</v>
      </c>
      <c r="AC23" s="221">
        <f t="shared" si="3"/>
        <v>1.208333333333333</v>
      </c>
    </row>
    <row r="24" spans="1:29" ht="15.9" thickBot="1" x14ac:dyDescent="0.45">
      <c r="A24" s="217" t="s">
        <v>45</v>
      </c>
      <c r="B24" s="158"/>
      <c r="C24" s="159"/>
      <c r="D24" s="220" t="s">
        <v>33</v>
      </c>
      <c r="E24" s="218"/>
      <c r="F24" s="218"/>
      <c r="G24" s="219"/>
      <c r="H24" s="220" t="s">
        <v>33</v>
      </c>
      <c r="I24" s="218"/>
      <c r="J24" s="218"/>
      <c r="K24" s="219"/>
      <c r="L24" s="220" t="s">
        <v>33</v>
      </c>
      <c r="M24" s="218"/>
      <c r="N24" s="218"/>
      <c r="O24" s="219"/>
      <c r="P24" s="220" t="s">
        <v>33</v>
      </c>
      <c r="Q24" s="218"/>
      <c r="R24" s="218"/>
      <c r="S24" s="219"/>
      <c r="T24" s="157"/>
      <c r="U24" s="158"/>
      <c r="V24" s="159"/>
      <c r="W24" s="157"/>
      <c r="X24" s="158"/>
      <c r="Y24" s="159"/>
      <c r="Z24" s="207">
        <f t="shared" si="0"/>
        <v>0.52083333333333315</v>
      </c>
      <c r="AA24" s="176">
        <f t="shared" si="1"/>
        <v>0.64583333333333315</v>
      </c>
      <c r="AB24" s="177">
        <f t="shared" si="2"/>
        <v>0.85416666666666652</v>
      </c>
      <c r="AC24" s="221">
        <f t="shared" si="3"/>
        <v>1.2291666666666665</v>
      </c>
    </row>
    <row r="25" spans="1:29" ht="15.45" customHeight="1" x14ac:dyDescent="0.4">
      <c r="A25" s="179" t="s">
        <v>46</v>
      </c>
      <c r="B25" s="103" t="s">
        <v>121</v>
      </c>
      <c r="C25" s="104"/>
      <c r="D25" s="183" t="s">
        <v>51</v>
      </c>
      <c r="E25" s="245" t="s">
        <v>122</v>
      </c>
      <c r="F25" s="185"/>
      <c r="G25" s="191" t="s">
        <v>90</v>
      </c>
      <c r="H25" s="183" t="s">
        <v>51</v>
      </c>
      <c r="I25" s="246" t="s">
        <v>180</v>
      </c>
      <c r="J25" s="223" t="s">
        <v>178</v>
      </c>
      <c r="K25" s="191" t="s">
        <v>90</v>
      </c>
      <c r="L25" s="183" t="s">
        <v>51</v>
      </c>
      <c r="M25" s="245" t="s">
        <v>122</v>
      </c>
      <c r="N25" s="185"/>
      <c r="O25" s="191" t="s">
        <v>90</v>
      </c>
      <c r="P25" s="226" t="s">
        <v>83</v>
      </c>
      <c r="Q25" s="227"/>
      <c r="R25" s="227"/>
      <c r="S25" s="228"/>
      <c r="T25" s="157"/>
      <c r="U25" s="158"/>
      <c r="V25" s="159"/>
      <c r="W25" s="157"/>
      <c r="X25" s="158"/>
      <c r="Y25" s="159"/>
      <c r="Z25" s="207">
        <f t="shared" si="0"/>
        <v>0.54166666666666652</v>
      </c>
      <c r="AA25" s="176">
        <f t="shared" si="1"/>
        <v>0.66666666666666652</v>
      </c>
      <c r="AB25" s="177">
        <f t="shared" si="2"/>
        <v>0.87499999999999978</v>
      </c>
      <c r="AC25" s="178">
        <f t="shared" si="3"/>
        <v>1.25</v>
      </c>
    </row>
    <row r="26" spans="1:29" ht="15.45" x14ac:dyDescent="0.4">
      <c r="A26" s="222" t="s">
        <v>47</v>
      </c>
      <c r="B26" s="105"/>
      <c r="C26" s="106"/>
      <c r="D26" s="195"/>
      <c r="E26" s="247"/>
      <c r="F26" s="197"/>
      <c r="G26" s="203"/>
      <c r="H26" s="195"/>
      <c r="I26" s="248"/>
      <c r="J26" s="230"/>
      <c r="K26" s="203"/>
      <c r="L26" s="195"/>
      <c r="M26" s="247"/>
      <c r="N26" s="197"/>
      <c r="O26" s="203"/>
      <c r="P26" s="187"/>
      <c r="Q26" s="188"/>
      <c r="R26" s="188"/>
      <c r="S26" s="189"/>
      <c r="T26" s="157"/>
      <c r="U26" s="158"/>
      <c r="V26" s="159"/>
      <c r="W26" s="157"/>
      <c r="X26" s="158"/>
      <c r="Y26" s="159"/>
      <c r="Z26" s="207">
        <f t="shared" si="0"/>
        <v>0.56249999999999989</v>
      </c>
      <c r="AA26" s="176">
        <f t="shared" si="1"/>
        <v>0.68749999999999989</v>
      </c>
      <c r="AB26" s="177">
        <f t="shared" si="2"/>
        <v>0.89583333333333326</v>
      </c>
      <c r="AC26" s="178">
        <f t="shared" si="3"/>
        <v>1.2708333333333333</v>
      </c>
    </row>
    <row r="27" spans="1:29" ht="15.9" thickBot="1" x14ac:dyDescent="0.45">
      <c r="A27" s="222" t="s">
        <v>48</v>
      </c>
      <c r="B27" s="107"/>
      <c r="C27" s="108"/>
      <c r="D27" s="195"/>
      <c r="E27" s="247"/>
      <c r="F27" s="197"/>
      <c r="G27" s="203"/>
      <c r="H27" s="195"/>
      <c r="I27" s="248"/>
      <c r="J27" s="230"/>
      <c r="K27" s="203"/>
      <c r="L27" s="195"/>
      <c r="M27" s="247"/>
      <c r="N27" s="197"/>
      <c r="O27" s="203"/>
      <c r="P27" s="187"/>
      <c r="Q27" s="188"/>
      <c r="R27" s="188"/>
      <c r="S27" s="189"/>
      <c r="T27" s="157"/>
      <c r="U27" s="158"/>
      <c r="V27" s="159"/>
      <c r="W27" s="157"/>
      <c r="X27" s="158"/>
      <c r="Y27" s="159"/>
      <c r="Z27" s="207">
        <f t="shared" si="0"/>
        <v>0.58333333333333326</v>
      </c>
      <c r="AA27" s="176">
        <f t="shared" si="1"/>
        <v>0.70833333333333326</v>
      </c>
      <c r="AB27" s="177">
        <f t="shared" si="2"/>
        <v>0.91666666666666652</v>
      </c>
      <c r="AC27" s="178">
        <f t="shared" si="3"/>
        <v>1.2916666666666665</v>
      </c>
    </row>
    <row r="28" spans="1:29" ht="15.9" customHeight="1" thickBot="1" x14ac:dyDescent="0.45">
      <c r="A28" s="222" t="s">
        <v>49</v>
      </c>
      <c r="B28" s="239" t="s">
        <v>68</v>
      </c>
      <c r="C28" s="240"/>
      <c r="D28" s="211"/>
      <c r="E28" s="249"/>
      <c r="F28" s="213"/>
      <c r="G28" s="216"/>
      <c r="H28" s="211"/>
      <c r="I28" s="250"/>
      <c r="J28" s="234"/>
      <c r="K28" s="216"/>
      <c r="L28" s="211"/>
      <c r="M28" s="249"/>
      <c r="N28" s="213"/>
      <c r="O28" s="216"/>
      <c r="P28" s="199"/>
      <c r="Q28" s="200"/>
      <c r="R28" s="200"/>
      <c r="S28" s="201"/>
      <c r="T28" s="157"/>
      <c r="U28" s="158"/>
      <c r="V28" s="159"/>
      <c r="W28" s="157"/>
      <c r="X28" s="158"/>
      <c r="Y28" s="159"/>
      <c r="Z28" s="207">
        <f t="shared" si="0"/>
        <v>0.60416666666666663</v>
      </c>
      <c r="AA28" s="176">
        <f t="shared" si="1"/>
        <v>0.72916666666666663</v>
      </c>
      <c r="AB28" s="177">
        <f t="shared" si="2"/>
        <v>0.9375</v>
      </c>
      <c r="AC28" s="178">
        <f t="shared" si="3"/>
        <v>1.3125</v>
      </c>
    </row>
    <row r="29" spans="1:29" ht="15.9" thickBot="1" x14ac:dyDescent="0.45">
      <c r="A29" s="251" t="s">
        <v>50</v>
      </c>
      <c r="B29" s="242"/>
      <c r="C29" s="243"/>
      <c r="D29" s="220" t="s">
        <v>33</v>
      </c>
      <c r="E29" s="218"/>
      <c r="F29" s="218"/>
      <c r="G29" s="219"/>
      <c r="H29" s="220" t="s">
        <v>33</v>
      </c>
      <c r="I29" s="218"/>
      <c r="J29" s="218"/>
      <c r="K29" s="219"/>
      <c r="L29" s="220" t="s">
        <v>33</v>
      </c>
      <c r="M29" s="218"/>
      <c r="N29" s="218"/>
      <c r="O29" s="219"/>
      <c r="P29" s="220" t="s">
        <v>33</v>
      </c>
      <c r="Q29" s="218"/>
      <c r="R29" s="218"/>
      <c r="S29" s="219"/>
      <c r="T29" s="157"/>
      <c r="U29" s="158"/>
      <c r="V29" s="159"/>
      <c r="W29" s="157"/>
      <c r="X29" s="158"/>
      <c r="Y29" s="159"/>
      <c r="Z29" s="207">
        <f t="shared" si="0"/>
        <v>0.625</v>
      </c>
      <c r="AA29" s="176">
        <f t="shared" si="1"/>
        <v>0.75</v>
      </c>
      <c r="AB29" s="177">
        <f t="shared" si="2"/>
        <v>0.95833333333333326</v>
      </c>
      <c r="AC29" s="178">
        <f t="shared" si="3"/>
        <v>1.3333333333333335</v>
      </c>
    </row>
    <row r="30" spans="1:29" ht="15.45" customHeight="1" x14ac:dyDescent="0.4">
      <c r="A30" s="171" t="s">
        <v>69</v>
      </c>
      <c r="B30" s="164" t="s">
        <v>70</v>
      </c>
      <c r="C30" s="165"/>
      <c r="D30" s="252" t="s">
        <v>70</v>
      </c>
      <c r="E30" s="253"/>
      <c r="F30" s="253"/>
      <c r="G30" s="254"/>
      <c r="H30" s="252" t="s">
        <v>70</v>
      </c>
      <c r="I30" s="253"/>
      <c r="J30" s="253"/>
      <c r="K30" s="254"/>
      <c r="L30" s="255" t="s">
        <v>161</v>
      </c>
      <c r="M30" s="256"/>
      <c r="N30" s="256"/>
      <c r="O30" s="257"/>
      <c r="P30" s="252" t="s">
        <v>70</v>
      </c>
      <c r="Q30" s="253"/>
      <c r="R30" s="253"/>
      <c r="S30" s="254"/>
      <c r="T30" s="157"/>
      <c r="U30" s="158"/>
      <c r="V30" s="159"/>
      <c r="W30" s="157"/>
      <c r="X30" s="158"/>
      <c r="Y30" s="159"/>
      <c r="Z30" s="207">
        <f t="shared" si="0"/>
        <v>0.64583333333333337</v>
      </c>
      <c r="AA30" s="176">
        <f t="shared" si="1"/>
        <v>0.77083333333333337</v>
      </c>
      <c r="AB30" s="177">
        <f t="shared" si="2"/>
        <v>0.97916666666666674</v>
      </c>
      <c r="AC30" s="178">
        <f t="shared" si="3"/>
        <v>1.3541666666666667</v>
      </c>
    </row>
    <row r="31" spans="1:29" ht="15.9" customHeight="1" x14ac:dyDescent="0.4">
      <c r="A31" s="171" t="s">
        <v>71</v>
      </c>
      <c r="B31" s="258"/>
      <c r="C31" s="259"/>
      <c r="D31" s="260"/>
      <c r="E31" s="261"/>
      <c r="F31" s="261"/>
      <c r="G31" s="262"/>
      <c r="H31" s="260"/>
      <c r="I31" s="261"/>
      <c r="J31" s="261"/>
      <c r="K31" s="262"/>
      <c r="L31" s="263"/>
      <c r="M31" s="264"/>
      <c r="N31" s="264"/>
      <c r="O31" s="265"/>
      <c r="P31" s="260"/>
      <c r="Q31" s="261"/>
      <c r="R31" s="261"/>
      <c r="S31" s="262"/>
      <c r="T31" s="157"/>
      <c r="U31" s="158"/>
      <c r="V31" s="159"/>
      <c r="W31" s="157"/>
      <c r="X31" s="158"/>
      <c r="Y31" s="159"/>
      <c r="Z31" s="207">
        <f t="shared" si="0"/>
        <v>0.66666666666666674</v>
      </c>
      <c r="AA31" s="177">
        <f t="shared" si="1"/>
        <v>0.79166666666666674</v>
      </c>
      <c r="AB31" s="266">
        <f t="shared" si="2"/>
        <v>1</v>
      </c>
      <c r="AC31" s="178">
        <f t="shared" si="3"/>
        <v>1.375</v>
      </c>
    </row>
    <row r="32" spans="1:29" ht="15.45" customHeight="1" x14ac:dyDescent="0.4">
      <c r="A32" s="171" t="s">
        <v>72</v>
      </c>
      <c r="B32" s="258"/>
      <c r="C32" s="259"/>
      <c r="D32" s="260"/>
      <c r="E32" s="261"/>
      <c r="F32" s="261"/>
      <c r="G32" s="262"/>
      <c r="H32" s="260"/>
      <c r="I32" s="261"/>
      <c r="J32" s="261"/>
      <c r="K32" s="262"/>
      <c r="L32" s="263"/>
      <c r="M32" s="264"/>
      <c r="N32" s="264"/>
      <c r="O32" s="265"/>
      <c r="P32" s="260"/>
      <c r="Q32" s="261"/>
      <c r="R32" s="261"/>
      <c r="S32" s="262"/>
      <c r="T32" s="157"/>
      <c r="U32" s="158"/>
      <c r="V32" s="159"/>
      <c r="W32" s="157"/>
      <c r="X32" s="158"/>
      <c r="Y32" s="159"/>
      <c r="Z32" s="207">
        <f t="shared" si="0"/>
        <v>0.68750000000000011</v>
      </c>
      <c r="AA32" s="177">
        <f t="shared" si="1"/>
        <v>0.81250000000000011</v>
      </c>
      <c r="AB32" s="266">
        <f t="shared" si="2"/>
        <v>1.0208333333333335</v>
      </c>
      <c r="AC32" s="178">
        <f t="shared" si="3"/>
        <v>1.3958333333333335</v>
      </c>
    </row>
    <row r="33" spans="1:29" ht="15.9" customHeight="1" thickBot="1" x14ac:dyDescent="0.45">
      <c r="A33" s="171" t="s">
        <v>73</v>
      </c>
      <c r="B33" s="258"/>
      <c r="C33" s="259"/>
      <c r="D33" s="260"/>
      <c r="E33" s="261"/>
      <c r="F33" s="261"/>
      <c r="G33" s="262"/>
      <c r="H33" s="260"/>
      <c r="I33" s="261"/>
      <c r="J33" s="261"/>
      <c r="K33" s="262"/>
      <c r="L33" s="267"/>
      <c r="M33" s="268"/>
      <c r="N33" s="268"/>
      <c r="O33" s="269"/>
      <c r="P33" s="260"/>
      <c r="Q33" s="261"/>
      <c r="R33" s="261"/>
      <c r="S33" s="262"/>
      <c r="T33" s="157"/>
      <c r="U33" s="158"/>
      <c r="V33" s="159"/>
      <c r="W33" s="157"/>
      <c r="X33" s="158"/>
      <c r="Y33" s="159"/>
      <c r="Z33" s="207">
        <f t="shared" si="0"/>
        <v>0.70833333333333348</v>
      </c>
      <c r="AA33" s="177">
        <f t="shared" si="1"/>
        <v>0.83333333333333348</v>
      </c>
      <c r="AB33" s="266">
        <f t="shared" si="2"/>
        <v>1.0416666666666667</v>
      </c>
      <c r="AC33" s="178">
        <f t="shared" si="3"/>
        <v>1.416666666666667</v>
      </c>
    </row>
    <row r="34" spans="1:29" ht="15.45" customHeight="1" x14ac:dyDescent="0.4">
      <c r="A34" s="270" t="s">
        <v>74</v>
      </c>
      <c r="B34" s="258"/>
      <c r="C34" s="259"/>
      <c r="D34" s="260"/>
      <c r="E34" s="261"/>
      <c r="F34" s="261"/>
      <c r="G34" s="262"/>
      <c r="H34" s="260"/>
      <c r="I34" s="261"/>
      <c r="J34" s="261"/>
      <c r="K34" s="262"/>
      <c r="L34" s="271" t="s">
        <v>70</v>
      </c>
      <c r="M34" s="258"/>
      <c r="N34" s="258"/>
      <c r="O34" s="259"/>
      <c r="P34" s="260"/>
      <c r="Q34" s="261"/>
      <c r="R34" s="261"/>
      <c r="S34" s="262"/>
      <c r="T34" s="157"/>
      <c r="U34" s="158"/>
      <c r="V34" s="159"/>
      <c r="W34" s="157"/>
      <c r="X34" s="158"/>
      <c r="Y34" s="159"/>
      <c r="Z34" s="207">
        <f t="shared" si="0"/>
        <v>0.72916666666666685</v>
      </c>
      <c r="AA34" s="177">
        <f t="shared" si="1"/>
        <v>0.85416666666666685</v>
      </c>
      <c r="AB34" s="266">
        <f t="shared" si="2"/>
        <v>1.0625000000000002</v>
      </c>
      <c r="AC34" s="178">
        <f t="shared" si="3"/>
        <v>1.4375000000000002</v>
      </c>
    </row>
    <row r="35" spans="1:29" ht="15.45" x14ac:dyDescent="0.4">
      <c r="A35" s="270" t="s">
        <v>75</v>
      </c>
      <c r="B35" s="258"/>
      <c r="C35" s="259"/>
      <c r="D35" s="260"/>
      <c r="E35" s="261"/>
      <c r="F35" s="261"/>
      <c r="G35" s="262"/>
      <c r="H35" s="260"/>
      <c r="I35" s="261"/>
      <c r="J35" s="261"/>
      <c r="K35" s="262"/>
      <c r="L35" s="271"/>
      <c r="M35" s="258"/>
      <c r="N35" s="258"/>
      <c r="O35" s="259"/>
      <c r="P35" s="260"/>
      <c r="Q35" s="261"/>
      <c r="R35" s="261"/>
      <c r="S35" s="262"/>
      <c r="T35" s="157"/>
      <c r="U35" s="158"/>
      <c r="V35" s="159"/>
      <c r="W35" s="157"/>
      <c r="X35" s="158"/>
      <c r="Y35" s="159"/>
      <c r="Z35" s="207">
        <f t="shared" si="0"/>
        <v>0.75000000000000022</v>
      </c>
      <c r="AA35" s="177">
        <f t="shared" si="1"/>
        <v>0.87500000000000022</v>
      </c>
      <c r="AB35" s="266">
        <f t="shared" si="2"/>
        <v>1.0833333333333335</v>
      </c>
      <c r="AC35" s="178">
        <f t="shared" si="3"/>
        <v>1.4583333333333335</v>
      </c>
    </row>
    <row r="36" spans="1:29" ht="15.45" x14ac:dyDescent="0.4">
      <c r="A36" s="272" t="s">
        <v>76</v>
      </c>
      <c r="B36" s="258"/>
      <c r="C36" s="259"/>
      <c r="D36" s="260"/>
      <c r="E36" s="261"/>
      <c r="F36" s="261"/>
      <c r="G36" s="262"/>
      <c r="H36" s="260"/>
      <c r="I36" s="261"/>
      <c r="J36" s="261"/>
      <c r="K36" s="262"/>
      <c r="L36" s="271"/>
      <c r="M36" s="258"/>
      <c r="N36" s="258"/>
      <c r="O36" s="259"/>
      <c r="P36" s="260"/>
      <c r="Q36" s="261"/>
      <c r="R36" s="261"/>
      <c r="S36" s="262"/>
      <c r="T36" s="157"/>
      <c r="U36" s="158"/>
      <c r="V36" s="159"/>
      <c r="W36" s="157"/>
      <c r="X36" s="158"/>
      <c r="Y36" s="159"/>
      <c r="Z36" s="207">
        <f t="shared" si="0"/>
        <v>0.77083333333333359</v>
      </c>
      <c r="AA36" s="177">
        <f t="shared" si="1"/>
        <v>0.89583333333333359</v>
      </c>
      <c r="AB36" s="266">
        <f t="shared" si="2"/>
        <v>1.104166666666667</v>
      </c>
      <c r="AC36" s="178">
        <f t="shared" si="3"/>
        <v>1.479166666666667</v>
      </c>
    </row>
    <row r="37" spans="1:29" ht="15.45" x14ac:dyDescent="0.4">
      <c r="A37" s="272" t="s">
        <v>77</v>
      </c>
      <c r="B37" s="258"/>
      <c r="C37" s="259"/>
      <c r="D37" s="260"/>
      <c r="E37" s="261"/>
      <c r="F37" s="261"/>
      <c r="G37" s="262"/>
      <c r="H37" s="260"/>
      <c r="I37" s="261"/>
      <c r="J37" s="261"/>
      <c r="K37" s="262"/>
      <c r="L37" s="271"/>
      <c r="M37" s="258"/>
      <c r="N37" s="258"/>
      <c r="O37" s="259"/>
      <c r="P37" s="260"/>
      <c r="Q37" s="261"/>
      <c r="R37" s="261"/>
      <c r="S37" s="262"/>
      <c r="T37" s="157"/>
      <c r="U37" s="158"/>
      <c r="V37" s="159"/>
      <c r="W37" s="157"/>
      <c r="X37" s="158"/>
      <c r="Y37" s="159"/>
      <c r="Z37" s="207">
        <f t="shared" si="0"/>
        <v>0.79166666666666696</v>
      </c>
      <c r="AA37" s="177">
        <f t="shared" si="1"/>
        <v>0.91666666666666696</v>
      </c>
      <c r="AB37" s="266">
        <f t="shared" si="2"/>
        <v>1.1250000000000002</v>
      </c>
      <c r="AC37" s="178">
        <f t="shared" si="3"/>
        <v>1.5000000000000004</v>
      </c>
    </row>
    <row r="38" spans="1:29" ht="15.9" thickBot="1" x14ac:dyDescent="0.45">
      <c r="A38" s="273" t="s">
        <v>78</v>
      </c>
      <c r="B38" s="172"/>
      <c r="C38" s="173"/>
      <c r="D38" s="274"/>
      <c r="E38" s="275"/>
      <c r="F38" s="275"/>
      <c r="G38" s="276"/>
      <c r="H38" s="274"/>
      <c r="I38" s="275"/>
      <c r="J38" s="275"/>
      <c r="K38" s="276"/>
      <c r="L38" s="174"/>
      <c r="M38" s="172"/>
      <c r="N38" s="172"/>
      <c r="O38" s="173"/>
      <c r="P38" s="274"/>
      <c r="Q38" s="275"/>
      <c r="R38" s="275"/>
      <c r="S38" s="276"/>
      <c r="T38" s="277"/>
      <c r="U38" s="278"/>
      <c r="V38" s="279"/>
      <c r="W38" s="277"/>
      <c r="X38" s="278"/>
      <c r="Y38" s="279"/>
      <c r="Z38" s="280">
        <f t="shared" si="0"/>
        <v>0.81250000000000033</v>
      </c>
      <c r="AA38" s="281">
        <f t="shared" si="1"/>
        <v>0.93750000000000033</v>
      </c>
      <c r="AB38" s="282">
        <f t="shared" si="2"/>
        <v>1.1458333333333337</v>
      </c>
      <c r="AC38" s="283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178</v>
      </c>
      <c r="B50" s="70" t="s">
        <v>181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284"/>
      <c r="B51" s="285"/>
      <c r="C51" s="286"/>
      <c r="D51" s="287"/>
      <c r="E51" s="287"/>
      <c r="F51" s="287"/>
      <c r="G51" s="287"/>
      <c r="H51" s="287"/>
      <c r="I51" s="288"/>
      <c r="J51" s="63"/>
      <c r="K51" s="63"/>
      <c r="L51" s="289"/>
      <c r="M51" s="290"/>
      <c r="N51" s="291"/>
      <c r="O51" s="291"/>
      <c r="P51" s="292"/>
      <c r="Q51" s="292"/>
      <c r="R51" s="292"/>
      <c r="S51" s="292"/>
      <c r="T51" s="293"/>
      <c r="U51" s="68"/>
      <c r="V51" s="63"/>
      <c r="W51" s="63"/>
      <c r="X51" s="68"/>
      <c r="Y51" s="69"/>
    </row>
    <row r="52" spans="1:29" ht="12.9" thickBot="1" x14ac:dyDescent="0.35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6"/>
      <c r="M52" s="296"/>
      <c r="N52" s="296"/>
      <c r="O52" s="296"/>
      <c r="P52" s="296"/>
      <c r="Q52" s="296"/>
      <c r="R52" s="296"/>
      <c r="S52" s="296"/>
      <c r="T52" s="297"/>
      <c r="U52" s="297"/>
      <c r="V52" s="296"/>
      <c r="W52" s="297"/>
      <c r="X52" s="297"/>
      <c r="Y52" s="298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D9:G10"/>
    <mergeCell ref="D11:G12"/>
    <mergeCell ref="D14:D17"/>
    <mergeCell ref="E14:E17"/>
    <mergeCell ref="F14:F17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182</v>
      </c>
    </row>
    <row r="2" spans="1:3" ht="15" x14ac:dyDescent="0.3">
      <c r="B2" s="3" t="s">
        <v>183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184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185</v>
      </c>
      <c r="C6" s="14">
        <v>0.4375</v>
      </c>
    </row>
    <row r="7" spans="1:3" ht="12.9" x14ac:dyDescent="0.35">
      <c r="A7" s="1">
        <f>A6+1</f>
        <v>2</v>
      </c>
      <c r="B7" s="1" t="s">
        <v>186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187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188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189</v>
      </c>
      <c r="C10" s="14">
        <v>0.375</v>
      </c>
    </row>
    <row r="11" spans="1:3" ht="12.9" x14ac:dyDescent="0.35">
      <c r="A11" s="1">
        <f t="shared" si="0"/>
        <v>6</v>
      </c>
      <c r="B11" s="1" t="s">
        <v>190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191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193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192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8" sqref="B18:C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AM1: TG Opening; Status, review and preparation; comment resolution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194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195</v>
      </c>
      <c r="C9" s="13" t="s">
        <v>12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197</v>
      </c>
      <c r="C10" s="13" t="s">
        <v>4</v>
      </c>
      <c r="D10" s="8">
        <v>10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198</v>
      </c>
      <c r="C12" s="13" t="s">
        <v>165</v>
      </c>
      <c r="D12" s="8">
        <v>60</v>
      </c>
      <c r="E12" s="11">
        <f t="shared" si="1"/>
        <v>0.47222222222222215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199</v>
      </c>
      <c r="C13" s="13" t="s">
        <v>1</v>
      </c>
      <c r="D13" s="8">
        <v>10</v>
      </c>
      <c r="E13" s="11">
        <f t="shared" si="1"/>
        <v>0.51388888888888884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C15" s="13"/>
      <c r="D15" s="8"/>
      <c r="E15" s="11"/>
      <c r="G15" s="12"/>
      <c r="H15" s="12"/>
      <c r="I15" s="12"/>
      <c r="J15" s="12"/>
    </row>
    <row r="16" spans="1:10" ht="12.9" x14ac:dyDescent="0.35">
      <c r="A16" s="1">
        <f>Summary!A$7</f>
        <v>2</v>
      </c>
      <c r="B16" s="1" t="str">
        <f>Summary!B$7</f>
        <v>Monday 15-Jan PM2:  Comment Resolution (group)</v>
      </c>
      <c r="E16" s="14">
        <f>Summary!$C$7</f>
        <v>0.66666666666666663</v>
      </c>
    </row>
    <row r="17" spans="1:10" ht="12.9" x14ac:dyDescent="0.35">
      <c r="A17" s="26">
        <f>A16+0.1</f>
        <v>2.1</v>
      </c>
      <c r="B17" s="28" t="s">
        <v>60</v>
      </c>
      <c r="C17" s="13" t="s">
        <v>4</v>
      </c>
      <c r="D17" s="8">
        <v>0</v>
      </c>
      <c r="E17" s="11">
        <f>E16+TIME(0,D16,0)</f>
        <v>0.66666666666666663</v>
      </c>
    </row>
    <row r="18" spans="1:10" ht="12.9" x14ac:dyDescent="0.35">
      <c r="A18" s="26">
        <f>A17+0.1</f>
        <v>2.2000000000000002</v>
      </c>
      <c r="B18" s="12" t="s">
        <v>196</v>
      </c>
      <c r="C18" s="13" t="s">
        <v>163</v>
      </c>
      <c r="D18" s="8">
        <v>30</v>
      </c>
      <c r="E18" s="11">
        <f>E17+TIME(0,D17,0)</f>
        <v>0.66666666666666663</v>
      </c>
      <c r="G18" s="13"/>
      <c r="H18" s="15"/>
    </row>
    <row r="19" spans="1:10" ht="12.9" x14ac:dyDescent="0.35">
      <c r="A19" s="26">
        <f>A18+0.1</f>
        <v>2.3000000000000003</v>
      </c>
      <c r="B19" s="12" t="s">
        <v>196</v>
      </c>
      <c r="C19" s="13" t="s">
        <v>163</v>
      </c>
      <c r="D19" s="8">
        <v>30</v>
      </c>
      <c r="E19" s="11">
        <f>E18+TIME(0,D18,0)</f>
        <v>0.6875</v>
      </c>
      <c r="G19" s="13"/>
      <c r="H19" s="15"/>
    </row>
    <row r="20" spans="1:10" ht="12.9" x14ac:dyDescent="0.35">
      <c r="A20" s="26">
        <f>A19+0.1</f>
        <v>2.4000000000000004</v>
      </c>
      <c r="B20" s="12" t="s">
        <v>196</v>
      </c>
      <c r="C20" s="13" t="s">
        <v>163</v>
      </c>
      <c r="D20" s="8">
        <v>30</v>
      </c>
      <c r="E20" s="11">
        <f>E19+TIME(0,D19,0)</f>
        <v>0.70833333333333337</v>
      </c>
      <c r="G20" s="13"/>
      <c r="H20" s="15"/>
    </row>
    <row r="21" spans="1:10" ht="12.9" x14ac:dyDescent="0.35">
      <c r="A21" s="26">
        <f>A20+0.1</f>
        <v>2.5000000000000004</v>
      </c>
      <c r="B21" s="12" t="s">
        <v>196</v>
      </c>
      <c r="C21" s="13" t="s">
        <v>163</v>
      </c>
      <c r="D21" s="8">
        <v>30</v>
      </c>
      <c r="E21" s="11">
        <f>E20+TIME(0,D20,0)</f>
        <v>0.72916666666666674</v>
      </c>
      <c r="G21" s="13"/>
      <c r="H21" s="15"/>
    </row>
    <row r="22" spans="1:10" ht="12.9" x14ac:dyDescent="0.35">
      <c r="A22" s="26">
        <f>A21+0.1</f>
        <v>2.6000000000000005</v>
      </c>
      <c r="B22" s="12" t="s">
        <v>2</v>
      </c>
      <c r="C22" s="13" t="s">
        <v>4</v>
      </c>
      <c r="D22" s="8"/>
      <c r="E22" s="11">
        <f>E21+TIME(0,D21,0)</f>
        <v>0.75000000000000011</v>
      </c>
      <c r="G22" s="13"/>
      <c r="H22" s="15"/>
    </row>
    <row r="23" spans="1:10" ht="12.9" x14ac:dyDescent="0.35">
      <c r="A23" s="26"/>
      <c r="B23" s="12"/>
      <c r="D23" s="8"/>
      <c r="E23" s="11">
        <f>E22+TIME(0,D22,0)</f>
        <v>0.75000000000000011</v>
      </c>
      <c r="G23" s="13"/>
      <c r="H23" s="15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79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162</v>
      </c>
      <c r="C29" s="15"/>
      <c r="D29" s="8"/>
      <c r="G29" s="12"/>
      <c r="H29" s="15"/>
      <c r="I29" s="12"/>
      <c r="J29" s="12"/>
    </row>
    <row r="30" spans="1:10" ht="12.9" x14ac:dyDescent="0.35">
      <c r="B30" s="7" t="s">
        <v>84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7" sqref="B17:C18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1" si="0">A5+0.1</f>
        <v>3.1</v>
      </c>
      <c r="B6" s="28" t="s">
        <v>60</v>
      </c>
      <c r="C6" s="13" t="s">
        <v>4</v>
      </c>
      <c r="D6" s="8">
        <v>0</v>
      </c>
      <c r="E6" s="11">
        <f t="shared" ref="E6:E11" si="1">E5+TIME(0,D5,0)</f>
        <v>0.33333333333333331</v>
      </c>
    </row>
    <row r="7" spans="1:8" ht="12.9" x14ac:dyDescent="0.35">
      <c r="A7" s="26">
        <f t="shared" si="0"/>
        <v>3.2</v>
      </c>
      <c r="B7" s="12" t="s">
        <v>196</v>
      </c>
      <c r="C7" s="13" t="s">
        <v>163</v>
      </c>
      <c r="D7" s="8">
        <v>30</v>
      </c>
      <c r="E7" s="11">
        <f t="shared" si="1"/>
        <v>0.33333333333333331</v>
      </c>
    </row>
    <row r="8" spans="1:8" ht="12.9" x14ac:dyDescent="0.35">
      <c r="A8" s="26">
        <f t="shared" si="0"/>
        <v>3.3000000000000003</v>
      </c>
      <c r="B8" s="12" t="s">
        <v>196</v>
      </c>
      <c r="C8" s="13" t="s">
        <v>163</v>
      </c>
      <c r="D8" s="8">
        <v>30</v>
      </c>
      <c r="E8" s="11">
        <f t="shared" si="1"/>
        <v>0.35416666666666663</v>
      </c>
    </row>
    <row r="9" spans="1:8" ht="12.9" x14ac:dyDescent="0.35">
      <c r="A9" s="26">
        <f t="shared" si="0"/>
        <v>3.4000000000000004</v>
      </c>
      <c r="B9" s="12" t="s">
        <v>167</v>
      </c>
      <c r="C9" s="13" t="s">
        <v>1</v>
      </c>
      <c r="D9" s="8">
        <v>30</v>
      </c>
      <c r="E9" s="11">
        <f t="shared" si="1"/>
        <v>0.37499999999999994</v>
      </c>
    </row>
    <row r="10" spans="1:8" ht="12.9" x14ac:dyDescent="0.35">
      <c r="A10" s="26">
        <f t="shared" si="0"/>
        <v>3.5000000000000004</v>
      </c>
      <c r="B10" s="12" t="s">
        <v>167</v>
      </c>
      <c r="C10" s="13" t="s">
        <v>1</v>
      </c>
      <c r="D10" s="8">
        <v>30</v>
      </c>
      <c r="E10" s="11">
        <f t="shared" si="1"/>
        <v>0.39583333333333326</v>
      </c>
    </row>
    <row r="11" spans="1:8" ht="12.9" x14ac:dyDescent="0.35">
      <c r="A11" s="26">
        <f t="shared" si="0"/>
        <v>3.6000000000000005</v>
      </c>
      <c r="B11" s="12" t="s">
        <v>2</v>
      </c>
      <c r="C11" s="13"/>
      <c r="D11" s="8">
        <v>0</v>
      </c>
      <c r="E11" s="11">
        <f t="shared" si="1"/>
        <v>0.41666666666666657</v>
      </c>
    </row>
    <row r="12" spans="1:8" ht="12.9" x14ac:dyDescent="0.35">
      <c r="A12" s="1"/>
      <c r="B12" s="12"/>
      <c r="C12" s="13"/>
      <c r="D12" s="8"/>
      <c r="E12" s="11"/>
    </row>
    <row r="13" spans="1:8" ht="12.9" x14ac:dyDescent="0.35">
      <c r="A13" s="8">
        <f>Summary!A$9</f>
        <v>4</v>
      </c>
      <c r="B13" s="1" t="str">
        <f>Summary!B$9</f>
        <v>Tuesday 16-Jan PM2: Comment Resolution (group)</v>
      </c>
      <c r="E13" s="11">
        <f>Summary!$C$9</f>
        <v>0.66666666666666663</v>
      </c>
      <c r="G13" s="13"/>
    </row>
    <row r="14" spans="1:8" ht="12.9" x14ac:dyDescent="0.35">
      <c r="A14" s="1">
        <f>A13+0.1</f>
        <v>4.0999999999999996</v>
      </c>
      <c r="B14" s="28" t="s">
        <v>60</v>
      </c>
      <c r="C14" s="13" t="s">
        <v>4</v>
      </c>
      <c r="D14" s="8">
        <v>0</v>
      </c>
      <c r="E14" s="11">
        <f t="shared" ref="E14:E19" si="2">E13+TIME(0,D13,0)</f>
        <v>0.66666666666666663</v>
      </c>
      <c r="G14" s="13"/>
    </row>
    <row r="15" spans="1:8" ht="12.9" x14ac:dyDescent="0.35">
      <c r="A15" s="1">
        <f>A14+0.1</f>
        <v>4.1999999999999993</v>
      </c>
      <c r="B15" s="12" t="s">
        <v>167</v>
      </c>
      <c r="C15" s="13" t="s">
        <v>1</v>
      </c>
      <c r="D15" s="8">
        <v>30</v>
      </c>
      <c r="E15" s="11">
        <f t="shared" si="2"/>
        <v>0.66666666666666663</v>
      </c>
      <c r="G15" s="13"/>
      <c r="H15" s="15"/>
    </row>
    <row r="16" spans="1:8" ht="12.9" x14ac:dyDescent="0.35">
      <c r="A16" s="1">
        <f>A15+0.1</f>
        <v>4.2999999999999989</v>
      </c>
      <c r="B16" s="12" t="s">
        <v>167</v>
      </c>
      <c r="C16" s="13" t="s">
        <v>1</v>
      </c>
      <c r="D16" s="8">
        <v>30</v>
      </c>
      <c r="E16" s="11">
        <f t="shared" si="2"/>
        <v>0.6875</v>
      </c>
      <c r="G16" s="13"/>
      <c r="H16" s="15"/>
    </row>
    <row r="17" spans="1:8" ht="12.9" x14ac:dyDescent="0.35">
      <c r="A17" s="1">
        <f>A16+0.1</f>
        <v>4.3999999999999986</v>
      </c>
      <c r="B17" s="12" t="s">
        <v>196</v>
      </c>
      <c r="C17" s="13" t="s">
        <v>163</v>
      </c>
      <c r="D17" s="8">
        <v>30</v>
      </c>
      <c r="E17" s="11">
        <f t="shared" si="2"/>
        <v>0.70833333333333337</v>
      </c>
      <c r="G17" s="13"/>
    </row>
    <row r="18" spans="1:8" ht="12.9" x14ac:dyDescent="0.35">
      <c r="A18" s="1">
        <f>A17+0.1</f>
        <v>4.4999999999999982</v>
      </c>
      <c r="B18" s="12" t="s">
        <v>196</v>
      </c>
      <c r="C18" s="13" t="s">
        <v>163</v>
      </c>
      <c r="D18" s="8">
        <v>30</v>
      </c>
      <c r="E18" s="11">
        <f t="shared" si="2"/>
        <v>0.72916666666666674</v>
      </c>
      <c r="G18" s="13"/>
      <c r="H18" s="15"/>
    </row>
    <row r="19" spans="1:8" ht="12.9" x14ac:dyDescent="0.35">
      <c r="A19" s="1">
        <f>A17+0.1</f>
        <v>4.4999999999999982</v>
      </c>
      <c r="B19" s="12" t="s">
        <v>2</v>
      </c>
      <c r="C19" s="13"/>
      <c r="D19" s="8">
        <v>0</v>
      </c>
      <c r="E19" s="11">
        <f t="shared" si="2"/>
        <v>0.75000000000000011</v>
      </c>
      <c r="G19" s="13"/>
      <c r="H19" s="15"/>
    </row>
    <row r="25" spans="1:8" ht="12.9" x14ac:dyDescent="0.35">
      <c r="G25" s="13"/>
      <c r="H25" s="15"/>
    </row>
    <row r="26" spans="1:8" ht="12.9" x14ac:dyDescent="0.35">
      <c r="G26" s="13"/>
      <c r="H26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abSelected="1" zoomScale="110" zoomScaleNormal="110" workbookViewId="0">
      <pane ySplit="2" topLeftCell="A3" activePane="bottomLeft" state="frozen"/>
      <selection pane="bottomLeft" activeCell="D27" sqref="D2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196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196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196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196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200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201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202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N15" sqref="N15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113" t="s">
        <v>108</v>
      </c>
      <c r="I1" s="112"/>
      <c r="J1" s="111" t="s">
        <v>109</v>
      </c>
      <c r="K1" s="112"/>
      <c r="L1" s="111" t="s">
        <v>110</v>
      </c>
      <c r="M1" s="112"/>
      <c r="N1" s="113" t="s">
        <v>111</v>
      </c>
      <c r="O1" s="113"/>
    </row>
    <row r="2" spans="1:15" x14ac:dyDescent="0.3">
      <c r="A2">
        <v>1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115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115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114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115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115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116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115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115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R29"/>
  <sheetViews>
    <sheetView workbookViewId="0">
      <selection activeCell="A2" sqref="A2:L29"/>
    </sheetView>
  </sheetViews>
  <sheetFormatPr defaultRowHeight="12.45" x14ac:dyDescent="0.3"/>
  <cols>
    <col min="17" max="17" width="14.07421875" customWidth="1"/>
  </cols>
  <sheetData>
    <row r="1" spans="1:18" x14ac:dyDescent="0.3">
      <c r="A1" t="s">
        <v>168</v>
      </c>
      <c r="B1" t="s">
        <v>169</v>
      </c>
      <c r="C1" t="s">
        <v>170</v>
      </c>
      <c r="D1" t="s">
        <v>80</v>
      </c>
    </row>
    <row r="2" spans="1:18" ht="12.9" x14ac:dyDescent="0.35">
      <c r="D2" s="15"/>
      <c r="G2" s="13"/>
      <c r="Q2" s="7"/>
    </row>
    <row r="3" spans="1:18" ht="12.9" x14ac:dyDescent="0.35">
      <c r="D3" s="15"/>
      <c r="G3" s="13"/>
      <c r="Q3" s="7"/>
      <c r="R3" s="15"/>
    </row>
    <row r="4" spans="1:18" ht="12.9" x14ac:dyDescent="0.35">
      <c r="D4" s="15"/>
      <c r="G4" s="13"/>
      <c r="Q4" s="7"/>
    </row>
    <row r="5" spans="1:18" ht="12.9" x14ac:dyDescent="0.35">
      <c r="D5" s="15"/>
      <c r="G5" s="13"/>
      <c r="Q5" s="7"/>
    </row>
    <row r="6" spans="1:18" ht="12.9" x14ac:dyDescent="0.35">
      <c r="D6" s="15"/>
      <c r="G6" s="13"/>
      <c r="H6" s="15"/>
      <c r="Q6" s="7"/>
    </row>
    <row r="7" spans="1:18" ht="12.9" x14ac:dyDescent="0.35">
      <c r="D7" s="15"/>
      <c r="G7" s="13"/>
      <c r="H7" s="15"/>
      <c r="Q7" s="97"/>
    </row>
    <row r="8" spans="1:18" x14ac:dyDescent="0.3">
      <c r="D8" s="15"/>
      <c r="G8" s="7"/>
      <c r="H8" s="7"/>
      <c r="Q8" s="7"/>
    </row>
    <row r="9" spans="1:18" ht="12.9" x14ac:dyDescent="0.35">
      <c r="D9" s="15"/>
      <c r="G9" s="13"/>
      <c r="H9" s="7"/>
      <c r="Q9" s="7"/>
    </row>
    <row r="10" spans="1:18" ht="12.9" x14ac:dyDescent="0.35">
      <c r="D10" s="15"/>
      <c r="G10" s="13"/>
      <c r="H10" s="7"/>
      <c r="Q10" s="7"/>
      <c r="R10" s="15"/>
    </row>
    <row r="11" spans="1:18" ht="12.9" x14ac:dyDescent="0.35">
      <c r="D11" s="15"/>
      <c r="G11" s="13"/>
    </row>
    <row r="12" spans="1:18" x14ac:dyDescent="0.3">
      <c r="D12" s="15"/>
    </row>
    <row r="13" spans="1:18" ht="12.9" x14ac:dyDescent="0.35">
      <c r="D13" s="15"/>
      <c r="G13" s="13"/>
      <c r="H13" s="7"/>
      <c r="Q13" s="7"/>
    </row>
    <row r="14" spans="1:18" ht="12.9" x14ac:dyDescent="0.35">
      <c r="D14" s="15"/>
      <c r="G14" s="13"/>
      <c r="H14" s="15"/>
    </row>
    <row r="15" spans="1:18" ht="12.9" x14ac:dyDescent="0.35">
      <c r="D15" s="15"/>
      <c r="G15" s="13"/>
      <c r="H15" s="15"/>
    </row>
    <row r="16" spans="1:18" x14ac:dyDescent="0.3">
      <c r="D16" s="15"/>
      <c r="G16" s="7"/>
      <c r="H16" s="7"/>
    </row>
    <row r="17" spans="4:8" x14ac:dyDescent="0.3">
      <c r="D17" s="15"/>
      <c r="G17" s="7"/>
      <c r="H17" s="7"/>
    </row>
    <row r="18" spans="4:8" x14ac:dyDescent="0.3">
      <c r="D18" s="15"/>
      <c r="G18" s="7"/>
      <c r="H18" s="7"/>
    </row>
    <row r="19" spans="4:8" x14ac:dyDescent="0.3">
      <c r="D19" s="15"/>
      <c r="G19" s="7"/>
      <c r="H19" s="7"/>
    </row>
    <row r="20" spans="4:8" x14ac:dyDescent="0.3">
      <c r="D20" s="15"/>
      <c r="G20" s="7"/>
      <c r="H20" s="7"/>
    </row>
    <row r="21" spans="4:8" ht="12.9" x14ac:dyDescent="0.35">
      <c r="D21" s="15"/>
      <c r="G21" s="13"/>
    </row>
    <row r="22" spans="4:8" ht="12.9" x14ac:dyDescent="0.35">
      <c r="D22" s="15"/>
      <c r="G22" s="13"/>
    </row>
    <row r="23" spans="4:8" x14ac:dyDescent="0.3">
      <c r="D23" s="15"/>
    </row>
    <row r="24" spans="4:8" x14ac:dyDescent="0.3">
      <c r="D24" s="15"/>
    </row>
    <row r="25" spans="4:8" x14ac:dyDescent="0.3">
      <c r="D25" s="15"/>
    </row>
    <row r="26" spans="4:8" x14ac:dyDescent="0.3">
      <c r="D26" s="15"/>
    </row>
    <row r="27" spans="4:8" x14ac:dyDescent="0.3">
      <c r="D27" s="15"/>
    </row>
    <row r="28" spans="4:8" x14ac:dyDescent="0.3">
      <c r="D28" s="15"/>
    </row>
    <row r="29" spans="4:8" x14ac:dyDescent="0.3">
      <c r="D29" s="15"/>
    </row>
  </sheetData>
  <sortState xmlns:xlrd2="http://schemas.microsoft.com/office/spreadsheetml/2017/richdata2" ref="A2:C29">
    <sortCondition ref="A2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2023-12-20T23:00:50Z</dcterms:modified>
</cp:coreProperties>
</file>