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667DDB85-6AE2-4515-B610-2A8C9B781F44}" xr6:coauthVersionLast="47" xr6:coauthVersionMax="47" xr10:uidLastSave="{00000000-0000-0000-0000-000000000000}"/>
  <bookViews>
    <workbookView xWindow="28680" yWindow="-120" windowWidth="29040" windowHeight="15840" activeTab="1"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<sst xmlns="http://schemas.openxmlformats.org/spreadsheetml/2006/main" count="2449" uniqueCount="722">
  <si>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</si>
  <si>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</si>
  <si>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</si>
  <si>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</si>
  <si>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</si>
  <si>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</si>
  <si>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</si>
  <si>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</si>
  <si>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</si>
  <si>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</si>
  <si>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</si>
  <si>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</si>
  <si>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</si>
  <si>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</si>
  <si>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</si>
  <si>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</si>
  <si>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</si>
  <si>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</si>
  <si>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</si>
  <si>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</si>
  <si>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</si>
  <si>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</si>
  <si>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</si>
  <si>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</si>
  <si>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</si>
  <si>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</si>
  <si>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</si>
  <si>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</si>
  <si>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</si>
  <si>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</si>
  <si>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</si>
  <si>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</si>
  <si>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</si>
  <si>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</si>
  <si>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</si>
  <si>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</si>
  <si>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</si>
  <si>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</si>
  <si>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</si>
  <si>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</si>
  <si>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</si>
  <si>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</si>
  <si>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</si>
  <si>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</si>
  <si>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</si>
  <si>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</si>
  <si>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</si>
  <si>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</si>
  <si>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</si>
  <si>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</si>
  <si>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</si>
  <si>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</si>
  <si>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</si>
  <si>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</si>
  <si>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</si>
  <si>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</si>
  <si>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</si>
  <si>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</si>
  <si>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</si>
  <si>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</si>
  <si>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</si>
  <si>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</si>
  <si>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</si>
  <si>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</si>
  <si>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</si>
  <si>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</si>
  <si>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</si>
  <si>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</si>
  <si>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</si>
  <si>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</si>
  <si>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</si>
  <si>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</si>
  <si>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</si>
  <si>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</si>
  <si>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</si>
  <si>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</si>
  <si>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</si>
  <si>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</si>
  <si>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</si>
  <si>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</si>
  <si>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</si>
  <si>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</si>
  <si>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</si>
  <si>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</si>
  <si>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</si>
  <si>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</si>
  <si>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</si>
  <si>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</si>
  <si>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</si>
  <si>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</si>
  <si>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</si>
  <si>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</si>
  <si>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</si>
  <si>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</si>
  <si>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</si>
  <si>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</si>
  <si>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</si>
  <si>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</si>
  <si>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</si>
  <si>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</si>
  <si>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</si>
  <si>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</si>
  <si>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</si>
  <si>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</si>
  <si>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</si>
  <si>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</si>
  <si>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</si>
  <si>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</si>
  <si>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</si>
  <si>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</si>
  <si>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</si>
  <si>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</si>
  <si>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</si>
  <si>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</si>
  <si>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</si>
  <si>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</si>
  <si>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</si>
  <si>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</si>
  <si>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</si>
  <si>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</si>
  <si>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</si>
  <si>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</si>
  <si>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</si>
  <si>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</si>
  <si>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</si>
  <si>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</si>
  <si>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</si>
  <si>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</si>
  <si>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</si>
  <si>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</si>
  <si>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</si>
  <si>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</si>
  <si>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</si>
  <si>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</si>
  <si>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</si>
  <si>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</si>
  <si>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</si>
  <si>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</si>
  <si>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</si>
  <si>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</si>
  <si>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</si>
  <si>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</si>
  <si>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</si>
  <si>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</si>
  <si>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</si>
  <si>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</si>
  <si>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</si>
  <si>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</si>
  <si>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</si>
  <si>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</si>
  <si>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</si>
  <si>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</si>
  <si>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</si>
  <si>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</si>
  <si>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</si>
  <si>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</si>
  <si>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</si>
  <si>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</si>
  <si>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</si>
  <si>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</si>
  <si>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</si>
  <si>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</si>
  <si>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</si>
  <si>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</si>
  <si>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</si>
  <si>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</si>
  <si>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</si>
  <si>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</si>
  <si>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</si>
  <si>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</si>
  <si>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</si>
  <si>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</si>
  <si>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</si>
  <si>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</si>
  <si>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</si>
  <si>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</si>
  <si>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</si>
  <si>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</si>
  <si>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</si>
  <si>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</si>
  <si>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</si>
  <si>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</si>
  <si>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</si>
  <si>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</si>
  <si>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</si>
  <si>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</si>
  <si>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</si>
  <si>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</si>
  <si>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</si>
  <si>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</si>
  <si>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</si>
  <si>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</si>
  <si>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</si>
  <si>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</si>
  <si>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</si>
  <si>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</si>
  <si>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</si>
  <si>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</si>
  <si>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</si>
  <si>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</si>
  <si>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</si>
  <si>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</si>
  <si>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</si>
  <si>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</si>
  <si>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</si>
  <si>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</si>
  <si>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</si>
  <si>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</si>
  <si>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</si>
  <si>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</si>
  <si>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</si>
  <si>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</si>
  <si>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</si>
  <si>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</si>
  <si>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</si>
  <si>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</si>
  <si>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</si>
  <si>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</si>
  <si>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</si>
  <si>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</si>
  <si>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</si>
  <si>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</si>
  <si>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</si>
  <si>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</si>
  <si>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</si>
  <si>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</si>
  <si>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</si>
  <si>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</si>
  <si>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</si>
  <si>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</si>
  <si>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</si>
  <si>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</si>
  <si>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</si>
  <si>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</si>
  <si>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</si>
  <si>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</si>
  <si>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</si>
  <si>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</si>
  <si>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</si>
  <si>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</si>
  <si>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</si>
  <si>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</si>
  <si>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</si>
  <si>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</si>
  <si>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</si>
  <si>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</si>
  <si>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</si>
  <si>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</si>
  <si>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</si>
  <si>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</si>
  <si>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</si>
  <si>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</si>
  <si>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</si>
  <si>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</si>
  <si>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</si>
  <si>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</si>
  <si>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</si>
  <si>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</si>
  <si>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</si>
  <si>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</si>
  <si>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</si>
  <si>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</si>
  <si>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</si>
  <si>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</si>
  <si>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</si>
  <si>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</si>
  <si>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</si>
  <si>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</si>
  <si>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</si>
  <si>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</si>
  <si>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</si>
  <si>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</si>
  <si>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</si>
  <si>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</si>
  <si>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</si>
  <si>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</si>
  <si>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</si>
  <si>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</si>
  <si>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</si>
  <si>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</si>
  <si>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</si>
  <si>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</si>
  <si>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</si>
  <si>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</si>
  <si>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</si>
  <si>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</si>
  <si>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</si>
  <si>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</si>
  <si>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</si>
  <si>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</si>
  <si>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</si>
  <si>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</si>
  <si>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</si>
  <si>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</si>
  <si>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</si>
  <si>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</si>
  <si>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</si>
  <si>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</si>
  <si>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</si>
  <si>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</si>
  <si>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</si>
  <si>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</si>
  <si>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</si>
  <si>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</si>
  <si>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</si>
  <si>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</si>
  <si>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</si>
  <si>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</si>
  <si>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</si>
  <si>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</si>
  <si>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</si>
  <si>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</si>
  <si>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</si>
  <si>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</si>
  <si>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</si>
  <si>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</si>
  <si>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</si>
  <si>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</si>
  <si>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</si>
  <si>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</si>
  <si>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</si>
  <si>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</si>
  <si>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</si>
  <si>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</si>
  <si>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</si>
  <si>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</si>
  <si>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</si>
  <si>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</si>
  <si>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</si>
  <si>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</si>
  <si>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</si>
  <si>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</si>
  <si>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</si>
  <si>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</si>
  <si>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</si>
  <si>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</si>
  <si>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</si>
  <si>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</si>
  <si>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</si>
  <si>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</si>
  <si>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</si>
  <si>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</si>
  <si>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</si>
  <si>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</si>
  <si>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</si>
  <si>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</si>
  <si>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</si>
  <si>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</si>
  <si>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</si>
  <si>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</si>
  <si>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</si>
  <si>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</si>
  <si>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</si>
  <si>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</si>
  <si>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</si>
  <si>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</si>
  <si>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</si>
  <si>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</si>
  <si>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</si>
  <si>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</si>
  <si>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</si>
  <si>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</si>
  <si>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</si>
  <si>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</si>
  <si>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</si>
  <si>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</si>
  <si>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</si>
  <si>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</si>
  <si>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</si>
  <si>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</si>
  <si>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</si>
  <si>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</si>
  <si>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</si>
  <si>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</si>
  <si>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</si>
  <si>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</si>
  <si>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</si>
  <si>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</si>
  <si>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</si>
  <si>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</si>
  <si>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</si>
  <si>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</si>
  <si>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</si>
  <si>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</si>
  <si>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</si>
  <si>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</si>
  <si>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</si>
  <si>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</si>
  <si>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</si>
  <si>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</si>
  <si>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</si>
  <si>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</si>
  <si>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</si>
  <si>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</si>
  <si>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</si>
  <si>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</si>
  <si>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</si>
  <si>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</si>
  <si>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</si>
  <si>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</si>
  <si>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</si>
  <si>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</si>
  <si>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</si>
  <si>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</si>
  <si>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</si>
  <si>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</si>
  <si>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</si>
  <si>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</si>
  <si>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</si>
  <si>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</si>
  <si>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</si>
  <si>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</si>
  <si>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</si>
  <si>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</si>
  <si>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</si>
  <si>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</si>
  <si>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</si>
  <si>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</si>
  <si>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</si>
  <si>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</si>
  <si>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</si>
  <si>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</si>
  <si>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</si>
  <si>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</si>
  <si>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</si>
  <si>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</si>
  <si>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</si>
  <si>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</si>
  <si>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</si>
  <si>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</si>
  <si>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</si>
  <si>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</si>
  <si>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</si>
  <si>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</si>
  <si>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</si>
  <si>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</si>
  <si>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</si>
  <si>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</si>
  <si>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</si>
  <si>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</si>
  <si>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</si>
  <si>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</si>
  <si>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</si>
  <si>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</si>
  <si>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</si>
  <si>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</si>
  <si>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</si>
  <si>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</si>
  <si>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</si>
  <si>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</si>
  <si>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</si>
  <si>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</si>
  <si>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</si>
  <si>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</si>
  <si>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</si>
  <si>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</si>
  <si>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</si>
  <si>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</si>
  <si>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</si>
  <si>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</si>
  <si>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</si>
  <si>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</si>
  <si>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</si>
  <si>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</si>
  <si>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</si>
  <si>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</si>
  <si>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</si>
  <si>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</si>
  <si>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</si>
  <si>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</si>
  <si>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</si>
  <si>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</si>
  <si>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</si>
  <si>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</si>
  <si>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</si>
  <si>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</si>
  <si>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</si>
  <si>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</si>
  <si>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</si>
  <si>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</si>
  <si>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</si>
  <si>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</si>
  <si>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</si>
  <si>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</si>
  <si>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</si>
  <si>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</si>
  <si>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</si>
  <si>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</si>
  <si>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</si>
  <si>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</si>
  <si>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</si>
  <si>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</si>
  <si>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</si>
  <si>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</si>
  <si>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</si>
  <si>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</si>
  <si>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</si>
  <si>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</si>
  <si>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</si>
  <si>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</si>
  <si>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</si>
  <si>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</si>
  <si>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</si>
  <si>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</si>
  <si>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</si>
  <si>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</si>
  <si>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</si>
  <si>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</si>
  <si>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</si>
  <si>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</si>
  <si>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</si>
  <si>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</si>
  <si>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</si>
  <si>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</si>
  <si>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</si>
  <si>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</si>
  <si>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</si>
  <si>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</si>
  <si>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</si>
  <si>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</si>
  <si>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</si>
  <si>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</si>
  <si>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</si>
  <si>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</si>
  <si>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</si>
  <si>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</si>
  <si>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</si>
  <si>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</si>
  <si>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</si>
  <si>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</si>
  <si>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</si>
  <si>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</si>
  <si>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</si>
  <si>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</si>
  <si>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</si>
  <si>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</si>
  <si>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</si>
  <si>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</si>
  <si>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</si>
  <si>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</si>
  <si>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</si>
  <si>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</si>
  <si>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</si>
  <si>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</si>
  <si>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</si>
  <si>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</si>
  <si>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</si>
  <si>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</si>
  <si>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</si>
  <si>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</si>
  <si>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</si>
  <si>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</si>
  <si>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</si>
  <si>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</si>
  <si>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</si>
  <si>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</si>
  <si>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</si>
  <si>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</si>
  <si>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</si>
  <si>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</si>
  <si>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</si>
  <si>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</si>
  <si>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</si>
  <si>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</si>
  <si>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</si>
  <si>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</si>
  <si>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</si>
  <si>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</si>
  <si>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</si>
  <si>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</si>
  <si>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</si>
  <si>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</si>
  <si>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</si>
  <si>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</si>
  <si>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</si>
  <si>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</si>
  <si>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</si>
  <si>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</si>
  <si>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</si>
  <si>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</si>
  <si>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</si>
  <si>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</si>
  <si>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</si>
  <si>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</si>
  <si>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</si>
  <si>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</si>
  <si>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</si>
  <si>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</si>
  <si>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</si>
  <si>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</si>
  <si>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</si>
  <si>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</si>
  <si>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</si>
  <si>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</si>
  <si>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</si>
  <si>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</si>
  <si>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</si>
  <si>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</si>
  <si>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</si>
  <si>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</si>
  <si>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</si>
  <si>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</si>
  <si>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</si>
  <si>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</si>
  <si>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</si>
  <si>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</si>
  <si>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</si>
  <si>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</si>
  <si>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</si>
  <si>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</si>
  <si>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</si>
  <si>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</si>
  <si>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</si>
  <si>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</si>
  <si>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</si>
  <si>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</si>
  <si>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</si>
  <si>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</si>
  <si>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</si>
  <si>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</si>
  <si>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</si>
  <si>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</si>
  <si>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</si>
  <si>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</si>
  <si>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</si>
  <si>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</si>
  <si>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</si>
  <si>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</si>
  <si>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</si>
  <si>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</si>
  <si>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</si>
  <si>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</si>
  <si>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</si>
  <si>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</si>
  <si>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</si>
  <si>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</si>
  <si>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</si>
  <si>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</si>
  <si>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</si>
  <si>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</si>
  <si>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</si>
  <si>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</si>
  <si>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</si>
  <si>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</si>
  <si>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</si>
  <si>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</si>
  <si>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</si>
  <si>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</si>
  <si>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</si>
  <si>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</si>
  <si>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</si>
  <si>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</si>
  <si>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</si>
  <si>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</si>
  <si>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</si>
  <si>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</si>
  <si>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</si>
  <si>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</si>
  <si>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</si>
  <si>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</si>
  <si>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</si>
  <si>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</si>
  <si>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</si>
  <si>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</si>
  <si>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</si>
  <si>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</si>
  <si>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</si>
  <si>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</si>
  <si>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</si>
  <si>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</si>
  <si>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</si>
  <si>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</si>
  <si>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</si>
  <si>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</si>
  <si>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</si>
  <si>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</si>
  <si>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</si>
  <si>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</si>
  <si>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</si>
  <si>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</si>
  <si>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</si>
  <si>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</si>
  <si>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</si>
  <si>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</si>
  <si>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</si>
  <si>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</si>
  <si>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</si>
  <si>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</si>
  <si>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</si>
  <si>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</si>
  <si>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</si>
  <si>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</si>
  <si>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</si>
  <si>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</si>
  <si>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</si>
  <si>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</si>
  <si>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</si>
  <si>
    <t>Document 15-23-0534-00-04ab-proposed-resolution-for-cid-51-and-cid-56.xlsx</t>
  </si>
  <si>
    <t>Document 15-23-0536-00-04ab-proposed-resolution-on-sbp-comments.docx</t>
  </si>
  <si>
    <t>Document 15-23-0538-00-04ab-proposed-resolution-on-ac-ie-comments.docx</t>
  </si>
  <si>
    <t>Document 15-23-0539-01-04ab-proposed-resolution-for-10-146-147-148.docx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</si>
  <si>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</si>
  <si>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</si>
  <si>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</si>
  <si>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</si>
  <si>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Section 10.36.5, page 75, line 29, change to: "The first slot, slot zero of each round is used for control phase. The control information may be transmitted via AC IE  in Slot 0 of the sensing round."</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</si>
  <si>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</si>
  <si>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</si>
  <si>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</si>
  <si>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The doc proposes changes for comments #10 and #146, however during the 4th Oct TG4ab call #146 was referred for furthur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</si>
  <si>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Revised Disposition: Add "ETSI EN 303 687 V1.1.1 (2023-06) 6 GHz WAS/RLAN; Harmonised Standard for access to radio spectrum" into Bibliography and add line "The timings shown in Figure 31 are based on information in [X]" where X is cross reference to this Bibliography item.</t>
  </si>
  <si>
    <t>Assignee not identified properly.
I belive this was discussed previouslty the group decided not to make it manditory.</t>
  </si>
  <si>
    <t>The text here has been pasted unchanged from the source document. It does need to be made clearer. Ideally this would be assigned to the the original authors would provide.</t>
  </si>
  <si>
    <t>Reworded and included reference: "The first slot, slot zero of each sensing round is used for control phase, where control information may be sent using the AC IE (10.36.7.1)"</t>
  </si>
  <si>
    <t>I did this but expect another heading to be provided then for the lines 27 onwards…</t>
  </si>
  <si>
    <t>Change to: "In the mandatory mode, the initiator proposes the bitmap based on its sensing area of interest using the limited set of bitmap options defined below".</t>
  </si>
  <si>
    <t>This was disposition "accepted" but it does not make sense for the first line of the new clause to self-refer to the same clause number.  I have reworded it, and set Disposition Status to "Revised" with disposition detail giving the change I have made.</t>
  </si>
  <si>
    <t xml:space="preserve"> Add a sentence in  subclause 10.36.4.6, page 75, line 24: " The session termination should be done using OOB means."</t>
  </si>
  <si>
    <t>Comment is about issue in Draft A that was fixed in Draft B</t>
  </si>
  <si>
    <t>In the TG4me revision there is no single chapter with IEs instead  they are in separate sections for the optional behaviiour they are associated with.  Suggest to Reject or assign back to the commenter to consider where to put it..</t>
  </si>
  <si>
    <t>RSDB field in Figure 75 seems to be RSDP.</t>
  </si>
  <si>
    <t>Note: 15-23-0538-00 proposed no change for this comment, just a Reject.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</si>
</sst>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87</xdr:row>
      <xdr:rowOff>512615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152</xdr:row>
      <xdr:rowOff>22416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179</xdr:row>
      <xdr:rowOff>371291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zoomScaleNormal="100" workbookViewId="0">
      <pane xSplit="5" ySplit="1" topLeftCell="H2" activePane="bottomRight" state="frozen"/>
      <selection pane="topRight" activeCell="F1" sqref="F1"/>
      <selection pane="bottomLeft" activeCell="A2" sqref="A2"/>
      <selection pane="bottomRight" activeCell="T41" sqref="T4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46"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T2" s="46" t="s">
        <v>610</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T3" s="46" t="s">
        <v>611</v>
      </c>
    </row>
    <row r="4" spans="1:22" ht="66" x14ac:dyDescent="0.3">
      <c r="C4" s="46" t="s">
        <v>297</v>
      </c>
      <c r="D4" s="47"/>
      <c r="E4" s="47">
        <v>124</v>
      </c>
      <c r="F4" s="47"/>
      <c r="G4" s="46" t="s">
        <v>162</v>
      </c>
      <c r="H4" s="46" t="s">
        <v>5</v>
      </c>
      <c r="I4" s="46">
        <v>13</v>
      </c>
      <c r="J4" s="48" t="s">
        <v>133</v>
      </c>
      <c r="K4" s="46" t="s">
        <v>300</v>
      </c>
      <c r="L4" s="39" t="s">
        <v>301</v>
      </c>
      <c r="M4" s="49"/>
      <c r="N4" s="39" t="s">
        <v>302</v>
      </c>
      <c r="O4" s="46" t="s">
        <v>6</v>
      </c>
      <c r="T4" s="46" t="s">
        <v>615</v>
      </c>
      <c r="U4" s="39" t="s">
        <v>674</v>
      </c>
      <c r="V4" s="46" t="s">
        <v>557</v>
      </c>
    </row>
    <row r="5" spans="1:22" ht="26.4" x14ac:dyDescent="0.3">
      <c r="C5" s="46" t="s">
        <v>362</v>
      </c>
      <c r="E5" s="46">
        <v>145</v>
      </c>
      <c r="G5" s="46" t="s">
        <v>363</v>
      </c>
      <c r="H5" s="46" t="s">
        <v>5</v>
      </c>
      <c r="I5" s="46">
        <v>16</v>
      </c>
      <c r="J5" s="46" t="s">
        <v>365</v>
      </c>
      <c r="K5" s="46">
        <v>9</v>
      </c>
      <c r="N5" s="39" t="s">
        <v>558</v>
      </c>
      <c r="P5" s="46" t="s">
        <v>555</v>
      </c>
      <c r="T5" s="39" t="s">
        <v>610</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P6" s="46" t="s">
        <v>561</v>
      </c>
      <c r="Q6" s="39" t="s">
        <v>700</v>
      </c>
      <c r="T6" s="46" t="s">
        <v>614</v>
      </c>
      <c r="U6" s="39" t="s">
        <v>709</v>
      </c>
    </row>
    <row r="7" spans="1:22" ht="224.4" x14ac:dyDescent="0.3">
      <c r="C7" s="46" t="s">
        <v>362</v>
      </c>
      <c r="E7" s="46">
        <v>146</v>
      </c>
      <c r="G7" s="46" t="s">
        <v>363</v>
      </c>
      <c r="H7" s="46" t="s">
        <v>21</v>
      </c>
      <c r="I7" s="46">
        <v>17</v>
      </c>
      <c r="J7" s="46" t="s">
        <v>33</v>
      </c>
      <c r="K7" s="46">
        <v>17</v>
      </c>
      <c r="L7" s="39" t="s">
        <v>383</v>
      </c>
      <c r="N7" s="39" t="s">
        <v>585</v>
      </c>
      <c r="T7" s="46" t="s">
        <v>615</v>
      </c>
      <c r="V7" s="46" t="s">
        <v>580</v>
      </c>
    </row>
    <row r="8" spans="1:22" ht="26.4" x14ac:dyDescent="0.3">
      <c r="C8" s="46" t="s">
        <v>362</v>
      </c>
      <c r="E8" s="46">
        <v>147</v>
      </c>
      <c r="G8" s="46" t="s">
        <v>363</v>
      </c>
      <c r="H8" s="46" t="s">
        <v>21</v>
      </c>
      <c r="I8" s="46">
        <v>19</v>
      </c>
      <c r="J8" s="46" t="s">
        <v>366</v>
      </c>
      <c r="K8" s="46">
        <v>7</v>
      </c>
      <c r="L8" s="39" t="s">
        <v>384</v>
      </c>
      <c r="N8" s="39" t="s">
        <v>586</v>
      </c>
      <c r="T8" s="46" t="s">
        <v>615</v>
      </c>
      <c r="V8" s="46" t="s">
        <v>580</v>
      </c>
    </row>
    <row r="9" spans="1:22" ht="39.6" x14ac:dyDescent="0.3">
      <c r="C9" s="46" t="s">
        <v>362</v>
      </c>
      <c r="E9" s="46">
        <v>148</v>
      </c>
      <c r="G9" s="46" t="s">
        <v>363</v>
      </c>
      <c r="H9" s="46" t="s">
        <v>21</v>
      </c>
      <c r="I9" s="46">
        <v>19</v>
      </c>
      <c r="J9" s="46" t="s">
        <v>366</v>
      </c>
      <c r="K9" s="46">
        <v>7</v>
      </c>
      <c r="L9" s="39" t="s">
        <v>385</v>
      </c>
      <c r="N9" s="39" t="s">
        <v>587</v>
      </c>
      <c r="T9" s="46" t="s">
        <v>615</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S10" s="46" t="s">
        <v>560</v>
      </c>
      <c r="T10" s="46" t="s">
        <v>615</v>
      </c>
      <c r="V10" s="47" t="s">
        <v>673</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T11" s="46" t="s">
        <v>610</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T12" s="46" t="s">
        <v>610</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T13" s="46" t="s">
        <v>610</v>
      </c>
    </row>
    <row r="14" spans="1:22" ht="211.2" x14ac:dyDescent="0.3">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T14" s="46" t="s">
        <v>611</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T15" s="46" t="s">
        <v>611</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T16" s="46" t="s">
        <v>611</v>
      </c>
    </row>
    <row r="17" spans="3:22" ht="26.4" x14ac:dyDescent="0.3">
      <c r="C17" s="46" t="s">
        <v>362</v>
      </c>
      <c r="E17" s="46">
        <v>149</v>
      </c>
      <c r="G17" s="46" t="s">
        <v>363</v>
      </c>
      <c r="H17" s="46" t="s">
        <v>364</v>
      </c>
      <c r="I17" s="46">
        <v>21</v>
      </c>
      <c r="J17" s="46" t="s">
        <v>22</v>
      </c>
      <c r="K17" s="46">
        <v>16</v>
      </c>
      <c r="L17" s="39" t="s">
        <v>386</v>
      </c>
      <c r="N17" s="39" t="s">
        <v>442</v>
      </c>
      <c r="P17" s="46" t="s">
        <v>561</v>
      </c>
      <c r="Q17" s="39" t="s">
        <v>564</v>
      </c>
      <c r="T17" s="46" t="s">
        <v>610</v>
      </c>
    </row>
    <row r="18" spans="3:22"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T18" s="46" t="s">
        <v>611</v>
      </c>
    </row>
    <row r="19" spans="3:22"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T19" s="46" t="s">
        <v>610</v>
      </c>
    </row>
    <row r="20" spans="3:22"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T20" s="46" t="s">
        <v>610</v>
      </c>
    </row>
    <row r="21" spans="3:22"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T21" s="46" t="s">
        <v>610</v>
      </c>
    </row>
    <row r="22" spans="3:22"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T22" s="46" t="s">
        <v>610</v>
      </c>
    </row>
    <row r="23" spans="3:22"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T23" s="46" t="s">
        <v>610</v>
      </c>
    </row>
    <row r="24" spans="3:22" ht="26.4" x14ac:dyDescent="0.3">
      <c r="C24" s="46" t="s">
        <v>362</v>
      </c>
      <c r="E24" s="46">
        <v>150</v>
      </c>
      <c r="G24" s="46" t="s">
        <v>363</v>
      </c>
      <c r="H24" s="46" t="s">
        <v>21</v>
      </c>
      <c r="I24" s="46">
        <v>21</v>
      </c>
      <c r="J24" s="46" t="s">
        <v>367</v>
      </c>
      <c r="K24" s="46">
        <v>22</v>
      </c>
      <c r="L24" s="39" t="s">
        <v>387</v>
      </c>
      <c r="N24" s="39" t="s">
        <v>565</v>
      </c>
      <c r="P24" s="46" t="s">
        <v>561</v>
      </c>
      <c r="Q24" s="39" t="s">
        <v>623</v>
      </c>
      <c r="T24" s="46" t="s">
        <v>610</v>
      </c>
    </row>
    <row r="25" spans="3:22"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T25" s="46" t="s">
        <v>610</v>
      </c>
    </row>
    <row r="26" spans="3:22" x14ac:dyDescent="0.3">
      <c r="C26" s="46" t="s">
        <v>362</v>
      </c>
      <c r="E26" s="46">
        <v>153</v>
      </c>
      <c r="G26" s="46" t="s">
        <v>363</v>
      </c>
      <c r="H26" s="46" t="s">
        <v>364</v>
      </c>
      <c r="I26" s="46">
        <v>28</v>
      </c>
      <c r="J26" s="46" t="s">
        <v>137</v>
      </c>
      <c r="K26" s="46">
        <v>10</v>
      </c>
      <c r="L26" s="39" t="s">
        <v>389</v>
      </c>
      <c r="N26" s="39" t="s">
        <v>444</v>
      </c>
      <c r="T26" s="46" t="s">
        <v>615</v>
      </c>
      <c r="V26" s="46" t="s">
        <v>557</v>
      </c>
    </row>
    <row r="27" spans="3:22"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T27" s="46" t="s">
        <v>610</v>
      </c>
    </row>
    <row r="28" spans="3:22"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T28" s="46" t="s">
        <v>611</v>
      </c>
    </row>
    <row r="29" spans="3:22" x14ac:dyDescent="0.3">
      <c r="C29" s="46" t="s">
        <v>362</v>
      </c>
      <c r="E29" s="46">
        <v>152</v>
      </c>
      <c r="G29" s="46" t="s">
        <v>363</v>
      </c>
      <c r="H29" s="46" t="s">
        <v>5</v>
      </c>
      <c r="I29" s="46">
        <v>27</v>
      </c>
      <c r="J29" s="46" t="s">
        <v>137</v>
      </c>
      <c r="K29" s="46">
        <v>23</v>
      </c>
      <c r="L29" s="39" t="s">
        <v>5</v>
      </c>
      <c r="N29" s="39" t="s">
        <v>588</v>
      </c>
      <c r="P29" s="46" t="s">
        <v>555</v>
      </c>
      <c r="T29" s="46" t="s">
        <v>610</v>
      </c>
    </row>
    <row r="30" spans="3:22" x14ac:dyDescent="0.3">
      <c r="C30" s="46" t="s">
        <v>362</v>
      </c>
      <c r="E30" s="46">
        <v>151</v>
      </c>
      <c r="G30" s="46" t="s">
        <v>363</v>
      </c>
      <c r="H30" s="46" t="s">
        <v>5</v>
      </c>
      <c r="I30" s="46">
        <v>23</v>
      </c>
      <c r="J30" s="46" t="s">
        <v>137</v>
      </c>
      <c r="K30" s="46">
        <v>26</v>
      </c>
      <c r="L30" s="39" t="s">
        <v>388</v>
      </c>
      <c r="N30" s="39" t="s">
        <v>443</v>
      </c>
      <c r="P30" s="46" t="s">
        <v>555</v>
      </c>
      <c r="T30" s="46" t="s">
        <v>610</v>
      </c>
    </row>
    <row r="31" spans="3:22" ht="26.4" x14ac:dyDescent="0.3">
      <c r="C31" s="46" t="s">
        <v>362</v>
      </c>
      <c r="E31" s="46">
        <v>154</v>
      </c>
      <c r="G31" s="46" t="s">
        <v>363</v>
      </c>
      <c r="I31" s="46">
        <v>29</v>
      </c>
      <c r="J31" s="46" t="s">
        <v>368</v>
      </c>
      <c r="K31" s="46">
        <v>6</v>
      </c>
      <c r="L31" s="39" t="s">
        <v>390</v>
      </c>
      <c r="N31" s="39" t="s">
        <v>445</v>
      </c>
      <c r="P31" s="46" t="s">
        <v>561</v>
      </c>
      <c r="Q31" s="39" t="s">
        <v>623</v>
      </c>
      <c r="T31" s="46" t="s">
        <v>610</v>
      </c>
    </row>
    <row r="32" spans="3:22"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T32" s="46" t="s">
        <v>610</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T33" s="46" t="s">
        <v>610</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T34" s="46" t="s">
        <v>610</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T35" s="46" t="s">
        <v>610</v>
      </c>
    </row>
    <row r="36" spans="3:22" ht="52.8" x14ac:dyDescent="0.3">
      <c r="C36" s="46" t="s">
        <v>362</v>
      </c>
      <c r="E36" s="46">
        <v>155</v>
      </c>
      <c r="G36" s="46" t="s">
        <v>363</v>
      </c>
      <c r="H36" s="46" t="s">
        <v>364</v>
      </c>
      <c r="I36" s="46">
        <v>32</v>
      </c>
      <c r="J36" s="46" t="s">
        <v>306</v>
      </c>
      <c r="K36" s="46">
        <v>24</v>
      </c>
      <c r="L36" s="39" t="s">
        <v>391</v>
      </c>
      <c r="N36" s="39" t="s">
        <v>589</v>
      </c>
      <c r="P36" s="61" t="s">
        <v>561</v>
      </c>
      <c r="Q36" s="61" t="s">
        <v>675</v>
      </c>
      <c r="R36" s="62" t="s">
        <v>696</v>
      </c>
      <c r="S36" s="62"/>
      <c r="T36" s="61" t="s">
        <v>610</v>
      </c>
      <c r="U36" s="61" t="s">
        <v>677</v>
      </c>
      <c r="V36" s="62"/>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T37" s="46" t="s">
        <v>615</v>
      </c>
      <c r="V37" s="46" t="s">
        <v>557</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T38" s="46" t="s">
        <v>615</v>
      </c>
      <c r="V38" s="46" t="s">
        <v>557</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626</v>
      </c>
      <c r="T39" s="46" t="s">
        <v>610</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622</v>
      </c>
      <c r="T40" s="46" t="s">
        <v>610</v>
      </c>
    </row>
    <row r="41" spans="3:22" ht="26.4" x14ac:dyDescent="0.3">
      <c r="C41" s="46" t="s">
        <v>362</v>
      </c>
      <c r="E41" s="46">
        <v>156</v>
      </c>
      <c r="G41" s="46" t="s">
        <v>363</v>
      </c>
      <c r="H41" s="46" t="s">
        <v>364</v>
      </c>
      <c r="I41" s="46">
        <v>33</v>
      </c>
      <c r="J41" s="46" t="s">
        <v>311</v>
      </c>
      <c r="K41" s="46">
        <v>6</v>
      </c>
      <c r="L41" s="39" t="s">
        <v>392</v>
      </c>
      <c r="N41" s="39" t="s">
        <v>446</v>
      </c>
      <c r="T41" s="46" t="s">
        <v>614</v>
      </c>
      <c r="U41" s="39" t="s">
        <v>676</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T42" s="46" t="s">
        <v>615</v>
      </c>
      <c r="V42" s="46" t="s">
        <v>557</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626</v>
      </c>
      <c r="T43" s="46" t="s">
        <v>610</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T44" s="46" t="s">
        <v>615</v>
      </c>
      <c r="V44" s="46" t="s">
        <v>584</v>
      </c>
    </row>
    <row r="45" spans="3:22" ht="26.4" x14ac:dyDescent="0.3">
      <c r="C45" s="46" t="s">
        <v>362</v>
      </c>
      <c r="E45" s="46">
        <v>157</v>
      </c>
      <c r="G45" s="46" t="s">
        <v>363</v>
      </c>
      <c r="H45" s="46" t="s">
        <v>21</v>
      </c>
      <c r="I45" s="46">
        <v>34</v>
      </c>
      <c r="J45" s="46" t="s">
        <v>52</v>
      </c>
      <c r="K45" s="46">
        <v>16</v>
      </c>
      <c r="L45" s="39" t="s">
        <v>393</v>
      </c>
      <c r="N45" s="39" t="s">
        <v>447</v>
      </c>
      <c r="P45" s="46" t="s">
        <v>561</v>
      </c>
      <c r="Q45" s="39" t="s">
        <v>623</v>
      </c>
      <c r="T45" s="46" t="s">
        <v>610</v>
      </c>
    </row>
    <row r="46" spans="3:22" ht="52.8" x14ac:dyDescent="0.3">
      <c r="C46" s="46" t="s">
        <v>362</v>
      </c>
      <c r="E46" s="46">
        <v>158</v>
      </c>
      <c r="G46" s="46" t="s">
        <v>363</v>
      </c>
      <c r="H46" s="46" t="s">
        <v>21</v>
      </c>
      <c r="I46" s="46">
        <v>35</v>
      </c>
      <c r="J46" s="46" t="s">
        <v>35</v>
      </c>
      <c r="K46" s="46">
        <v>4</v>
      </c>
      <c r="L46" s="39" t="s">
        <v>394</v>
      </c>
      <c r="N46" s="39" t="s">
        <v>448</v>
      </c>
      <c r="P46" s="46" t="s">
        <v>555</v>
      </c>
      <c r="T46" s="46" t="s">
        <v>610</v>
      </c>
    </row>
    <row r="47" spans="3:22" x14ac:dyDescent="0.3">
      <c r="C47" s="47" t="s">
        <v>16</v>
      </c>
      <c r="D47" s="47"/>
      <c r="E47" s="47">
        <v>11</v>
      </c>
      <c r="F47" s="47"/>
      <c r="G47" s="47" t="s">
        <v>17</v>
      </c>
      <c r="H47" s="47" t="s">
        <v>21</v>
      </c>
      <c r="I47" s="47">
        <v>35</v>
      </c>
      <c r="J47" s="50" t="s">
        <v>35</v>
      </c>
      <c r="K47" s="47">
        <v>9</v>
      </c>
      <c r="L47" s="49" t="s">
        <v>36</v>
      </c>
      <c r="M47" s="49"/>
      <c r="N47" s="49" t="s">
        <v>37</v>
      </c>
      <c r="O47" s="47" t="s">
        <v>6</v>
      </c>
      <c r="T47" s="46" t="s">
        <v>615</v>
      </c>
      <c r="V47" s="46" t="s">
        <v>584</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6" x14ac:dyDescent="0.3">
      <c r="C49" s="47" t="s">
        <v>16</v>
      </c>
      <c r="D49" s="47"/>
      <c r="E49" s="47">
        <v>12</v>
      </c>
      <c r="F49" s="47"/>
      <c r="G49" s="47" t="s">
        <v>17</v>
      </c>
      <c r="H49" s="47" t="s">
        <v>21</v>
      </c>
      <c r="I49" s="47">
        <v>35</v>
      </c>
      <c r="J49" s="50" t="s">
        <v>38</v>
      </c>
      <c r="K49" s="47">
        <v>24</v>
      </c>
      <c r="L49" s="49" t="s">
        <v>595</v>
      </c>
      <c r="M49" s="49"/>
      <c r="N49" s="49" t="s">
        <v>39</v>
      </c>
      <c r="O49" s="47" t="s">
        <v>6</v>
      </c>
      <c r="T49" s="46" t="s">
        <v>615</v>
      </c>
      <c r="V49" s="46" t="s">
        <v>584</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T50" s="46" t="s">
        <v>615</v>
      </c>
      <c r="V50" s="46" t="s">
        <v>584</v>
      </c>
    </row>
    <row r="51" spans="3:22" ht="39.6" x14ac:dyDescent="0.3">
      <c r="C51" s="46" t="s">
        <v>362</v>
      </c>
      <c r="E51" s="46">
        <v>159</v>
      </c>
      <c r="G51" s="46" t="s">
        <v>363</v>
      </c>
      <c r="H51" s="46" t="s">
        <v>364</v>
      </c>
      <c r="I51" s="46">
        <v>39</v>
      </c>
      <c r="J51" s="46" t="s">
        <v>220</v>
      </c>
      <c r="K51" s="46">
        <v>3</v>
      </c>
      <c r="L51" s="39" t="s">
        <v>395</v>
      </c>
      <c r="N51" s="39" t="s">
        <v>590</v>
      </c>
      <c r="P51" s="46" t="s">
        <v>561</v>
      </c>
      <c r="Q51" s="39" t="s">
        <v>623</v>
      </c>
      <c r="T51" s="46" t="s">
        <v>610</v>
      </c>
    </row>
    <row r="52" spans="3:22" ht="26.4" x14ac:dyDescent="0.3">
      <c r="C52" s="46" t="s">
        <v>362</v>
      </c>
      <c r="E52" s="46">
        <v>160</v>
      </c>
      <c r="G52" s="46" t="s">
        <v>363</v>
      </c>
      <c r="H52" s="46" t="s">
        <v>21</v>
      </c>
      <c r="I52" s="46">
        <v>39</v>
      </c>
      <c r="J52" s="46" t="s">
        <v>220</v>
      </c>
      <c r="K52" s="46">
        <v>4</v>
      </c>
      <c r="L52" s="39" t="s">
        <v>396</v>
      </c>
      <c r="N52" s="39" t="s">
        <v>449</v>
      </c>
      <c r="P52" s="46" t="s">
        <v>561</v>
      </c>
      <c r="Q52" s="39" t="s">
        <v>623</v>
      </c>
      <c r="T52" s="46" t="s">
        <v>610</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T53" s="46" t="s">
        <v>610</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T54" s="46" t="s">
        <v>610</v>
      </c>
    </row>
    <row r="55" spans="3:22" ht="26.4" x14ac:dyDescent="0.3">
      <c r="C55" s="46" t="s">
        <v>362</v>
      </c>
      <c r="E55" s="46">
        <v>161</v>
      </c>
      <c r="G55" s="46" t="s">
        <v>363</v>
      </c>
      <c r="H55" s="46" t="s">
        <v>5</v>
      </c>
      <c r="I55" s="46">
        <v>39</v>
      </c>
      <c r="J55" s="46" t="s">
        <v>220</v>
      </c>
      <c r="K55" s="46">
        <v>10</v>
      </c>
      <c r="L55" s="39" t="s">
        <v>397</v>
      </c>
      <c r="N55" s="39" t="s">
        <v>450</v>
      </c>
      <c r="P55" s="46" t="s">
        <v>561</v>
      </c>
      <c r="Q55" s="39" t="s">
        <v>623</v>
      </c>
      <c r="T55" s="46" t="s">
        <v>610</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T56" s="46" t="s">
        <v>610</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T57" s="46" t="s">
        <v>615</v>
      </c>
      <c r="V57" s="46" t="s">
        <v>584</v>
      </c>
    </row>
    <row r="58" spans="3:22" ht="52.8" x14ac:dyDescent="0.3">
      <c r="C58" s="47" t="s">
        <v>16</v>
      </c>
      <c r="D58" s="47"/>
      <c r="E58" s="47">
        <v>15</v>
      </c>
      <c r="F58" s="47"/>
      <c r="G58" s="47" t="s">
        <v>17</v>
      </c>
      <c r="H58" s="47" t="s">
        <v>21</v>
      </c>
      <c r="I58" s="47">
        <v>39</v>
      </c>
      <c r="J58" s="50" t="s">
        <v>44</v>
      </c>
      <c r="K58" s="47">
        <v>27</v>
      </c>
      <c r="L58" s="49" t="s">
        <v>596</v>
      </c>
      <c r="M58" s="49"/>
      <c r="N58" s="49" t="s">
        <v>45</v>
      </c>
      <c r="O58" s="47" t="s">
        <v>46</v>
      </c>
      <c r="T58" s="46" t="s">
        <v>615</v>
      </c>
      <c r="V58" s="46" t="s">
        <v>584</v>
      </c>
    </row>
    <row r="59" spans="3:22" ht="118.8" x14ac:dyDescent="0.3">
      <c r="C59" s="47" t="s">
        <v>16</v>
      </c>
      <c r="D59" s="47"/>
      <c r="E59" s="47">
        <v>17</v>
      </c>
      <c r="F59" s="47"/>
      <c r="G59" s="47" t="s">
        <v>17</v>
      </c>
      <c r="H59" s="47" t="s">
        <v>21</v>
      </c>
      <c r="I59" s="47">
        <v>39</v>
      </c>
      <c r="J59" s="50" t="s">
        <v>44</v>
      </c>
      <c r="K59" s="47">
        <v>40</v>
      </c>
      <c r="L59" s="49" t="s">
        <v>48</v>
      </c>
      <c r="M59" s="49"/>
      <c r="N59" s="49" t="s">
        <v>597</v>
      </c>
      <c r="O59" s="47" t="s">
        <v>6</v>
      </c>
      <c r="T59" s="46" t="s">
        <v>615</v>
      </c>
      <c r="V59" s="46" t="s">
        <v>598</v>
      </c>
    </row>
    <row r="60" spans="3:22" ht="26.4" x14ac:dyDescent="0.3">
      <c r="C60" s="46" t="s">
        <v>362</v>
      </c>
      <c r="E60" s="46">
        <v>162</v>
      </c>
      <c r="G60" s="46" t="s">
        <v>363</v>
      </c>
      <c r="H60" s="46" t="s">
        <v>364</v>
      </c>
      <c r="I60" s="46">
        <v>39</v>
      </c>
      <c r="J60" s="46" t="s">
        <v>44</v>
      </c>
      <c r="K60" s="46">
        <v>40</v>
      </c>
      <c r="L60" s="39" t="s">
        <v>398</v>
      </c>
      <c r="N60" s="39" t="s">
        <v>451</v>
      </c>
      <c r="P60" s="46" t="s">
        <v>555</v>
      </c>
      <c r="T60" s="46" t="s">
        <v>610</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555</v>
      </c>
      <c r="T61" s="46" t="s">
        <v>610</v>
      </c>
    </row>
    <row r="62" spans="3:22" x14ac:dyDescent="0.3">
      <c r="C62" s="46" t="s">
        <v>362</v>
      </c>
      <c r="E62" s="46">
        <v>163</v>
      </c>
      <c r="G62" s="46" t="s">
        <v>363</v>
      </c>
      <c r="H62" s="46" t="s">
        <v>364</v>
      </c>
      <c r="I62" s="46">
        <v>40</v>
      </c>
      <c r="J62" s="46" t="s">
        <v>40</v>
      </c>
      <c r="K62" s="46">
        <v>28</v>
      </c>
      <c r="L62" s="39" t="s">
        <v>399</v>
      </c>
      <c r="N62" s="39" t="s">
        <v>452</v>
      </c>
      <c r="T62" s="46" t="s">
        <v>615</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T63" s="46" t="s">
        <v>615</v>
      </c>
      <c r="V63" s="46" t="s">
        <v>584</v>
      </c>
    </row>
    <row r="64" spans="3:22" ht="79.2" x14ac:dyDescent="0.3">
      <c r="C64" s="46" t="s">
        <v>297</v>
      </c>
      <c r="D64" s="47"/>
      <c r="E64" s="47">
        <v>130</v>
      </c>
      <c r="F64" s="47"/>
      <c r="G64" s="46" t="s">
        <v>162</v>
      </c>
      <c r="H64" s="46" t="s">
        <v>21</v>
      </c>
      <c r="I64" s="46">
        <v>43</v>
      </c>
      <c r="J64" s="48" t="s">
        <v>314</v>
      </c>
      <c r="K64" s="46">
        <v>10</v>
      </c>
      <c r="L64" s="39" t="s">
        <v>681</v>
      </c>
      <c r="M64" s="49"/>
      <c r="O64" s="46" t="s">
        <v>6</v>
      </c>
      <c r="P64" s="62" t="s">
        <v>561</v>
      </c>
      <c r="Q64" s="61" t="s">
        <v>656</v>
      </c>
      <c r="R64" s="62" t="s">
        <v>696</v>
      </c>
      <c r="S64" s="62"/>
      <c r="T64" s="61" t="s">
        <v>610</v>
      </c>
      <c r="U64" s="61" t="s">
        <v>710</v>
      </c>
      <c r="V64" s="62"/>
    </row>
    <row r="65" spans="3:22" ht="52.8" x14ac:dyDescent="0.3">
      <c r="C65" s="46" t="s">
        <v>513</v>
      </c>
      <c r="E65" s="46">
        <v>234</v>
      </c>
      <c r="G65" s="46" t="s">
        <v>514</v>
      </c>
      <c r="H65" s="46" t="s">
        <v>21</v>
      </c>
      <c r="I65" s="46">
        <v>43</v>
      </c>
      <c r="J65" s="46" t="s">
        <v>314</v>
      </c>
      <c r="K65" s="46">
        <v>12</v>
      </c>
      <c r="L65" s="39" t="s">
        <v>521</v>
      </c>
      <c r="N65" s="39" t="s">
        <v>541</v>
      </c>
      <c r="O65" s="46" t="s">
        <v>6</v>
      </c>
      <c r="T65" s="46" t="s">
        <v>614</v>
      </c>
      <c r="U65" s="39" t="s">
        <v>711</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T66" s="46" t="s">
        <v>615</v>
      </c>
      <c r="V66" s="46" t="s">
        <v>600</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T67" s="46" t="s">
        <v>615</v>
      </c>
      <c r="V67" s="46" t="s">
        <v>584</v>
      </c>
    </row>
    <row r="68" spans="3:22" ht="26.4" x14ac:dyDescent="0.3">
      <c r="C68" s="46" t="s">
        <v>513</v>
      </c>
      <c r="E68" s="46">
        <v>237</v>
      </c>
      <c r="G68" s="46" t="s">
        <v>514</v>
      </c>
      <c r="H68" s="46" t="s">
        <v>21</v>
      </c>
      <c r="I68" s="46">
        <v>44</v>
      </c>
      <c r="J68" s="46" t="s">
        <v>369</v>
      </c>
      <c r="K68" s="46">
        <v>1</v>
      </c>
      <c r="L68" s="39" t="s">
        <v>524</v>
      </c>
      <c r="N68" s="39" t="s">
        <v>543</v>
      </c>
      <c r="O68" s="46" t="s">
        <v>6</v>
      </c>
      <c r="T68" s="46" t="s">
        <v>615</v>
      </c>
      <c r="V68" s="46" t="s">
        <v>584</v>
      </c>
    </row>
    <row r="69" spans="3:22" ht="66" x14ac:dyDescent="0.3">
      <c r="C69" s="46" t="s">
        <v>513</v>
      </c>
      <c r="E69" s="46">
        <v>239</v>
      </c>
      <c r="G69" s="46" t="s">
        <v>514</v>
      </c>
      <c r="H69" s="46" t="s">
        <v>21</v>
      </c>
      <c r="I69" s="46">
        <v>44</v>
      </c>
      <c r="J69" s="46" t="s">
        <v>369</v>
      </c>
      <c r="K69" s="46">
        <v>2</v>
      </c>
      <c r="L69" s="39" t="s">
        <v>526</v>
      </c>
      <c r="N69" s="39" t="s">
        <v>185</v>
      </c>
      <c r="O69" s="46" t="s">
        <v>6</v>
      </c>
      <c r="T69" s="46" t="s">
        <v>615</v>
      </c>
      <c r="V69" s="46" t="s">
        <v>580</v>
      </c>
    </row>
    <row r="70" spans="3:22" x14ac:dyDescent="0.3">
      <c r="C70" s="46" t="s">
        <v>362</v>
      </c>
      <c r="E70" s="46">
        <v>164</v>
      </c>
      <c r="G70" s="46" t="s">
        <v>363</v>
      </c>
      <c r="H70" s="46" t="s">
        <v>364</v>
      </c>
      <c r="I70" s="46">
        <v>44</v>
      </c>
      <c r="J70" s="46" t="s">
        <v>369</v>
      </c>
      <c r="K70" s="46">
        <v>17</v>
      </c>
      <c r="L70" s="39" t="s">
        <v>400</v>
      </c>
      <c r="N70" s="39" t="s">
        <v>453</v>
      </c>
      <c r="T70" s="46" t="s">
        <v>615</v>
      </c>
      <c r="V70" s="46" t="s">
        <v>598</v>
      </c>
    </row>
    <row r="71" spans="3:22" ht="26.4" x14ac:dyDescent="0.3">
      <c r="C71" s="46" t="s">
        <v>513</v>
      </c>
      <c r="E71" s="46">
        <v>238</v>
      </c>
      <c r="G71" s="46" t="s">
        <v>514</v>
      </c>
      <c r="H71" s="46" t="s">
        <v>21</v>
      </c>
      <c r="I71" s="46">
        <v>44</v>
      </c>
      <c r="J71" s="46" t="s">
        <v>369</v>
      </c>
      <c r="K71" s="46">
        <v>20</v>
      </c>
      <c r="L71" s="39" t="s">
        <v>525</v>
      </c>
      <c r="N71" s="39" t="s">
        <v>543</v>
      </c>
      <c r="O71" s="46" t="s">
        <v>6</v>
      </c>
      <c r="T71" s="46" t="s">
        <v>615</v>
      </c>
      <c r="V71" s="46" t="s">
        <v>584</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555</v>
      </c>
      <c r="T72" s="46" t="s">
        <v>610</v>
      </c>
    </row>
    <row r="73" spans="3:22" ht="26.4" x14ac:dyDescent="0.3">
      <c r="C73" s="46" t="s">
        <v>362</v>
      </c>
      <c r="E73" s="46">
        <v>165</v>
      </c>
      <c r="G73" s="46" t="s">
        <v>363</v>
      </c>
      <c r="H73" s="46" t="s">
        <v>364</v>
      </c>
      <c r="I73" s="46">
        <v>45</v>
      </c>
      <c r="J73" s="46" t="s">
        <v>62</v>
      </c>
      <c r="K73" s="46">
        <v>1</v>
      </c>
      <c r="L73" s="39" t="s">
        <v>401</v>
      </c>
      <c r="N73" s="39" t="s">
        <v>454</v>
      </c>
      <c r="P73" s="46" t="s">
        <v>556</v>
      </c>
      <c r="Q73" s="39" t="s">
        <v>619</v>
      </c>
      <c r="T73" s="46" t="s">
        <v>611</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T74" s="46" t="s">
        <v>615</v>
      </c>
      <c r="V74" s="46" t="s">
        <v>584</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T75" s="46" t="s">
        <v>610</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T76" s="46" t="s">
        <v>610</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T77" s="46" t="s">
        <v>610</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T78" s="46" t="s">
        <v>610</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T79" s="46" t="s">
        <v>610</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T80" s="46" t="s">
        <v>610</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T81" s="46" t="s">
        <v>610</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T82" s="46" t="s">
        <v>610</v>
      </c>
    </row>
    <row r="83" spans="3:22" ht="79.2" x14ac:dyDescent="0.3">
      <c r="C83" s="46" t="s">
        <v>191</v>
      </c>
      <c r="D83" s="47"/>
      <c r="E83" s="47">
        <v>96</v>
      </c>
      <c r="F83" s="47"/>
      <c r="G83" s="46" t="s">
        <v>192</v>
      </c>
      <c r="H83" s="39" t="s">
        <v>21</v>
      </c>
      <c r="I83" s="39">
        <v>48</v>
      </c>
      <c r="J83" s="53" t="s">
        <v>238</v>
      </c>
      <c r="K83" s="39">
        <v>12</v>
      </c>
      <c r="L83" s="39" t="s">
        <v>239</v>
      </c>
      <c r="M83" s="49"/>
      <c r="N83" s="39" t="s">
        <v>240</v>
      </c>
      <c r="O83" s="39" t="s">
        <v>6</v>
      </c>
      <c r="P83" s="61" t="s">
        <v>561</v>
      </c>
      <c r="Q83" s="61" t="s">
        <v>683</v>
      </c>
      <c r="R83" s="61" t="s">
        <v>696</v>
      </c>
      <c r="S83" s="61"/>
      <c r="T83" s="61" t="s">
        <v>610</v>
      </c>
      <c r="U83" s="61" t="s">
        <v>684</v>
      </c>
      <c r="V83" s="61"/>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S84" s="39" t="s">
        <v>601</v>
      </c>
      <c r="T84" s="46" t="s">
        <v>610</v>
      </c>
      <c r="U84" s="39" t="s">
        <v>685</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T85" s="46" t="s">
        <v>610</v>
      </c>
    </row>
    <row r="86" spans="3:22" x14ac:dyDescent="0.3">
      <c r="C86" s="47" t="s">
        <v>16</v>
      </c>
      <c r="D86" s="47"/>
      <c r="E86" s="47">
        <v>27</v>
      </c>
      <c r="F86" s="47"/>
      <c r="G86" s="47" t="s">
        <v>17</v>
      </c>
      <c r="H86" s="47" t="s">
        <v>21</v>
      </c>
      <c r="I86" s="47">
        <v>59</v>
      </c>
      <c r="J86" s="50" t="s">
        <v>69</v>
      </c>
      <c r="K86" s="47">
        <v>7</v>
      </c>
      <c r="L86" s="49" t="s">
        <v>70</v>
      </c>
      <c r="M86" s="49"/>
      <c r="N86" s="49" t="s">
        <v>23</v>
      </c>
      <c r="O86" s="47" t="s">
        <v>6</v>
      </c>
      <c r="T86" s="46" t="s">
        <v>615</v>
      </c>
      <c r="V86" s="46" t="s">
        <v>598</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T87" s="46" t="s">
        <v>610</v>
      </c>
    </row>
    <row r="88" spans="3:22" ht="52.8" x14ac:dyDescent="0.3">
      <c r="C88" s="46" t="s">
        <v>215</v>
      </c>
      <c r="D88" s="47"/>
      <c r="E88" s="47">
        <v>121</v>
      </c>
      <c r="F88" s="47"/>
      <c r="G88" s="46" t="s">
        <v>192</v>
      </c>
      <c r="H88" s="46" t="s">
        <v>5</v>
      </c>
      <c r="I88" s="58">
        <v>59</v>
      </c>
      <c r="J88" s="58" t="s">
        <v>294</v>
      </c>
      <c r="K88" s="58">
        <v>14</v>
      </c>
      <c r="L88" s="51" t="s">
        <v>632</v>
      </c>
      <c r="M88" s="49"/>
      <c r="N88" s="51" t="s">
        <v>295</v>
      </c>
      <c r="O88" s="46" t="s">
        <v>6</v>
      </c>
      <c r="P88" s="61" t="s">
        <v>561</v>
      </c>
      <c r="Q88" s="61" t="s">
        <v>686</v>
      </c>
      <c r="R88" s="62" t="s">
        <v>696</v>
      </c>
      <c r="S88" s="62"/>
      <c r="T88" s="61" t="s">
        <v>610</v>
      </c>
      <c r="U88" s="61" t="s">
        <v>687</v>
      </c>
      <c r="V88" s="62"/>
    </row>
    <row r="89" spans="3:22" ht="26.4" x14ac:dyDescent="0.3">
      <c r="C89" s="46" t="s">
        <v>215</v>
      </c>
      <c r="D89" s="47"/>
      <c r="E89" s="47">
        <v>122</v>
      </c>
      <c r="F89" s="47"/>
      <c r="G89" s="46" t="s">
        <v>192</v>
      </c>
      <c r="H89" s="46" t="s">
        <v>5</v>
      </c>
      <c r="I89" s="58">
        <v>60</v>
      </c>
      <c r="J89" s="58" t="s">
        <v>296</v>
      </c>
      <c r="K89" s="58">
        <v>33</v>
      </c>
      <c r="L89" s="51" t="s">
        <v>243</v>
      </c>
      <c r="M89" s="49"/>
      <c r="N89" s="51" t="s">
        <v>682</v>
      </c>
      <c r="O89" s="46" t="s">
        <v>6</v>
      </c>
      <c r="P89" s="61" t="s">
        <v>555</v>
      </c>
      <c r="Q89" s="61"/>
      <c r="R89" s="61" t="s">
        <v>696</v>
      </c>
      <c r="S89" s="61"/>
      <c r="T89" s="61" t="s">
        <v>610</v>
      </c>
      <c r="U89" s="61" t="s">
        <v>688</v>
      </c>
      <c r="V89" s="62"/>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613</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645</v>
      </c>
      <c r="T91" s="46" t="s">
        <v>610</v>
      </c>
    </row>
    <row r="92" spans="3:22" ht="52.8" x14ac:dyDescent="0.3">
      <c r="C92" s="46" t="s">
        <v>362</v>
      </c>
      <c r="E92" s="46">
        <v>167</v>
      </c>
      <c r="G92" s="46" t="s">
        <v>363</v>
      </c>
      <c r="H92" s="46" t="s">
        <v>5</v>
      </c>
      <c r="I92" s="46">
        <v>67</v>
      </c>
      <c r="J92" s="46" t="s">
        <v>371</v>
      </c>
      <c r="K92" s="46">
        <v>14</v>
      </c>
      <c r="L92" s="39" t="s">
        <v>5</v>
      </c>
      <c r="N92" s="39" t="s">
        <v>456</v>
      </c>
      <c r="P92" s="61" t="s">
        <v>561</v>
      </c>
      <c r="Q92" s="61" t="s">
        <v>645</v>
      </c>
      <c r="R92" s="62" t="s">
        <v>696</v>
      </c>
      <c r="S92" s="62"/>
      <c r="T92" s="61" t="s">
        <v>610</v>
      </c>
      <c r="U92" s="61" t="s">
        <v>678</v>
      </c>
      <c r="V92" s="62"/>
    </row>
    <row r="93" spans="3:22" ht="79.2" x14ac:dyDescent="0.3">
      <c r="C93" s="46" t="s">
        <v>215</v>
      </c>
      <c r="D93" s="47"/>
      <c r="E93" s="47">
        <v>115</v>
      </c>
      <c r="F93" s="47"/>
      <c r="G93" s="46" t="s">
        <v>192</v>
      </c>
      <c r="H93" s="46" t="s">
        <v>5</v>
      </c>
      <c r="I93" s="46">
        <v>53</v>
      </c>
      <c r="J93" s="46" t="s">
        <v>689</v>
      </c>
      <c r="K93" s="46">
        <v>6</v>
      </c>
      <c r="L93" s="51" t="s">
        <v>282</v>
      </c>
      <c r="M93" s="49"/>
      <c r="N93" s="51" t="s">
        <v>690</v>
      </c>
      <c r="O93" s="46" t="s">
        <v>6</v>
      </c>
      <c r="T93" s="46" t="s">
        <v>614</v>
      </c>
      <c r="U93" s="39" t="s">
        <v>691</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T94" s="46" t="s">
        <v>610</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622</v>
      </c>
      <c r="T95" s="46" t="s">
        <v>610</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622</v>
      </c>
      <c r="T96" s="46" t="s">
        <v>610</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633</v>
      </c>
      <c r="T97" s="46" t="s">
        <v>611</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622</v>
      </c>
      <c r="T98" s="46" t="s">
        <v>610</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61" t="s">
        <v>555</v>
      </c>
      <c r="Q99" s="61"/>
      <c r="R99" s="61" t="s">
        <v>696</v>
      </c>
      <c r="S99" s="61"/>
      <c r="T99" s="61" t="s">
        <v>610</v>
      </c>
      <c r="U99" s="61" t="s">
        <v>688</v>
      </c>
      <c r="V99" s="61"/>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61" t="s">
        <v>555</v>
      </c>
      <c r="Q100" s="61"/>
      <c r="R100" s="61" t="s">
        <v>696</v>
      </c>
      <c r="S100" s="61"/>
      <c r="T100" s="61" t="s">
        <v>610</v>
      </c>
      <c r="U100" s="61" t="s">
        <v>688</v>
      </c>
      <c r="V100" s="61"/>
    </row>
    <row r="101" spans="1:22" ht="79.2" x14ac:dyDescent="0.3">
      <c r="C101" s="46" t="s">
        <v>362</v>
      </c>
      <c r="E101" s="46">
        <v>166</v>
      </c>
      <c r="G101" s="46" t="s">
        <v>363</v>
      </c>
      <c r="H101" s="46" t="s">
        <v>364</v>
      </c>
      <c r="I101" s="46">
        <v>50</v>
      </c>
      <c r="J101" s="46" t="s">
        <v>370</v>
      </c>
      <c r="K101" s="46">
        <v>26</v>
      </c>
      <c r="L101" s="39" t="s">
        <v>402</v>
      </c>
      <c r="N101" s="39" t="s">
        <v>455</v>
      </c>
      <c r="T101" s="46" t="s">
        <v>615</v>
      </c>
      <c r="V101" s="46" t="s">
        <v>584</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T102" s="46" t="s">
        <v>615</v>
      </c>
      <c r="V102" s="46" t="s">
        <v>584</v>
      </c>
    </row>
    <row r="103" spans="1:22" s="39" customFormat="1" ht="66"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614</v>
      </c>
      <c r="U103" s="39" t="s">
        <v>692</v>
      </c>
      <c r="V103" s="46"/>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61" t="s">
        <v>561</v>
      </c>
      <c r="Q104" s="61" t="s">
        <v>693</v>
      </c>
      <c r="R104" s="61" t="s">
        <v>696</v>
      </c>
      <c r="S104" s="61"/>
      <c r="T104" s="61" t="s">
        <v>610</v>
      </c>
      <c r="U104" s="61" t="s">
        <v>677</v>
      </c>
      <c r="V104" s="61"/>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61" t="s">
        <v>555</v>
      </c>
      <c r="Q105" s="61"/>
      <c r="R105" s="61" t="s">
        <v>696</v>
      </c>
      <c r="S105" s="61"/>
      <c r="T105" s="61" t="s">
        <v>610</v>
      </c>
      <c r="U105" s="61" t="s">
        <v>688</v>
      </c>
      <c r="V105" s="61"/>
    </row>
    <row r="106" spans="1:22" ht="39.6"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615</v>
      </c>
      <c r="U106" s="39" t="s">
        <v>712</v>
      </c>
      <c r="V106" s="46" t="s">
        <v>557</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615</v>
      </c>
      <c r="U107" s="39" t="s">
        <v>634</v>
      </c>
      <c r="V107" s="46" t="s">
        <v>557</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T108" s="46" t="s">
        <v>610</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T109" s="46" t="s">
        <v>610</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635</v>
      </c>
      <c r="T110" s="46" t="s">
        <v>611</v>
      </c>
    </row>
    <row r="111" spans="1:22" ht="26.4" x14ac:dyDescent="0.3">
      <c r="C111" s="46" t="s">
        <v>362</v>
      </c>
      <c r="E111" s="46">
        <v>168</v>
      </c>
      <c r="G111" s="46" t="s">
        <v>363</v>
      </c>
      <c r="H111" s="46" t="s">
        <v>5</v>
      </c>
      <c r="I111" s="46">
        <v>71</v>
      </c>
      <c r="J111" s="46" t="s">
        <v>372</v>
      </c>
      <c r="K111" s="46">
        <v>5</v>
      </c>
      <c r="L111" s="39" t="s">
        <v>403</v>
      </c>
      <c r="N111" s="39" t="s">
        <v>457</v>
      </c>
      <c r="P111" s="46" t="s">
        <v>555</v>
      </c>
      <c r="T111" s="46" t="s">
        <v>610</v>
      </c>
    </row>
    <row r="112" spans="1:22" x14ac:dyDescent="0.3">
      <c r="C112" s="46" t="s">
        <v>362</v>
      </c>
      <c r="E112" s="46">
        <v>169</v>
      </c>
      <c r="G112" s="46" t="s">
        <v>363</v>
      </c>
      <c r="H112" s="46" t="s">
        <v>5</v>
      </c>
      <c r="I112" s="46">
        <v>71</v>
      </c>
      <c r="J112" s="46" t="s">
        <v>372</v>
      </c>
      <c r="K112" s="46">
        <v>9</v>
      </c>
      <c r="L112" s="39" t="s">
        <v>404</v>
      </c>
      <c r="N112" s="39" t="s">
        <v>458</v>
      </c>
      <c r="P112" s="46" t="s">
        <v>555</v>
      </c>
      <c r="T112" s="46" t="s">
        <v>610</v>
      </c>
    </row>
    <row r="113" spans="3:22" x14ac:dyDescent="0.3">
      <c r="C113" s="46" t="s">
        <v>362</v>
      </c>
      <c r="E113" s="46">
        <v>170</v>
      </c>
      <c r="G113" s="46" t="s">
        <v>363</v>
      </c>
      <c r="H113" s="46" t="s">
        <v>21</v>
      </c>
      <c r="I113" s="46">
        <v>72</v>
      </c>
      <c r="J113" s="46" t="s">
        <v>373</v>
      </c>
      <c r="K113" s="46">
        <v>21</v>
      </c>
      <c r="L113" s="39" t="s">
        <v>405</v>
      </c>
      <c r="N113" s="39" t="s">
        <v>459</v>
      </c>
      <c r="P113" s="46" t="s">
        <v>555</v>
      </c>
      <c r="T113" s="46" t="s">
        <v>610</v>
      </c>
    </row>
    <row r="114" spans="3:22" ht="39.6" x14ac:dyDescent="0.3">
      <c r="C114" s="46" t="s">
        <v>362</v>
      </c>
      <c r="E114" s="46">
        <v>171</v>
      </c>
      <c r="G114" s="46" t="s">
        <v>363</v>
      </c>
      <c r="H114" s="46" t="s">
        <v>364</v>
      </c>
      <c r="I114" s="46">
        <v>72</v>
      </c>
      <c r="J114" s="46" t="s">
        <v>374</v>
      </c>
      <c r="K114" s="46">
        <v>23</v>
      </c>
      <c r="L114" s="39" t="s">
        <v>406</v>
      </c>
      <c r="N114" s="39" t="s">
        <v>460</v>
      </c>
      <c r="P114" s="46" t="s">
        <v>555</v>
      </c>
      <c r="T114" s="46" t="s">
        <v>610</v>
      </c>
    </row>
    <row r="115" spans="3:22"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701</v>
      </c>
      <c r="T115" s="46" t="s">
        <v>610</v>
      </c>
    </row>
    <row r="116" spans="3:22" ht="66" x14ac:dyDescent="0.3">
      <c r="C116" s="46" t="s">
        <v>362</v>
      </c>
      <c r="E116" s="46">
        <v>172</v>
      </c>
      <c r="G116" s="46" t="s">
        <v>363</v>
      </c>
      <c r="H116" s="46" t="s">
        <v>21</v>
      </c>
      <c r="I116" s="46">
        <v>73</v>
      </c>
      <c r="J116" s="46" t="s">
        <v>72</v>
      </c>
      <c r="K116" s="46">
        <v>7</v>
      </c>
      <c r="L116" s="39" t="s">
        <v>407</v>
      </c>
      <c r="N116" s="39" t="s">
        <v>461</v>
      </c>
      <c r="P116" s="46" t="s">
        <v>555</v>
      </c>
      <c r="T116" s="46" t="s">
        <v>610</v>
      </c>
    </row>
    <row r="117" spans="3:22"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703</v>
      </c>
      <c r="T117" s="46" t="s">
        <v>610</v>
      </c>
    </row>
    <row r="118" spans="3:22"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702</v>
      </c>
      <c r="T118" s="46" t="s">
        <v>610</v>
      </c>
    </row>
    <row r="119" spans="3:22"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704</v>
      </c>
      <c r="T119" s="46" t="s">
        <v>610</v>
      </c>
    </row>
    <row r="120" spans="3:22" x14ac:dyDescent="0.3">
      <c r="C120" s="46" t="s">
        <v>362</v>
      </c>
      <c r="E120" s="46">
        <v>173</v>
      </c>
      <c r="G120" s="46" t="s">
        <v>363</v>
      </c>
      <c r="H120" s="46" t="s">
        <v>5</v>
      </c>
      <c r="I120" s="46">
        <v>73</v>
      </c>
      <c r="J120" s="46" t="s">
        <v>77</v>
      </c>
      <c r="K120" s="46">
        <v>19</v>
      </c>
      <c r="L120" s="39" t="s">
        <v>408</v>
      </c>
      <c r="N120" s="39" t="s">
        <v>462</v>
      </c>
      <c r="P120" s="46" t="s">
        <v>555</v>
      </c>
      <c r="T120" s="46" t="s">
        <v>610</v>
      </c>
    </row>
    <row r="121" spans="3:22" ht="52.8" x14ac:dyDescent="0.3">
      <c r="C121" s="47" t="s">
        <v>16</v>
      </c>
      <c r="D121" s="47"/>
      <c r="E121" s="47">
        <v>32</v>
      </c>
      <c r="F121" s="47"/>
      <c r="G121" s="47" t="s">
        <v>17</v>
      </c>
      <c r="H121" s="47" t="s">
        <v>21</v>
      </c>
      <c r="I121" s="47">
        <v>73</v>
      </c>
      <c r="J121" s="50" t="s">
        <v>77</v>
      </c>
      <c r="K121" s="47">
        <v>22</v>
      </c>
      <c r="L121" s="49" t="s">
        <v>80</v>
      </c>
      <c r="M121" s="49"/>
      <c r="N121" s="49" t="s">
        <v>81</v>
      </c>
      <c r="O121" s="47" t="s">
        <v>6</v>
      </c>
      <c r="P121" s="62" t="s">
        <v>561</v>
      </c>
      <c r="Q121" s="61" t="s">
        <v>705</v>
      </c>
      <c r="R121" s="62" t="s">
        <v>696</v>
      </c>
      <c r="S121" s="62"/>
      <c r="T121" s="62" t="s">
        <v>610</v>
      </c>
      <c r="U121" s="61" t="s">
        <v>713</v>
      </c>
      <c r="V121" s="62"/>
    </row>
    <row r="122" spans="3:22" ht="39.6" x14ac:dyDescent="0.3">
      <c r="C122" s="46" t="s">
        <v>362</v>
      </c>
      <c r="E122" s="46">
        <v>174</v>
      </c>
      <c r="G122" s="46" t="s">
        <v>363</v>
      </c>
      <c r="H122" s="46" t="s">
        <v>364</v>
      </c>
      <c r="I122" s="46">
        <v>74</v>
      </c>
      <c r="J122" s="46" t="s">
        <v>375</v>
      </c>
      <c r="K122" s="46">
        <v>9</v>
      </c>
      <c r="L122" s="39" t="s">
        <v>409</v>
      </c>
      <c r="N122" s="39" t="s">
        <v>463</v>
      </c>
      <c r="P122" s="46" t="s">
        <v>555</v>
      </c>
      <c r="T122" s="46" t="s">
        <v>610</v>
      </c>
    </row>
    <row r="123" spans="3:22" ht="39.6" x14ac:dyDescent="0.3">
      <c r="C123" s="46" t="s">
        <v>362</v>
      </c>
      <c r="E123" s="46">
        <v>176</v>
      </c>
      <c r="G123" s="46" t="s">
        <v>363</v>
      </c>
      <c r="H123" s="46" t="s">
        <v>21</v>
      </c>
      <c r="I123" s="46">
        <v>74</v>
      </c>
      <c r="J123" s="46" t="s">
        <v>375</v>
      </c>
      <c r="K123" s="46">
        <v>23</v>
      </c>
      <c r="L123" s="39" t="s">
        <v>411</v>
      </c>
      <c r="N123" s="39" t="s">
        <v>465</v>
      </c>
      <c r="P123" s="46" t="s">
        <v>561</v>
      </c>
      <c r="Q123" s="39" t="s">
        <v>706</v>
      </c>
      <c r="T123" s="46" t="s">
        <v>610</v>
      </c>
    </row>
    <row r="124" spans="3:22" ht="26.4" x14ac:dyDescent="0.3">
      <c r="C124" s="46" t="s">
        <v>362</v>
      </c>
      <c r="E124" s="46">
        <v>179</v>
      </c>
      <c r="G124" s="46" t="s">
        <v>363</v>
      </c>
      <c r="H124" s="46" t="s">
        <v>21</v>
      </c>
      <c r="I124" s="46">
        <v>75</v>
      </c>
      <c r="J124" s="46" t="s">
        <v>87</v>
      </c>
      <c r="K124" s="46">
        <v>2</v>
      </c>
      <c r="L124" s="39" t="s">
        <v>414</v>
      </c>
      <c r="N124" s="39" t="s">
        <v>468</v>
      </c>
      <c r="P124" s="46" t="s">
        <v>555</v>
      </c>
      <c r="T124" s="46" t="s">
        <v>610</v>
      </c>
    </row>
    <row r="125" spans="3:22" ht="118.8" x14ac:dyDescent="0.3">
      <c r="C125" s="46" t="s">
        <v>362</v>
      </c>
      <c r="E125" s="46">
        <v>180</v>
      </c>
      <c r="G125" s="46" t="s">
        <v>363</v>
      </c>
      <c r="H125" s="46" t="s">
        <v>21</v>
      </c>
      <c r="I125" s="46">
        <v>75</v>
      </c>
      <c r="J125" s="46" t="s">
        <v>87</v>
      </c>
      <c r="K125" s="46">
        <v>2</v>
      </c>
      <c r="L125" s="39" t="s">
        <v>415</v>
      </c>
      <c r="N125" s="39" t="s">
        <v>469</v>
      </c>
      <c r="P125" s="46" t="s">
        <v>555</v>
      </c>
      <c r="T125" s="46" t="s">
        <v>610</v>
      </c>
    </row>
    <row r="126" spans="3:22" ht="203.25" customHeight="1" x14ac:dyDescent="0.3">
      <c r="C126" s="46" t="s">
        <v>362</v>
      </c>
      <c r="E126" s="46">
        <v>181</v>
      </c>
      <c r="G126" s="46" t="s">
        <v>363</v>
      </c>
      <c r="H126" s="46" t="s">
        <v>21</v>
      </c>
      <c r="I126" s="46">
        <v>75</v>
      </c>
      <c r="J126" s="46" t="s">
        <v>87</v>
      </c>
      <c r="K126" s="46">
        <v>10</v>
      </c>
      <c r="L126" s="39" t="s">
        <v>416</v>
      </c>
      <c r="N126" s="39" t="s">
        <v>470</v>
      </c>
      <c r="P126" s="46" t="s">
        <v>555</v>
      </c>
      <c r="T126" s="46" t="s">
        <v>610</v>
      </c>
    </row>
    <row r="127" spans="3:22" ht="26.4" x14ac:dyDescent="0.3">
      <c r="C127" s="46" t="s">
        <v>362</v>
      </c>
      <c r="E127" s="46">
        <v>175</v>
      </c>
      <c r="G127" s="46" t="s">
        <v>363</v>
      </c>
      <c r="H127" s="46" t="s">
        <v>5</v>
      </c>
      <c r="I127" s="46">
        <v>74</v>
      </c>
      <c r="J127" s="46" t="s">
        <v>87</v>
      </c>
      <c r="K127" s="46">
        <v>17</v>
      </c>
      <c r="L127" s="39" t="s">
        <v>410</v>
      </c>
      <c r="N127" s="39" t="s">
        <v>464</v>
      </c>
      <c r="P127" s="46" t="s">
        <v>555</v>
      </c>
      <c r="T127" s="46" t="s">
        <v>610</v>
      </c>
      <c r="U127" s="39" t="s">
        <v>714</v>
      </c>
    </row>
    <row r="128" spans="3:22"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707</v>
      </c>
      <c r="T128" s="46" t="s">
        <v>610</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708</v>
      </c>
      <c r="T129" s="46" t="s">
        <v>610</v>
      </c>
    </row>
    <row r="130" spans="3:22" ht="26.4" x14ac:dyDescent="0.3">
      <c r="C130" s="46" t="s">
        <v>362</v>
      </c>
      <c r="E130" s="46">
        <v>177</v>
      </c>
      <c r="G130" s="46" t="s">
        <v>363</v>
      </c>
      <c r="H130" s="46" t="s">
        <v>5</v>
      </c>
      <c r="I130" s="46">
        <v>74</v>
      </c>
      <c r="J130" s="46" t="s">
        <v>87</v>
      </c>
      <c r="K130" s="46">
        <v>25</v>
      </c>
      <c r="L130" s="39" t="s">
        <v>412</v>
      </c>
      <c r="N130" s="39" t="s">
        <v>466</v>
      </c>
      <c r="P130" s="46" t="s">
        <v>555</v>
      </c>
      <c r="T130" s="46" t="s">
        <v>610</v>
      </c>
    </row>
    <row r="131" spans="3:22" ht="52.8" x14ac:dyDescent="0.3">
      <c r="C131" s="46" t="s">
        <v>362</v>
      </c>
      <c r="E131" s="46">
        <v>178</v>
      </c>
      <c r="G131" s="46" t="s">
        <v>363</v>
      </c>
      <c r="H131" s="46" t="s">
        <v>5</v>
      </c>
      <c r="I131" s="46">
        <v>74</v>
      </c>
      <c r="J131" s="46" t="s">
        <v>87</v>
      </c>
      <c r="K131" s="46">
        <v>26</v>
      </c>
      <c r="L131" s="39" t="s">
        <v>413</v>
      </c>
      <c r="N131" s="39" t="s">
        <v>467</v>
      </c>
      <c r="P131" s="62" t="s">
        <v>561</v>
      </c>
      <c r="Q131" s="61" t="s">
        <v>715</v>
      </c>
      <c r="R131" s="62" t="s">
        <v>696</v>
      </c>
      <c r="S131" s="62"/>
      <c r="T131" s="62" t="s">
        <v>610</v>
      </c>
      <c r="U131" s="61" t="s">
        <v>716</v>
      </c>
      <c r="V131" s="62"/>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717</v>
      </c>
      <c r="T132" s="46" t="s">
        <v>610</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698</v>
      </c>
      <c r="T133" s="46" t="s">
        <v>610</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698</v>
      </c>
      <c r="T134" s="46" t="s">
        <v>610</v>
      </c>
    </row>
    <row r="135" spans="3:22" x14ac:dyDescent="0.3">
      <c r="C135" s="46" t="s">
        <v>362</v>
      </c>
      <c r="E135" s="46">
        <v>182</v>
      </c>
      <c r="G135" s="46" t="s">
        <v>363</v>
      </c>
      <c r="H135" s="46" t="s">
        <v>21</v>
      </c>
      <c r="I135" s="46">
        <v>76</v>
      </c>
      <c r="J135" s="46" t="s">
        <v>95</v>
      </c>
      <c r="K135" s="46">
        <v>7</v>
      </c>
      <c r="L135" s="39" t="s">
        <v>417</v>
      </c>
      <c r="N135" s="39" t="s">
        <v>471</v>
      </c>
      <c r="P135" s="46" t="s">
        <v>555</v>
      </c>
      <c r="T135" s="46" t="s">
        <v>610</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T136" s="46" t="s">
        <v>615</v>
      </c>
      <c r="V136" s="46" t="s">
        <v>579</v>
      </c>
    </row>
    <row r="137" spans="3:22" ht="52.8" x14ac:dyDescent="0.3">
      <c r="C137" s="46" t="s">
        <v>362</v>
      </c>
      <c r="E137" s="46">
        <v>183</v>
      </c>
      <c r="G137" s="46" t="s">
        <v>363</v>
      </c>
      <c r="H137" s="46" t="s">
        <v>5</v>
      </c>
      <c r="I137" s="46">
        <v>77</v>
      </c>
      <c r="J137" s="46" t="s">
        <v>376</v>
      </c>
      <c r="K137" s="46">
        <v>1</v>
      </c>
      <c r="N137" s="39" t="s">
        <v>472</v>
      </c>
      <c r="P137" s="46" t="s">
        <v>555</v>
      </c>
      <c r="T137" s="46" t="s">
        <v>614</v>
      </c>
      <c r="U137" s="39" t="s">
        <v>719</v>
      </c>
    </row>
    <row r="138" spans="3:22" ht="52.8" x14ac:dyDescent="0.3">
      <c r="C138" s="46" t="s">
        <v>362</v>
      </c>
      <c r="E138" s="46">
        <v>191</v>
      </c>
      <c r="G138" s="46" t="s">
        <v>363</v>
      </c>
      <c r="H138" s="46" t="s">
        <v>21</v>
      </c>
      <c r="I138" s="46">
        <v>82</v>
      </c>
      <c r="J138" s="46" t="s">
        <v>84</v>
      </c>
      <c r="K138" s="46">
        <v>1</v>
      </c>
      <c r="L138" s="39" t="s">
        <v>421</v>
      </c>
      <c r="N138" s="39" t="s">
        <v>479</v>
      </c>
      <c r="P138" s="46" t="s">
        <v>561</v>
      </c>
      <c r="Q138" s="39" t="s">
        <v>624</v>
      </c>
      <c r="T138" s="46" t="s">
        <v>610</v>
      </c>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657</v>
      </c>
      <c r="T139" s="46" t="s">
        <v>610</v>
      </c>
    </row>
    <row r="140" spans="3:22" ht="66" x14ac:dyDescent="0.3">
      <c r="C140" s="46" t="s">
        <v>362</v>
      </c>
      <c r="E140" s="46">
        <v>192</v>
      </c>
      <c r="G140" s="46" t="s">
        <v>363</v>
      </c>
      <c r="H140" s="46" t="s">
        <v>364</v>
      </c>
      <c r="I140" s="46">
        <v>82</v>
      </c>
      <c r="J140" s="46" t="s">
        <v>84</v>
      </c>
      <c r="K140" s="46">
        <v>2</v>
      </c>
      <c r="L140" s="39" t="s">
        <v>420</v>
      </c>
      <c r="N140" s="39" t="s">
        <v>591</v>
      </c>
      <c r="P140" s="46" t="s">
        <v>561</v>
      </c>
      <c r="Q140" s="39" t="s">
        <v>624</v>
      </c>
      <c r="T140" s="46" t="s">
        <v>610</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657</v>
      </c>
      <c r="T141" s="46" t="s">
        <v>610</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T142" s="46" t="s">
        <v>615</v>
      </c>
      <c r="V142" s="46" t="s">
        <v>579</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657</v>
      </c>
      <c r="T143" s="46" t="s">
        <v>610</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657</v>
      </c>
      <c r="T144" s="46" t="s">
        <v>610</v>
      </c>
    </row>
    <row r="145" spans="3:22" x14ac:dyDescent="0.3">
      <c r="C145" s="46" t="s">
        <v>362</v>
      </c>
      <c r="E145" s="46">
        <v>203</v>
      </c>
      <c r="G145" s="46" t="s">
        <v>363</v>
      </c>
      <c r="H145" s="46" t="s">
        <v>21</v>
      </c>
      <c r="I145" s="46">
        <v>85</v>
      </c>
      <c r="J145" s="46" t="s">
        <v>84</v>
      </c>
      <c r="K145" s="46">
        <v>3</v>
      </c>
      <c r="L145" s="39" t="s">
        <v>423</v>
      </c>
      <c r="N145" s="39" t="s">
        <v>489</v>
      </c>
      <c r="T145" s="46" t="s">
        <v>615</v>
      </c>
      <c r="V145" s="46" t="s">
        <v>579</v>
      </c>
    </row>
    <row r="146" spans="3:22" ht="26.4" x14ac:dyDescent="0.3">
      <c r="C146" s="46" t="s">
        <v>362</v>
      </c>
      <c r="E146" s="46">
        <v>204</v>
      </c>
      <c r="G146" s="46" t="s">
        <v>363</v>
      </c>
      <c r="H146" s="46" t="s">
        <v>21</v>
      </c>
      <c r="I146" s="46">
        <v>85</v>
      </c>
      <c r="J146" s="46" t="s">
        <v>84</v>
      </c>
      <c r="K146" s="46">
        <v>3</v>
      </c>
      <c r="L146" s="39" t="s">
        <v>424</v>
      </c>
      <c r="N146" s="39" t="s">
        <v>490</v>
      </c>
      <c r="T146" s="46" t="s">
        <v>615</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624</v>
      </c>
      <c r="T147" s="46" t="s">
        <v>610</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624</v>
      </c>
      <c r="T148" s="46" t="s">
        <v>610</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624</v>
      </c>
      <c r="T149" s="46" t="s">
        <v>610</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624</v>
      </c>
      <c r="T150" s="46" t="s">
        <v>610</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699</v>
      </c>
      <c r="T151" s="46" t="s">
        <v>610</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699</v>
      </c>
      <c r="T152" s="46" t="s">
        <v>610</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T153" s="46" t="s">
        <v>615</v>
      </c>
      <c r="V153" s="46" t="s">
        <v>579</v>
      </c>
    </row>
    <row r="154" spans="3:22" x14ac:dyDescent="0.3">
      <c r="C154" s="47" t="s">
        <v>16</v>
      </c>
      <c r="D154" s="47"/>
      <c r="E154" s="47">
        <v>43</v>
      </c>
      <c r="F154" s="47"/>
      <c r="G154" s="47" t="s">
        <v>17</v>
      </c>
      <c r="H154" s="47" t="s">
        <v>21</v>
      </c>
      <c r="I154" s="47">
        <v>81</v>
      </c>
      <c r="J154" s="47" t="s">
        <v>84</v>
      </c>
      <c r="K154" s="47">
        <v>7</v>
      </c>
      <c r="L154" s="49" t="s">
        <v>107</v>
      </c>
      <c r="M154" s="49"/>
      <c r="N154" s="49" t="s">
        <v>108</v>
      </c>
      <c r="O154" s="47" t="s">
        <v>6</v>
      </c>
      <c r="T154" s="46" t="s">
        <v>615</v>
      </c>
      <c r="V154" s="46" t="s">
        <v>579</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699</v>
      </c>
      <c r="T155" s="46" t="s">
        <v>610</v>
      </c>
      <c r="U155" s="39" t="s">
        <v>721</v>
      </c>
    </row>
    <row r="156" spans="3:22" ht="39.6" x14ac:dyDescent="0.3">
      <c r="C156" s="46" t="s">
        <v>362</v>
      </c>
      <c r="E156" s="46">
        <v>194</v>
      </c>
      <c r="G156" s="46" t="s">
        <v>363</v>
      </c>
      <c r="H156" s="46" t="s">
        <v>364</v>
      </c>
      <c r="I156" s="46">
        <v>82</v>
      </c>
      <c r="J156" s="46" t="s">
        <v>84</v>
      </c>
      <c r="K156" s="46">
        <v>8</v>
      </c>
      <c r="L156" s="39" t="s">
        <v>420</v>
      </c>
      <c r="N156" s="39" t="s">
        <v>481</v>
      </c>
      <c r="T156" s="46" t="s">
        <v>615</v>
      </c>
      <c r="V156" s="46" t="s">
        <v>579</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657</v>
      </c>
      <c r="T157" s="46" t="s">
        <v>610</v>
      </c>
    </row>
    <row r="158" spans="3:22" x14ac:dyDescent="0.3">
      <c r="C158" s="46" t="s">
        <v>215</v>
      </c>
      <c r="D158" s="47"/>
      <c r="E158" s="47">
        <v>104</v>
      </c>
      <c r="F158" s="47"/>
      <c r="G158" s="46" t="s">
        <v>192</v>
      </c>
      <c r="H158" s="46" t="s">
        <v>5</v>
      </c>
      <c r="I158" s="46">
        <v>77</v>
      </c>
      <c r="J158" s="46" t="s">
        <v>259</v>
      </c>
      <c r="K158" s="46">
        <v>10</v>
      </c>
      <c r="L158" s="39" t="s">
        <v>720</v>
      </c>
      <c r="M158" s="49"/>
      <c r="N158" s="39" t="s">
        <v>260</v>
      </c>
      <c r="O158" s="46" t="s">
        <v>6</v>
      </c>
      <c r="P158" s="46" t="s">
        <v>555</v>
      </c>
      <c r="T158" s="46" t="s">
        <v>610</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657</v>
      </c>
      <c r="T160" s="46" t="s">
        <v>610</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657</v>
      </c>
      <c r="T161" s="46" t="s">
        <v>610</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T162" s="46" t="s">
        <v>610</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657</v>
      </c>
      <c r="T163" s="46" t="s">
        <v>610</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657</v>
      </c>
      <c r="T164" s="46" t="s">
        <v>610</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657</v>
      </c>
      <c r="T165" s="46" t="s">
        <v>610</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657</v>
      </c>
      <c r="T166" s="46" t="s">
        <v>610</v>
      </c>
    </row>
    <row r="167" spans="3:22" x14ac:dyDescent="0.3">
      <c r="C167" s="47" t="s">
        <v>152</v>
      </c>
      <c r="D167" s="47"/>
      <c r="E167" s="47">
        <v>61</v>
      </c>
      <c r="F167" s="47"/>
      <c r="G167" s="47" t="s">
        <v>1</v>
      </c>
      <c r="H167" s="47" t="s">
        <v>21</v>
      </c>
      <c r="I167" s="47">
        <v>82</v>
      </c>
      <c r="J167" s="50" t="s">
        <v>84</v>
      </c>
      <c r="K167" s="47">
        <v>18</v>
      </c>
      <c r="L167" s="49" t="s">
        <v>140</v>
      </c>
      <c r="M167" s="49"/>
      <c r="N167" s="49" t="s">
        <v>141</v>
      </c>
      <c r="O167" s="47" t="s">
        <v>6</v>
      </c>
      <c r="T167" s="46" t="s">
        <v>615</v>
      </c>
      <c r="V167" s="46" t="s">
        <v>579</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T168" s="46" t="s">
        <v>615</v>
      </c>
      <c r="V168" s="46" t="s">
        <v>579</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699</v>
      </c>
      <c r="T169" s="46" t="s">
        <v>610</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T170" s="46" t="s">
        <v>615</v>
      </c>
      <c r="V170" s="46" t="s">
        <v>579</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T171" s="46" t="s">
        <v>615</v>
      </c>
      <c r="V171" s="46" t="s">
        <v>579</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T172" s="46" t="s">
        <v>615</v>
      </c>
      <c r="V172" s="46" t="s">
        <v>579</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698</v>
      </c>
      <c r="T173" s="46" t="s">
        <v>610</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698</v>
      </c>
      <c r="T174" s="46" t="s">
        <v>610</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697</v>
      </c>
      <c r="T175" s="46" t="s">
        <v>610</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T176" s="46" t="s">
        <v>615</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638</v>
      </c>
      <c r="T177" s="46" t="s">
        <v>610</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T178" s="46" t="s">
        <v>615</v>
      </c>
      <c r="V178" s="46" t="s">
        <v>580</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639</v>
      </c>
      <c r="T179" s="46" t="s">
        <v>611</v>
      </c>
    </row>
    <row r="180" spans="3:22" ht="39.6" x14ac:dyDescent="0.3">
      <c r="C180" s="46" t="s">
        <v>362</v>
      </c>
      <c r="E180" s="46">
        <v>208</v>
      </c>
      <c r="G180" s="46" t="s">
        <v>363</v>
      </c>
      <c r="H180" s="46" t="s">
        <v>364</v>
      </c>
      <c r="I180" s="46">
        <v>91</v>
      </c>
      <c r="J180" s="46" t="s">
        <v>49</v>
      </c>
      <c r="K180" s="46">
        <v>29</v>
      </c>
      <c r="N180" s="39" t="s">
        <v>494</v>
      </c>
      <c r="P180" s="46" t="s">
        <v>556</v>
      </c>
      <c r="Q180" s="39" t="s">
        <v>639</v>
      </c>
      <c r="T180" s="46" t="s">
        <v>611</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T181" s="46" t="s">
        <v>615</v>
      </c>
      <c r="V181" s="46" t="s">
        <v>640</v>
      </c>
    </row>
    <row r="182" spans="3:22" ht="26.4" x14ac:dyDescent="0.3">
      <c r="C182" s="46" t="s">
        <v>362</v>
      </c>
      <c r="E182" s="46">
        <v>209</v>
      </c>
      <c r="G182" s="46" t="s">
        <v>363</v>
      </c>
      <c r="H182" s="46" t="s">
        <v>364</v>
      </c>
      <c r="I182" s="46">
        <v>91</v>
      </c>
      <c r="J182" s="46" t="s">
        <v>49</v>
      </c>
      <c r="K182" s="46">
        <v>30</v>
      </c>
      <c r="N182" s="39" t="s">
        <v>495</v>
      </c>
      <c r="P182" s="46" t="s">
        <v>556</v>
      </c>
      <c r="Q182" s="39" t="s">
        <v>639</v>
      </c>
      <c r="T182" s="46" t="s">
        <v>611</v>
      </c>
    </row>
    <row r="183" spans="3:22" ht="26.4" x14ac:dyDescent="0.3">
      <c r="C183" s="46" t="s">
        <v>362</v>
      </c>
      <c r="E183" s="46">
        <v>210</v>
      </c>
      <c r="G183" s="46" t="s">
        <v>363</v>
      </c>
      <c r="H183" s="46" t="s">
        <v>364</v>
      </c>
      <c r="I183" s="46">
        <v>91</v>
      </c>
      <c r="J183" s="46" t="s">
        <v>49</v>
      </c>
      <c r="K183" s="46">
        <v>32</v>
      </c>
      <c r="N183" s="39" t="s">
        <v>496</v>
      </c>
      <c r="P183" s="46" t="s">
        <v>556</v>
      </c>
      <c r="Q183" s="39" t="s">
        <v>639</v>
      </c>
      <c r="T183" s="46" t="s">
        <v>611</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T184" s="46" t="s">
        <v>610</v>
      </c>
      <c r="U184" s="39" t="s">
        <v>718</v>
      </c>
      <c r="V184" s="46" t="s">
        <v>557</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T185" s="46" t="s">
        <v>610</v>
      </c>
      <c r="U185" s="39" t="s">
        <v>718</v>
      </c>
      <c r="V185" s="46" t="s">
        <v>557</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697</v>
      </c>
      <c r="T186" s="46" t="s">
        <v>613</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615</v>
      </c>
      <c r="V187" s="46" t="s">
        <v>557</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641</v>
      </c>
      <c r="T188" s="46" t="s">
        <v>610</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T189" s="46" t="s">
        <v>610</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T190" s="46" t="s">
        <v>615</v>
      </c>
      <c r="V190" s="46" t="s">
        <v>557</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T191" s="46" t="s">
        <v>610</v>
      </c>
    </row>
    <row r="192" spans="3:22" ht="39.6" x14ac:dyDescent="0.3">
      <c r="C192" s="46" t="s">
        <v>513</v>
      </c>
      <c r="E192" s="46">
        <v>235</v>
      </c>
      <c r="G192" s="46" t="s">
        <v>514</v>
      </c>
      <c r="H192" s="46" t="s">
        <v>21</v>
      </c>
      <c r="I192" s="46">
        <v>103</v>
      </c>
      <c r="J192" s="46" t="s">
        <v>315</v>
      </c>
      <c r="K192" s="46">
        <v>6</v>
      </c>
      <c r="L192" s="39" t="s">
        <v>522</v>
      </c>
      <c r="N192" s="39" t="s">
        <v>542</v>
      </c>
      <c r="O192" s="46" t="s">
        <v>6</v>
      </c>
    </row>
    <row r="193" spans="3:22" ht="52.8" x14ac:dyDescent="0.3">
      <c r="C193" s="46" t="s">
        <v>513</v>
      </c>
      <c r="E193" s="46">
        <v>236</v>
      </c>
      <c r="G193" s="46" t="s">
        <v>514</v>
      </c>
      <c r="H193" s="46" t="s">
        <v>21</v>
      </c>
      <c r="I193" s="46">
        <v>103</v>
      </c>
      <c r="J193" s="46" t="s">
        <v>315</v>
      </c>
      <c r="K193" s="46">
        <v>6</v>
      </c>
      <c r="L193" s="39" t="s">
        <v>523</v>
      </c>
      <c r="N193" s="39" t="s">
        <v>185</v>
      </c>
      <c r="O193" s="46" t="s">
        <v>6</v>
      </c>
    </row>
    <row r="194" spans="3:22" ht="92.4" x14ac:dyDescent="0.3">
      <c r="C194" s="46" t="s">
        <v>215</v>
      </c>
      <c r="D194" s="47"/>
      <c r="E194" s="47">
        <v>110</v>
      </c>
      <c r="F194" s="47"/>
      <c r="G194" s="46" t="s">
        <v>192</v>
      </c>
      <c r="H194" s="46" t="s">
        <v>5</v>
      </c>
      <c r="I194" s="46">
        <v>104</v>
      </c>
      <c r="J194" s="46" t="s">
        <v>271</v>
      </c>
      <c r="K194" s="46">
        <v>2</v>
      </c>
      <c r="L194" s="39" t="s">
        <v>252</v>
      </c>
      <c r="M194" s="49"/>
      <c r="N194" s="39" t="s">
        <v>253</v>
      </c>
      <c r="O194" s="46" t="s">
        <v>6</v>
      </c>
      <c r="P194" s="61" t="s">
        <v>561</v>
      </c>
      <c r="Q194" s="61" t="s">
        <v>694</v>
      </c>
      <c r="R194" s="62"/>
      <c r="S194" s="62"/>
      <c r="T194" s="61" t="s">
        <v>610</v>
      </c>
      <c r="U194" s="61" t="s">
        <v>695</v>
      </c>
      <c r="V194" s="62"/>
    </row>
    <row r="195" spans="3:22" ht="6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561</v>
      </c>
      <c r="Q195" s="39" t="s">
        <v>623</v>
      </c>
      <c r="T195" s="39" t="s">
        <v>614</v>
      </c>
      <c r="U195" s="39" t="s">
        <v>679</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T196" s="46" t="s">
        <v>615</v>
      </c>
      <c r="V196" s="46" t="s">
        <v>557</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T197" s="46" t="s">
        <v>615</v>
      </c>
      <c r="V197" s="46" t="s">
        <v>557</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T198" s="46" t="s">
        <v>615</v>
      </c>
      <c r="V198" s="46" t="s">
        <v>557</v>
      </c>
    </row>
    <row r="199" spans="3:22" ht="39.6" x14ac:dyDescent="0.3">
      <c r="C199" s="46" t="s">
        <v>297</v>
      </c>
      <c r="E199" s="47">
        <v>132</v>
      </c>
      <c r="G199" s="46" t="s">
        <v>162</v>
      </c>
      <c r="H199" s="46" t="s">
        <v>5</v>
      </c>
      <c r="I199" s="46">
        <v>105</v>
      </c>
      <c r="J199" s="48" t="s">
        <v>2</v>
      </c>
      <c r="K199" s="46">
        <v>13</v>
      </c>
      <c r="L199" s="39" t="s">
        <v>316</v>
      </c>
      <c r="N199" s="39" t="s">
        <v>318</v>
      </c>
      <c r="O199" s="46" t="s">
        <v>6</v>
      </c>
      <c r="T199" s="46" t="s">
        <v>615</v>
      </c>
      <c r="V199" s="46" t="s">
        <v>557</v>
      </c>
    </row>
    <row r="200" spans="3:22" x14ac:dyDescent="0.3">
      <c r="C200" s="46" t="s">
        <v>362</v>
      </c>
      <c r="E200" s="46">
        <v>211</v>
      </c>
      <c r="G200" s="46" t="s">
        <v>363</v>
      </c>
      <c r="H200" s="46" t="s">
        <v>5</v>
      </c>
      <c r="I200" s="46">
        <v>105</v>
      </c>
      <c r="J200" s="46" t="s">
        <v>2</v>
      </c>
      <c r="K200" s="46">
        <v>13</v>
      </c>
      <c r="L200" s="39" t="s">
        <v>5</v>
      </c>
      <c r="N200" s="39" t="s">
        <v>592</v>
      </c>
      <c r="T200" s="46" t="s">
        <v>615</v>
      </c>
      <c r="V200" s="46" t="s">
        <v>557</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561</v>
      </c>
      <c r="Q201" s="39" t="s">
        <v>623</v>
      </c>
      <c r="T201" s="39" t="s">
        <v>614</v>
      </c>
      <c r="U201" s="39" t="s">
        <v>680</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642</v>
      </c>
      <c r="T202" s="46" t="s">
        <v>613</v>
      </c>
    </row>
    <row r="203" spans="3:22" ht="26.4" x14ac:dyDescent="0.3">
      <c r="C203" s="46" t="s">
        <v>297</v>
      </c>
      <c r="E203" s="47">
        <v>135</v>
      </c>
      <c r="G203" s="46" t="s">
        <v>162</v>
      </c>
      <c r="H203" s="46" t="s">
        <v>5</v>
      </c>
      <c r="I203" s="46">
        <v>107</v>
      </c>
      <c r="J203" s="48" t="s">
        <v>323</v>
      </c>
      <c r="K203" s="46">
        <v>1</v>
      </c>
      <c r="L203" s="39" t="s">
        <v>326</v>
      </c>
      <c r="N203" s="39" t="s">
        <v>327</v>
      </c>
      <c r="O203" s="46" t="s">
        <v>6</v>
      </c>
      <c r="T203" s="46" t="s">
        <v>615</v>
      </c>
      <c r="V203" s="46" t="s">
        <v>557</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T204" s="46" t="s">
        <v>613</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T205" s="46" t="s">
        <v>613</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646</v>
      </c>
      <c r="T206" s="46" t="s">
        <v>613</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646</v>
      </c>
      <c r="T207" s="46" t="s">
        <v>613</v>
      </c>
    </row>
    <row r="208" spans="3:22" x14ac:dyDescent="0.3">
      <c r="C208" s="46" t="s">
        <v>513</v>
      </c>
      <c r="E208" s="46">
        <v>232</v>
      </c>
      <c r="G208" s="46" t="s">
        <v>514</v>
      </c>
      <c r="H208" s="46" t="s">
        <v>5</v>
      </c>
      <c r="I208" s="46">
        <v>110</v>
      </c>
      <c r="J208" s="46" t="s">
        <v>170</v>
      </c>
      <c r="K208" s="46">
        <v>25</v>
      </c>
      <c r="L208" s="39" t="s">
        <v>519</v>
      </c>
      <c r="N208" s="39" t="s">
        <v>539</v>
      </c>
      <c r="O208" s="46" t="s">
        <v>6</v>
      </c>
    </row>
    <row r="209" spans="3:22" ht="26.4" x14ac:dyDescent="0.3">
      <c r="C209" s="46" t="s">
        <v>513</v>
      </c>
      <c r="E209" s="46">
        <v>233</v>
      </c>
      <c r="G209" s="46" t="s">
        <v>514</v>
      </c>
      <c r="H209" s="46" t="s">
        <v>21</v>
      </c>
      <c r="I209" s="46">
        <v>110</v>
      </c>
      <c r="J209" s="46" t="s">
        <v>170</v>
      </c>
      <c r="K209" s="46">
        <v>25</v>
      </c>
      <c r="L209" s="39" t="s">
        <v>520</v>
      </c>
      <c r="N209" s="39" t="s">
        <v>540</v>
      </c>
      <c r="O209" s="46" t="s">
        <v>6</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646</v>
      </c>
      <c r="T210" s="46" t="s">
        <v>613</v>
      </c>
    </row>
    <row r="211" spans="3:22" ht="39.6" x14ac:dyDescent="0.3">
      <c r="C211" s="46" t="s">
        <v>362</v>
      </c>
      <c r="E211" s="46">
        <v>216</v>
      </c>
      <c r="G211" s="46" t="s">
        <v>363</v>
      </c>
      <c r="H211" s="46" t="s">
        <v>364</v>
      </c>
      <c r="I211" s="46">
        <v>111</v>
      </c>
      <c r="J211" s="46" t="s">
        <v>377</v>
      </c>
      <c r="K211" s="46">
        <v>1</v>
      </c>
      <c r="L211" s="39" t="s">
        <v>429</v>
      </c>
      <c r="N211" s="39" t="s">
        <v>500</v>
      </c>
      <c r="T211" s="46" t="s">
        <v>615</v>
      </c>
      <c r="V211" s="46" t="s">
        <v>557</v>
      </c>
    </row>
    <row r="212" spans="3:22" ht="26.4" x14ac:dyDescent="0.3">
      <c r="C212" s="46" t="s">
        <v>362</v>
      </c>
      <c r="E212" s="46">
        <v>218</v>
      </c>
      <c r="G212" s="46" t="s">
        <v>363</v>
      </c>
      <c r="H212" s="46" t="s">
        <v>21</v>
      </c>
      <c r="I212" s="46">
        <v>111</v>
      </c>
      <c r="J212" s="46" t="s">
        <v>377</v>
      </c>
      <c r="K212" s="46">
        <v>8</v>
      </c>
      <c r="L212" s="39" t="s">
        <v>432</v>
      </c>
      <c r="N212" s="39" t="s">
        <v>594</v>
      </c>
      <c r="P212" s="46" t="s">
        <v>556</v>
      </c>
      <c r="Q212" s="39" t="s">
        <v>643</v>
      </c>
      <c r="T212" s="46" t="s">
        <v>611</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646</v>
      </c>
      <c r="T213" s="46" t="s">
        <v>613</v>
      </c>
    </row>
    <row r="214" spans="3:22" ht="52.8" x14ac:dyDescent="0.3">
      <c r="C214" s="46" t="s">
        <v>513</v>
      </c>
      <c r="E214" s="46">
        <v>240</v>
      </c>
      <c r="G214" s="46" t="s">
        <v>514</v>
      </c>
      <c r="H214" s="46" t="s">
        <v>21</v>
      </c>
      <c r="I214" s="46">
        <v>110</v>
      </c>
      <c r="J214" s="46" t="s">
        <v>377</v>
      </c>
      <c r="K214" s="46">
        <v>30</v>
      </c>
      <c r="L214" s="39" t="s">
        <v>527</v>
      </c>
      <c r="N214" s="39" t="s">
        <v>544</v>
      </c>
      <c r="O214" s="46" t="s">
        <v>6</v>
      </c>
    </row>
    <row r="215" spans="3:22" ht="39.6" x14ac:dyDescent="0.3">
      <c r="C215" s="46" t="s">
        <v>362</v>
      </c>
      <c r="E215" s="46">
        <v>213</v>
      </c>
      <c r="G215" s="46" t="s">
        <v>363</v>
      </c>
      <c r="H215" s="46" t="s">
        <v>364</v>
      </c>
      <c r="I215" s="46">
        <v>110</v>
      </c>
      <c r="J215" s="46" t="s">
        <v>377</v>
      </c>
      <c r="K215" s="46">
        <v>33</v>
      </c>
      <c r="L215" s="39" t="s">
        <v>429</v>
      </c>
      <c r="N215" s="39" t="s">
        <v>498</v>
      </c>
      <c r="T215" s="46" t="s">
        <v>615</v>
      </c>
      <c r="V215" s="46" t="s">
        <v>557</v>
      </c>
    </row>
    <row r="216" spans="3:22" ht="26.4" x14ac:dyDescent="0.3">
      <c r="C216" s="46" t="s">
        <v>362</v>
      </c>
      <c r="E216" s="46">
        <v>214</v>
      </c>
      <c r="G216" s="46" t="s">
        <v>363</v>
      </c>
      <c r="H216" s="46" t="s">
        <v>5</v>
      </c>
      <c r="I216" s="46">
        <v>110</v>
      </c>
      <c r="J216" s="46" t="s">
        <v>377</v>
      </c>
      <c r="K216" s="46">
        <v>34</v>
      </c>
      <c r="L216" s="39" t="s">
        <v>5</v>
      </c>
      <c r="N216" s="39" t="s">
        <v>593</v>
      </c>
      <c r="P216" s="46" t="s">
        <v>555</v>
      </c>
      <c r="T216" s="46" t="s">
        <v>613</v>
      </c>
    </row>
    <row r="217" spans="3:22" x14ac:dyDescent="0.3">
      <c r="C217" s="46" t="s">
        <v>513</v>
      </c>
      <c r="E217" s="46">
        <v>241</v>
      </c>
      <c r="G217" s="46" t="s">
        <v>514</v>
      </c>
      <c r="H217" s="46" t="s">
        <v>5</v>
      </c>
      <c r="I217" s="46">
        <v>110</v>
      </c>
      <c r="J217" s="46" t="s">
        <v>377</v>
      </c>
      <c r="K217" s="46">
        <v>34</v>
      </c>
      <c r="L217" s="39" t="s">
        <v>528</v>
      </c>
      <c r="N217" s="39" t="s">
        <v>185</v>
      </c>
      <c r="O217" s="46" t="s">
        <v>6</v>
      </c>
      <c r="T217" s="46" t="s">
        <v>615</v>
      </c>
      <c r="V217" s="46" t="s">
        <v>557</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625</v>
      </c>
      <c r="T218" s="46" t="s">
        <v>613</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644</v>
      </c>
      <c r="T219" s="46" t="s">
        <v>611</v>
      </c>
    </row>
    <row r="220" spans="3:22" ht="66" x14ac:dyDescent="0.3">
      <c r="C220" s="46" t="s">
        <v>362</v>
      </c>
      <c r="E220" s="46">
        <v>224</v>
      </c>
      <c r="G220" s="46" t="s">
        <v>363</v>
      </c>
      <c r="H220" s="46" t="s">
        <v>21</v>
      </c>
      <c r="I220" s="46">
        <v>114</v>
      </c>
      <c r="J220" s="46" t="s">
        <v>380</v>
      </c>
      <c r="K220" s="46">
        <v>24</v>
      </c>
      <c r="L220" s="39" t="s">
        <v>437</v>
      </c>
      <c r="N220" s="39" t="s">
        <v>506</v>
      </c>
      <c r="T220" s="46" t="s">
        <v>615</v>
      </c>
      <c r="V220" s="46" t="s">
        <v>647</v>
      </c>
    </row>
    <row r="221" spans="3:22" x14ac:dyDescent="0.3">
      <c r="C221" s="46" t="s">
        <v>513</v>
      </c>
      <c r="E221" s="46">
        <v>249</v>
      </c>
      <c r="G221" s="46" t="s">
        <v>514</v>
      </c>
      <c r="H221" s="46" t="s">
        <v>5</v>
      </c>
      <c r="I221" s="46">
        <v>114</v>
      </c>
      <c r="J221" s="46" t="s">
        <v>380</v>
      </c>
      <c r="K221" s="46">
        <v>28</v>
      </c>
      <c r="L221" s="39" t="s">
        <v>536</v>
      </c>
      <c r="N221" s="39" t="s">
        <v>185</v>
      </c>
      <c r="O221" s="46" t="s">
        <v>6</v>
      </c>
      <c r="T221" s="46" t="s">
        <v>615</v>
      </c>
      <c r="V221" s="46" t="s">
        <v>557</v>
      </c>
    </row>
    <row r="222" spans="3:22" ht="39.6" x14ac:dyDescent="0.3">
      <c r="C222" s="46" t="s">
        <v>297</v>
      </c>
      <c r="E222" s="47">
        <v>137</v>
      </c>
      <c r="G222" s="46" t="s">
        <v>162</v>
      </c>
      <c r="H222" s="46" t="s">
        <v>5</v>
      </c>
      <c r="I222" s="46">
        <v>115</v>
      </c>
      <c r="J222" s="48" t="s">
        <v>331</v>
      </c>
      <c r="K222" s="46">
        <v>1</v>
      </c>
      <c r="L222" s="39" t="s">
        <v>332</v>
      </c>
      <c r="N222" s="39" t="s">
        <v>333</v>
      </c>
      <c r="O222" s="46" t="s">
        <v>6</v>
      </c>
      <c r="T222" s="46" t="s">
        <v>615</v>
      </c>
      <c r="V222" s="46" t="s">
        <v>647</v>
      </c>
    </row>
    <row r="223" spans="3:22" ht="26.4" x14ac:dyDescent="0.3">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648</v>
      </c>
      <c r="T224" s="46" t="s">
        <v>613</v>
      </c>
    </row>
    <row r="225" spans="1:22" ht="39.6" x14ac:dyDescent="0.3">
      <c r="C225" s="46" t="s">
        <v>297</v>
      </c>
      <c r="E225" s="47">
        <v>140</v>
      </c>
      <c r="G225" s="46" t="s">
        <v>162</v>
      </c>
      <c r="H225" s="46" t="s">
        <v>21</v>
      </c>
      <c r="I225" s="46">
        <v>115</v>
      </c>
      <c r="J225" s="48" t="s">
        <v>179</v>
      </c>
      <c r="K225" s="46">
        <v>23</v>
      </c>
      <c r="L225" s="60" t="s">
        <v>338</v>
      </c>
      <c r="N225" s="39" t="s">
        <v>339</v>
      </c>
      <c r="O225" s="46" t="s">
        <v>6</v>
      </c>
    </row>
    <row r="226" spans="1:22" x14ac:dyDescent="0.3">
      <c r="C226" s="46" t="s">
        <v>362</v>
      </c>
      <c r="E226" s="46">
        <v>225</v>
      </c>
      <c r="G226" s="46" t="s">
        <v>363</v>
      </c>
      <c r="H226" s="46" t="s">
        <v>21</v>
      </c>
      <c r="I226" s="46">
        <v>115</v>
      </c>
      <c r="J226" s="46" t="s">
        <v>179</v>
      </c>
      <c r="K226" s="46">
        <v>23</v>
      </c>
      <c r="L226" s="39" t="s">
        <v>438</v>
      </c>
      <c r="N226" s="39" t="s">
        <v>507</v>
      </c>
    </row>
    <row r="227" spans="1:22" ht="39.6" x14ac:dyDescent="0.3">
      <c r="C227" s="46" t="s">
        <v>362</v>
      </c>
      <c r="E227" s="46">
        <v>226</v>
      </c>
      <c r="G227" s="46" t="s">
        <v>363</v>
      </c>
      <c r="H227" s="46" t="s">
        <v>364</v>
      </c>
      <c r="I227" s="46">
        <v>115</v>
      </c>
      <c r="J227" s="46" t="s">
        <v>179</v>
      </c>
      <c r="K227" s="46">
        <v>23</v>
      </c>
      <c r="N227" s="39" t="s">
        <v>508</v>
      </c>
      <c r="T227" s="46" t="s">
        <v>615</v>
      </c>
      <c r="V227" s="46" t="s">
        <v>649</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626</v>
      </c>
      <c r="T228" s="46" t="s">
        <v>610</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654</v>
      </c>
      <c r="R229" s="39"/>
      <c r="S229" s="39"/>
      <c r="T229" s="46" t="s">
        <v>610</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667</v>
      </c>
      <c r="T230" s="46" t="s">
        <v>613</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666</v>
      </c>
      <c r="T231" s="46" t="s">
        <v>613</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613</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613</v>
      </c>
    </row>
    <row r="234" spans="1:22" ht="39.6" x14ac:dyDescent="0.3">
      <c r="C234" s="46" t="s">
        <v>297</v>
      </c>
      <c r="E234" s="47">
        <v>143</v>
      </c>
      <c r="G234" s="46" t="s">
        <v>162</v>
      </c>
      <c r="H234" s="46" t="s">
        <v>5</v>
      </c>
      <c r="I234" s="46">
        <v>116</v>
      </c>
      <c r="J234" s="48" t="s">
        <v>340</v>
      </c>
      <c r="K234" s="46">
        <v>21</v>
      </c>
      <c r="L234" s="39" t="s">
        <v>345</v>
      </c>
      <c r="N234" s="39" t="s">
        <v>346</v>
      </c>
      <c r="O234" s="46" t="s">
        <v>6</v>
      </c>
      <c r="T234" s="46" t="s">
        <v>615</v>
      </c>
      <c r="V234" s="46" t="s">
        <v>557</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654</v>
      </c>
      <c r="T235" s="46" t="s">
        <v>610</v>
      </c>
    </row>
    <row r="236" spans="1:22" ht="66" x14ac:dyDescent="0.3">
      <c r="C236" s="46" t="s">
        <v>362</v>
      </c>
      <c r="E236" s="46">
        <v>219</v>
      </c>
      <c r="G236" s="46" t="s">
        <v>363</v>
      </c>
      <c r="H236" s="46" t="s">
        <v>21</v>
      </c>
      <c r="I236" s="46">
        <v>111</v>
      </c>
      <c r="J236" s="46" t="s">
        <v>174</v>
      </c>
      <c r="K236" s="46">
        <v>14</v>
      </c>
      <c r="L236" s="39" t="s">
        <v>433</v>
      </c>
      <c r="N236" s="39" t="s">
        <v>502</v>
      </c>
      <c r="P236" s="46" t="s">
        <v>555</v>
      </c>
      <c r="T236" s="46" t="s">
        <v>613</v>
      </c>
      <c r="U236" s="39" t="s">
        <v>665</v>
      </c>
    </row>
    <row r="237" spans="1:22" ht="39.6" x14ac:dyDescent="0.3">
      <c r="C237" s="46" t="s">
        <v>161</v>
      </c>
      <c r="D237" s="47"/>
      <c r="E237" s="47">
        <v>70</v>
      </c>
      <c r="F237" s="47"/>
      <c r="G237" s="46" t="s">
        <v>162</v>
      </c>
      <c r="H237" s="46" t="s">
        <v>21</v>
      </c>
      <c r="I237" s="46">
        <v>111</v>
      </c>
      <c r="J237" s="48" t="s">
        <v>174</v>
      </c>
      <c r="K237" s="46">
        <v>15</v>
      </c>
      <c r="L237" s="39" t="s">
        <v>663</v>
      </c>
      <c r="M237" s="49"/>
      <c r="N237" s="39" t="s">
        <v>175</v>
      </c>
      <c r="P237" s="46" t="s">
        <v>561</v>
      </c>
      <c r="Q237" s="39" t="s">
        <v>664</v>
      </c>
      <c r="T237" s="46" t="s">
        <v>613</v>
      </c>
    </row>
    <row r="238" spans="1:22" ht="26.4" x14ac:dyDescent="0.3">
      <c r="C238" s="46" t="s">
        <v>513</v>
      </c>
      <c r="E238" s="46">
        <v>242</v>
      </c>
      <c r="G238" s="46" t="s">
        <v>514</v>
      </c>
      <c r="H238" s="46" t="s">
        <v>21</v>
      </c>
      <c r="I238" s="46">
        <v>111</v>
      </c>
      <c r="J238" s="46" t="s">
        <v>174</v>
      </c>
      <c r="K238" s="46">
        <v>20</v>
      </c>
      <c r="L238" s="39" t="s">
        <v>529</v>
      </c>
      <c r="N238" s="39" t="s">
        <v>545</v>
      </c>
      <c r="O238" s="46" t="s">
        <v>6</v>
      </c>
      <c r="T238" s="46" t="s">
        <v>615</v>
      </c>
      <c r="V238" s="46" t="s">
        <v>662</v>
      </c>
    </row>
    <row r="239" spans="1:22" x14ac:dyDescent="0.3">
      <c r="C239" s="46" t="s">
        <v>513</v>
      </c>
      <c r="E239" s="46">
        <v>243</v>
      </c>
      <c r="G239" s="46" t="s">
        <v>514</v>
      </c>
      <c r="H239" s="46" t="s">
        <v>5</v>
      </c>
      <c r="I239" s="46">
        <v>112</v>
      </c>
      <c r="J239" s="46" t="s">
        <v>516</v>
      </c>
      <c r="K239" s="46">
        <v>6</v>
      </c>
      <c r="L239" s="39" t="s">
        <v>530</v>
      </c>
      <c r="N239" s="39" t="s">
        <v>185</v>
      </c>
      <c r="O239" s="46" t="s">
        <v>6</v>
      </c>
      <c r="T239" s="46" t="s">
        <v>615</v>
      </c>
      <c r="V239" s="46" t="s">
        <v>557</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661</v>
      </c>
      <c r="T240" s="46" t="s">
        <v>613</v>
      </c>
    </row>
    <row r="241" spans="3:22" x14ac:dyDescent="0.3">
      <c r="C241" s="46" t="s">
        <v>513</v>
      </c>
      <c r="E241" s="46">
        <v>248</v>
      </c>
      <c r="G241" s="46" t="s">
        <v>514</v>
      </c>
      <c r="H241" s="46" t="s">
        <v>21</v>
      </c>
      <c r="I241" s="46">
        <v>114</v>
      </c>
      <c r="J241" s="46" t="s">
        <v>379</v>
      </c>
      <c r="K241" s="46">
        <v>1</v>
      </c>
      <c r="L241" s="39" t="s">
        <v>535</v>
      </c>
      <c r="N241" s="39" t="s">
        <v>185</v>
      </c>
      <c r="O241" s="46" t="s">
        <v>6</v>
      </c>
      <c r="T241" s="46" t="s">
        <v>615</v>
      </c>
      <c r="V241" s="46" t="s">
        <v>557</v>
      </c>
    </row>
    <row r="242" spans="3:22" ht="26.4" x14ac:dyDescent="0.3">
      <c r="C242" s="46" t="s">
        <v>362</v>
      </c>
      <c r="E242" s="46">
        <v>220</v>
      </c>
      <c r="G242" s="46" t="s">
        <v>363</v>
      </c>
      <c r="H242" s="46" t="s">
        <v>5</v>
      </c>
      <c r="I242" s="46">
        <v>112</v>
      </c>
      <c r="J242" s="46" t="s">
        <v>379</v>
      </c>
      <c r="K242" s="46">
        <v>9</v>
      </c>
      <c r="L242" s="39" t="s">
        <v>5</v>
      </c>
      <c r="N242" s="39" t="s">
        <v>658</v>
      </c>
      <c r="P242" s="46" t="s">
        <v>561</v>
      </c>
      <c r="Q242" s="39" t="s">
        <v>660</v>
      </c>
      <c r="T242" s="46" t="s">
        <v>613</v>
      </c>
    </row>
    <row r="243" spans="3:22" x14ac:dyDescent="0.3">
      <c r="C243" s="46" t="s">
        <v>513</v>
      </c>
      <c r="E243" s="46">
        <v>244</v>
      </c>
      <c r="G243" s="46" t="s">
        <v>514</v>
      </c>
      <c r="H243" s="46" t="s">
        <v>5</v>
      </c>
      <c r="I243" s="46">
        <v>112</v>
      </c>
      <c r="J243" s="46" t="s">
        <v>379</v>
      </c>
      <c r="K243" s="46">
        <v>11</v>
      </c>
      <c r="L243" s="39" t="s">
        <v>531</v>
      </c>
      <c r="N243" s="39" t="s">
        <v>185</v>
      </c>
      <c r="O243" s="46" t="s">
        <v>6</v>
      </c>
      <c r="T243" s="46" t="s">
        <v>615</v>
      </c>
      <c r="V243" s="46" t="s">
        <v>557</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646</v>
      </c>
      <c r="T244" s="46" t="s">
        <v>613</v>
      </c>
    </row>
    <row r="245" spans="3:22" x14ac:dyDescent="0.3">
      <c r="C245" s="46" t="s">
        <v>513</v>
      </c>
      <c r="E245" s="46">
        <v>246</v>
      </c>
      <c r="G245" s="46" t="s">
        <v>514</v>
      </c>
      <c r="H245" s="46" t="s">
        <v>5</v>
      </c>
      <c r="I245" s="46">
        <v>112</v>
      </c>
      <c r="J245" s="46" t="s">
        <v>379</v>
      </c>
      <c r="K245" s="46">
        <v>20</v>
      </c>
      <c r="L245" s="39" t="s">
        <v>533</v>
      </c>
      <c r="N245" s="39" t="s">
        <v>185</v>
      </c>
      <c r="O245" s="46" t="s">
        <v>6</v>
      </c>
      <c r="T245" s="46" t="s">
        <v>615</v>
      </c>
      <c r="V245" s="46" t="s">
        <v>557</v>
      </c>
    </row>
    <row r="246" spans="3:22" x14ac:dyDescent="0.3">
      <c r="C246" s="46" t="s">
        <v>513</v>
      </c>
      <c r="E246" s="46">
        <v>247</v>
      </c>
      <c r="G246" s="46" t="s">
        <v>514</v>
      </c>
      <c r="H246" s="46" t="s">
        <v>5</v>
      </c>
      <c r="I246" s="46">
        <v>112</v>
      </c>
      <c r="J246" s="46" t="s">
        <v>379</v>
      </c>
      <c r="K246" s="46">
        <v>23</v>
      </c>
      <c r="L246" s="39" t="s">
        <v>534</v>
      </c>
      <c r="N246" s="39" t="s">
        <v>185</v>
      </c>
      <c r="O246" s="46" t="s">
        <v>6</v>
      </c>
      <c r="T246" s="46" t="s">
        <v>615</v>
      </c>
      <c r="V246" s="46" t="s">
        <v>557</v>
      </c>
    </row>
    <row r="247" spans="3:22" x14ac:dyDescent="0.3">
      <c r="C247" s="46" t="s">
        <v>513</v>
      </c>
      <c r="E247" s="46">
        <v>245</v>
      </c>
      <c r="G247" s="46" t="s">
        <v>514</v>
      </c>
      <c r="H247" s="46" t="s">
        <v>5</v>
      </c>
      <c r="I247" s="46">
        <v>112</v>
      </c>
      <c r="J247" s="46" t="s">
        <v>379</v>
      </c>
      <c r="K247" s="46" t="s">
        <v>517</v>
      </c>
      <c r="L247" s="39" t="s">
        <v>532</v>
      </c>
      <c r="N247" s="39" t="s">
        <v>185</v>
      </c>
      <c r="O247" s="46" t="s">
        <v>6</v>
      </c>
      <c r="T247" s="46" t="s">
        <v>615</v>
      </c>
      <c r="V247" s="46" t="s">
        <v>557</v>
      </c>
    </row>
    <row r="248" spans="3:22" x14ac:dyDescent="0.3">
      <c r="C248" s="46" t="s">
        <v>362</v>
      </c>
      <c r="E248" s="46">
        <v>227</v>
      </c>
      <c r="G248" s="46" t="s">
        <v>363</v>
      </c>
      <c r="H248" s="46" t="s">
        <v>21</v>
      </c>
      <c r="I248" s="46">
        <v>118</v>
      </c>
      <c r="J248" s="46" t="s">
        <v>381</v>
      </c>
      <c r="K248" s="46">
        <v>8</v>
      </c>
      <c r="L248" s="39" t="s">
        <v>439</v>
      </c>
      <c r="N248" s="39" t="s">
        <v>509</v>
      </c>
      <c r="P248" s="46" t="s">
        <v>555</v>
      </c>
      <c r="T248" s="46" t="s">
        <v>613</v>
      </c>
    </row>
    <row r="249" spans="3:22" x14ac:dyDescent="0.3">
      <c r="C249" s="46" t="s">
        <v>362</v>
      </c>
      <c r="E249" s="46">
        <v>228</v>
      </c>
      <c r="G249" s="46" t="s">
        <v>363</v>
      </c>
      <c r="H249" s="46" t="s">
        <v>21</v>
      </c>
      <c r="I249" s="46">
        <v>118</v>
      </c>
      <c r="J249" s="46" t="s">
        <v>381</v>
      </c>
      <c r="K249" s="46">
        <v>8</v>
      </c>
      <c r="L249" s="39" t="s">
        <v>653</v>
      </c>
      <c r="N249" s="39" t="s">
        <v>510</v>
      </c>
      <c r="T249" s="46" t="s">
        <v>615</v>
      </c>
      <c r="V249" s="46" t="s">
        <v>580</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625</v>
      </c>
      <c r="T250" s="46" t="s">
        <v>613</v>
      </c>
    </row>
    <row r="251" spans="3:22" ht="26.4" x14ac:dyDescent="0.3">
      <c r="C251" s="46" t="s">
        <v>362</v>
      </c>
      <c r="E251" s="46">
        <v>230</v>
      </c>
      <c r="G251" s="46" t="s">
        <v>363</v>
      </c>
      <c r="H251" s="46" t="s">
        <v>21</v>
      </c>
      <c r="I251" s="46">
        <v>131</v>
      </c>
      <c r="J251" s="46" t="s">
        <v>382</v>
      </c>
      <c r="K251" s="46">
        <v>15</v>
      </c>
      <c r="L251" s="39" t="s">
        <v>441</v>
      </c>
      <c r="N251" s="39" t="s">
        <v>512</v>
      </c>
      <c r="T251" s="46" t="s">
        <v>615</v>
      </c>
      <c r="V251" s="46" t="s">
        <v>659</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654</v>
      </c>
      <c r="T252" s="46" t="s">
        <v>610</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654</v>
      </c>
      <c r="T253" s="46" t="s">
        <v>610</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652</v>
      </c>
      <c r="T254" s="46" t="s">
        <v>610</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T255" s="46" t="s">
        <v>610</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T256" s="46" t="s">
        <v>615</v>
      </c>
      <c r="V256" s="46" t="s">
        <v>651</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T257" s="46" t="s">
        <v>615</v>
      </c>
      <c r="V257" s="46" t="s">
        <v>651</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650</v>
      </c>
      <c r="T258" s="46" t="s">
        <v>611</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tabSelected="1" workbookViewId="0">
      <selection activeCell="C7" sqref="C7"/>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16384" width="9.109375" style="4"/>
  </cols>
  <sheetData>
    <row r="1" spans="1:20" ht="13.8" thickBot="1" x14ac:dyDescent="0.35"/>
    <row r="2" spans="1:20" ht="24" customHeight="1" thickBot="1" x14ac:dyDescent="0.35">
      <c r="B2" s="63" t="s">
        <v>602</v>
      </c>
      <c r="C2" s="64"/>
      <c r="D2" s="64"/>
      <c r="E2" s="64"/>
      <c r="F2" s="64"/>
      <c r="G2" s="64"/>
      <c r="H2" s="72"/>
      <c r="I2" s="73"/>
      <c r="J2" s="5"/>
      <c r="K2" s="63" t="s">
        <v>603</v>
      </c>
      <c r="L2" s="64"/>
      <c r="M2" s="64"/>
      <c r="N2" s="64"/>
      <c r="O2" s="64"/>
      <c r="P2" s="64"/>
      <c r="Q2" s="64"/>
      <c r="R2" s="64"/>
      <c r="S2" s="65"/>
    </row>
    <row r="3" spans="1:20" ht="13.8" thickBot="1" x14ac:dyDescent="0.35"/>
    <row r="4" spans="1:20" ht="40.200000000000003" thickBot="1" x14ac:dyDescent="0.35">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5">
      <c r="B5" s="12">
        <f>COUNTA(Comments!E:E)-1</f>
        <v>257</v>
      </c>
      <c r="C5" s="13">
        <f>B5-D5</f>
        <v>86</v>
      </c>
      <c r="D5" s="14">
        <f>COUNTA(Comments!P:P)-1</f>
        <v>171</v>
      </c>
      <c r="E5" s="13">
        <f>COUNTIF(Comments!P:P,"Rejected")</f>
        <v>16</v>
      </c>
      <c r="F5" s="13">
        <f>COUNTIF(Comments!P:P,"Accepted")</f>
        <v>60</v>
      </c>
      <c r="G5" s="13">
        <f>COUNTIF(Comments!P:P,"Revised")</f>
        <v>95</v>
      </c>
      <c r="H5" s="15">
        <f>COUNTA(Comments!V:V)-1</f>
        <v>76</v>
      </c>
      <c r="I5" s="15">
        <f>B5-D5-H5</f>
        <v>10</v>
      </c>
      <c r="J5" s="8"/>
      <c r="K5" s="15">
        <f>COUNTIF(Comments!T:T,K4)</f>
        <v>128</v>
      </c>
      <c r="L5" s="15">
        <f>COUNTIF(Comments!T:T,L4)</f>
        <v>16</v>
      </c>
      <c r="M5" s="8"/>
      <c r="N5" s="15">
        <f>COUNTIF(Comments!T:T,N4)</f>
        <v>0</v>
      </c>
      <c r="O5" s="15">
        <f>COUNTIF(Comments!T:T,O4)</f>
        <v>23</v>
      </c>
      <c r="P5" s="15">
        <f>COUNTIF(Comments!T:T,P4)</f>
        <v>8</v>
      </c>
      <c r="Q5" s="15">
        <f>COUNTIF(Comments!T:T,Q4)</f>
        <v>74</v>
      </c>
      <c r="S5" s="15">
        <f>B5-(COUNTA(Comments!T:T)-1)</f>
        <v>8</v>
      </c>
    </row>
    <row r="6" spans="1:20" ht="13.5" customHeight="1" thickBot="1" x14ac:dyDescent="0.35"/>
    <row r="7" spans="1:20" ht="21.75" customHeight="1" thickBot="1" x14ac:dyDescent="0.35">
      <c r="B7" s="8"/>
      <c r="C7" s="8"/>
      <c r="D7" s="16" t="str">
        <f>IF(D5=E7,"Okay","MIS-MATCHED")</f>
        <v>Okay</v>
      </c>
      <c r="E7" s="66">
        <f>E5+F5+G5</f>
        <v>171</v>
      </c>
      <c r="F7" s="67"/>
      <c r="G7" s="68"/>
      <c r="H7" s="8"/>
      <c r="I7" s="8"/>
      <c r="J7" s="8"/>
      <c r="K7" s="17">
        <f>SUM(K5:L5)</f>
        <v>144</v>
      </c>
      <c r="L7" s="18" t="s">
        <v>617</v>
      </c>
      <c r="M7" s="8"/>
    </row>
    <row r="8" spans="1:20" ht="13.8" thickBot="1" x14ac:dyDescent="0.35">
      <c r="B8" s="8"/>
      <c r="C8" s="8"/>
      <c r="D8" s="16"/>
      <c r="J8" s="8"/>
      <c r="M8" s="16"/>
    </row>
    <row r="9" spans="1:20" ht="34.5" customHeight="1" thickBot="1" x14ac:dyDescent="0.35">
      <c r="B9" s="16"/>
      <c r="C9" s="16"/>
      <c r="D9" s="19">
        <f>D5/$B5</f>
        <v>0.66536964980544744</v>
      </c>
      <c r="E9" s="27">
        <f t="shared" ref="E9:I9" si="0">E5/$B5</f>
        <v>6.2256809338521402E-2</v>
      </c>
      <c r="F9" s="27">
        <f t="shared" si="0"/>
        <v>0.23346303501945526</v>
      </c>
      <c r="G9" s="27">
        <f t="shared" si="0"/>
        <v>0.36964980544747084</v>
      </c>
      <c r="H9" s="27">
        <f t="shared" si="0"/>
        <v>0.29571984435797666</v>
      </c>
      <c r="I9" s="27">
        <f t="shared" si="0"/>
        <v>3.8910505836575876E-2</v>
      </c>
      <c r="J9" s="16"/>
      <c r="K9" s="20">
        <f>K7/$B$5</f>
        <v>0.56031128404669261</v>
      </c>
      <c r="L9" s="21" t="s">
        <v>618</v>
      </c>
      <c r="N9" s="22">
        <f>N5/$B$5</f>
        <v>0</v>
      </c>
      <c r="O9" s="22">
        <f>O5/$B$5</f>
        <v>8.9494163424124515E-2</v>
      </c>
      <c r="P9" s="22">
        <f>P5/$B$5</f>
        <v>3.1128404669260701E-2</v>
      </c>
      <c r="Q9" s="22">
        <f>Q5/$B$5</f>
        <v>0.28793774319066145</v>
      </c>
      <c r="S9" s="22">
        <f>S5/$B$5</f>
        <v>3.1128404669260701E-2</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69">
        <f>K9+SUM(N9:Q9)</f>
        <v>0.9688715953307393</v>
      </c>
      <c r="L11" s="70"/>
      <c r="M11" s="70"/>
      <c r="N11" s="70"/>
      <c r="O11" s="70"/>
      <c r="P11" s="70"/>
      <c r="Q11" s="71"/>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19" x14ac:dyDescent="0.3">
      <c r="C17" s="25"/>
      <c r="D17" s="16"/>
    </row>
    <row r="18" spans="2:19" x14ac:dyDescent="0.3">
      <c r="C18" s="25"/>
      <c r="D18" s="16"/>
    </row>
    <row r="19" spans="2:19" ht="24" customHeight="1" x14ac:dyDescent="0.3">
      <c r="B19" s="74" t="s">
        <v>655</v>
      </c>
      <c r="C19" s="75"/>
      <c r="D19" s="75"/>
      <c r="E19" s="75"/>
      <c r="F19" s="75"/>
      <c r="G19" s="75"/>
      <c r="H19" s="76"/>
      <c r="I19" s="76"/>
      <c r="J19" s="76"/>
      <c r="K19" s="76"/>
      <c r="L19" s="76"/>
      <c r="M19" s="76"/>
      <c r="N19" s="76"/>
      <c r="O19" s="76"/>
      <c r="P19" s="76"/>
      <c r="Q19" s="77"/>
      <c r="R19" s="77"/>
      <c r="S19" s="77"/>
    </row>
    <row r="20" spans="2:19" ht="13.8" thickBot="1" x14ac:dyDescent="0.35">
      <c r="C20" s="25"/>
      <c r="D20" s="16"/>
    </row>
    <row r="21" spans="2:19" s="16" customFormat="1" ht="24" customHeight="1" thickBot="1" x14ac:dyDescent="0.35">
      <c r="B21" s="28" t="s">
        <v>557</v>
      </c>
      <c r="C21" s="28" t="s">
        <v>584</v>
      </c>
      <c r="D21" s="28" t="s">
        <v>600</v>
      </c>
      <c r="E21" s="28" t="s">
        <v>640</v>
      </c>
      <c r="F21" s="28" t="s">
        <v>647</v>
      </c>
      <c r="G21" s="28" t="s">
        <v>579</v>
      </c>
      <c r="H21" s="28" t="s">
        <v>583</v>
      </c>
      <c r="I21" s="28" t="s">
        <v>662</v>
      </c>
      <c r="J21" s="28" t="s">
        <v>580</v>
      </c>
      <c r="K21" s="28" t="s">
        <v>651</v>
      </c>
      <c r="L21" s="28" t="s">
        <v>598</v>
      </c>
      <c r="M21" s="28"/>
      <c r="N21" s="28" t="s">
        <v>673</v>
      </c>
      <c r="O21" s="28" t="s">
        <v>636</v>
      </c>
      <c r="P21" s="28" t="s">
        <v>659</v>
      </c>
      <c r="Q21" s="28" t="s">
        <v>637</v>
      </c>
      <c r="S21" s="28" t="s">
        <v>649</v>
      </c>
    </row>
    <row r="22" spans="2:19" s="16" customFormat="1" ht="24" customHeight="1" thickBot="1" x14ac:dyDescent="0.35">
      <c r="B22" s="29">
        <f>COUNTIF(Comments!V:V,B21)</f>
        <v>31</v>
      </c>
      <c r="C22" s="29">
        <f>COUNTIF(Comments!V:V,C21)</f>
        <v>13</v>
      </c>
      <c r="D22" s="29">
        <f>COUNTIF(Comments!V:V,D21)</f>
        <v>1</v>
      </c>
      <c r="E22" s="29">
        <f>COUNTIF(Comments!V:V,E21)</f>
        <v>1</v>
      </c>
      <c r="F22" s="29">
        <f>COUNTIF(Comments!V:V,F21)</f>
        <v>2</v>
      </c>
      <c r="G22" s="29">
        <f>COUNTIF(Comments!V:V,G21)</f>
        <v>12</v>
      </c>
      <c r="H22" s="29">
        <f>COUNTIF(Comments!V:V,H21)</f>
        <v>0</v>
      </c>
      <c r="I22" s="29">
        <f>COUNTIF(Comments!V:V,I21)</f>
        <v>1</v>
      </c>
      <c r="J22" s="29">
        <f>COUNTIF(Comments!V:V,J21)</f>
        <v>7</v>
      </c>
      <c r="K22" s="29">
        <f>COUNTIF(Comments!V:V,K21)</f>
        <v>2</v>
      </c>
      <c r="L22" s="29">
        <f>COUNTIF(Comments!V:V,L21)</f>
        <v>3</v>
      </c>
      <c r="M22" s="29"/>
      <c r="N22" s="29">
        <f>COUNTIF(Comments!V:V,N21)</f>
        <v>1</v>
      </c>
      <c r="O22" s="29">
        <f>COUNTIF(Comments!V:V,O21)</f>
        <v>0</v>
      </c>
      <c r="P22" s="29">
        <f>COUNTIF(Comments!V:V,P21)</f>
        <v>1</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K7" sqref="K7"/>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6" width="9.109375" style="31"/>
    <col min="27" max="27" width="9.109375" style="30"/>
  </cols>
  <sheetData>
    <row r="1" spans="1:28" x14ac:dyDescent="0.3">
      <c r="A1" s="35" t="s">
        <v>672</v>
      </c>
      <c r="B1" s="79" t="s">
        <v>555</v>
      </c>
      <c r="C1" s="79"/>
      <c r="D1" s="81"/>
      <c r="E1" s="80" t="s">
        <v>556</v>
      </c>
      <c r="F1" s="81"/>
      <c r="G1" s="79" t="s">
        <v>561</v>
      </c>
      <c r="H1" s="79"/>
      <c r="I1" s="79"/>
      <c r="J1" s="80" t="s">
        <v>668</v>
      </c>
      <c r="K1" s="79"/>
      <c r="L1" s="79"/>
      <c r="M1" s="79"/>
      <c r="N1" s="79"/>
      <c r="O1" s="79"/>
      <c r="P1" s="79"/>
      <c r="Q1" s="79"/>
      <c r="R1" s="79"/>
      <c r="S1" s="79"/>
      <c r="T1" s="79"/>
      <c r="U1" s="79"/>
      <c r="V1" s="79"/>
      <c r="W1" s="79"/>
      <c r="X1" s="79"/>
      <c r="Y1" s="79"/>
      <c r="Z1" s="79"/>
      <c r="AA1" s="81"/>
    </row>
    <row r="2" spans="1:28" x14ac:dyDescent="0.3">
      <c r="B2" s="79">
        <f>COUNTIF(Comments!P:P,"Accepted")</f>
        <v>60</v>
      </c>
      <c r="C2" s="79"/>
      <c r="D2" s="81"/>
      <c r="E2" s="80">
        <f>COUNTIF(Comments!P:P,"Rejected")</f>
        <v>16</v>
      </c>
      <c r="F2" s="81"/>
      <c r="G2" s="79">
        <f>COUNTIF(Comments!P:P,"Revised")</f>
        <v>95</v>
      </c>
      <c r="H2" s="79"/>
      <c r="I2" s="79"/>
      <c r="J2" s="80">
        <v>89</v>
      </c>
      <c r="K2" s="79"/>
      <c r="L2" s="79"/>
      <c r="M2" s="79"/>
      <c r="N2" s="79"/>
      <c r="O2" s="79"/>
      <c r="P2" s="79"/>
      <c r="Q2" s="79"/>
      <c r="R2" s="79"/>
      <c r="S2" s="79"/>
      <c r="T2" s="79"/>
      <c r="U2" s="79"/>
      <c r="V2" s="79"/>
      <c r="W2" s="79"/>
      <c r="X2" s="79"/>
      <c r="Y2" s="79"/>
      <c r="Z2" s="79"/>
      <c r="AA2" s="81"/>
    </row>
    <row r="3" spans="1:28" x14ac:dyDescent="0.3">
      <c r="A3" s="35" t="s">
        <v>671</v>
      </c>
      <c r="B3" s="31" t="s">
        <v>614</v>
      </c>
      <c r="C3" s="31" t="s">
        <v>613</v>
      </c>
      <c r="D3" s="33" t="s">
        <v>610</v>
      </c>
      <c r="E3" s="34" t="s">
        <v>670</v>
      </c>
      <c r="F3" s="38" t="s">
        <v>611</v>
      </c>
      <c r="G3" s="31" t="s">
        <v>614</v>
      </c>
      <c r="H3" s="31" t="s">
        <v>613</v>
      </c>
      <c r="I3" s="32" t="s">
        <v>610</v>
      </c>
      <c r="J3" s="37" t="s">
        <v>613</v>
      </c>
      <c r="K3" s="78" t="s">
        <v>669</v>
      </c>
      <c r="L3" s="79"/>
      <c r="M3" s="79"/>
      <c r="N3" s="79"/>
      <c r="O3" s="79"/>
      <c r="P3" s="79"/>
      <c r="Q3" s="79"/>
      <c r="R3" s="79"/>
      <c r="S3" s="79"/>
      <c r="T3" s="79"/>
      <c r="U3" s="79"/>
      <c r="V3" s="79"/>
      <c r="W3" s="79"/>
      <c r="X3" s="79"/>
      <c r="Y3" s="79"/>
      <c r="Z3" s="79"/>
      <c r="AA3" s="30" t="s">
        <v>668</v>
      </c>
    </row>
    <row r="4" spans="1:28" x14ac:dyDescent="0.3">
      <c r="B4" s="31">
        <v>0</v>
      </c>
      <c r="C4" s="31">
        <v>23</v>
      </c>
      <c r="D4" s="33">
        <v>35</v>
      </c>
      <c r="E4" s="34">
        <v>0</v>
      </c>
      <c r="F4" s="33">
        <v>16</v>
      </c>
      <c r="G4" s="31">
        <v>2</v>
      </c>
      <c r="H4" s="31">
        <v>35</v>
      </c>
      <c r="I4" s="32">
        <v>57</v>
      </c>
      <c r="J4" s="31">
        <v>0</v>
      </c>
      <c r="K4" s="79">
        <v>76</v>
      </c>
      <c r="L4" s="79"/>
      <c r="M4" s="79"/>
      <c r="N4" s="79"/>
      <c r="O4" s="79"/>
      <c r="P4" s="79"/>
      <c r="Q4" s="79"/>
      <c r="R4" s="79"/>
      <c r="S4" s="79"/>
      <c r="T4" s="79"/>
      <c r="U4" s="79"/>
      <c r="V4" s="79"/>
      <c r="W4" s="79"/>
      <c r="X4" s="79"/>
      <c r="Y4" s="79"/>
      <c r="Z4" s="79"/>
      <c r="AA4" s="30">
        <v>13</v>
      </c>
    </row>
    <row r="5" spans="1:28" x14ac:dyDescent="0.3">
      <c r="K5" s="31" t="s">
        <v>584</v>
      </c>
      <c r="L5" s="31" t="s">
        <v>600</v>
      </c>
      <c r="M5" s="31" t="s">
        <v>640</v>
      </c>
      <c r="N5" s="31" t="s">
        <v>647</v>
      </c>
      <c r="O5" s="31" t="s">
        <v>579</v>
      </c>
      <c r="P5" s="31" t="s">
        <v>583</v>
      </c>
      <c r="Q5" s="31" t="s">
        <v>662</v>
      </c>
      <c r="R5" s="31" t="s">
        <v>580</v>
      </c>
      <c r="S5" s="31" t="s">
        <v>557</v>
      </c>
      <c r="T5" s="31" t="s">
        <v>651</v>
      </c>
      <c r="U5" s="31" t="s">
        <v>598</v>
      </c>
      <c r="V5" s="31" t="s">
        <v>673</v>
      </c>
      <c r="W5" s="31" t="s">
        <v>636</v>
      </c>
      <c r="X5" s="31" t="s">
        <v>659</v>
      </c>
      <c r="Y5" s="31" t="s">
        <v>637</v>
      </c>
      <c r="Z5" s="31" t="s">
        <v>649</v>
      </c>
      <c r="AA5" s="31"/>
      <c r="AB5" s="34"/>
    </row>
    <row r="6" spans="1:28" x14ac:dyDescent="0.3">
      <c r="K6" s="31">
        <f>COUNTIF(Comments!$V:$V,K5)</f>
        <v>13</v>
      </c>
      <c r="L6" s="31">
        <f>COUNTIF(Comments!$V:$V,L5)</f>
        <v>1</v>
      </c>
      <c r="M6" s="31">
        <f>COUNTIF(Comments!$V:$V,M5)</f>
        <v>1</v>
      </c>
      <c r="N6" s="31">
        <f>COUNTIF(Comments!$V:$V,N5)</f>
        <v>2</v>
      </c>
      <c r="O6" s="31">
        <f>COUNTIF(Comments!$V:$V,O5)</f>
        <v>12</v>
      </c>
      <c r="P6" s="31">
        <f>COUNTIF(Comments!$V:$V,P5)</f>
        <v>0</v>
      </c>
      <c r="Q6" s="31">
        <f>COUNTIF(Comments!$V:$V,Q5)</f>
        <v>1</v>
      </c>
      <c r="R6" s="31">
        <f>COUNTIF(Comments!$V:$V,R5)</f>
        <v>7</v>
      </c>
      <c r="S6" s="31">
        <f>COUNTIF(Comments!$V:$V,S5)</f>
        <v>31</v>
      </c>
      <c r="T6" s="31">
        <f>COUNTIF(Comments!$V:$V,T5)</f>
        <v>2</v>
      </c>
      <c r="U6" s="31">
        <f>COUNTIF(Comments!$V:$V,U5)</f>
        <v>3</v>
      </c>
      <c r="V6" s="31">
        <f>COUNTIF(Comments!$V:$V,V5)</f>
        <v>1</v>
      </c>
      <c r="W6" s="31">
        <f>COUNTIF(Comments!$V:$V,W5)</f>
        <v>0</v>
      </c>
      <c r="X6" s="31">
        <f>COUNTIF(Comments!$V:$V,X5)</f>
        <v>1</v>
      </c>
      <c r="Y6" s="31">
        <f>COUNTIF(Comments!$V:$V,Y5)</f>
        <v>0</v>
      </c>
      <c r="Z6" s="31">
        <f>COUNTIF(Comments!$V:$V,Z5)</f>
        <v>1</v>
      </c>
    </row>
    <row r="8" spans="1:28" x14ac:dyDescent="0.3">
      <c r="K8" s="1"/>
      <c r="L8" s="1"/>
      <c r="M8" s="1"/>
      <c r="N8" s="3"/>
      <c r="O8" s="1"/>
      <c r="P8" s="3"/>
      <c r="Q8" s="3"/>
      <c r="R8" s="1"/>
      <c r="S8" s="1"/>
      <c r="T8" s="1"/>
      <c r="U8" s="1"/>
      <c r="V8" s="1"/>
      <c r="W8" s="1"/>
      <c r="X8" s="3"/>
      <c r="Z8" s="3"/>
    </row>
    <row r="9" spans="1:28" x14ac:dyDescent="0.3">
      <c r="K9" s="1"/>
      <c r="L9" s="36"/>
      <c r="M9" s="36"/>
      <c r="N9" s="1"/>
      <c r="O9" s="1"/>
      <c r="P9" s="3"/>
      <c r="Q9" s="36"/>
      <c r="R9" s="3"/>
      <c r="S9" s="3"/>
      <c r="T9" s="1"/>
      <c r="U9" s="3"/>
      <c r="W9" s="1"/>
      <c r="X9" s="3"/>
    </row>
    <row r="10" spans="1:28" x14ac:dyDescent="0.3">
      <c r="K10" s="1"/>
      <c r="L10" s="36"/>
      <c r="M10" s="36"/>
      <c r="O10" s="1"/>
      <c r="Q10" s="36"/>
      <c r="R10" s="3"/>
      <c r="S10" s="3"/>
      <c r="U10" s="1"/>
      <c r="X10" s="3"/>
    </row>
    <row r="11" spans="1:28" x14ac:dyDescent="0.3">
      <c r="K11" s="1"/>
      <c r="L11" s="36"/>
      <c r="O11" s="1"/>
      <c r="R11" s="3"/>
      <c r="S11" s="2"/>
      <c r="X11" s="3"/>
    </row>
    <row r="12" spans="1:28" x14ac:dyDescent="0.3">
      <c r="K12" s="1"/>
      <c r="O12" s="3"/>
      <c r="R12" s="3"/>
      <c r="S12" s="2"/>
      <c r="X12" s="1"/>
    </row>
    <row r="13" spans="1:28" x14ac:dyDescent="0.3">
      <c r="K13" s="1"/>
      <c r="O13" s="3"/>
      <c r="R13" s="1"/>
      <c r="S13" s="1"/>
      <c r="X13" s="3"/>
    </row>
    <row r="14" spans="1:28" x14ac:dyDescent="0.3">
      <c r="K14" s="1"/>
      <c r="O14" s="3"/>
      <c r="R14" s="1"/>
      <c r="S14" s="1"/>
      <c r="X14" s="1"/>
    </row>
    <row r="15" spans="1:28" x14ac:dyDescent="0.3">
      <c r="K15" s="1"/>
      <c r="O15" s="3"/>
      <c r="R15" s="3"/>
      <c r="S15" s="3"/>
      <c r="X15" s="1"/>
    </row>
    <row r="16" spans="1:28" x14ac:dyDescent="0.3">
      <c r="K16" s="3"/>
      <c r="O16" s="1"/>
      <c r="S16" s="1"/>
      <c r="X16" s="1"/>
    </row>
    <row r="17" spans="11:24" x14ac:dyDescent="0.3">
      <c r="K17" s="3"/>
      <c r="O17" s="1"/>
      <c r="S17" s="1"/>
      <c r="X17" s="3"/>
    </row>
    <row r="18" spans="11:24" x14ac:dyDescent="0.3">
      <c r="K18" s="1"/>
      <c r="O18" s="3"/>
      <c r="S18" s="3"/>
      <c r="X18" s="1"/>
    </row>
    <row r="19" spans="11:24" x14ac:dyDescent="0.3">
      <c r="K19" s="3"/>
      <c r="O19" s="3"/>
      <c r="S19" s="1"/>
      <c r="X19" s="3"/>
    </row>
    <row r="20" spans="11:24" x14ac:dyDescent="0.3">
      <c r="K20" s="1"/>
      <c r="O20" s="1"/>
      <c r="S20" s="1"/>
      <c r="X20" s="3"/>
    </row>
    <row r="21" spans="11:24" x14ac:dyDescent="0.3">
      <c r="O21" s="1"/>
      <c r="S21" s="1"/>
      <c r="X21" s="3"/>
    </row>
    <row r="22" spans="11:24" x14ac:dyDescent="0.3">
      <c r="O22" s="3"/>
      <c r="S22" s="1"/>
      <c r="X22" s="3"/>
    </row>
    <row r="23" spans="11:24" x14ac:dyDescent="0.3">
      <c r="O23" s="1"/>
      <c r="S23" s="1"/>
      <c r="X23" s="3"/>
    </row>
    <row r="24" spans="11:24" x14ac:dyDescent="0.3">
      <c r="O24" s="1"/>
      <c r="S24" s="1"/>
      <c r="X24" s="3"/>
    </row>
    <row r="25" spans="11:24" x14ac:dyDescent="0.3">
      <c r="O25" s="1"/>
      <c r="S25" s="1"/>
      <c r="X25" s="1"/>
    </row>
    <row r="26" spans="11:24" x14ac:dyDescent="0.3">
      <c r="O26" s="1"/>
      <c r="S26" s="1"/>
      <c r="X26" s="1"/>
    </row>
    <row r="27" spans="11:24" x14ac:dyDescent="0.3">
      <c r="O27" s="1"/>
      <c r="S27" s="1"/>
      <c r="X27" s="3"/>
    </row>
    <row r="28" spans="11:24" x14ac:dyDescent="0.3">
      <c r="O28" s="36"/>
      <c r="S28" s="1"/>
      <c r="X28" s="3"/>
    </row>
    <row r="29" spans="11:24" x14ac:dyDescent="0.3">
      <c r="O29" s="36"/>
      <c r="S29" s="1"/>
      <c r="X29" s="1"/>
    </row>
    <row r="30" spans="11:24" x14ac:dyDescent="0.3">
      <c r="O30" s="36"/>
      <c r="S30" s="1"/>
      <c r="X30" s="3"/>
    </row>
    <row r="31" spans="11:24" x14ac:dyDescent="0.3">
      <c r="O31" s="36"/>
      <c r="S31" s="1"/>
      <c r="X31" s="3"/>
    </row>
    <row r="32" spans="11:24" x14ac:dyDescent="0.3">
      <c r="O32" s="36"/>
      <c r="S32" s="2"/>
    </row>
    <row r="33" spans="15:19" x14ac:dyDescent="0.3">
      <c r="O33" s="36"/>
      <c r="S33" s="1"/>
    </row>
    <row r="34" spans="15:19" x14ac:dyDescent="0.3">
      <c r="O34" s="36"/>
      <c r="S34" s="2"/>
    </row>
    <row r="35" spans="15:19" x14ac:dyDescent="0.3">
      <c r="O35" s="36"/>
      <c r="S35" s="1"/>
    </row>
    <row r="36" spans="15:19" x14ac:dyDescent="0.3">
      <c r="O36" s="36"/>
      <c r="S36" s="3"/>
    </row>
    <row r="37" spans="15:19" x14ac:dyDescent="0.3">
      <c r="O37" s="36"/>
      <c r="S37" s="1"/>
    </row>
    <row r="38" spans="15:19" x14ac:dyDescent="0.3">
      <c r="O38" s="36"/>
      <c r="S38" s="3"/>
    </row>
    <row r="39" spans="15:19" x14ac:dyDescent="0.3">
      <c r="O39" s="36"/>
      <c r="S39" s="3"/>
    </row>
    <row r="40" spans="15:19" x14ac:dyDescent="0.3">
      <c r="O40" s="36"/>
      <c r="S40" s="3"/>
    </row>
    <row r="41" spans="15:19" x14ac:dyDescent="0.3">
      <c r="O41" s="36"/>
      <c r="S41" s="3"/>
    </row>
    <row r="42" spans="15:19" x14ac:dyDescent="0.3">
      <c r="O42" s="36"/>
      <c r="S42" s="3"/>
    </row>
    <row r="43" spans="15:19" x14ac:dyDescent="0.3">
      <c r="O43" s="36"/>
      <c r="S43" s="1"/>
    </row>
    <row r="44" spans="15:19" x14ac:dyDescent="0.3">
      <c r="O44" s="36"/>
      <c r="S44" s="3"/>
    </row>
    <row r="45" spans="15:19" x14ac:dyDescent="0.3">
      <c r="O45" s="36"/>
      <c r="S45" s="3"/>
    </row>
    <row r="46" spans="15:19" x14ac:dyDescent="0.3">
      <c r="O46" s="36"/>
      <c r="S46" s="3"/>
    </row>
    <row r="47" spans="15:19" x14ac:dyDescent="0.3">
      <c r="O47" s="36"/>
      <c r="S47" s="3"/>
    </row>
    <row r="48" spans="15:19" x14ac:dyDescent="0.3">
      <c r="S48" s="3"/>
    </row>
    <row r="49" spans="19:19" x14ac:dyDescent="0.3">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B664C4B-F286-49A7-8EF8-6AA0CD6B29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2023-10-09T18:10:43Z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