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186B594A-C7BE-4952-ADF9-FCB4410E30A8}" xr6:coauthVersionLast="47" xr6:coauthVersionMax="47" xr10:uidLastSave="{00000000-0000-0000-0000-000000000000}"/>
  <bookViews>
    <workbookView xWindow="9017" yWindow="1166" windowWidth="23717" windowHeight="16337" tabRatio="703" activeTab="1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2" sheetId="3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1" l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4" i="31"/>
  <c r="A3" i="31"/>
  <c r="E13" i="16"/>
  <c r="B13" i="16"/>
  <c r="E4" i="16"/>
  <c r="B4" i="16"/>
  <c r="E5" i="13"/>
  <c r="E6" i="13" s="1"/>
  <c r="E7" i="13" s="1"/>
  <c r="E8" i="13" s="1"/>
  <c r="E9" i="13" s="1"/>
  <c r="E10" i="13" s="1"/>
  <c r="E11" i="13" s="1"/>
  <c r="A5" i="13"/>
  <c r="A6" i="13"/>
  <c r="A7" i="13" s="1"/>
  <c r="A8" i="13" s="1"/>
  <c r="A9" i="13" s="1"/>
  <c r="A10" i="13" s="1"/>
  <c r="A11" i="13" s="1"/>
  <c r="B5" i="13"/>
  <c r="Z9" i="30" l="1"/>
  <c r="AC9" i="3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AA9" i="30" l="1"/>
  <c r="Z10" i="30"/>
  <c r="AB9" i="30"/>
  <c r="AA8" i="30"/>
  <c r="AB8" i="30"/>
  <c r="Z11" i="30" l="1"/>
  <c r="AA10" i="30"/>
  <c r="AC10" i="30"/>
  <c r="AB10" i="30"/>
  <c r="AC11" i="30" l="1"/>
  <c r="AB11" i="30"/>
  <c r="Z12" i="30"/>
  <c r="AA11" i="30"/>
  <c r="AA12" i="30" l="1"/>
  <c r="Z13" i="30"/>
  <c r="AC12" i="30"/>
  <c r="AB12" i="30"/>
  <c r="Z14" i="30" l="1"/>
  <c r="AC13" i="30"/>
  <c r="AA13" i="30"/>
  <c r="AB13" i="30"/>
  <c r="AC14" i="30" l="1"/>
  <c r="AB14" i="30"/>
  <c r="AA14" i="30"/>
  <c r="Z15" i="30"/>
  <c r="AB15" i="30" l="1"/>
  <c r="AA15" i="30"/>
  <c r="Z16" i="30"/>
  <c r="AC15" i="30"/>
  <c r="Z17" i="30" l="1"/>
  <c r="AA16" i="30"/>
  <c r="AC16" i="30"/>
  <c r="AB16" i="30"/>
  <c r="AC17" i="30" l="1"/>
  <c r="AB17" i="30"/>
  <c r="AA17" i="30"/>
  <c r="Z18" i="30"/>
  <c r="AA18" i="30" l="1"/>
  <c r="Z19" i="30"/>
  <c r="AC18" i="30"/>
  <c r="AB18" i="30"/>
  <c r="Z20" i="30" l="1"/>
  <c r="AC19" i="30"/>
  <c r="AA19" i="30"/>
  <c r="AB19" i="30"/>
  <c r="AC20" i="30" l="1"/>
  <c r="AB20" i="30"/>
  <c r="AA20" i="30"/>
  <c r="Z21" i="30"/>
  <c r="AB21" i="30" l="1"/>
  <c r="Z22" i="30"/>
  <c r="AC21" i="30"/>
  <c r="AA21" i="30"/>
  <c r="Z23" i="30" l="1"/>
  <c r="AC22" i="30"/>
  <c r="AB22" i="30"/>
  <c r="AA22" i="30"/>
  <c r="AC23" i="30" l="1"/>
  <c r="AB23" i="30"/>
  <c r="Z24" i="30"/>
  <c r="AA23" i="30"/>
  <c r="AA24" i="30" l="1"/>
  <c r="AB24" i="30"/>
  <c r="Z25" i="30"/>
  <c r="AC24" i="30"/>
  <c r="Z26" i="30" l="1"/>
  <c r="AC25" i="30"/>
  <c r="AA25" i="30"/>
  <c r="AB25" i="30"/>
  <c r="AC26" i="30" l="1"/>
  <c r="AB26" i="30"/>
  <c r="AA26" i="30"/>
  <c r="Z27" i="30"/>
  <c r="AB27" i="30" l="1"/>
  <c r="AA27" i="30"/>
  <c r="Z28" i="30"/>
  <c r="AC27" i="30"/>
  <c r="Z29" i="30" l="1"/>
  <c r="AA28" i="30"/>
  <c r="AC28" i="30"/>
  <c r="AB28" i="30"/>
  <c r="AC29" i="30" l="1"/>
  <c r="AB29" i="30"/>
  <c r="AA29" i="30"/>
  <c r="Z30" i="30"/>
  <c r="AA30" i="30" l="1"/>
  <c r="Z31" i="30"/>
  <c r="AC30" i="30"/>
  <c r="AB30" i="30"/>
  <c r="Z32" i="30" l="1"/>
  <c r="AC31" i="30"/>
  <c r="AA31" i="30"/>
  <c r="AB31" i="30"/>
  <c r="AC32" i="30" l="1"/>
  <c r="AB32" i="30"/>
  <c r="AA32" i="30"/>
  <c r="Z33" i="30"/>
  <c r="AA33" i="30" l="1"/>
  <c r="AB33" i="30"/>
  <c r="Z34" i="30"/>
  <c r="AC33" i="30"/>
  <c r="Z35" i="30" l="1"/>
  <c r="AA34" i="30"/>
  <c r="AC34" i="30"/>
  <c r="AB34" i="30"/>
  <c r="AC35" i="30" l="1"/>
  <c r="AB35" i="30"/>
  <c r="Z36" i="30"/>
  <c r="AA35" i="30"/>
  <c r="AB36" i="30" l="1"/>
  <c r="Z37" i="30"/>
  <c r="AC36" i="30"/>
  <c r="AA36" i="30"/>
  <c r="Z38" i="30" l="1"/>
  <c r="AC37" i="30"/>
  <c r="AB37" i="30"/>
  <c r="AA37" i="30"/>
  <c r="AC38" i="30" l="1"/>
  <c r="AB38" i="30"/>
  <c r="AA38" i="30"/>
  <c r="E2" i="20" l="1"/>
  <c r="E5" i="16"/>
  <c r="E6" i="16" s="1"/>
  <c r="E7" i="16" s="1"/>
  <c r="E8" i="16" s="1"/>
  <c r="E9" i="16" s="1"/>
  <c r="E10" i="16" s="1"/>
  <c r="A4" i="16"/>
  <c r="A5" i="16" s="1"/>
  <c r="A6" i="16" s="1"/>
  <c r="A7" i="16" s="1"/>
  <c r="A8" i="16" s="1"/>
  <c r="A20" i="19"/>
  <c r="A21" i="19" s="1"/>
  <c r="A22" i="19" s="1"/>
  <c r="A23" i="19" s="1"/>
  <c r="A24" i="19" s="1"/>
  <c r="A26" i="19" s="1"/>
  <c r="B20" i="19"/>
  <c r="E20" i="19"/>
  <c r="E21" i="19" s="1"/>
  <c r="E22" i="19" s="1"/>
  <c r="E23" i="19" s="1"/>
  <c r="E24" i="19" s="1"/>
  <c r="E25" i="19" s="1"/>
  <c r="E26" i="19" s="1"/>
  <c r="A11" i="2"/>
  <c r="A12" i="2" s="1"/>
  <c r="A13" i="2" s="1"/>
  <c r="A10" i="16" l="1"/>
  <c r="A9" i="16"/>
  <c r="A25" i="19"/>
  <c r="A3" i="28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14" i="16" l="1"/>
  <c r="E15" i="16" s="1"/>
  <c r="E16" i="16" s="1"/>
  <c r="E17" i="16" s="1"/>
  <c r="E18" i="16" s="1"/>
  <c r="E22" i="16"/>
  <c r="B22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19" i="16" l="1"/>
  <c r="E20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6" i="19" l="1"/>
  <c r="A7" i="19" s="1"/>
  <c r="A8" i="19" s="1"/>
  <c r="A9" i="19" s="1"/>
  <c r="A10" i="19" s="1"/>
  <c r="A13" i="16" l="1"/>
  <c r="A14" i="16" l="1"/>
  <c r="A15" i="16" l="1"/>
  <c r="A16" i="16" s="1"/>
  <c r="A17" i="16" s="1"/>
  <c r="A18" i="16" s="1"/>
  <c r="A19" i="16" s="1"/>
  <c r="A20" i="16" s="1"/>
</calcChain>
</file>

<file path=xl/sharedStrings.xml><?xml version="1.0" encoding="utf-8"?>
<sst xmlns="http://schemas.openxmlformats.org/spreadsheetml/2006/main" count="424" uniqueCount="207">
  <si>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</si>
  <si>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</si>
  <si>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</si>
  <si>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</si>
  <si>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</si>
  <si>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</si>
  <si>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</si>
  <si>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</si>
  <si>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</si>
  <si>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</si>
  <si>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</si>
  <si>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</si>
  <si>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</si>
  <si>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</si>
  <si>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</si>
  <si>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</si>
  <si>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</si>
  <si>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</si>
  <si>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</si>
  <si>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</si>
  <si>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</si>
  <si>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</si>
  <si>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</si>
  <si>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</si>
  <si>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</si>
  <si>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</si>
  <si>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</si>
  <si>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</si>
  <si>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</si>
  <si>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</si>
  <si>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</si>
  <si>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</si>
  <si>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</si>
  <si>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</si>
  <si>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</si>
  <si>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</si>
  <si>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</si>
  <si>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</si>
  <si>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</si>
  <si>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</si>
  <si>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</si>
  <si>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</si>
  <si>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</si>
  <si>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</si>
  <si>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</si>
  <si>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</si>
  <si>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</si>
  <si>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</si>
  <si>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</si>
  <si>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</si>
  <si>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</si>
  <si>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</si>
  <si>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</si>
  <si>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</si>
  <si>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</si>
  <si>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</si>
  <si>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</si>
  <si>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</si>
  <si>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</si>
  <si>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</si>
  <si>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</si>
  <si>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</si>
  <si>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</si>
  <si>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</si>
  <si>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</si>
  <si>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</si>
  <si>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</si>
  <si>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</si>
  <si>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</si>
  <si>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</si>
  <si>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</si>
  <si>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</si>
  <si>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</si>
  <si>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</si>
  <si>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</si>
  <si>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</si>
  <si>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</si>
  <si>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</si>
  <si>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</si>
  <si>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</si>
  <si>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</si>
  <si>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</si>
  <si>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</si>
  <si>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</si>
  <si>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</si>
  <si>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</si>
  <si>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</si>
  <si>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</si>
  <si>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</si>
  <si>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</si>
  <si>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</si>
  <si>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</si>
  <si>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</si>
  <si>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</si>
  <si>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</si>
  <si>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</si>
  <si>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</si>
  <si>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</si>
  <si>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</si>
  <si>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</si>
  <si>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</si>
  <si>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</si>
  <si>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</si>
  <si>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</si>
  <si>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</si>
  <si>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</si>
  <si>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</si>
  <si>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</si>
  <si>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</si>
  <si>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</si>
  <si>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</si>
  <si>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</si>
  <si>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</si>
  <si>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</si>
  <si>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</si>
  <si>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</si>
  <si>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</si>
  <si>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</si>
  <si>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</si>
  <si>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</si>
  <si>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</si>
  <si>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</si>
  <si>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</si>
  <si>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</si>
  <si>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Berlin, Germany, and Virtual</t>
  </si>
  <si>
    <t>Times in Central European Time zone (CET)</t>
  </si>
  <si>
    <t>Technical contribution: TBD</t>
  </si>
  <si>
    <t>TBD</t>
  </si>
  <si>
    <t>CET</t>
  </si>
  <si>
    <t>RM4</t>
  </si>
  <si>
    <t>September 2023 802 Wireless Interim</t>
  </si>
  <si>
    <t xml:space="preserve">Thursday 14-Sept PM1: Technical Presentations, TG closing </t>
  </si>
  <si>
    <t>Thursday 13-Sept PM2: Working Group Closing</t>
  </si>
  <si>
    <t>Monday 11-Sept AM2: TG Opening, Comment Resolution Preparation</t>
  </si>
  <si>
    <t>145th IEEE 802.15 WSN MEETING</t>
  </si>
  <si>
    <t>Grand Hyatt - Buckhead, GA</t>
  </si>
  <si>
    <t>The graphic below describes the weekly session of the IEEE P802.15 WG in graphic format. Local Time is meeting location time.</t>
  </si>
  <si>
    <t>Local
Time</t>
  </si>
  <si>
    <t>SATURDAY</t>
  </si>
  <si>
    <t>World Time Zones</t>
  </si>
  <si>
    <t>802 WIRELESS
OPENING MEETING</t>
  </si>
  <si>
    <t>802.15 / 802.1
 Joint Mtg.</t>
  </si>
  <si>
    <t>WIRELESS CHAIRS MTG</t>
  </si>
  <si>
    <t>SG NG-
SUN PHYs</t>
  </si>
  <si>
    <t>Social
@
Fogo de Chao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</si>
  <si>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</si>
  <si>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</si>
  <si>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</si>
  <si>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</si>
  <si>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</si>
  <si>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</si>
  <si>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</si>
  <si>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</si>
  <si>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</si>
  <si>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</si>
  <si>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</si>
  <si>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</si>
  <si>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</si>
  <si>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</si>
  <si>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</si>
  <si>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</si>
  <si>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</si>
  <si>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</si>
  <si>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</si>
  <si>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</si>
  <si>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</si>
  <si>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</si>
  <si>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</si>
  <si>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</si>
  <si>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</si>
  <si>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</si>
  <si>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</si>
  <si>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</si>
  <si>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</si>
  <si>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</si>
  <si>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</si>
  <si>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</si>
  <si>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Monday 11-Sept PM2: Comment Resolution (breakouts)</t>
  </si>
  <si>
    <t>Tuesday 12-Sept AM1:  Status, review and comment resolution (group)</t>
  </si>
  <si>
    <t>Tuesday 12-Sept AM2: Comment Resolution (group)</t>
  </si>
  <si>
    <t>Wednesday 13-Sep PM1: Comment Resolution (group)</t>
  </si>
  <si>
    <t xml:space="preserve">Document Title </t>
  </si>
  <si>
    <t>Refernce</t>
  </si>
  <si>
    <t>Tuesday 12-Sept PM2: Comment Resolution (breakouts)</t>
  </si>
  <si>
    <t>Thursday 14-Sept AM1: Status, review and comment resolution (group and breakout)</t>
  </si>
  <si>
    <t>Discussion: Plan and objectives for the week</t>
  </si>
  <si>
    <t>Draft contribution:  NB Assisted CCA update</t>
  </si>
  <si>
    <t>Huan-Bang Li</t>
  </si>
  <si>
    <t>Bin Qian</t>
  </si>
  <si>
    <t>Draft contribution: CIR report text</t>
  </si>
  <si>
    <t>Draft completion work: break-out work (up to 2 in parallel)</t>
  </si>
  <si>
    <t>Draft completion work:  break-out work (up to 2 in parallel)</t>
  </si>
  <si>
    <t>July pleanry minutes</t>
  </si>
  <si>
    <t>https://mentor.ieee.org/802.15/dcn/23/15-23-0427-00-04ab-tg4ab-jul-plenary-mins.docx</t>
  </si>
  <si>
    <t>Breakout report and discussion</t>
  </si>
  <si>
    <t>Draft completion contribution:  TBD</t>
  </si>
  <si>
    <t>Status reports</t>
  </si>
  <si>
    <t>Review of contributions</t>
  </si>
  <si>
    <t>Approval motions</t>
  </si>
  <si>
    <t>Char</t>
  </si>
  <si>
    <t>Michael McLaughlin</t>
  </si>
  <si>
    <t>Draft contribution: Link Margin for UWB only MMS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</si>
  <si>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</si>
  <si>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</si>
  <si>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</si>
  <si>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</si>
  <si>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completion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</si>
</sst>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2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4" fillId="0" borderId="0" xfId="0" applyNumberFormat="1" applyFont="1"/>
    <xf numFmtId="0" fontId="19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47" fillId="0" borderId="24" xfId="15" applyFont="1" applyBorder="1" applyAlignment="1">
      <alignment horizontal="center" vertical="center" wrapText="1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46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indent="2"/>
    </xf>
    <xf numFmtId="0" fontId="19" fillId="4" borderId="0" xfId="0" applyFont="1" applyFill="1"/>
    <xf numFmtId="0" fontId="19" fillId="4" borderId="3" xfId="0" applyFont="1" applyFill="1" applyBorder="1"/>
    <xf numFmtId="0" fontId="15" fillId="4" borderId="5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/>
    </xf>
    <xf numFmtId="0" fontId="15" fillId="18" borderId="44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/>
    </xf>
    <xf numFmtId="166" fontId="21" fillId="14" borderId="33" xfId="0" applyNumberFormat="1" applyFont="1" applyFill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6" fontId="21" fillId="0" borderId="26" xfId="0" applyNumberFormat="1" applyFont="1" applyBorder="1" applyAlignment="1">
      <alignment horizontal="center"/>
    </xf>
    <xf numFmtId="0" fontId="34" fillId="3" borderId="19" xfId="0" applyFont="1" applyFill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/>
    </xf>
    <xf numFmtId="166" fontId="21" fillId="14" borderId="11" xfId="0" applyNumberFormat="1" applyFont="1" applyFill="1" applyBorder="1" applyAlignment="1">
      <alignment horizontal="center"/>
    </xf>
    <xf numFmtId="166" fontId="21" fillId="0" borderId="45" xfId="0" applyNumberFormat="1" applyFont="1" applyBorder="1" applyAlignment="1">
      <alignment horizontal="center"/>
    </xf>
    <xf numFmtId="0" fontId="37" fillId="6" borderId="19" xfId="0" quotePrefix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/>
    </xf>
    <xf numFmtId="166" fontId="21" fillId="14" borderId="45" xfId="0" applyNumberFormat="1" applyFont="1" applyFill="1" applyBorder="1" applyAlignment="1">
      <alignment horizontal="center"/>
    </xf>
    <xf numFmtId="0" fontId="37" fillId="6" borderId="19" xfId="0" applyFont="1" applyFill="1" applyBorder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30" borderId="20" xfId="0" applyFont="1" applyFill="1" applyBorder="1" applyAlignment="1">
      <alignment horizontal="center" vertical="center" wrapText="1"/>
    </xf>
    <xf numFmtId="0" fontId="37" fillId="30" borderId="7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40" fillId="15" borderId="10" xfId="0" applyFont="1" applyFill="1" applyBorder="1" applyAlignment="1">
      <alignment horizontal="center" vertical="center" wrapText="1"/>
    </xf>
    <xf numFmtId="166" fontId="21" fillId="0" borderId="21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14" borderId="22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8" borderId="4" xfId="0" applyFont="1" applyFill="1" applyBorder="1" applyAlignment="1">
      <alignment horizontal="right" vertical="center"/>
    </xf>
    <xf numFmtId="0" fontId="15" fillId="31" borderId="2" xfId="0" applyFont="1" applyFill="1" applyBorder="1" applyAlignment="1">
      <alignment vertical="center"/>
    </xf>
    <xf numFmtId="0" fontId="56" fillId="31" borderId="1" xfId="0" applyFont="1" applyFill="1" applyBorder="1" applyAlignment="1">
      <alignment horizontal="left" vertical="center"/>
    </xf>
    <xf numFmtId="0" fontId="57" fillId="31" borderId="1" xfId="0" applyFont="1" applyFill="1" applyBorder="1" applyAlignment="1">
      <alignment horizontal="left" vertical="center"/>
    </xf>
    <xf numFmtId="0" fontId="57" fillId="31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right" vertical="center"/>
    </xf>
    <xf numFmtId="0" fontId="34" fillId="31" borderId="1" xfId="0" applyFont="1" applyFill="1" applyBorder="1" applyAlignment="1">
      <alignment vertical="center"/>
    </xf>
    <xf numFmtId="0" fontId="58" fillId="31" borderId="1" xfId="0" applyFont="1" applyFill="1" applyBorder="1" applyAlignment="1">
      <alignment vertical="center"/>
    </xf>
    <xf numFmtId="0" fontId="58" fillId="31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1" borderId="4" xfId="0" applyFont="1" applyFill="1" applyBorder="1" applyAlignment="1">
      <alignment vertical="center"/>
    </xf>
    <xf numFmtId="0" fontId="15" fillId="31" borderId="0" xfId="0" applyFont="1" applyFill="1" applyAlignment="1">
      <alignment vertical="center"/>
    </xf>
    <xf numFmtId="0" fontId="59" fillId="31" borderId="0" xfId="0" applyFont="1" applyFill="1" applyAlignment="1">
      <alignment horizontal="left" vertical="center"/>
    </xf>
    <xf numFmtId="0" fontId="59" fillId="31" borderId="3" xfId="0" applyFont="1" applyFill="1" applyBorder="1" applyAlignment="1">
      <alignment horizontal="left" vertical="center"/>
    </xf>
    <xf numFmtId="0" fontId="60" fillId="31" borderId="0" xfId="0" applyFont="1" applyFill="1" applyAlignment="1">
      <alignment vertical="center"/>
    </xf>
    <xf numFmtId="0" fontId="61" fillId="31" borderId="0" xfId="0" applyFont="1" applyFill="1" applyAlignment="1">
      <alignment vertical="center"/>
    </xf>
    <xf numFmtId="0" fontId="61" fillId="31" borderId="3" xfId="0" applyFont="1" applyFill="1" applyBorder="1" applyAlignment="1">
      <alignment vertical="center"/>
    </xf>
    <xf numFmtId="0" fontId="15" fillId="31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1" borderId="3" xfId="0" applyFont="1" applyFill="1" applyBorder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65" fillId="31" borderId="0" xfId="0" applyFont="1" applyFill="1" applyAlignment="1">
      <alignment vertical="center"/>
    </xf>
    <xf numFmtId="0" fontId="66" fillId="31" borderId="0" xfId="0" applyFont="1" applyFill="1" applyAlignment="1">
      <alignment horizontal="left" vertical="center" indent="1"/>
    </xf>
    <xf numFmtId="0" fontId="56" fillId="31" borderId="0" xfId="0" applyFont="1" applyFill="1" applyAlignment="1">
      <alignment vertical="center"/>
    </xf>
    <xf numFmtId="0" fontId="57" fillId="31" borderId="0" xfId="0" applyFont="1" applyFill="1" applyAlignment="1">
      <alignment vertical="center"/>
    </xf>
    <xf numFmtId="0" fontId="57" fillId="31" borderId="3" xfId="0" applyFont="1" applyFill="1" applyBorder="1" applyAlignment="1">
      <alignment vertical="center"/>
    </xf>
    <xf numFmtId="0" fontId="67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66" fillId="31" borderId="3" xfId="0" applyFont="1" applyFill="1" applyBorder="1" applyAlignment="1">
      <alignment horizontal="left" vertical="center" indent="1"/>
    </xf>
    <xf numFmtId="0" fontId="66" fillId="31" borderId="3" xfId="0" applyFont="1" applyFill="1" applyBorder="1" applyAlignment="1">
      <alignment vertical="center"/>
    </xf>
    <xf numFmtId="0" fontId="68" fillId="31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68" fillId="31" borderId="0" xfId="0" applyFont="1" applyFill="1" applyAlignment="1">
      <alignment horizontal="left" vertical="center" indent="1"/>
    </xf>
    <xf numFmtId="0" fontId="15" fillId="18" borderId="0" xfId="0" applyFont="1" applyFill="1" applyAlignment="1">
      <alignment vertical="center"/>
    </xf>
    <xf numFmtId="0" fontId="15" fillId="18" borderId="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54" fillId="23" borderId="2" xfId="0" applyFont="1" applyFill="1" applyBorder="1" applyAlignment="1">
      <alignment horizontal="center" vertical="center" wrapText="1"/>
    </xf>
    <xf numFmtId="0" fontId="54" fillId="23" borderId="1" xfId="0" applyFont="1" applyFill="1" applyBorder="1" applyAlignment="1">
      <alignment horizontal="center" vertical="center" wrapText="1"/>
    </xf>
    <xf numFmtId="0" fontId="54" fillId="23" borderId="8" xfId="0" applyFont="1" applyFill="1" applyBorder="1" applyAlignment="1">
      <alignment horizontal="center" vertical="center" wrapText="1"/>
    </xf>
    <xf numFmtId="0" fontId="54" fillId="23" borderId="4" xfId="0" applyFont="1" applyFill="1" applyBorder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3" borderId="3" xfId="0" applyFont="1" applyFill="1" applyBorder="1" applyAlignment="1">
      <alignment horizontal="center" vertical="center" wrapText="1"/>
    </xf>
    <xf numFmtId="0" fontId="54" fillId="23" borderId="6" xfId="0" applyFont="1" applyFill="1" applyBorder="1" applyAlignment="1">
      <alignment horizontal="center" vertical="center" wrapText="1"/>
    </xf>
    <xf numFmtId="0" fontId="54" fillId="23" borderId="5" xfId="0" applyFont="1" applyFill="1" applyBorder="1" applyAlignment="1">
      <alignment horizontal="center" vertical="center" wrapText="1"/>
    </xf>
    <xf numFmtId="0" fontId="54" fillId="23" borderId="10" xfId="0" applyFont="1" applyFill="1" applyBorder="1" applyAlignment="1">
      <alignment horizontal="center"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8" fillId="19" borderId="4" xfId="0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6" xfId="0" applyFont="1" applyFill="1" applyBorder="1" applyAlignment="1">
      <alignment horizontal="center" vertical="center" wrapText="1"/>
    </xf>
    <xf numFmtId="0" fontId="38" fillId="19" borderId="5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35" fillId="21" borderId="12" xfId="0" applyFont="1" applyFill="1" applyBorder="1" applyAlignment="1">
      <alignment horizontal="center" vertical="center" wrapText="1"/>
    </xf>
    <xf numFmtId="0" fontId="35" fillId="21" borderId="9" xfId="0" applyFont="1" applyFill="1" applyBorder="1" applyAlignment="1">
      <alignment horizontal="center" vertical="center" wrapText="1"/>
    </xf>
    <xf numFmtId="0" fontId="35" fillId="21" borderId="7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 wrapText="1"/>
    </xf>
    <xf numFmtId="0" fontId="36" fillId="24" borderId="7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35" fillId="16" borderId="12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53" fillId="17" borderId="1" xfId="15" applyFont="1" applyFill="1" applyBorder="1" applyAlignment="1">
      <alignment horizontal="center" vertical="center" wrapText="1"/>
    </xf>
    <xf numFmtId="0" fontId="53" fillId="17" borderId="8" xfId="15" applyFont="1" applyFill="1" applyBorder="1" applyAlignment="1">
      <alignment horizontal="center" vertical="center" wrapText="1"/>
    </xf>
    <xf numFmtId="0" fontId="53" fillId="17" borderId="0" xfId="15" applyFont="1" applyFill="1" applyAlignment="1">
      <alignment horizontal="center" vertical="center" wrapText="1"/>
    </xf>
    <xf numFmtId="0" fontId="53" fillId="17" borderId="3" xfId="15" applyFont="1" applyFill="1" applyBorder="1" applyAlignment="1">
      <alignment horizontal="center" vertical="center" wrapText="1"/>
    </xf>
    <xf numFmtId="0" fontId="53" fillId="17" borderId="5" xfId="15" applyFont="1" applyFill="1" applyBorder="1" applyAlignment="1">
      <alignment horizontal="center" vertical="center" wrapText="1"/>
    </xf>
    <xf numFmtId="0" fontId="53" fillId="17" borderId="10" xfId="15" applyFont="1" applyFill="1" applyBorder="1" applyAlignment="1">
      <alignment horizontal="center" vertical="center" wrapText="1"/>
    </xf>
    <xf numFmtId="0" fontId="69" fillId="32" borderId="12" xfId="0" applyFont="1" applyFill="1" applyBorder="1" applyAlignment="1">
      <alignment horizontal="center" vertical="center" wrapText="1"/>
    </xf>
    <xf numFmtId="0" fontId="69" fillId="32" borderId="9" xfId="0" applyFont="1" applyFill="1" applyBorder="1" applyAlignment="1">
      <alignment horizontal="center" vertical="center" wrapText="1"/>
    </xf>
    <xf numFmtId="0" fontId="69" fillId="32" borderId="7" xfId="0" applyFont="1" applyFill="1" applyBorder="1" applyAlignment="1">
      <alignment horizontal="center" vertical="center" wrapText="1"/>
    </xf>
    <xf numFmtId="0" fontId="35" fillId="20" borderId="12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7" xfId="0" applyFont="1" applyFill="1" applyBorder="1" applyAlignment="1">
      <alignment horizontal="center" vertical="center" wrapText="1"/>
    </xf>
    <xf numFmtId="0" fontId="52" fillId="5" borderId="2" xfId="15" applyFont="1" applyFill="1" applyBorder="1" applyAlignment="1">
      <alignment horizontal="center" vertical="center" wrapText="1"/>
    </xf>
    <xf numFmtId="0" fontId="52" fillId="5" borderId="1" xfId="15" applyFont="1" applyFill="1" applyBorder="1" applyAlignment="1">
      <alignment horizontal="center" vertical="center" wrapText="1"/>
    </xf>
    <xf numFmtId="0" fontId="52" fillId="5" borderId="8" xfId="15" applyFont="1" applyFill="1" applyBorder="1" applyAlignment="1">
      <alignment horizontal="center" vertical="center" wrapText="1"/>
    </xf>
    <xf numFmtId="0" fontId="52" fillId="5" borderId="4" xfId="15" applyFont="1" applyFill="1" applyBorder="1" applyAlignment="1">
      <alignment horizontal="center" vertical="center" wrapText="1"/>
    </xf>
    <xf numFmtId="0" fontId="52" fillId="5" borderId="0" xfId="15" applyFont="1" applyFill="1" applyBorder="1" applyAlignment="1">
      <alignment horizontal="center" vertical="center" wrapText="1"/>
    </xf>
    <xf numFmtId="0" fontId="52" fillId="5" borderId="3" xfId="15" applyFont="1" applyFill="1" applyBorder="1" applyAlignment="1">
      <alignment horizontal="center" vertical="center" wrapText="1"/>
    </xf>
    <xf numFmtId="0" fontId="52" fillId="5" borderId="6" xfId="15" applyFont="1" applyFill="1" applyBorder="1" applyAlignment="1">
      <alignment horizontal="center" vertical="center" wrapText="1"/>
    </xf>
    <xf numFmtId="0" fontId="52" fillId="5" borderId="5" xfId="15" applyFont="1" applyFill="1" applyBorder="1" applyAlignment="1">
      <alignment horizontal="center" vertical="center" wrapText="1"/>
    </xf>
    <xf numFmtId="0" fontId="52" fillId="5" borderId="10" xfId="15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51" fillId="16" borderId="12" xfId="0" applyFont="1" applyFill="1" applyBorder="1" applyAlignment="1">
      <alignment horizontal="center" vertical="center" wrapText="1"/>
    </xf>
    <xf numFmtId="0" fontId="51" fillId="16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167" fontId="15" fillId="3" borderId="6" xfId="0" applyNumberFormat="1" applyFont="1" applyFill="1" applyBorder="1" applyAlignment="1">
      <alignment horizontal="center" vertical="center" wrapText="1"/>
    </xf>
    <xf numFmtId="167" fontId="15" fillId="3" borderId="5" xfId="0" applyNumberFormat="1" applyFont="1" applyFill="1" applyBorder="1" applyAlignment="1">
      <alignment horizontal="center" vertical="center" wrapText="1"/>
    </xf>
    <xf numFmtId="167" fontId="15" fillId="3" borderId="10" xfId="0" applyNumberFormat="1" applyFont="1" applyFill="1" applyBorder="1" applyAlignment="1">
      <alignment horizontal="center" vertical="center" wrapText="1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50" fillId="18" borderId="2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/>
    </xf>
    <xf numFmtId="0" fontId="50" fillId="18" borderId="8" xfId="0" applyFont="1" applyFill="1" applyBorder="1" applyAlignment="1">
      <alignment horizontal="center" vertical="center"/>
    </xf>
    <xf numFmtId="0" fontId="50" fillId="18" borderId="6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center" vertical="center"/>
    </xf>
    <xf numFmtId="0" fontId="50" fillId="18" borderId="10" xfId="0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/>
    </xf>
    <xf numFmtId="167" fontId="15" fillId="18" borderId="10" xfId="0" applyNumberFormat="1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 wrapText="1"/>
    </xf>
    <xf numFmtId="167" fontId="15" fillId="18" borderId="10" xfId="0" applyNumberFormat="1" applyFont="1" applyFill="1" applyBorder="1" applyAlignment="1">
      <alignment horizontal="center" vertical="center" wrapText="1"/>
    </xf>
    <xf numFmtId="167" fontId="15" fillId="18" borderId="6" xfId="0" applyNumberFormat="1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  <xf numFmtId="0" fontId="17" fillId="0" borderId="0" xfId="10" applyFont="1" applyAlignment="1">
      <alignment horizontal="center" wrapText="1"/>
    </xf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zoomScale="90" zoomScaleNormal="90" workbookViewId="0">
      <selection activeCell="D14" sqref="D14:D17"/>
    </sheetView>
  </sheetViews>
  <sheetFormatPr defaultRowHeight="12.45" x14ac:dyDescent="0.3"/>
  <cols>
    <col min="1" max="1" width="13.15234375" customWidth="1"/>
  </cols>
  <sheetData>
    <row r="1" spans="1:29" ht="22.75" x14ac:dyDescent="0.3">
      <c r="A1" s="278" t="s">
        <v>121</v>
      </c>
      <c r="B1" s="64" t="s">
        <v>134</v>
      </c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5"/>
      <c r="X1" s="66"/>
      <c r="Y1" s="67"/>
      <c r="Z1" s="66"/>
      <c r="AA1" s="65"/>
      <c r="AB1" s="66"/>
      <c r="AC1" s="68"/>
    </row>
    <row r="2" spans="1:29" ht="22.75" x14ac:dyDescent="0.55000000000000004">
      <c r="A2" s="279"/>
      <c r="B2" s="69" t="s">
        <v>135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70"/>
      <c r="AA2" s="70"/>
      <c r="AB2" s="70"/>
      <c r="AC2" s="71"/>
    </row>
    <row r="3" spans="1:29" ht="12.9" thickBot="1" x14ac:dyDescent="0.35">
      <c r="A3" s="279"/>
      <c r="B3" s="72" t="s">
        <v>136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109</v>
      </c>
      <c r="U3" s="73"/>
      <c r="V3" s="74"/>
      <c r="W3" s="73" t="s">
        <v>109</v>
      </c>
      <c r="X3" s="73"/>
      <c r="Y3" s="75" t="s">
        <v>109</v>
      </c>
      <c r="Z3" s="73"/>
      <c r="AA3" s="73" t="s">
        <v>109</v>
      </c>
      <c r="AB3" s="73"/>
      <c r="AC3" s="76"/>
    </row>
    <row r="4" spans="1:29" x14ac:dyDescent="0.3">
      <c r="A4" s="280" t="s">
        <v>137</v>
      </c>
      <c r="B4" s="283" t="s">
        <v>58</v>
      </c>
      <c r="C4" s="284"/>
      <c r="D4" s="261" t="s">
        <v>59</v>
      </c>
      <c r="E4" s="262"/>
      <c r="F4" s="262"/>
      <c r="G4" s="263"/>
      <c r="H4" s="261" t="s">
        <v>60</v>
      </c>
      <c r="I4" s="262"/>
      <c r="J4" s="262"/>
      <c r="K4" s="263"/>
      <c r="L4" s="261" t="s">
        <v>61</v>
      </c>
      <c r="M4" s="262"/>
      <c r="N4" s="262"/>
      <c r="O4" s="263"/>
      <c r="P4" s="261" t="s">
        <v>62</v>
      </c>
      <c r="Q4" s="262"/>
      <c r="R4" s="262"/>
      <c r="S4" s="263"/>
      <c r="T4" s="264" t="s">
        <v>94</v>
      </c>
      <c r="U4" s="265"/>
      <c r="V4" s="266"/>
      <c r="W4" s="264" t="s">
        <v>138</v>
      </c>
      <c r="X4" s="265"/>
      <c r="Y4" s="266"/>
      <c r="Z4" s="267" t="s">
        <v>139</v>
      </c>
      <c r="AA4" s="268"/>
      <c r="AB4" s="268"/>
      <c r="AC4" s="269"/>
    </row>
    <row r="5" spans="1:29" ht="12.9" thickBot="1" x14ac:dyDescent="0.35">
      <c r="A5" s="281"/>
      <c r="B5" s="273">
        <f>DATE(2023,9,10)</f>
        <v>45179</v>
      </c>
      <c r="C5" s="274"/>
      <c r="D5" s="275">
        <f>B5+1</f>
        <v>45180</v>
      </c>
      <c r="E5" s="275"/>
      <c r="F5" s="275"/>
      <c r="G5" s="276"/>
      <c r="H5" s="277">
        <f>D5+1</f>
        <v>45181</v>
      </c>
      <c r="I5" s="275"/>
      <c r="J5" s="275"/>
      <c r="K5" s="276"/>
      <c r="L5" s="277">
        <f>H5+1</f>
        <v>45182</v>
      </c>
      <c r="M5" s="275"/>
      <c r="N5" s="275"/>
      <c r="O5" s="276"/>
      <c r="P5" s="277">
        <f>L5+1</f>
        <v>45183</v>
      </c>
      <c r="Q5" s="275"/>
      <c r="R5" s="275"/>
      <c r="S5" s="276"/>
      <c r="T5" s="255">
        <f>P5+1</f>
        <v>45184</v>
      </c>
      <c r="U5" s="256"/>
      <c r="V5" s="257"/>
      <c r="W5" s="255">
        <f>T5+1</f>
        <v>45185</v>
      </c>
      <c r="X5" s="256"/>
      <c r="Y5" s="257"/>
      <c r="Z5" s="270"/>
      <c r="AA5" s="271"/>
      <c r="AB5" s="271"/>
      <c r="AC5" s="272"/>
    </row>
    <row r="6" spans="1:29" ht="29.6" thickBot="1" x14ac:dyDescent="0.35">
      <c r="A6" s="282"/>
      <c r="B6" s="258" t="s">
        <v>65</v>
      </c>
      <c r="C6" s="259"/>
      <c r="D6" s="55" t="s">
        <v>65</v>
      </c>
      <c r="E6" s="57" t="s">
        <v>66</v>
      </c>
      <c r="F6" s="57" t="s">
        <v>67</v>
      </c>
      <c r="G6" s="56" t="s">
        <v>68</v>
      </c>
      <c r="H6" s="55" t="s">
        <v>65</v>
      </c>
      <c r="I6" s="57" t="s">
        <v>66</v>
      </c>
      <c r="J6" s="57" t="s">
        <v>67</v>
      </c>
      <c r="K6" s="56" t="s">
        <v>68</v>
      </c>
      <c r="L6" s="55" t="s">
        <v>65</v>
      </c>
      <c r="M6" s="57" t="s">
        <v>66</v>
      </c>
      <c r="N6" s="57" t="s">
        <v>67</v>
      </c>
      <c r="O6" s="56" t="s">
        <v>68</v>
      </c>
      <c r="P6" s="55" t="s">
        <v>65</v>
      </c>
      <c r="Q6" s="57" t="s">
        <v>66</v>
      </c>
      <c r="R6" s="57" t="s">
        <v>67</v>
      </c>
      <c r="S6" s="56" t="s">
        <v>68</v>
      </c>
      <c r="T6" s="77"/>
      <c r="U6" s="78"/>
      <c r="V6" s="79"/>
      <c r="W6" s="77"/>
      <c r="X6" s="78"/>
      <c r="Y6" s="79"/>
      <c r="Z6" s="80" t="s">
        <v>8</v>
      </c>
      <c r="AA6" s="81" t="s">
        <v>93</v>
      </c>
      <c r="AB6" s="81" t="s">
        <v>5</v>
      </c>
      <c r="AC6" s="82" t="s">
        <v>6</v>
      </c>
    </row>
    <row r="7" spans="1:29" ht="15.45" x14ac:dyDescent="0.4">
      <c r="A7" s="83" t="s">
        <v>28</v>
      </c>
      <c r="B7" s="78"/>
      <c r="C7" s="79"/>
      <c r="D7" s="150" t="s">
        <v>29</v>
      </c>
      <c r="E7" s="150"/>
      <c r="F7" s="150"/>
      <c r="G7" s="151"/>
      <c r="H7" s="260" t="s">
        <v>29</v>
      </c>
      <c r="I7" s="150"/>
      <c r="J7" s="150"/>
      <c r="K7" s="151"/>
      <c r="L7" s="260" t="s">
        <v>29</v>
      </c>
      <c r="M7" s="150"/>
      <c r="N7" s="150"/>
      <c r="O7" s="151"/>
      <c r="P7" s="260" t="s">
        <v>29</v>
      </c>
      <c r="Q7" s="150"/>
      <c r="R7" s="150"/>
      <c r="S7" s="151"/>
      <c r="T7" s="77"/>
      <c r="U7" s="78"/>
      <c r="V7" s="79"/>
      <c r="W7" s="77"/>
      <c r="X7" s="78"/>
      <c r="Y7" s="79"/>
      <c r="Z7" s="84">
        <v>0.29166666666666669</v>
      </c>
      <c r="AA7" s="85">
        <f t="shared" ref="AA7:AA38" si="0">Z7-3/24</f>
        <v>0.16666666666666669</v>
      </c>
      <c r="AB7" s="86">
        <f t="shared" ref="AB7:AB38" si="1">Z7+4/24</f>
        <v>0.45833333333333337</v>
      </c>
      <c r="AC7" s="87">
        <f>Z7+13/24</f>
        <v>0.83333333333333326</v>
      </c>
    </row>
    <row r="8" spans="1:29" ht="15.9" thickBot="1" x14ac:dyDescent="0.45">
      <c r="A8" s="88" t="s">
        <v>30</v>
      </c>
      <c r="B8" s="78"/>
      <c r="C8" s="79"/>
      <c r="D8" s="154"/>
      <c r="E8" s="154"/>
      <c r="F8" s="154"/>
      <c r="G8" s="155"/>
      <c r="H8" s="175"/>
      <c r="I8" s="154"/>
      <c r="J8" s="154"/>
      <c r="K8" s="155"/>
      <c r="L8" s="175"/>
      <c r="M8" s="154"/>
      <c r="N8" s="154"/>
      <c r="O8" s="155"/>
      <c r="P8" s="175"/>
      <c r="Q8" s="154"/>
      <c r="R8" s="154"/>
      <c r="S8" s="155"/>
      <c r="T8" s="77"/>
      <c r="U8" s="78"/>
      <c r="V8" s="79"/>
      <c r="W8" s="77"/>
      <c r="X8" s="78"/>
      <c r="Y8" s="79"/>
      <c r="Z8" s="89">
        <f>Z7+0.5/24</f>
        <v>0.3125</v>
      </c>
      <c r="AA8" s="90">
        <f t="shared" si="0"/>
        <v>0.1875</v>
      </c>
      <c r="AB8" s="86">
        <f t="shared" si="1"/>
        <v>0.47916666666666663</v>
      </c>
      <c r="AC8" s="91">
        <f t="shared" ref="AC8:AC38" si="2">Z8+13/24</f>
        <v>0.85416666666666663</v>
      </c>
    </row>
    <row r="9" spans="1:29" ht="15.45" x14ac:dyDescent="0.4">
      <c r="A9" s="92" t="s">
        <v>31</v>
      </c>
      <c r="B9" s="78"/>
      <c r="C9" s="79"/>
      <c r="D9" s="249" t="s">
        <v>140</v>
      </c>
      <c r="E9" s="250"/>
      <c r="F9" s="250"/>
      <c r="G9" s="251"/>
      <c r="H9" s="214" t="s">
        <v>54</v>
      </c>
      <c r="I9" s="235" t="s">
        <v>57</v>
      </c>
      <c r="J9" s="238" t="s">
        <v>44</v>
      </c>
      <c r="K9" s="176" t="s">
        <v>101</v>
      </c>
      <c r="L9" s="182" t="s">
        <v>69</v>
      </c>
      <c r="M9" s="183"/>
      <c r="N9" s="183"/>
      <c r="O9" s="184"/>
      <c r="P9" s="214" t="s">
        <v>54</v>
      </c>
      <c r="Q9" s="235" t="s">
        <v>57</v>
      </c>
      <c r="R9" s="238" t="s">
        <v>44</v>
      </c>
      <c r="S9" s="176" t="s">
        <v>95</v>
      </c>
      <c r="T9" s="77"/>
      <c r="U9" s="78"/>
      <c r="V9" s="79"/>
      <c r="W9" s="77"/>
      <c r="X9" s="78"/>
      <c r="Y9" s="79"/>
      <c r="Z9" s="89">
        <f t="shared" ref="Z9:Z38" si="3">Z8+0.5/24</f>
        <v>0.33333333333333331</v>
      </c>
      <c r="AA9" s="90">
        <f t="shared" si="0"/>
        <v>0.20833333333333331</v>
      </c>
      <c r="AB9" s="86">
        <f t="shared" si="1"/>
        <v>0.5</v>
      </c>
      <c r="AC9" s="91">
        <f t="shared" si="2"/>
        <v>0.875</v>
      </c>
    </row>
    <row r="10" spans="1:29" ht="15.9" thickBot="1" x14ac:dyDescent="0.45">
      <c r="A10" s="92" t="s">
        <v>32</v>
      </c>
      <c r="B10" s="78"/>
      <c r="C10" s="79"/>
      <c r="D10" s="252"/>
      <c r="E10" s="253"/>
      <c r="F10" s="253"/>
      <c r="G10" s="254"/>
      <c r="H10" s="215"/>
      <c r="I10" s="236"/>
      <c r="J10" s="239"/>
      <c r="K10" s="177"/>
      <c r="L10" s="185"/>
      <c r="M10" s="186"/>
      <c r="N10" s="186"/>
      <c r="O10" s="187"/>
      <c r="P10" s="215"/>
      <c r="Q10" s="236"/>
      <c r="R10" s="239"/>
      <c r="S10" s="177"/>
      <c r="T10" s="77"/>
      <c r="U10" s="78"/>
      <c r="V10" s="79"/>
      <c r="W10" s="77"/>
      <c r="X10" s="78"/>
      <c r="Y10" s="79"/>
      <c r="Z10" s="89">
        <f t="shared" si="3"/>
        <v>0.35416666666666663</v>
      </c>
      <c r="AA10" s="90">
        <f t="shared" si="0"/>
        <v>0.22916666666666663</v>
      </c>
      <c r="AB10" s="86">
        <f t="shared" si="1"/>
        <v>0.52083333333333326</v>
      </c>
      <c r="AC10" s="91">
        <f t="shared" si="2"/>
        <v>0.89583333333333326</v>
      </c>
    </row>
    <row r="11" spans="1:29" ht="15.45" x14ac:dyDescent="0.4">
      <c r="A11" s="92" t="s">
        <v>33</v>
      </c>
      <c r="B11" s="78"/>
      <c r="C11" s="79"/>
      <c r="D11" s="241" t="s">
        <v>85</v>
      </c>
      <c r="E11" s="242"/>
      <c r="F11" s="242"/>
      <c r="G11" s="243"/>
      <c r="H11" s="215"/>
      <c r="I11" s="236"/>
      <c r="J11" s="239"/>
      <c r="K11" s="177"/>
      <c r="L11" s="247" t="s">
        <v>55</v>
      </c>
      <c r="M11" s="235" t="s">
        <v>57</v>
      </c>
      <c r="N11" s="238" t="s">
        <v>44</v>
      </c>
      <c r="O11" s="176" t="s">
        <v>95</v>
      </c>
      <c r="P11" s="215"/>
      <c r="Q11" s="236"/>
      <c r="R11" s="239"/>
      <c r="S11" s="177"/>
      <c r="T11" s="77"/>
      <c r="U11" s="78"/>
      <c r="V11" s="79"/>
      <c r="W11" s="77"/>
      <c r="X11" s="78"/>
      <c r="Y11" s="79"/>
      <c r="Z11" s="89">
        <f t="shared" si="3"/>
        <v>0.37499999999999994</v>
      </c>
      <c r="AA11" s="90">
        <f t="shared" si="0"/>
        <v>0.24999999999999994</v>
      </c>
      <c r="AB11" s="86">
        <f t="shared" si="1"/>
        <v>0.54166666666666663</v>
      </c>
      <c r="AC11" s="91">
        <f t="shared" si="2"/>
        <v>0.91666666666666652</v>
      </c>
    </row>
    <row r="12" spans="1:29" ht="15.9" thickBot="1" x14ac:dyDescent="0.45">
      <c r="A12" s="92" t="s">
        <v>34</v>
      </c>
      <c r="B12" s="78"/>
      <c r="C12" s="79"/>
      <c r="D12" s="244"/>
      <c r="E12" s="245"/>
      <c r="F12" s="245"/>
      <c r="G12" s="246"/>
      <c r="H12" s="216"/>
      <c r="I12" s="237"/>
      <c r="J12" s="240"/>
      <c r="K12" s="178"/>
      <c r="L12" s="248"/>
      <c r="M12" s="237"/>
      <c r="N12" s="240"/>
      <c r="O12" s="178"/>
      <c r="P12" s="216"/>
      <c r="Q12" s="237"/>
      <c r="R12" s="240"/>
      <c r="S12" s="178"/>
      <c r="T12" s="77"/>
      <c r="U12" s="78"/>
      <c r="V12" s="79"/>
      <c r="W12" s="77"/>
      <c r="X12" s="78"/>
      <c r="Y12" s="79"/>
      <c r="Z12" s="89">
        <f t="shared" si="3"/>
        <v>0.39583333333333326</v>
      </c>
      <c r="AA12" s="90">
        <f t="shared" si="0"/>
        <v>0.27083333333333326</v>
      </c>
      <c r="AB12" s="86">
        <f t="shared" si="1"/>
        <v>0.56249999999999989</v>
      </c>
      <c r="AC12" s="91">
        <f t="shared" si="2"/>
        <v>0.93749999999999989</v>
      </c>
    </row>
    <row r="13" spans="1:29" ht="15.9" thickBot="1" x14ac:dyDescent="0.45">
      <c r="A13" s="93" t="s">
        <v>35</v>
      </c>
      <c r="B13" s="220"/>
      <c r="C13" s="221"/>
      <c r="D13" s="195" t="s">
        <v>36</v>
      </c>
      <c r="E13" s="195"/>
      <c r="F13" s="195"/>
      <c r="G13" s="196"/>
      <c r="H13" s="194" t="s">
        <v>36</v>
      </c>
      <c r="I13" s="195"/>
      <c r="J13" s="195"/>
      <c r="K13" s="196"/>
      <c r="L13" s="194" t="s">
        <v>36</v>
      </c>
      <c r="M13" s="195"/>
      <c r="N13" s="195"/>
      <c r="O13" s="196"/>
      <c r="P13" s="194" t="s">
        <v>36</v>
      </c>
      <c r="Q13" s="195"/>
      <c r="R13" s="195"/>
      <c r="S13" s="196"/>
      <c r="T13" s="77"/>
      <c r="U13" s="78"/>
      <c r="V13" s="79"/>
      <c r="W13" s="77"/>
      <c r="X13" s="78"/>
      <c r="Y13" s="79"/>
      <c r="Z13" s="89">
        <f t="shared" si="3"/>
        <v>0.41666666666666657</v>
      </c>
      <c r="AA13" s="94">
        <f t="shared" si="0"/>
        <v>0.29166666666666657</v>
      </c>
      <c r="AB13" s="86">
        <f t="shared" si="1"/>
        <v>0.58333333333333326</v>
      </c>
      <c r="AC13" s="95">
        <f t="shared" si="2"/>
        <v>0.95833333333333326</v>
      </c>
    </row>
    <row r="14" spans="1:29" ht="15.9" customHeight="1" x14ac:dyDescent="0.4">
      <c r="A14" s="96" t="s">
        <v>37</v>
      </c>
      <c r="B14" s="78"/>
      <c r="C14" s="79"/>
      <c r="D14" s="214" t="s">
        <v>54</v>
      </c>
      <c r="E14" s="235" t="s">
        <v>57</v>
      </c>
      <c r="F14" s="205" t="s">
        <v>96</v>
      </c>
      <c r="G14" s="176" t="s">
        <v>101</v>
      </c>
      <c r="H14" s="214" t="s">
        <v>54</v>
      </c>
      <c r="I14" s="188"/>
      <c r="J14" s="205" t="s">
        <v>96</v>
      </c>
      <c r="K14" s="176" t="s">
        <v>101</v>
      </c>
      <c r="L14" s="179" t="s">
        <v>86</v>
      </c>
      <c r="M14" s="180"/>
      <c r="N14" s="180"/>
      <c r="O14" s="181"/>
      <c r="P14" s="202" t="s">
        <v>55</v>
      </c>
      <c r="Q14" s="222" t="s">
        <v>56</v>
      </c>
      <c r="R14" s="188"/>
      <c r="S14" s="176" t="s">
        <v>101</v>
      </c>
      <c r="T14" s="77"/>
      <c r="U14" s="78"/>
      <c r="V14" s="79"/>
      <c r="W14" s="77"/>
      <c r="X14" s="78"/>
      <c r="Y14" s="79"/>
      <c r="Z14" s="89">
        <f t="shared" si="3"/>
        <v>0.43749999999999989</v>
      </c>
      <c r="AA14" s="94">
        <f t="shared" si="0"/>
        <v>0.31249999999999989</v>
      </c>
      <c r="AB14" s="86">
        <f t="shared" si="1"/>
        <v>0.60416666666666652</v>
      </c>
      <c r="AC14" s="95">
        <f t="shared" si="2"/>
        <v>0.97916666666666652</v>
      </c>
    </row>
    <row r="15" spans="1:29" ht="15.9" thickBot="1" x14ac:dyDescent="0.45">
      <c r="A15" s="96" t="s">
        <v>38</v>
      </c>
      <c r="B15" s="78"/>
      <c r="C15" s="79"/>
      <c r="D15" s="215"/>
      <c r="E15" s="236"/>
      <c r="F15" s="206"/>
      <c r="G15" s="177"/>
      <c r="H15" s="215"/>
      <c r="I15" s="234"/>
      <c r="J15" s="206"/>
      <c r="K15" s="177"/>
      <c r="L15" s="185"/>
      <c r="M15" s="186"/>
      <c r="N15" s="186"/>
      <c r="O15" s="187"/>
      <c r="P15" s="203"/>
      <c r="Q15" s="223"/>
      <c r="R15" s="234"/>
      <c r="S15" s="177"/>
      <c r="T15" s="77"/>
      <c r="U15" s="78"/>
      <c r="V15" s="79"/>
      <c r="W15" s="77"/>
      <c r="X15" s="78"/>
      <c r="Y15" s="79"/>
      <c r="Z15" s="89">
        <f t="shared" si="3"/>
        <v>0.4583333333333332</v>
      </c>
      <c r="AA15" s="94">
        <f t="shared" si="0"/>
        <v>0.3333333333333332</v>
      </c>
      <c r="AB15" s="86">
        <f t="shared" si="1"/>
        <v>0.62499999999999989</v>
      </c>
      <c r="AC15" s="95">
        <f t="shared" si="2"/>
        <v>0.99999999999999978</v>
      </c>
    </row>
    <row r="16" spans="1:29" ht="15.45" x14ac:dyDescent="0.4">
      <c r="A16" s="96" t="s">
        <v>39</v>
      </c>
      <c r="B16" s="78"/>
      <c r="C16" s="79"/>
      <c r="D16" s="215"/>
      <c r="E16" s="236"/>
      <c r="F16" s="206"/>
      <c r="G16" s="177"/>
      <c r="H16" s="215"/>
      <c r="I16" s="234"/>
      <c r="J16" s="206"/>
      <c r="K16" s="177"/>
      <c r="L16" s="179" t="s">
        <v>71</v>
      </c>
      <c r="M16" s="180"/>
      <c r="N16" s="180"/>
      <c r="O16" s="181"/>
      <c r="P16" s="203"/>
      <c r="Q16" s="223"/>
      <c r="R16" s="234"/>
      <c r="S16" s="177"/>
      <c r="T16" s="77"/>
      <c r="U16" s="78"/>
      <c r="V16" s="79"/>
      <c r="W16" s="77"/>
      <c r="X16" s="78"/>
      <c r="Y16" s="79"/>
      <c r="Z16" s="89">
        <f t="shared" si="3"/>
        <v>0.47916666666666652</v>
      </c>
      <c r="AA16" s="94">
        <f t="shared" si="0"/>
        <v>0.35416666666666652</v>
      </c>
      <c r="AB16" s="86">
        <f t="shared" si="1"/>
        <v>0.64583333333333315</v>
      </c>
      <c r="AC16" s="95">
        <f t="shared" si="2"/>
        <v>1.020833333333333</v>
      </c>
    </row>
    <row r="17" spans="1:29" ht="15.9" thickBot="1" x14ac:dyDescent="0.45">
      <c r="A17" s="96" t="s">
        <v>40</v>
      </c>
      <c r="B17" s="78"/>
      <c r="C17" s="79"/>
      <c r="D17" s="216"/>
      <c r="E17" s="237"/>
      <c r="F17" s="207"/>
      <c r="G17" s="178"/>
      <c r="H17" s="216"/>
      <c r="I17" s="189"/>
      <c r="J17" s="207"/>
      <c r="K17" s="178"/>
      <c r="L17" s="185"/>
      <c r="M17" s="186"/>
      <c r="N17" s="186"/>
      <c r="O17" s="187"/>
      <c r="P17" s="204"/>
      <c r="Q17" s="224"/>
      <c r="R17" s="189"/>
      <c r="S17" s="178"/>
      <c r="T17" s="77"/>
      <c r="U17" s="78"/>
      <c r="V17" s="79"/>
      <c r="W17" s="77"/>
      <c r="X17" s="78"/>
      <c r="Y17" s="79"/>
      <c r="Z17" s="89">
        <f t="shared" si="3"/>
        <v>0.49999999999999983</v>
      </c>
      <c r="AA17" s="94">
        <f t="shared" si="0"/>
        <v>0.37499999999999983</v>
      </c>
      <c r="AB17" s="86">
        <f t="shared" si="1"/>
        <v>0.66666666666666652</v>
      </c>
      <c r="AC17" s="95">
        <f t="shared" si="2"/>
        <v>1.0416666666666665</v>
      </c>
    </row>
    <row r="18" spans="1:29" ht="15.45" x14ac:dyDescent="0.4">
      <c r="A18" s="88" t="s">
        <v>41</v>
      </c>
      <c r="B18" s="78"/>
      <c r="C18" s="79"/>
      <c r="D18" s="150" t="s">
        <v>99</v>
      </c>
      <c r="E18" s="150"/>
      <c r="F18" s="150"/>
      <c r="G18" s="151"/>
      <c r="H18" s="150" t="s">
        <v>99</v>
      </c>
      <c r="I18" s="150"/>
      <c r="J18" s="150"/>
      <c r="K18" s="151"/>
      <c r="L18" s="150" t="s">
        <v>99</v>
      </c>
      <c r="M18" s="150"/>
      <c r="N18" s="150"/>
      <c r="O18" s="151"/>
      <c r="P18" s="150" t="s">
        <v>99</v>
      </c>
      <c r="Q18" s="150"/>
      <c r="R18" s="150"/>
      <c r="S18" s="151"/>
      <c r="T18" s="77"/>
      <c r="U18" s="78"/>
      <c r="V18" s="79"/>
      <c r="W18" s="77"/>
      <c r="X18" s="78"/>
      <c r="Y18" s="79"/>
      <c r="Z18" s="89">
        <f t="shared" si="3"/>
        <v>0.52083333333333315</v>
      </c>
      <c r="AA18" s="94">
        <f t="shared" si="0"/>
        <v>0.39583333333333315</v>
      </c>
      <c r="AB18" s="86">
        <f t="shared" si="1"/>
        <v>0.68749999999999978</v>
      </c>
      <c r="AC18" s="95">
        <f t="shared" si="2"/>
        <v>1.0624999999999998</v>
      </c>
    </row>
    <row r="19" spans="1:29" ht="15.9" thickBot="1" x14ac:dyDescent="0.45">
      <c r="A19" s="88" t="s">
        <v>42</v>
      </c>
      <c r="B19" s="78"/>
      <c r="C19" s="79"/>
      <c r="D19" s="154"/>
      <c r="E19" s="154"/>
      <c r="F19" s="154"/>
      <c r="G19" s="155"/>
      <c r="H19" s="154"/>
      <c r="I19" s="154"/>
      <c r="J19" s="154"/>
      <c r="K19" s="155"/>
      <c r="L19" s="154"/>
      <c r="M19" s="154"/>
      <c r="N19" s="154"/>
      <c r="O19" s="155"/>
      <c r="P19" s="154"/>
      <c r="Q19" s="154"/>
      <c r="R19" s="154"/>
      <c r="S19" s="155"/>
      <c r="T19" s="77"/>
      <c r="U19" s="78"/>
      <c r="V19" s="79"/>
      <c r="W19" s="77"/>
      <c r="X19" s="78"/>
      <c r="Y19" s="79"/>
      <c r="Z19" s="89">
        <f t="shared" si="3"/>
        <v>0.54166666666666652</v>
      </c>
      <c r="AA19" s="94">
        <f t="shared" si="0"/>
        <v>0.41666666666666652</v>
      </c>
      <c r="AB19" s="86">
        <f t="shared" si="1"/>
        <v>0.70833333333333315</v>
      </c>
      <c r="AC19" s="95">
        <f t="shared" si="2"/>
        <v>1.083333333333333</v>
      </c>
    </row>
    <row r="20" spans="1:29" ht="15.9" thickBot="1" x14ac:dyDescent="0.45">
      <c r="A20" s="96" t="s">
        <v>43</v>
      </c>
      <c r="B20" s="78"/>
      <c r="C20" s="79"/>
      <c r="D20" s="225" t="s">
        <v>141</v>
      </c>
      <c r="E20" s="226"/>
      <c r="F20" s="227"/>
      <c r="G20" s="176" t="s">
        <v>101</v>
      </c>
      <c r="H20" s="202" t="s">
        <v>55</v>
      </c>
      <c r="I20" s="222" t="s">
        <v>56</v>
      </c>
      <c r="J20" s="188"/>
      <c r="K20" s="176" t="s">
        <v>95</v>
      </c>
      <c r="L20" s="214" t="s">
        <v>54</v>
      </c>
      <c r="M20" s="222" t="s">
        <v>56</v>
      </c>
      <c r="N20" s="217" t="s">
        <v>122</v>
      </c>
      <c r="O20" s="176" t="s">
        <v>95</v>
      </c>
      <c r="P20" s="214" t="s">
        <v>54</v>
      </c>
      <c r="Q20" s="222" t="s">
        <v>56</v>
      </c>
      <c r="R20" s="205" t="s">
        <v>96</v>
      </c>
      <c r="S20" s="176" t="s">
        <v>101</v>
      </c>
      <c r="T20" s="77"/>
      <c r="U20" s="78"/>
      <c r="V20" s="79"/>
      <c r="W20" s="77"/>
      <c r="X20" s="78"/>
      <c r="Y20" s="79"/>
      <c r="Z20" s="89">
        <f t="shared" si="3"/>
        <v>0.56249999999999989</v>
      </c>
      <c r="AA20" s="94">
        <f t="shared" si="0"/>
        <v>0.43749999999999989</v>
      </c>
      <c r="AB20" s="86">
        <f t="shared" si="1"/>
        <v>0.72916666666666652</v>
      </c>
      <c r="AC20" s="95">
        <f t="shared" si="2"/>
        <v>1.1041666666666665</v>
      </c>
    </row>
    <row r="21" spans="1:29" ht="15.45" x14ac:dyDescent="0.4">
      <c r="A21" s="96" t="s">
        <v>45</v>
      </c>
      <c r="B21" s="190" t="s">
        <v>123</v>
      </c>
      <c r="C21" s="191"/>
      <c r="D21" s="228"/>
      <c r="E21" s="229"/>
      <c r="F21" s="230"/>
      <c r="G21" s="177"/>
      <c r="H21" s="203"/>
      <c r="I21" s="223"/>
      <c r="J21" s="234"/>
      <c r="K21" s="177"/>
      <c r="L21" s="215"/>
      <c r="M21" s="223"/>
      <c r="N21" s="218"/>
      <c r="O21" s="177"/>
      <c r="P21" s="215"/>
      <c r="Q21" s="223"/>
      <c r="R21" s="206"/>
      <c r="S21" s="177"/>
      <c r="T21" s="77"/>
      <c r="U21" s="78"/>
      <c r="V21" s="79"/>
      <c r="W21" s="77"/>
      <c r="X21" s="78"/>
      <c r="Y21" s="79"/>
      <c r="Z21" s="89">
        <f t="shared" si="3"/>
        <v>0.58333333333333326</v>
      </c>
      <c r="AA21" s="94">
        <f t="shared" si="0"/>
        <v>0.45833333333333326</v>
      </c>
      <c r="AB21" s="86">
        <f t="shared" si="1"/>
        <v>0.74999999999999989</v>
      </c>
      <c r="AC21" s="95">
        <f t="shared" si="2"/>
        <v>1.125</v>
      </c>
    </row>
    <row r="22" spans="1:29" ht="15.9" thickBot="1" x14ac:dyDescent="0.45">
      <c r="A22" s="96" t="s">
        <v>46</v>
      </c>
      <c r="B22" s="192"/>
      <c r="C22" s="193"/>
      <c r="D22" s="228"/>
      <c r="E22" s="229"/>
      <c r="F22" s="230"/>
      <c r="G22" s="177"/>
      <c r="H22" s="203"/>
      <c r="I22" s="223"/>
      <c r="J22" s="234"/>
      <c r="K22" s="177"/>
      <c r="L22" s="215"/>
      <c r="M22" s="223"/>
      <c r="N22" s="218"/>
      <c r="O22" s="177"/>
      <c r="P22" s="215"/>
      <c r="Q22" s="223"/>
      <c r="R22" s="206"/>
      <c r="S22" s="177"/>
      <c r="T22" s="77"/>
      <c r="U22" s="78"/>
      <c r="V22" s="79"/>
      <c r="W22" s="77"/>
      <c r="X22" s="78"/>
      <c r="Y22" s="79"/>
      <c r="Z22" s="89">
        <f t="shared" si="3"/>
        <v>0.60416666666666663</v>
      </c>
      <c r="AA22" s="94">
        <f t="shared" si="0"/>
        <v>0.47916666666666663</v>
      </c>
      <c r="AB22" s="86">
        <f t="shared" si="1"/>
        <v>0.77083333333333326</v>
      </c>
      <c r="AC22" s="95">
        <f t="shared" si="2"/>
        <v>1.1458333333333333</v>
      </c>
    </row>
    <row r="23" spans="1:29" ht="15.9" thickBot="1" x14ac:dyDescent="0.45">
      <c r="A23" s="96" t="s">
        <v>47</v>
      </c>
      <c r="B23" s="78"/>
      <c r="C23" s="79"/>
      <c r="D23" s="231"/>
      <c r="E23" s="232"/>
      <c r="F23" s="233"/>
      <c r="G23" s="178"/>
      <c r="H23" s="204"/>
      <c r="I23" s="224"/>
      <c r="J23" s="189"/>
      <c r="K23" s="178"/>
      <c r="L23" s="216"/>
      <c r="M23" s="224"/>
      <c r="N23" s="219"/>
      <c r="O23" s="178"/>
      <c r="P23" s="216"/>
      <c r="Q23" s="224"/>
      <c r="R23" s="207"/>
      <c r="S23" s="178"/>
      <c r="T23" s="77"/>
      <c r="U23" s="78"/>
      <c r="V23" s="79"/>
      <c r="W23" s="77"/>
      <c r="X23" s="78"/>
      <c r="Y23" s="79"/>
      <c r="Z23" s="89">
        <f t="shared" si="3"/>
        <v>0.625</v>
      </c>
      <c r="AA23" s="94">
        <f t="shared" si="0"/>
        <v>0.5</v>
      </c>
      <c r="AB23" s="86">
        <f t="shared" si="1"/>
        <v>0.79166666666666663</v>
      </c>
      <c r="AC23" s="95">
        <f t="shared" si="2"/>
        <v>1.1666666666666665</v>
      </c>
    </row>
    <row r="24" spans="1:29" ht="15.9" thickBot="1" x14ac:dyDescent="0.45">
      <c r="A24" s="93" t="s">
        <v>48</v>
      </c>
      <c r="B24" s="220"/>
      <c r="C24" s="221"/>
      <c r="D24" s="194" t="s">
        <v>36</v>
      </c>
      <c r="E24" s="195"/>
      <c r="F24" s="195"/>
      <c r="G24" s="196"/>
      <c r="H24" s="194" t="s">
        <v>36</v>
      </c>
      <c r="I24" s="195"/>
      <c r="J24" s="195"/>
      <c r="K24" s="196"/>
      <c r="L24" s="194" t="s">
        <v>36</v>
      </c>
      <c r="M24" s="195"/>
      <c r="N24" s="195"/>
      <c r="O24" s="196"/>
      <c r="P24" s="194" t="s">
        <v>36</v>
      </c>
      <c r="Q24" s="195"/>
      <c r="R24" s="195"/>
      <c r="S24" s="196"/>
      <c r="T24" s="77"/>
      <c r="U24" s="78"/>
      <c r="V24" s="79"/>
      <c r="W24" s="77"/>
      <c r="X24" s="78"/>
      <c r="Y24" s="79"/>
      <c r="Z24" s="89">
        <f t="shared" si="3"/>
        <v>0.64583333333333337</v>
      </c>
      <c r="AA24" s="94">
        <f t="shared" si="0"/>
        <v>0.52083333333333337</v>
      </c>
      <c r="AB24" s="86">
        <f t="shared" si="1"/>
        <v>0.8125</v>
      </c>
      <c r="AC24" s="95">
        <f t="shared" si="2"/>
        <v>1.1875</v>
      </c>
    </row>
    <row r="25" spans="1:29" ht="15.45" customHeight="1" x14ac:dyDescent="0.4">
      <c r="A25" s="92" t="s">
        <v>49</v>
      </c>
      <c r="B25" s="208" t="s">
        <v>142</v>
      </c>
      <c r="C25" s="209"/>
      <c r="D25" s="214" t="s">
        <v>54</v>
      </c>
      <c r="E25" s="197" t="s">
        <v>143</v>
      </c>
      <c r="F25" s="217" t="s">
        <v>122</v>
      </c>
      <c r="G25" s="176" t="s">
        <v>95</v>
      </c>
      <c r="H25" s="214" t="s">
        <v>54</v>
      </c>
      <c r="I25" s="197" t="s">
        <v>143</v>
      </c>
      <c r="J25" s="200" t="s">
        <v>70</v>
      </c>
      <c r="K25" s="176" t="s">
        <v>95</v>
      </c>
      <c r="L25" s="202" t="s">
        <v>55</v>
      </c>
      <c r="M25" s="197" t="s">
        <v>143</v>
      </c>
      <c r="N25" s="205" t="s">
        <v>96</v>
      </c>
      <c r="O25" s="176" t="s">
        <v>95</v>
      </c>
      <c r="P25" s="179" t="s">
        <v>87</v>
      </c>
      <c r="Q25" s="180"/>
      <c r="R25" s="180"/>
      <c r="S25" s="181"/>
      <c r="T25" s="77"/>
      <c r="U25" s="78"/>
      <c r="V25" s="79"/>
      <c r="W25" s="77"/>
      <c r="X25" s="78"/>
      <c r="Y25" s="79"/>
      <c r="Z25" s="89">
        <f t="shared" si="3"/>
        <v>0.66666666666666674</v>
      </c>
      <c r="AA25" s="94">
        <f t="shared" si="0"/>
        <v>0.54166666666666674</v>
      </c>
      <c r="AB25" s="86">
        <f t="shared" si="1"/>
        <v>0.83333333333333337</v>
      </c>
      <c r="AC25" s="95">
        <f t="shared" si="2"/>
        <v>1.2083333333333335</v>
      </c>
    </row>
    <row r="26" spans="1:29" ht="15.9" thickBot="1" x14ac:dyDescent="0.45">
      <c r="A26" s="96" t="s">
        <v>50</v>
      </c>
      <c r="B26" s="210"/>
      <c r="C26" s="211"/>
      <c r="D26" s="215"/>
      <c r="E26" s="198"/>
      <c r="F26" s="218"/>
      <c r="G26" s="177"/>
      <c r="H26" s="215"/>
      <c r="I26" s="198"/>
      <c r="J26" s="201"/>
      <c r="K26" s="177"/>
      <c r="L26" s="203"/>
      <c r="M26" s="198"/>
      <c r="N26" s="206"/>
      <c r="O26" s="177"/>
      <c r="P26" s="182"/>
      <c r="Q26" s="183"/>
      <c r="R26" s="183"/>
      <c r="S26" s="184"/>
      <c r="T26" s="77"/>
      <c r="U26" s="78"/>
      <c r="V26" s="79"/>
      <c r="W26" s="77"/>
      <c r="X26" s="78"/>
      <c r="Y26" s="79"/>
      <c r="Z26" s="89">
        <f t="shared" si="3"/>
        <v>0.68750000000000011</v>
      </c>
      <c r="AA26" s="94">
        <f t="shared" si="0"/>
        <v>0.56250000000000011</v>
      </c>
      <c r="AB26" s="86">
        <f t="shared" si="1"/>
        <v>0.85416666666666674</v>
      </c>
      <c r="AC26" s="95">
        <f t="shared" si="2"/>
        <v>1.2291666666666667</v>
      </c>
    </row>
    <row r="27" spans="1:29" ht="15.9" thickBot="1" x14ac:dyDescent="0.45">
      <c r="A27" s="96" t="s">
        <v>51</v>
      </c>
      <c r="B27" s="212"/>
      <c r="C27" s="213"/>
      <c r="D27" s="215"/>
      <c r="E27" s="198"/>
      <c r="F27" s="218"/>
      <c r="G27" s="177"/>
      <c r="H27" s="215"/>
      <c r="I27" s="198"/>
      <c r="J27" s="188"/>
      <c r="K27" s="177"/>
      <c r="L27" s="203"/>
      <c r="M27" s="198"/>
      <c r="N27" s="206"/>
      <c r="O27" s="177"/>
      <c r="P27" s="182"/>
      <c r="Q27" s="183"/>
      <c r="R27" s="183"/>
      <c r="S27" s="184"/>
      <c r="T27" s="77"/>
      <c r="U27" s="78"/>
      <c r="V27" s="79"/>
      <c r="W27" s="77"/>
      <c r="X27" s="78"/>
      <c r="Y27" s="79"/>
      <c r="Z27" s="89">
        <f t="shared" si="3"/>
        <v>0.70833333333333348</v>
      </c>
      <c r="AA27" s="94">
        <f t="shared" si="0"/>
        <v>0.58333333333333348</v>
      </c>
      <c r="AB27" s="86">
        <f t="shared" si="1"/>
        <v>0.87500000000000011</v>
      </c>
      <c r="AC27" s="95">
        <f t="shared" si="2"/>
        <v>1.25</v>
      </c>
    </row>
    <row r="28" spans="1:29" ht="15.9" thickBot="1" x14ac:dyDescent="0.45">
      <c r="A28" s="96" t="s">
        <v>52</v>
      </c>
      <c r="B28" s="190" t="s">
        <v>72</v>
      </c>
      <c r="C28" s="191"/>
      <c r="D28" s="216"/>
      <c r="E28" s="199"/>
      <c r="F28" s="219"/>
      <c r="G28" s="178"/>
      <c r="H28" s="216"/>
      <c r="I28" s="199"/>
      <c r="J28" s="189"/>
      <c r="K28" s="178"/>
      <c r="L28" s="204"/>
      <c r="M28" s="199"/>
      <c r="N28" s="207"/>
      <c r="O28" s="178"/>
      <c r="P28" s="185"/>
      <c r="Q28" s="186"/>
      <c r="R28" s="186"/>
      <c r="S28" s="187"/>
      <c r="T28" s="77"/>
      <c r="U28" s="78"/>
      <c r="V28" s="79"/>
      <c r="W28" s="77"/>
      <c r="X28" s="78"/>
      <c r="Y28" s="79"/>
      <c r="Z28" s="89">
        <f t="shared" si="3"/>
        <v>0.72916666666666685</v>
      </c>
      <c r="AA28" s="94">
        <f t="shared" si="0"/>
        <v>0.60416666666666685</v>
      </c>
      <c r="AB28" s="86">
        <f t="shared" si="1"/>
        <v>0.89583333333333348</v>
      </c>
      <c r="AC28" s="95">
        <f t="shared" si="2"/>
        <v>1.2708333333333335</v>
      </c>
    </row>
    <row r="29" spans="1:29" ht="15.9" thickBot="1" x14ac:dyDescent="0.45">
      <c r="A29" s="97" t="s">
        <v>53</v>
      </c>
      <c r="B29" s="192"/>
      <c r="C29" s="193"/>
      <c r="D29" s="194" t="s">
        <v>36</v>
      </c>
      <c r="E29" s="195"/>
      <c r="F29" s="195"/>
      <c r="G29" s="196"/>
      <c r="H29" s="194" t="s">
        <v>36</v>
      </c>
      <c r="I29" s="195"/>
      <c r="J29" s="195"/>
      <c r="K29" s="196"/>
      <c r="L29" s="194" t="s">
        <v>36</v>
      </c>
      <c r="M29" s="195"/>
      <c r="N29" s="195"/>
      <c r="O29" s="196"/>
      <c r="P29" s="194" t="s">
        <v>36</v>
      </c>
      <c r="Q29" s="195"/>
      <c r="R29" s="195"/>
      <c r="S29" s="196"/>
      <c r="T29" s="77"/>
      <c r="U29" s="78"/>
      <c r="V29" s="79"/>
      <c r="W29" s="77"/>
      <c r="X29" s="78"/>
      <c r="Y29" s="79"/>
      <c r="Z29" s="89">
        <f t="shared" si="3"/>
        <v>0.75000000000000022</v>
      </c>
      <c r="AA29" s="94">
        <f t="shared" si="0"/>
        <v>0.62500000000000022</v>
      </c>
      <c r="AB29" s="86">
        <f t="shared" si="1"/>
        <v>0.91666666666666685</v>
      </c>
      <c r="AC29" s="91">
        <f t="shared" si="2"/>
        <v>1.291666666666667</v>
      </c>
    </row>
    <row r="30" spans="1:29" ht="15.45" x14ac:dyDescent="0.4">
      <c r="A30" s="88" t="s">
        <v>73</v>
      </c>
      <c r="B30" s="150" t="s">
        <v>74</v>
      </c>
      <c r="C30" s="151"/>
      <c r="D30" s="156" t="s">
        <v>74</v>
      </c>
      <c r="E30" s="157"/>
      <c r="F30" s="157"/>
      <c r="G30" s="158"/>
      <c r="H30" s="156" t="s">
        <v>74</v>
      </c>
      <c r="I30" s="157"/>
      <c r="J30" s="157"/>
      <c r="K30" s="158"/>
      <c r="L30" s="165" t="s">
        <v>144</v>
      </c>
      <c r="M30" s="166"/>
      <c r="N30" s="166"/>
      <c r="O30" s="167"/>
      <c r="P30" s="156" t="s">
        <v>74</v>
      </c>
      <c r="Q30" s="157"/>
      <c r="R30" s="157"/>
      <c r="S30" s="158"/>
      <c r="T30" s="77"/>
      <c r="U30" s="78"/>
      <c r="V30" s="79"/>
      <c r="W30" s="77"/>
      <c r="X30" s="78"/>
      <c r="Y30" s="79"/>
      <c r="Z30" s="89">
        <f t="shared" si="3"/>
        <v>0.77083333333333359</v>
      </c>
      <c r="AA30" s="94">
        <f t="shared" si="0"/>
        <v>0.64583333333333359</v>
      </c>
      <c r="AB30" s="86">
        <f t="shared" si="1"/>
        <v>0.93750000000000022</v>
      </c>
      <c r="AC30" s="91">
        <f t="shared" si="2"/>
        <v>1.3125000000000002</v>
      </c>
    </row>
    <row r="31" spans="1:29" ht="15.45" x14ac:dyDescent="0.4">
      <c r="A31" s="88" t="s">
        <v>75</v>
      </c>
      <c r="B31" s="152"/>
      <c r="C31" s="153"/>
      <c r="D31" s="159"/>
      <c r="E31" s="160"/>
      <c r="F31" s="160"/>
      <c r="G31" s="161"/>
      <c r="H31" s="159"/>
      <c r="I31" s="160"/>
      <c r="J31" s="160"/>
      <c r="K31" s="161"/>
      <c r="L31" s="168"/>
      <c r="M31" s="169"/>
      <c r="N31" s="169"/>
      <c r="O31" s="170"/>
      <c r="P31" s="159"/>
      <c r="Q31" s="160"/>
      <c r="R31" s="160"/>
      <c r="S31" s="161"/>
      <c r="T31" s="77"/>
      <c r="U31" s="78"/>
      <c r="V31" s="79"/>
      <c r="W31" s="77"/>
      <c r="X31" s="78"/>
      <c r="Y31" s="79"/>
      <c r="Z31" s="89">
        <f t="shared" si="3"/>
        <v>0.79166666666666696</v>
      </c>
      <c r="AA31" s="94">
        <f t="shared" si="0"/>
        <v>0.66666666666666696</v>
      </c>
      <c r="AB31" s="85">
        <f t="shared" si="1"/>
        <v>0.95833333333333359</v>
      </c>
      <c r="AC31" s="91">
        <f t="shared" si="2"/>
        <v>1.3333333333333335</v>
      </c>
    </row>
    <row r="32" spans="1:29" ht="15.45" x14ac:dyDescent="0.4">
      <c r="A32" s="88" t="s">
        <v>76</v>
      </c>
      <c r="B32" s="152"/>
      <c r="C32" s="153"/>
      <c r="D32" s="159"/>
      <c r="E32" s="160"/>
      <c r="F32" s="160"/>
      <c r="G32" s="161"/>
      <c r="H32" s="159"/>
      <c r="I32" s="160"/>
      <c r="J32" s="160"/>
      <c r="K32" s="161"/>
      <c r="L32" s="168"/>
      <c r="M32" s="169"/>
      <c r="N32" s="169"/>
      <c r="O32" s="170"/>
      <c r="P32" s="159"/>
      <c r="Q32" s="160"/>
      <c r="R32" s="160"/>
      <c r="S32" s="161"/>
      <c r="T32" s="77"/>
      <c r="U32" s="78"/>
      <c r="V32" s="79"/>
      <c r="W32" s="77"/>
      <c r="X32" s="78"/>
      <c r="Y32" s="79"/>
      <c r="Z32" s="89">
        <f t="shared" si="3"/>
        <v>0.81250000000000033</v>
      </c>
      <c r="AA32" s="94">
        <f t="shared" si="0"/>
        <v>0.68750000000000033</v>
      </c>
      <c r="AB32" s="85">
        <f t="shared" si="1"/>
        <v>0.97916666666666696</v>
      </c>
      <c r="AC32" s="91">
        <f t="shared" si="2"/>
        <v>1.354166666666667</v>
      </c>
    </row>
    <row r="33" spans="1:29" ht="15.9" thickBot="1" x14ac:dyDescent="0.45">
      <c r="A33" s="88" t="s">
        <v>77</v>
      </c>
      <c r="B33" s="152"/>
      <c r="C33" s="153"/>
      <c r="D33" s="159"/>
      <c r="E33" s="160"/>
      <c r="F33" s="160"/>
      <c r="G33" s="161"/>
      <c r="H33" s="159"/>
      <c r="I33" s="160"/>
      <c r="J33" s="160"/>
      <c r="K33" s="161"/>
      <c r="L33" s="171"/>
      <c r="M33" s="172"/>
      <c r="N33" s="172"/>
      <c r="O33" s="173"/>
      <c r="P33" s="159"/>
      <c r="Q33" s="160"/>
      <c r="R33" s="160"/>
      <c r="S33" s="161"/>
      <c r="T33" s="77"/>
      <c r="U33" s="78"/>
      <c r="V33" s="79"/>
      <c r="W33" s="77"/>
      <c r="X33" s="78"/>
      <c r="Y33" s="79"/>
      <c r="Z33" s="89">
        <f t="shared" si="3"/>
        <v>0.8333333333333337</v>
      </c>
      <c r="AA33" s="94">
        <f t="shared" si="0"/>
        <v>0.7083333333333337</v>
      </c>
      <c r="AB33" s="85">
        <f t="shared" si="1"/>
        <v>1.0000000000000004</v>
      </c>
      <c r="AC33" s="91">
        <f t="shared" si="2"/>
        <v>1.3750000000000004</v>
      </c>
    </row>
    <row r="34" spans="1:29" ht="15.45" x14ac:dyDescent="0.4">
      <c r="A34" s="98" t="s">
        <v>78</v>
      </c>
      <c r="B34" s="152"/>
      <c r="C34" s="153"/>
      <c r="D34" s="159"/>
      <c r="E34" s="160"/>
      <c r="F34" s="160"/>
      <c r="G34" s="161"/>
      <c r="H34" s="159"/>
      <c r="I34" s="160"/>
      <c r="J34" s="160"/>
      <c r="K34" s="161"/>
      <c r="L34" s="174" t="s">
        <v>74</v>
      </c>
      <c r="M34" s="152"/>
      <c r="N34" s="152"/>
      <c r="O34" s="153"/>
      <c r="P34" s="159"/>
      <c r="Q34" s="160"/>
      <c r="R34" s="160"/>
      <c r="S34" s="161"/>
      <c r="T34" s="77"/>
      <c r="U34" s="78"/>
      <c r="V34" s="79"/>
      <c r="W34" s="77"/>
      <c r="X34" s="78"/>
      <c r="Y34" s="79"/>
      <c r="Z34" s="89">
        <f t="shared" si="3"/>
        <v>0.85416666666666707</v>
      </c>
      <c r="AA34" s="94">
        <f t="shared" si="0"/>
        <v>0.72916666666666707</v>
      </c>
      <c r="AB34" s="85">
        <f t="shared" si="1"/>
        <v>1.0208333333333337</v>
      </c>
      <c r="AC34" s="91">
        <f t="shared" si="2"/>
        <v>1.3958333333333337</v>
      </c>
    </row>
    <row r="35" spans="1:29" ht="15.45" x14ac:dyDescent="0.4">
      <c r="A35" s="98" t="s">
        <v>79</v>
      </c>
      <c r="B35" s="152"/>
      <c r="C35" s="153"/>
      <c r="D35" s="159"/>
      <c r="E35" s="160"/>
      <c r="F35" s="160"/>
      <c r="G35" s="161"/>
      <c r="H35" s="159"/>
      <c r="I35" s="160"/>
      <c r="J35" s="160"/>
      <c r="K35" s="161"/>
      <c r="L35" s="174"/>
      <c r="M35" s="152"/>
      <c r="N35" s="152"/>
      <c r="O35" s="153"/>
      <c r="P35" s="159"/>
      <c r="Q35" s="160"/>
      <c r="R35" s="160"/>
      <c r="S35" s="161"/>
      <c r="T35" s="77"/>
      <c r="U35" s="78"/>
      <c r="V35" s="79"/>
      <c r="W35" s="77"/>
      <c r="X35" s="78"/>
      <c r="Y35" s="79"/>
      <c r="Z35" s="89">
        <f t="shared" si="3"/>
        <v>0.87500000000000044</v>
      </c>
      <c r="AA35" s="94">
        <f t="shared" si="0"/>
        <v>0.75000000000000044</v>
      </c>
      <c r="AB35" s="85">
        <f t="shared" si="1"/>
        <v>1.0416666666666672</v>
      </c>
      <c r="AC35" s="91">
        <f t="shared" si="2"/>
        <v>1.416666666666667</v>
      </c>
    </row>
    <row r="36" spans="1:29" ht="15.45" x14ac:dyDescent="0.4">
      <c r="A36" s="99" t="s">
        <v>80</v>
      </c>
      <c r="B36" s="152"/>
      <c r="C36" s="153"/>
      <c r="D36" s="159"/>
      <c r="E36" s="160"/>
      <c r="F36" s="160"/>
      <c r="G36" s="161"/>
      <c r="H36" s="159"/>
      <c r="I36" s="160"/>
      <c r="J36" s="160"/>
      <c r="K36" s="161"/>
      <c r="L36" s="174"/>
      <c r="M36" s="152"/>
      <c r="N36" s="152"/>
      <c r="O36" s="153"/>
      <c r="P36" s="159"/>
      <c r="Q36" s="160"/>
      <c r="R36" s="160"/>
      <c r="S36" s="161"/>
      <c r="T36" s="77"/>
      <c r="U36" s="78"/>
      <c r="V36" s="79"/>
      <c r="W36" s="77"/>
      <c r="X36" s="78"/>
      <c r="Y36" s="79"/>
      <c r="Z36" s="89">
        <f t="shared" si="3"/>
        <v>0.89583333333333381</v>
      </c>
      <c r="AA36" s="94">
        <f t="shared" si="0"/>
        <v>0.77083333333333381</v>
      </c>
      <c r="AB36" s="85">
        <f t="shared" si="1"/>
        <v>1.0625000000000004</v>
      </c>
      <c r="AC36" s="91">
        <f t="shared" si="2"/>
        <v>1.4375000000000004</v>
      </c>
    </row>
    <row r="37" spans="1:29" ht="15.45" x14ac:dyDescent="0.4">
      <c r="A37" s="99" t="s">
        <v>81</v>
      </c>
      <c r="B37" s="152"/>
      <c r="C37" s="153"/>
      <c r="D37" s="159"/>
      <c r="E37" s="160"/>
      <c r="F37" s="160"/>
      <c r="G37" s="161"/>
      <c r="H37" s="159"/>
      <c r="I37" s="160"/>
      <c r="J37" s="160"/>
      <c r="K37" s="161"/>
      <c r="L37" s="174"/>
      <c r="M37" s="152"/>
      <c r="N37" s="152"/>
      <c r="O37" s="153"/>
      <c r="P37" s="159"/>
      <c r="Q37" s="160"/>
      <c r="R37" s="160"/>
      <c r="S37" s="161"/>
      <c r="T37" s="77"/>
      <c r="U37" s="78"/>
      <c r="V37" s="79"/>
      <c r="W37" s="77"/>
      <c r="X37" s="78"/>
      <c r="Y37" s="79"/>
      <c r="Z37" s="89">
        <f t="shared" si="3"/>
        <v>0.91666666666666718</v>
      </c>
      <c r="AA37" s="94">
        <f t="shared" si="0"/>
        <v>0.79166666666666718</v>
      </c>
      <c r="AB37" s="85">
        <f t="shared" si="1"/>
        <v>1.0833333333333339</v>
      </c>
      <c r="AC37" s="91">
        <f t="shared" si="2"/>
        <v>1.4583333333333339</v>
      </c>
    </row>
    <row r="38" spans="1:29" ht="15.9" thickBot="1" x14ac:dyDescent="0.45">
      <c r="A38" s="100" t="s">
        <v>82</v>
      </c>
      <c r="B38" s="154"/>
      <c r="C38" s="155"/>
      <c r="D38" s="162"/>
      <c r="E38" s="163"/>
      <c r="F38" s="163"/>
      <c r="G38" s="164"/>
      <c r="H38" s="162"/>
      <c r="I38" s="163"/>
      <c r="J38" s="163"/>
      <c r="K38" s="164"/>
      <c r="L38" s="175"/>
      <c r="M38" s="154"/>
      <c r="N38" s="154"/>
      <c r="O38" s="155"/>
      <c r="P38" s="162"/>
      <c r="Q38" s="163"/>
      <c r="R38" s="163"/>
      <c r="S38" s="164"/>
      <c r="T38" s="101"/>
      <c r="U38" s="102"/>
      <c r="V38" s="103"/>
      <c r="W38" s="101"/>
      <c r="X38" s="102"/>
      <c r="Y38" s="103"/>
      <c r="Z38" s="104">
        <f t="shared" si="3"/>
        <v>0.93750000000000056</v>
      </c>
      <c r="AA38" s="105">
        <f t="shared" si="0"/>
        <v>0.81250000000000056</v>
      </c>
      <c r="AB38" s="106">
        <f t="shared" si="1"/>
        <v>1.1041666666666672</v>
      </c>
      <c r="AC38" s="107">
        <f t="shared" si="2"/>
        <v>1.4791666666666672</v>
      </c>
    </row>
    <row r="39" spans="1:29" ht="12.9" thickBot="1" x14ac:dyDescent="0.35">
      <c r="A39" s="108" t="s">
        <v>145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2"/>
      <c r="AA39" s="2"/>
      <c r="AB39" s="2"/>
      <c r="AC39" s="2"/>
    </row>
    <row r="40" spans="1:29" x14ac:dyDescent="0.3">
      <c r="A40" s="111" t="s">
        <v>146</v>
      </c>
      <c r="B40" s="112" t="s">
        <v>147</v>
      </c>
      <c r="C40" s="113"/>
      <c r="D40" s="114"/>
      <c r="E40" s="114"/>
      <c r="F40" s="114"/>
      <c r="G40" s="114"/>
      <c r="H40" s="114"/>
      <c r="I40" s="115"/>
      <c r="J40" s="116"/>
      <c r="K40" s="116"/>
      <c r="L40" s="117" t="s">
        <v>148</v>
      </c>
      <c r="M40" s="112" t="s">
        <v>149</v>
      </c>
      <c r="N40" s="118"/>
      <c r="O40" s="118"/>
      <c r="P40" s="119"/>
      <c r="Q40" s="119"/>
      <c r="R40" s="119"/>
      <c r="S40" s="119"/>
      <c r="T40" s="120"/>
      <c r="U40" s="121"/>
      <c r="V40" s="116"/>
      <c r="W40" s="116"/>
      <c r="X40" s="121"/>
      <c r="Y40" s="122"/>
      <c r="Z40" s="2"/>
      <c r="AA40" s="2"/>
      <c r="AB40" s="2"/>
      <c r="AC40" s="2"/>
    </row>
    <row r="41" spans="1:29" x14ac:dyDescent="0.3">
      <c r="A41" s="111" t="s">
        <v>150</v>
      </c>
      <c r="B41" s="123" t="s">
        <v>151</v>
      </c>
      <c r="C41" s="124"/>
      <c r="D41" s="125"/>
      <c r="E41" s="125"/>
      <c r="F41" s="125"/>
      <c r="G41" s="125"/>
      <c r="H41" s="125"/>
      <c r="I41" s="126"/>
      <c r="J41" s="116"/>
      <c r="K41" s="116"/>
      <c r="L41" s="117" t="s">
        <v>152</v>
      </c>
      <c r="M41" s="123" t="s">
        <v>153</v>
      </c>
      <c r="N41" s="127"/>
      <c r="O41" s="127"/>
      <c r="P41" s="128"/>
      <c r="Q41" s="128"/>
      <c r="R41" s="128"/>
      <c r="S41" s="128"/>
      <c r="T41" s="129"/>
      <c r="U41" s="121"/>
      <c r="V41" s="116"/>
      <c r="W41" s="116"/>
      <c r="X41" s="121"/>
      <c r="Y41" s="122"/>
      <c r="Z41" s="2"/>
      <c r="AA41" s="2"/>
      <c r="AB41" s="2"/>
      <c r="AC41" s="2"/>
    </row>
    <row r="42" spans="1:29" x14ac:dyDescent="0.3">
      <c r="A42" s="111" t="s">
        <v>154</v>
      </c>
      <c r="B42" s="123" t="s">
        <v>155</v>
      </c>
      <c r="C42" s="130"/>
      <c r="D42" s="131"/>
      <c r="E42" s="131"/>
      <c r="F42" s="131"/>
      <c r="G42" s="131"/>
      <c r="H42" s="131"/>
      <c r="I42" s="132"/>
      <c r="J42" s="116"/>
      <c r="K42" s="116"/>
      <c r="L42" s="117" t="s">
        <v>156</v>
      </c>
      <c r="M42" s="123" t="s">
        <v>157</v>
      </c>
      <c r="N42" s="133"/>
      <c r="O42" s="133"/>
      <c r="P42" s="134"/>
      <c r="Q42" s="134"/>
      <c r="R42" s="134"/>
      <c r="S42" s="134"/>
      <c r="T42" s="129"/>
      <c r="U42" s="121"/>
      <c r="V42" s="116"/>
      <c r="W42" s="116"/>
      <c r="X42" s="121"/>
      <c r="Y42" s="122"/>
    </row>
    <row r="43" spans="1:29" x14ac:dyDescent="0.3">
      <c r="A43" s="111" t="s">
        <v>55</v>
      </c>
      <c r="B43" s="123" t="s">
        <v>158</v>
      </c>
      <c r="C43" s="135"/>
      <c r="D43" s="136"/>
      <c r="E43" s="131"/>
      <c r="F43" s="131"/>
      <c r="G43" s="131"/>
      <c r="H43" s="131"/>
      <c r="I43" s="132"/>
      <c r="J43" s="116"/>
      <c r="K43" s="116"/>
      <c r="L43" s="117" t="s">
        <v>159</v>
      </c>
      <c r="M43" s="123" t="s">
        <v>160</v>
      </c>
      <c r="N43" s="137"/>
      <c r="O43" s="137"/>
      <c r="P43" s="138"/>
      <c r="Q43" s="138"/>
      <c r="R43" s="138"/>
      <c r="S43" s="138"/>
      <c r="T43" s="139"/>
      <c r="U43" s="121"/>
      <c r="V43" s="116"/>
      <c r="W43" s="116"/>
      <c r="X43" s="121"/>
      <c r="Y43" s="122"/>
    </row>
    <row r="44" spans="1:29" x14ac:dyDescent="0.3">
      <c r="A44" s="111" t="s">
        <v>161</v>
      </c>
      <c r="B44" s="123" t="s">
        <v>162</v>
      </c>
      <c r="C44" s="130"/>
      <c r="D44" s="131"/>
      <c r="E44" s="131"/>
      <c r="F44" s="138"/>
      <c r="G44" s="131"/>
      <c r="H44" s="131"/>
      <c r="I44" s="132"/>
      <c r="J44" s="116"/>
      <c r="K44" s="116"/>
      <c r="L44" s="117" t="s">
        <v>163</v>
      </c>
      <c r="M44" s="123" t="s">
        <v>164</v>
      </c>
      <c r="N44" s="135"/>
      <c r="O44" s="135"/>
      <c r="P44" s="136"/>
      <c r="Q44" s="136"/>
      <c r="R44" s="136"/>
      <c r="S44" s="138"/>
      <c r="T44" s="139"/>
      <c r="U44" s="121"/>
      <c r="V44" s="116"/>
      <c r="W44" s="116"/>
      <c r="X44" s="121"/>
      <c r="Y44" s="122"/>
    </row>
    <row r="45" spans="1:29" x14ac:dyDescent="0.3">
      <c r="A45" s="111" t="s">
        <v>165</v>
      </c>
      <c r="B45" s="123" t="s">
        <v>166</v>
      </c>
      <c r="C45" s="124"/>
      <c r="D45" s="140"/>
      <c r="E45" s="138"/>
      <c r="F45" s="138"/>
      <c r="G45" s="138"/>
      <c r="H45" s="138"/>
      <c r="I45" s="139"/>
      <c r="J45" s="116"/>
      <c r="K45" s="116"/>
      <c r="L45" s="117" t="s">
        <v>167</v>
      </c>
      <c r="M45" s="123" t="s">
        <v>168</v>
      </c>
      <c r="N45" s="137"/>
      <c r="O45" s="137"/>
      <c r="P45" s="138"/>
      <c r="Q45" s="141"/>
      <c r="R45" s="141"/>
      <c r="S45" s="141"/>
      <c r="T45" s="139"/>
      <c r="U45" s="121"/>
      <c r="V45" s="116"/>
      <c r="W45" s="116"/>
      <c r="X45" s="121"/>
      <c r="Y45" s="122"/>
    </row>
    <row r="46" spans="1:29" x14ac:dyDescent="0.3">
      <c r="A46" s="111" t="s">
        <v>169</v>
      </c>
      <c r="B46" s="123" t="s">
        <v>170</v>
      </c>
      <c r="C46" s="124"/>
      <c r="D46" s="138"/>
      <c r="E46" s="136"/>
      <c r="F46" s="138"/>
      <c r="G46" s="138"/>
      <c r="H46" s="138"/>
      <c r="I46" s="139"/>
      <c r="J46" s="116"/>
      <c r="K46" s="116"/>
      <c r="L46" s="142"/>
      <c r="M46" s="123"/>
      <c r="N46" s="137"/>
      <c r="O46" s="137"/>
      <c r="P46" s="141"/>
      <c r="Q46" s="136"/>
      <c r="R46" s="136"/>
      <c r="S46" s="136"/>
      <c r="T46" s="143"/>
      <c r="U46" s="121"/>
      <c r="V46" s="116"/>
      <c r="W46" s="116"/>
      <c r="X46" s="121"/>
      <c r="Y46" s="122"/>
    </row>
    <row r="47" spans="1:29" x14ac:dyDescent="0.3">
      <c r="A47" s="111" t="s">
        <v>171</v>
      </c>
      <c r="B47" s="123" t="s">
        <v>172</v>
      </c>
      <c r="C47" s="124"/>
      <c r="D47" s="141"/>
      <c r="E47" s="138"/>
      <c r="F47" s="136"/>
      <c r="G47" s="141"/>
      <c r="H47" s="138"/>
      <c r="I47" s="139"/>
      <c r="J47" s="116"/>
      <c r="K47" s="116"/>
      <c r="L47" s="142"/>
      <c r="M47" s="123"/>
      <c r="N47" s="137"/>
      <c r="O47" s="137"/>
      <c r="P47" s="141"/>
      <c r="Q47" s="136"/>
      <c r="R47" s="136"/>
      <c r="S47" s="136"/>
      <c r="T47" s="143"/>
      <c r="U47" s="121"/>
      <c r="V47" s="116"/>
      <c r="W47" s="116"/>
      <c r="X47" s="121"/>
      <c r="Y47" s="122"/>
    </row>
    <row r="48" spans="1:29" x14ac:dyDescent="0.3">
      <c r="A48" s="111" t="s">
        <v>173</v>
      </c>
      <c r="B48" s="123" t="s">
        <v>174</v>
      </c>
      <c r="C48" s="124"/>
      <c r="D48" s="136"/>
      <c r="E48" s="136"/>
      <c r="F48" s="141"/>
      <c r="G48" s="141"/>
      <c r="H48" s="141"/>
      <c r="I48" s="144"/>
      <c r="J48" s="116"/>
      <c r="K48" s="116"/>
      <c r="L48" s="142"/>
      <c r="M48" s="123"/>
      <c r="N48" s="145"/>
      <c r="O48" s="145"/>
      <c r="P48" s="136"/>
      <c r="Q48" s="136"/>
      <c r="R48" s="136"/>
      <c r="S48" s="136"/>
      <c r="T48" s="143"/>
      <c r="U48" s="121"/>
      <c r="V48" s="116"/>
      <c r="W48" s="116"/>
      <c r="X48" s="121"/>
      <c r="Y48" s="122"/>
    </row>
    <row r="49" spans="1:25" x14ac:dyDescent="0.3">
      <c r="A49" s="111" t="s">
        <v>175</v>
      </c>
      <c r="B49" s="123" t="s">
        <v>176</v>
      </c>
      <c r="C49" s="130"/>
      <c r="D49" s="136"/>
      <c r="E49" s="136"/>
      <c r="F49" s="136"/>
      <c r="G49" s="141"/>
      <c r="H49" s="141"/>
      <c r="I49" s="144"/>
      <c r="J49" s="146"/>
      <c r="K49" s="146"/>
      <c r="L49" s="117"/>
      <c r="M49" s="123"/>
      <c r="N49" s="147"/>
      <c r="O49" s="147"/>
      <c r="P49" s="136"/>
      <c r="Q49" s="136"/>
      <c r="R49" s="136"/>
      <c r="S49" s="136"/>
      <c r="T49" s="143"/>
      <c r="U49" s="148"/>
      <c r="V49" s="146"/>
      <c r="W49" s="146"/>
      <c r="X49" s="148"/>
      <c r="Y49" s="149"/>
    </row>
  </sheetData>
  <mergeCells count="106"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D11:G12"/>
    <mergeCell ref="L11:L12"/>
    <mergeCell ref="M11:M12"/>
    <mergeCell ref="N11:N12"/>
    <mergeCell ref="O11:O12"/>
    <mergeCell ref="D9:G10"/>
    <mergeCell ref="H9:H12"/>
    <mergeCell ref="I9:I12"/>
    <mergeCell ref="J9:J12"/>
    <mergeCell ref="K9:K12"/>
    <mergeCell ref="L9:O10"/>
    <mergeCell ref="B13:C13"/>
    <mergeCell ref="D13:G13"/>
    <mergeCell ref="H13:K13"/>
    <mergeCell ref="L13:O13"/>
    <mergeCell ref="P13:S13"/>
    <mergeCell ref="D14:D17"/>
    <mergeCell ref="E14:E17"/>
    <mergeCell ref="F14:F17"/>
    <mergeCell ref="G14:G17"/>
    <mergeCell ref="H14:H17"/>
    <mergeCell ref="R14:R17"/>
    <mergeCell ref="S14:S17"/>
    <mergeCell ref="L16:O17"/>
    <mergeCell ref="D18:G19"/>
    <mergeCell ref="H18:K19"/>
    <mergeCell ref="L18:O19"/>
    <mergeCell ref="P18:S19"/>
    <mergeCell ref="I14:I17"/>
    <mergeCell ref="J14:J17"/>
    <mergeCell ref="K14:K17"/>
    <mergeCell ref="L14:O15"/>
    <mergeCell ref="P14:P17"/>
    <mergeCell ref="Q14:Q17"/>
    <mergeCell ref="G25:G28"/>
    <mergeCell ref="H25:H28"/>
    <mergeCell ref="R20:R23"/>
    <mergeCell ref="S20:S23"/>
    <mergeCell ref="B21:C22"/>
    <mergeCell ref="B24:C24"/>
    <mergeCell ref="D24:G24"/>
    <mergeCell ref="H24:K24"/>
    <mergeCell ref="L24:O24"/>
    <mergeCell ref="P24:S24"/>
    <mergeCell ref="L20:L23"/>
    <mergeCell ref="M20:M23"/>
    <mergeCell ref="N20:N23"/>
    <mergeCell ref="O20:O23"/>
    <mergeCell ref="P20:P23"/>
    <mergeCell ref="Q20:Q23"/>
    <mergeCell ref="D20:F23"/>
    <mergeCell ref="G20:G23"/>
    <mergeCell ref="H20:H23"/>
    <mergeCell ref="I20:I23"/>
    <mergeCell ref="J20:J23"/>
    <mergeCell ref="K20:K23"/>
    <mergeCell ref="B30:C38"/>
    <mergeCell ref="D30:G38"/>
    <mergeCell ref="H30:K38"/>
    <mergeCell ref="L30:O33"/>
    <mergeCell ref="P30:S38"/>
    <mergeCell ref="L34:O38"/>
    <mergeCell ref="O25:O28"/>
    <mergeCell ref="P25:S28"/>
    <mergeCell ref="J27:J28"/>
    <mergeCell ref="B28:C29"/>
    <mergeCell ref="D29:G29"/>
    <mergeCell ref="H29:K29"/>
    <mergeCell ref="L29:O29"/>
    <mergeCell ref="P29:S29"/>
    <mergeCell ref="I25:I28"/>
    <mergeCell ref="J25:J26"/>
    <mergeCell ref="K25:K28"/>
    <mergeCell ref="L25:L28"/>
    <mergeCell ref="M25:M28"/>
    <mergeCell ref="N25:N28"/>
    <mergeCell ref="B25:C27"/>
    <mergeCell ref="D25:D28"/>
    <mergeCell ref="E25:E28"/>
    <mergeCell ref="F25:F28"/>
  </mergeCells>
  <hyperlinks>
    <hyperlink ref="B6:C6" r:id="rId1" display="Virtual Rm 1" xr:uid="{E56EE1FB-A3E9-4A8B-800F-C7CBECA64A4E}"/>
    <hyperlink ref="G6" r:id="rId2" xr:uid="{E57F265E-FB45-4D0D-84F2-FF390E30DBB4}"/>
    <hyperlink ref="E6" r:id="rId3" xr:uid="{7BEA4C34-BDF2-4D26-B34C-A607FE830CCB}"/>
    <hyperlink ref="D6" r:id="rId4" xr:uid="{8750183A-3E40-432A-9AFC-A19B3C5CE9F3}"/>
    <hyperlink ref="F6" r:id="rId5" xr:uid="{37E282D9-EA59-44A6-A9EC-DD2EADF2F788}"/>
    <hyperlink ref="B25:C27" r:id="rId6" display="WIRELESS CHAIRS MTG" xr:uid="{D8DFE831-7CFB-41CA-A374-BF0B6698DBC2}"/>
    <hyperlink ref="K6" r:id="rId7" xr:uid="{A55BD7A0-96B9-4AFB-A0C6-2BCE2F5A490A}"/>
    <hyperlink ref="I6" r:id="rId8" xr:uid="{C94A95A0-6C8E-4E35-88CE-6FE1745BBE04}"/>
    <hyperlink ref="H6" r:id="rId9" xr:uid="{4EF5716A-46A6-4334-B947-2FF5251590F7}"/>
    <hyperlink ref="J6" r:id="rId10" xr:uid="{A5FE146C-369F-48A2-B1C6-4930FBC4E833}"/>
    <hyperlink ref="O6" r:id="rId11" xr:uid="{AACE0A72-A0F4-434D-87EB-F1CD2531F5E9}"/>
    <hyperlink ref="M6" r:id="rId12" xr:uid="{5FB1AB47-F090-447B-B765-50097BB8AB6D}"/>
    <hyperlink ref="L6" r:id="rId13" xr:uid="{980882F0-5F90-46F9-B63F-A36E79143D60}"/>
    <hyperlink ref="N6" r:id="rId14" xr:uid="{E9957396-1D53-46CA-87DF-5D6F70FCE43D}"/>
    <hyperlink ref="S6" r:id="rId15" xr:uid="{11668EA7-BDB3-49DE-8D9D-5B5F939ECEC1}"/>
    <hyperlink ref="Q6" r:id="rId16" xr:uid="{9F1FBD31-9645-4544-BE60-226913338CBD}"/>
    <hyperlink ref="P6" r:id="rId17" xr:uid="{45D64254-642C-4759-9350-73AB4E20E23B}"/>
    <hyperlink ref="R6" r:id="rId18" xr:uid="{5A72B850-E4B9-452F-8F53-C191EC8BB5CB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tabSelected="1" zoomScale="120" zoomScaleNormal="120" workbookViewId="0">
      <pane ySplit="2" topLeftCell="A3" activePane="bottomLeft" state="frozen"/>
      <selection pane="bottomLeft" activeCell="B7" sqref="B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130</v>
      </c>
    </row>
    <row r="2" spans="1:3" ht="15" x14ac:dyDescent="0.3">
      <c r="B2" s="3" t="s">
        <v>124</v>
      </c>
    </row>
    <row r="3" spans="1:3" x14ac:dyDescent="0.3">
      <c r="B3" s="18" t="s">
        <v>10</v>
      </c>
    </row>
    <row r="4" spans="1:3" x14ac:dyDescent="0.3">
      <c r="A4" s="1"/>
      <c r="B4" s="18" t="s">
        <v>102</v>
      </c>
    </row>
    <row r="5" spans="1:3" x14ac:dyDescent="0.3">
      <c r="A5" s="1"/>
      <c r="B5" s="17" t="s">
        <v>125</v>
      </c>
      <c r="C5" s="16" t="s">
        <v>128</v>
      </c>
    </row>
    <row r="6" spans="1:3" ht="12.9" x14ac:dyDescent="0.35">
      <c r="A6" s="1">
        <f t="shared" ref="A6:A13" si="0">A5+1</f>
        <v>1</v>
      </c>
      <c r="B6" s="1" t="s">
        <v>133</v>
      </c>
      <c r="C6" s="14">
        <v>0.4375</v>
      </c>
    </row>
    <row r="7" spans="1:3" ht="12.9" x14ac:dyDescent="0.35">
      <c r="A7" s="1">
        <f t="shared" si="0"/>
        <v>2</v>
      </c>
      <c r="B7" s="1" t="s">
        <v>177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178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179</v>
      </c>
      <c r="C9" s="14">
        <v>0.4375</v>
      </c>
    </row>
    <row r="10" spans="1:3" ht="12.9" x14ac:dyDescent="0.35">
      <c r="A10" s="1">
        <f t="shared" si="0"/>
        <v>5</v>
      </c>
      <c r="B10" s="1" t="s">
        <v>183</v>
      </c>
      <c r="C10" s="14">
        <v>0.66666666666666663</v>
      </c>
    </row>
    <row r="11" spans="1:3" ht="12.9" x14ac:dyDescent="0.35">
      <c r="A11" s="1">
        <f t="shared" si="0"/>
        <v>6</v>
      </c>
      <c r="B11" s="1" t="s">
        <v>180</v>
      </c>
      <c r="C11" s="14">
        <v>0.5625</v>
      </c>
    </row>
    <row r="12" spans="1:3" ht="12.9" x14ac:dyDescent="0.35">
      <c r="A12" s="1">
        <f t="shared" si="0"/>
        <v>7</v>
      </c>
      <c r="B12" s="1" t="s">
        <v>184</v>
      </c>
      <c r="C12" s="14">
        <v>0.4375</v>
      </c>
    </row>
    <row r="13" spans="1:3" ht="12.9" x14ac:dyDescent="0.35">
      <c r="A13" s="1">
        <f t="shared" si="0"/>
        <v>8</v>
      </c>
      <c r="B13" s="1" t="s">
        <v>131</v>
      </c>
      <c r="C13" s="14">
        <v>0.5625</v>
      </c>
    </row>
    <row r="14" spans="1:3" ht="12.9" x14ac:dyDescent="0.35">
      <c r="A14" s="1"/>
      <c r="C14" s="14"/>
    </row>
    <row r="15" spans="1:3" ht="12.9" x14ac:dyDescent="0.35">
      <c r="A15" s="1"/>
      <c r="B15" s="27" t="s">
        <v>132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14</v>
      </c>
      <c r="C17" s="14"/>
    </row>
    <row r="18" spans="1:5" ht="12.9" x14ac:dyDescent="0.35">
      <c r="A18" s="1"/>
      <c r="B18" s="2" t="s">
        <v>90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91</v>
      </c>
    </row>
    <row r="22" spans="1:5" x14ac:dyDescent="0.3">
      <c r="A22" s="2"/>
      <c r="B22" s="25" t="s">
        <v>15</v>
      </c>
    </row>
    <row r="23" spans="1:5" ht="12.9" x14ac:dyDescent="0.35">
      <c r="B23" s="15" t="s">
        <v>16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17</v>
      </c>
      <c r="C25" s="5"/>
      <c r="D25" s="5"/>
      <c r="E25" s="5"/>
    </row>
    <row r="26" spans="1:5" ht="12.9" x14ac:dyDescent="0.35">
      <c r="B26" s="15" t="s">
        <v>18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19</v>
      </c>
      <c r="E28" s="5"/>
    </row>
    <row r="29" spans="1:5" ht="12.9" x14ac:dyDescent="0.35">
      <c r="B29" s="2" t="s">
        <v>20</v>
      </c>
      <c r="E29" s="5"/>
    </row>
    <row r="30" spans="1:5" ht="12.9" x14ac:dyDescent="0.35">
      <c r="B30" s="15" t="s">
        <v>97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21</v>
      </c>
      <c r="C32" s="5"/>
      <c r="E32" s="5"/>
    </row>
    <row r="33" spans="2:5" ht="12.9" x14ac:dyDescent="0.35">
      <c r="B33" s="15" t="s">
        <v>22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92</v>
      </c>
      <c r="E35" s="5"/>
    </row>
    <row r="36" spans="2:5" ht="12.9" x14ac:dyDescent="0.35">
      <c r="B36" s="15" t="s">
        <v>23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B14" sqref="B14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September 2023 802 Wireless Interim</v>
      </c>
    </row>
    <row r="2" spans="1:10" ht="15" x14ac:dyDescent="0.3">
      <c r="B2" s="3"/>
      <c r="E2" s="23" t="str">
        <f>Summary!$C$5</f>
        <v>CET</v>
      </c>
      <c r="G2" s="7" t="s">
        <v>64</v>
      </c>
      <c r="H2" s="7" t="s">
        <v>84</v>
      </c>
    </row>
    <row r="3" spans="1:10" x14ac:dyDescent="0.3">
      <c r="B3" s="18" t="s">
        <v>10</v>
      </c>
    </row>
    <row r="4" spans="1:10" ht="12.9" x14ac:dyDescent="0.35">
      <c r="A4" s="1">
        <f>Summary!A$6</f>
        <v>1</v>
      </c>
      <c r="B4" s="1" t="str">
        <f>Summary!B$6</f>
        <v>Monday 11-Sept AM2: TG Opening, Comment Resolution Preparation</v>
      </c>
      <c r="E4" s="14">
        <f>Summary!$C$6</f>
        <v>0.4375</v>
      </c>
      <c r="G4" s="12"/>
      <c r="H4" s="12"/>
      <c r="I4" s="12"/>
      <c r="J4" s="12"/>
    </row>
    <row r="5" spans="1:10" ht="12.9" x14ac:dyDescent="0.3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ht="12.9" x14ac:dyDescent="0.3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ht="12.9" x14ac:dyDescent="0.35">
      <c r="A8" s="8">
        <f t="shared" si="0"/>
        <v>1.4000000000000004</v>
      </c>
      <c r="B8" s="12" t="s">
        <v>98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ht="12.9" x14ac:dyDescent="0.35">
      <c r="A9" s="8">
        <f t="shared" si="0"/>
        <v>1.5000000000000004</v>
      </c>
      <c r="B9" s="12" t="s">
        <v>88</v>
      </c>
      <c r="C9" s="13" t="s">
        <v>13</v>
      </c>
      <c r="D9" s="8">
        <v>5</v>
      </c>
      <c r="E9" s="11">
        <f t="shared" si="1"/>
        <v>0.45138888888888884</v>
      </c>
      <c r="I9" s="12"/>
      <c r="J9" s="12"/>
    </row>
    <row r="10" spans="1:10" ht="12.9" x14ac:dyDescent="0.3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0.45486111111111105</v>
      </c>
      <c r="G10" s="12"/>
      <c r="H10" s="12"/>
      <c r="I10" s="12"/>
      <c r="J10" s="12"/>
    </row>
    <row r="11" spans="1:10" ht="12.9" x14ac:dyDescent="0.35">
      <c r="A11" s="8">
        <f t="shared" si="0"/>
        <v>1.6000000000000005</v>
      </c>
      <c r="B11" s="12" t="s">
        <v>185</v>
      </c>
      <c r="C11" s="13" t="s">
        <v>1</v>
      </c>
      <c r="D11" s="8">
        <v>30</v>
      </c>
      <c r="E11" s="11">
        <f t="shared" si="1"/>
        <v>0.45833333333333326</v>
      </c>
      <c r="G11" s="12"/>
      <c r="H11" s="15"/>
      <c r="I11" s="12"/>
      <c r="J11" s="12"/>
    </row>
    <row r="12" spans="1:10" ht="12.9" x14ac:dyDescent="0.35">
      <c r="A12" s="8">
        <f t="shared" si="0"/>
        <v>1.7000000000000006</v>
      </c>
      <c r="B12" s="12" t="s">
        <v>186</v>
      </c>
      <c r="C12" s="13" t="s">
        <v>187</v>
      </c>
      <c r="D12" s="8">
        <v>30</v>
      </c>
      <c r="E12" s="11">
        <f t="shared" si="1"/>
        <v>0.47916666666666657</v>
      </c>
      <c r="G12" s="12"/>
      <c r="H12" s="15"/>
      <c r="I12" s="12"/>
      <c r="J12" s="12"/>
    </row>
    <row r="13" spans="1:10" ht="12.9" x14ac:dyDescent="0.35">
      <c r="A13" s="8">
        <f t="shared" si="0"/>
        <v>1.8000000000000007</v>
      </c>
      <c r="B13" s="12" t="s">
        <v>201</v>
      </c>
      <c r="C13" s="13" t="s">
        <v>200</v>
      </c>
      <c r="D13" s="8">
        <v>30</v>
      </c>
      <c r="E13" s="11">
        <f t="shared" si="1"/>
        <v>0.49999999999999989</v>
      </c>
      <c r="G13" s="12"/>
      <c r="H13" s="15"/>
      <c r="I13" s="12"/>
      <c r="J13" s="12"/>
    </row>
    <row r="14" spans="1:10" ht="12.9" x14ac:dyDescent="0.35">
      <c r="A14" s="8">
        <f t="shared" si="0"/>
        <v>1.9000000000000008</v>
      </c>
      <c r="B14" s="12" t="s">
        <v>189</v>
      </c>
      <c r="C14" s="13" t="s">
        <v>188</v>
      </c>
      <c r="D14" s="8">
        <v>25</v>
      </c>
      <c r="E14" s="11">
        <f t="shared" si="1"/>
        <v>0.52083333333333326</v>
      </c>
      <c r="G14" s="12"/>
      <c r="H14" s="15"/>
      <c r="I14" s="12"/>
      <c r="J14" s="12"/>
    </row>
    <row r="15" spans="1:10" ht="12.9" x14ac:dyDescent="0.35">
      <c r="A15" s="8"/>
      <c r="B15" s="12" t="s">
        <v>2</v>
      </c>
      <c r="C15" s="13"/>
      <c r="D15" s="8"/>
      <c r="E15" s="11"/>
      <c r="G15" s="12"/>
      <c r="H15" s="12"/>
      <c r="I15" s="12"/>
      <c r="J15" s="12"/>
    </row>
    <row r="16" spans="1:10" customFormat="1" ht="12.9" x14ac:dyDescent="0.35">
      <c r="A16" s="7"/>
      <c r="B16" s="7"/>
      <c r="C16" s="7"/>
      <c r="D16" s="8"/>
      <c r="E16" s="11"/>
      <c r="G16" s="12"/>
      <c r="H16" s="12"/>
      <c r="I16" s="12"/>
      <c r="J16" s="12"/>
    </row>
    <row r="17" spans="1:10" ht="12.9" x14ac:dyDescent="0.35">
      <c r="A17" s="1">
        <f>Summary!A$7</f>
        <v>2</v>
      </c>
      <c r="B17" s="1" t="str">
        <f>Summary!B$7</f>
        <v>Monday 11-Sept PM2: Comment Resolution (breakouts)</v>
      </c>
      <c r="E17" s="14">
        <f>Summary!$C$7</f>
        <v>0.66666666666666663</v>
      </c>
      <c r="G17" s="12"/>
      <c r="H17" s="12"/>
      <c r="I17" s="12"/>
      <c r="J17" s="12"/>
    </row>
    <row r="18" spans="1:10" ht="12.9" x14ac:dyDescent="0.35">
      <c r="A18" s="8">
        <f t="shared" ref="A18:A23" si="2">A17+0.1</f>
        <v>2.1</v>
      </c>
      <c r="B18" s="28" t="s">
        <v>63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ht="12.9" x14ac:dyDescent="0.35">
      <c r="A19" s="8">
        <f t="shared" si="2"/>
        <v>2.2000000000000002</v>
      </c>
      <c r="B19" s="12" t="s">
        <v>190</v>
      </c>
      <c r="C19" s="13" t="s">
        <v>127</v>
      </c>
      <c r="D19" s="8">
        <v>30</v>
      </c>
      <c r="E19" s="11">
        <f>E17+TIME(0,D18,0)</f>
        <v>0.66666666666666663</v>
      </c>
      <c r="G19" s="12"/>
      <c r="H19" s="15"/>
      <c r="I19" s="12"/>
      <c r="J19" s="12"/>
    </row>
    <row r="20" spans="1:10" ht="12.9" x14ac:dyDescent="0.35">
      <c r="A20" s="8">
        <f t="shared" si="2"/>
        <v>2.3000000000000003</v>
      </c>
      <c r="B20" s="12" t="s">
        <v>191</v>
      </c>
      <c r="C20" s="13" t="s">
        <v>127</v>
      </c>
      <c r="D20" s="8">
        <v>30</v>
      </c>
      <c r="E20" s="11">
        <f>E19+TIME(0,D19,0)</f>
        <v>0.6875</v>
      </c>
      <c r="G20" s="12"/>
      <c r="H20" s="15"/>
      <c r="I20" s="12"/>
      <c r="J20" s="12"/>
    </row>
    <row r="21" spans="1:10" ht="12.9" x14ac:dyDescent="0.35">
      <c r="A21" s="8">
        <f t="shared" si="2"/>
        <v>2.4000000000000004</v>
      </c>
      <c r="B21" s="12" t="s">
        <v>191</v>
      </c>
      <c r="C21" s="13" t="s">
        <v>127</v>
      </c>
      <c r="D21" s="8">
        <v>30</v>
      </c>
      <c r="E21" s="11">
        <f>E20+TIME(0,D20,0)</f>
        <v>0.70833333333333337</v>
      </c>
      <c r="G21" s="12"/>
      <c r="H21" s="15"/>
      <c r="I21" s="12"/>
      <c r="J21" s="12"/>
    </row>
    <row r="22" spans="1:10" ht="12.9" x14ac:dyDescent="0.35">
      <c r="A22" s="8">
        <f t="shared" si="2"/>
        <v>2.5000000000000004</v>
      </c>
      <c r="B22" s="12" t="s">
        <v>191</v>
      </c>
      <c r="C22" s="13" t="s">
        <v>127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ht="12.9" x14ac:dyDescent="0.35">
      <c r="A23" s="8">
        <f t="shared" si="2"/>
        <v>2.6000000000000005</v>
      </c>
      <c r="B23" s="12" t="s">
        <v>2</v>
      </c>
      <c r="C23" s="13"/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ht="12.9" x14ac:dyDescent="0.35">
      <c r="A24" s="1"/>
      <c r="B24" s="12"/>
      <c r="C24" s="13"/>
      <c r="D24" s="8"/>
      <c r="E24" s="11"/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D27" s="8"/>
      <c r="G27" s="12"/>
      <c r="H27" s="12"/>
      <c r="I27" s="12"/>
      <c r="J27" s="12"/>
    </row>
    <row r="28" spans="1:10" ht="12.9" x14ac:dyDescent="0.35">
      <c r="B28" s="12" t="s">
        <v>83</v>
      </c>
      <c r="C28" s="13"/>
      <c r="D28" s="8"/>
      <c r="G28" s="12"/>
      <c r="H28" s="12"/>
      <c r="I28" s="12"/>
      <c r="J28" s="12"/>
    </row>
    <row r="29" spans="1:10" ht="12.9" x14ac:dyDescent="0.35">
      <c r="B29" s="7" t="s">
        <v>192</v>
      </c>
      <c r="C29" s="15"/>
      <c r="D29" s="8"/>
      <c r="G29" s="12"/>
      <c r="H29" s="15" t="s">
        <v>193</v>
      </c>
      <c r="I29" s="12"/>
      <c r="J29" s="12"/>
    </row>
    <row r="30" spans="1:10" ht="12.9" x14ac:dyDescent="0.35">
      <c r="B30" s="7" t="s">
        <v>89</v>
      </c>
      <c r="C30" s="15"/>
      <c r="D30" s="8"/>
      <c r="G30" s="12"/>
      <c r="H30" s="15"/>
      <c r="I30" s="12"/>
      <c r="J30" s="12"/>
    </row>
    <row r="31" spans="1:10" ht="12.9" x14ac:dyDescent="0.35">
      <c r="B31" s="32"/>
      <c r="D31" s="8"/>
      <c r="G31" s="12"/>
      <c r="H31" s="12"/>
      <c r="I31" s="12"/>
      <c r="J31" s="12"/>
    </row>
    <row r="34" spans="2:4" ht="12.9" x14ac:dyDescent="0.35">
      <c r="B34" s="15"/>
      <c r="D34" s="8"/>
    </row>
    <row r="35" spans="2:4" ht="12.9" x14ac:dyDescent="0.35"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B38" s="24"/>
    </row>
    <row r="40" spans="2:4" x14ac:dyDescent="0.3">
      <c r="B40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1"/>
  <sheetViews>
    <sheetView zoomScale="110" zoomScaleNormal="110" workbookViewId="0">
      <pane ySplit="2" topLeftCell="A3" activePane="bottomLeft" state="frozen"/>
      <selection pane="bottomLeft" activeCell="B8" sqref="B8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September 2023 802 Wireless Interim</v>
      </c>
    </row>
    <row r="2" spans="1:8" ht="15" x14ac:dyDescent="0.3">
      <c r="B2" s="3"/>
      <c r="E2" s="23" t="str">
        <f>Summary!$C$5</f>
        <v>CET</v>
      </c>
      <c r="G2" s="7" t="s">
        <v>64</v>
      </c>
      <c r="H2" s="7" t="s">
        <v>84</v>
      </c>
    </row>
    <row r="3" spans="1:8" x14ac:dyDescent="0.3">
      <c r="B3" s="18" t="s">
        <v>10</v>
      </c>
    </row>
    <row r="4" spans="1:8" ht="12.9" x14ac:dyDescent="0.35">
      <c r="A4" s="1">
        <f>Summary!A$8</f>
        <v>3</v>
      </c>
      <c r="B4" s="1" t="str">
        <f>Summary!B$8</f>
        <v>Tuesday 12-Sept AM1:  Status, review and comment resolution (group)</v>
      </c>
      <c r="E4" s="14">
        <f>Summary!$C$8</f>
        <v>0.33333333333333331</v>
      </c>
    </row>
    <row r="5" spans="1:8" ht="12.9" x14ac:dyDescent="0.35">
      <c r="A5" s="26">
        <f t="shared" ref="A5:A10" si="0">A4+0.1</f>
        <v>3.1</v>
      </c>
      <c r="B5" s="28" t="s">
        <v>63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ht="12.9" x14ac:dyDescent="0.35">
      <c r="A6" s="26">
        <f t="shared" si="0"/>
        <v>3.2</v>
      </c>
      <c r="B6" s="12" t="s">
        <v>194</v>
      </c>
      <c r="C6" s="13" t="s">
        <v>127</v>
      </c>
      <c r="D6" s="8">
        <v>40</v>
      </c>
      <c r="E6" s="11">
        <f t="shared" si="1"/>
        <v>0.33333333333333331</v>
      </c>
      <c r="G6" s="13"/>
      <c r="H6" s="15"/>
    </row>
    <row r="7" spans="1:8" ht="12.9" x14ac:dyDescent="0.35">
      <c r="A7" s="26">
        <f t="shared" si="0"/>
        <v>3.3000000000000003</v>
      </c>
      <c r="B7" s="12" t="s">
        <v>202</v>
      </c>
      <c r="C7" s="13" t="s">
        <v>203</v>
      </c>
      <c r="D7" s="8">
        <v>20</v>
      </c>
      <c r="E7" s="11">
        <f t="shared" si="1"/>
        <v>0.3611111111111111</v>
      </c>
      <c r="G7" s="13"/>
      <c r="H7" s="15"/>
    </row>
    <row r="8" spans="1:8" ht="12.9" x14ac:dyDescent="0.35">
      <c r="A8" s="26">
        <f t="shared" si="0"/>
        <v>3.4000000000000004</v>
      </c>
      <c r="B8" s="12" t="s">
        <v>204</v>
      </c>
      <c r="C8" s="291" t="s">
        <v>205</v>
      </c>
      <c r="D8" s="8">
        <v>30</v>
      </c>
      <c r="E8" s="11">
        <f t="shared" si="1"/>
        <v>0.375</v>
      </c>
      <c r="G8" s="13"/>
      <c r="H8" s="15"/>
    </row>
    <row r="9" spans="1:8" ht="12.9" x14ac:dyDescent="0.35">
      <c r="A9" s="26">
        <f t="shared" si="0"/>
        <v>3.5000000000000004</v>
      </c>
      <c r="B9" s="12" t="s">
        <v>195</v>
      </c>
      <c r="C9" s="13" t="s">
        <v>127</v>
      </c>
      <c r="D9" s="8">
        <v>30</v>
      </c>
      <c r="E9" s="11">
        <f t="shared" si="1"/>
        <v>0.39583333333333331</v>
      </c>
      <c r="G9" s="13"/>
      <c r="H9" s="15"/>
    </row>
    <row r="10" spans="1:8" ht="12.9" x14ac:dyDescent="0.35">
      <c r="A10" s="26">
        <f t="shared" si="0"/>
        <v>3.6000000000000005</v>
      </c>
      <c r="B10" s="12" t="s">
        <v>2</v>
      </c>
      <c r="C10" s="13"/>
      <c r="D10" s="8">
        <v>0</v>
      </c>
      <c r="E10" s="11">
        <f t="shared" si="1"/>
        <v>0.41666666666666663</v>
      </c>
    </row>
    <row r="11" spans="1:8" ht="12.9" x14ac:dyDescent="0.35">
      <c r="D11" s="8"/>
      <c r="E11" s="11"/>
    </row>
    <row r="12" spans="1:8" ht="12.9" x14ac:dyDescent="0.35">
      <c r="A12" s="1">
        <f>Summary!A$9</f>
        <v>4</v>
      </c>
      <c r="B12" s="1" t="str">
        <f>Summary!B$9</f>
        <v>Tuesday 12-Sept AM2: Comment Resolution (group)</v>
      </c>
      <c r="E12" s="14">
        <f>Summary!$C$9</f>
        <v>0.4375</v>
      </c>
      <c r="G12" s="13"/>
    </row>
    <row r="13" spans="1:8" ht="12.9" x14ac:dyDescent="0.35">
      <c r="A13" s="26">
        <f t="shared" ref="A13:A18" si="2">A12+0.1</f>
        <v>4.0999999999999996</v>
      </c>
      <c r="B13" s="28" t="s">
        <v>63</v>
      </c>
      <c r="C13" s="13" t="s">
        <v>4</v>
      </c>
      <c r="D13" s="8">
        <v>0</v>
      </c>
      <c r="E13" s="11">
        <f t="shared" ref="E13:E18" si="3">E12+TIME(0,D12,0)</f>
        <v>0.4375</v>
      </c>
      <c r="G13" s="13"/>
    </row>
    <row r="14" spans="1:8" ht="12.9" x14ac:dyDescent="0.35">
      <c r="A14" s="26">
        <f t="shared" si="2"/>
        <v>4.1999999999999993</v>
      </c>
      <c r="B14" s="12" t="s">
        <v>195</v>
      </c>
      <c r="C14" s="13" t="s">
        <v>127</v>
      </c>
      <c r="D14" s="8">
        <v>30</v>
      </c>
      <c r="E14" s="11">
        <f t="shared" si="3"/>
        <v>0.4375</v>
      </c>
      <c r="G14" s="13"/>
      <c r="H14" s="15"/>
    </row>
    <row r="15" spans="1:8" ht="12.9" x14ac:dyDescent="0.35">
      <c r="A15" s="26">
        <f t="shared" si="2"/>
        <v>4.2999999999999989</v>
      </c>
      <c r="B15" s="12" t="s">
        <v>195</v>
      </c>
      <c r="C15" s="13" t="s">
        <v>127</v>
      </c>
      <c r="D15" s="8">
        <v>30</v>
      </c>
      <c r="E15" s="11">
        <f t="shared" si="3"/>
        <v>0.45833333333333331</v>
      </c>
      <c r="G15" s="13"/>
      <c r="H15" s="15"/>
    </row>
    <row r="16" spans="1:8" ht="12.9" x14ac:dyDescent="0.35">
      <c r="A16" s="26">
        <f t="shared" si="2"/>
        <v>4.3999999999999986</v>
      </c>
      <c r="B16" s="12" t="s">
        <v>195</v>
      </c>
      <c r="C16" s="13" t="s">
        <v>127</v>
      </c>
      <c r="D16" s="8">
        <v>30</v>
      </c>
      <c r="E16" s="11">
        <f t="shared" si="3"/>
        <v>0.47916666666666663</v>
      </c>
      <c r="G16" s="13"/>
      <c r="H16" s="15"/>
    </row>
    <row r="17" spans="1:8" ht="12.9" x14ac:dyDescent="0.35">
      <c r="A17" s="26">
        <f t="shared" si="2"/>
        <v>4.4999999999999982</v>
      </c>
      <c r="B17" s="12" t="s">
        <v>195</v>
      </c>
      <c r="C17" s="13" t="s">
        <v>127</v>
      </c>
      <c r="D17" s="8">
        <v>30</v>
      </c>
      <c r="E17" s="11">
        <f t="shared" si="3"/>
        <v>0.49999999999999994</v>
      </c>
      <c r="G17" s="13"/>
      <c r="H17" s="15"/>
    </row>
    <row r="18" spans="1:8" ht="12.9" x14ac:dyDescent="0.35">
      <c r="A18" s="26">
        <f t="shared" si="2"/>
        <v>4.5999999999999979</v>
      </c>
      <c r="B18" s="12" t="s">
        <v>2</v>
      </c>
      <c r="C18" s="13"/>
      <c r="D18" s="8">
        <v>0</v>
      </c>
      <c r="E18" s="11">
        <f t="shared" si="3"/>
        <v>0.52083333333333326</v>
      </c>
      <c r="G18" s="13"/>
      <c r="H18" s="15"/>
    </row>
    <row r="19" spans="1:8" ht="12.9" x14ac:dyDescent="0.35">
      <c r="A19" s="1"/>
      <c r="B19" s="12"/>
      <c r="C19" s="13"/>
      <c r="D19" s="8"/>
      <c r="E19" s="11"/>
    </row>
    <row r="20" spans="1:8" customFormat="1" ht="12.9" x14ac:dyDescent="0.35">
      <c r="A20" s="8">
        <f>Summary!A$10</f>
        <v>5</v>
      </c>
      <c r="B20" s="1" t="str">
        <f>Summary!B$10</f>
        <v>Tuesday 12-Sept PM2: Comment Resolution (breakouts)</v>
      </c>
      <c r="C20" s="7"/>
      <c r="D20" s="7"/>
      <c r="E20" s="11">
        <f>Summary!$C$10</f>
        <v>0.66666666666666663</v>
      </c>
      <c r="G20" s="13"/>
    </row>
    <row r="21" spans="1:8" ht="12.9" x14ac:dyDescent="0.35">
      <c r="A21" s="1">
        <f>A20+0.1</f>
        <v>5.0999999999999996</v>
      </c>
      <c r="B21" s="28" t="s">
        <v>63</v>
      </c>
      <c r="C21" s="13" t="s">
        <v>4</v>
      </c>
      <c r="D21" s="8">
        <v>0</v>
      </c>
      <c r="E21" s="11">
        <f t="shared" ref="E21:E26" si="4">E20+TIME(0,D20,0)</f>
        <v>0.66666666666666663</v>
      </c>
      <c r="G21" s="13"/>
    </row>
    <row r="22" spans="1:8" ht="12.9" x14ac:dyDescent="0.35">
      <c r="A22" s="1">
        <f>A21+0.1</f>
        <v>5.1999999999999993</v>
      </c>
      <c r="B22" s="12" t="s">
        <v>190</v>
      </c>
      <c r="C22" s="13" t="s">
        <v>1</v>
      </c>
      <c r="D22" s="8">
        <v>30</v>
      </c>
      <c r="E22" s="11">
        <f t="shared" si="4"/>
        <v>0.66666666666666663</v>
      </c>
      <c r="G22" s="13"/>
      <c r="H22" s="15"/>
    </row>
    <row r="23" spans="1:8" ht="12.9" x14ac:dyDescent="0.35">
      <c r="A23" s="1">
        <f>A22+0.1</f>
        <v>5.2999999999999989</v>
      </c>
      <c r="B23" s="12" t="s">
        <v>190</v>
      </c>
      <c r="C23" s="13" t="s">
        <v>1</v>
      </c>
      <c r="D23" s="8">
        <v>30</v>
      </c>
      <c r="E23" s="11">
        <f t="shared" si="4"/>
        <v>0.6875</v>
      </c>
      <c r="G23" s="13"/>
      <c r="H23" s="15"/>
    </row>
    <row r="24" spans="1:8" ht="12.9" x14ac:dyDescent="0.35">
      <c r="A24" s="1">
        <f>A23+0.1</f>
        <v>5.3999999999999986</v>
      </c>
      <c r="B24" s="12" t="s">
        <v>190</v>
      </c>
      <c r="C24" s="13" t="s">
        <v>1</v>
      </c>
      <c r="D24" s="8">
        <v>30</v>
      </c>
      <c r="E24" s="11">
        <f t="shared" si="4"/>
        <v>0.70833333333333337</v>
      </c>
      <c r="G24" s="13"/>
      <c r="H24" s="15"/>
    </row>
    <row r="25" spans="1:8" ht="12.9" x14ac:dyDescent="0.35">
      <c r="A25" s="1">
        <f>A24+0.1</f>
        <v>5.4999999999999982</v>
      </c>
      <c r="B25" s="12" t="s">
        <v>190</v>
      </c>
      <c r="C25" s="13" t="s">
        <v>1</v>
      </c>
      <c r="D25" s="8">
        <v>30</v>
      </c>
      <c r="E25" s="11">
        <f t="shared" si="4"/>
        <v>0.72916666666666674</v>
      </c>
      <c r="G25" s="13"/>
      <c r="H25" s="15"/>
    </row>
    <row r="26" spans="1:8" ht="12.9" x14ac:dyDescent="0.35">
      <c r="A26" s="1">
        <f>A24+0.1</f>
        <v>5.4999999999999982</v>
      </c>
      <c r="B26" s="12" t="s">
        <v>2</v>
      </c>
      <c r="C26" s="13"/>
      <c r="D26" s="8">
        <v>0</v>
      </c>
      <c r="E26" s="11">
        <f t="shared" si="4"/>
        <v>0.75000000000000011</v>
      </c>
      <c r="G26" s="13"/>
      <c r="H26" s="15"/>
    </row>
    <row r="27" spans="1:8" customFormat="1" ht="12.9" x14ac:dyDescent="0.35">
      <c r="A27" s="7"/>
      <c r="B27" s="12"/>
      <c r="C27" s="13"/>
      <c r="D27" s="7"/>
      <c r="E27" s="11"/>
      <c r="G27" s="13"/>
    </row>
    <row r="28" spans="1:8" ht="12.9" x14ac:dyDescent="0.35">
      <c r="B28" s="15"/>
      <c r="D28" s="8"/>
    </row>
    <row r="29" spans="1:8" ht="12.9" x14ac:dyDescent="0.35">
      <c r="D29" s="8"/>
    </row>
    <row r="30" spans="1:8" ht="12.9" x14ac:dyDescent="0.35">
      <c r="D30" s="8"/>
    </row>
    <row r="31" spans="1:8" ht="12.9" x14ac:dyDescent="0.35">
      <c r="D31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10" zoomScaleNormal="110" workbookViewId="0">
      <pane ySplit="2" topLeftCell="A3" activePane="bottomLeft" state="frozen"/>
      <selection pane="bottomLeft" activeCell="B8" sqref="B8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September 2023 802 Wireless Interim</v>
      </c>
    </row>
    <row r="2" spans="1:8" ht="15" x14ac:dyDescent="0.3">
      <c r="B2" s="3"/>
      <c r="E2" s="23" t="str">
        <f>Summary!$C$5</f>
        <v>CET</v>
      </c>
      <c r="G2" s="7" t="s">
        <v>64</v>
      </c>
      <c r="H2" s="7" t="s">
        <v>84</v>
      </c>
    </row>
    <row r="3" spans="1:8" customFormat="1" ht="12.9" x14ac:dyDescent="0.35">
      <c r="A3" s="7"/>
      <c r="B3" s="18" t="s">
        <v>10</v>
      </c>
      <c r="C3" s="7"/>
      <c r="D3" s="7"/>
      <c r="E3" s="11"/>
    </row>
    <row r="5" spans="1:8" ht="12.9" x14ac:dyDescent="0.35">
      <c r="A5" s="8">
        <f>Summary!A$11</f>
        <v>6</v>
      </c>
      <c r="B5" s="1" t="str">
        <f>Summary!B$11</f>
        <v>Wednesday 13-Sep PM1: Comment Resolution (group)</v>
      </c>
      <c r="C5" s="13"/>
      <c r="D5" s="8"/>
      <c r="E5" s="14">
        <f>Summary!C$11</f>
        <v>0.5625</v>
      </c>
    </row>
    <row r="6" spans="1:8" ht="12.9" x14ac:dyDescent="0.35">
      <c r="A6" s="8">
        <f t="shared" ref="A6:A11" si="0">A5+0.1</f>
        <v>6.1</v>
      </c>
      <c r="B6" s="28" t="s">
        <v>63</v>
      </c>
      <c r="C6" s="13" t="s">
        <v>4</v>
      </c>
      <c r="D6" s="8">
        <v>0</v>
      </c>
      <c r="E6" s="11">
        <f t="shared" ref="E6:E11" si="1">E5+TIME(0,D5,0)</f>
        <v>0.5625</v>
      </c>
    </row>
    <row r="7" spans="1:8" ht="12.9" x14ac:dyDescent="0.35">
      <c r="A7" s="8">
        <f t="shared" si="0"/>
        <v>6.1999999999999993</v>
      </c>
      <c r="B7" s="12" t="s">
        <v>194</v>
      </c>
      <c r="C7" s="13" t="s">
        <v>127</v>
      </c>
      <c r="D7" s="8">
        <v>30</v>
      </c>
      <c r="E7" s="11">
        <f t="shared" si="1"/>
        <v>0.5625</v>
      </c>
    </row>
    <row r="8" spans="1:8" ht="12.9" x14ac:dyDescent="0.35">
      <c r="A8" s="8">
        <f t="shared" si="0"/>
        <v>6.2999999999999989</v>
      </c>
      <c r="B8" s="12" t="s">
        <v>195</v>
      </c>
      <c r="C8" s="13" t="s">
        <v>127</v>
      </c>
      <c r="D8" s="8">
        <v>30</v>
      </c>
      <c r="E8" s="11">
        <f t="shared" si="1"/>
        <v>0.58333333333333337</v>
      </c>
    </row>
    <row r="9" spans="1:8" ht="12.9" x14ac:dyDescent="0.35">
      <c r="A9" s="8">
        <f t="shared" si="0"/>
        <v>6.3999999999999986</v>
      </c>
      <c r="B9" s="12" t="s">
        <v>195</v>
      </c>
      <c r="C9" s="13" t="s">
        <v>127</v>
      </c>
      <c r="D9" s="8">
        <v>30</v>
      </c>
      <c r="E9" s="11">
        <f t="shared" si="1"/>
        <v>0.60416666666666674</v>
      </c>
    </row>
    <row r="10" spans="1:8" ht="12.9" x14ac:dyDescent="0.35">
      <c r="A10" s="8">
        <f t="shared" si="0"/>
        <v>6.4999999999999982</v>
      </c>
      <c r="B10" s="12" t="s">
        <v>195</v>
      </c>
      <c r="C10" s="13" t="s">
        <v>127</v>
      </c>
      <c r="D10" s="29">
        <v>30</v>
      </c>
      <c r="E10" s="11">
        <f t="shared" si="1"/>
        <v>0.62500000000000011</v>
      </c>
    </row>
    <row r="11" spans="1:8" ht="12.9" x14ac:dyDescent="0.35">
      <c r="A11" s="8">
        <f t="shared" si="0"/>
        <v>6.5999999999999979</v>
      </c>
      <c r="B11" s="12" t="s">
        <v>2</v>
      </c>
      <c r="C11" s="13" t="s">
        <v>4</v>
      </c>
      <c r="D11" s="8">
        <v>0</v>
      </c>
      <c r="E11" s="11">
        <f t="shared" si="1"/>
        <v>0.64583333333333348</v>
      </c>
    </row>
    <row r="12" spans="1:8" customFormat="1" ht="12.9" x14ac:dyDescent="0.35">
      <c r="A12" s="7"/>
      <c r="B12" s="18"/>
      <c r="C12" s="7"/>
      <c r="D12" s="7"/>
      <c r="E12" s="11"/>
      <c r="G12" s="13"/>
    </row>
    <row r="20" spans="1:7" ht="12.9" x14ac:dyDescent="0.35">
      <c r="A20" s="8"/>
      <c r="B20" s="12"/>
      <c r="C20" s="13"/>
      <c r="D20" s="8"/>
    </row>
    <row r="25" spans="1:7" x14ac:dyDescent="0.3">
      <c r="B25" s="15"/>
    </row>
    <row r="26" spans="1:7" x14ac:dyDescent="0.3">
      <c r="B26" s="7" t="s">
        <v>100</v>
      </c>
    </row>
    <row r="27" spans="1:7" x14ac:dyDescent="0.3">
      <c r="B27" s="15"/>
    </row>
    <row r="28" spans="1:7" x14ac:dyDescent="0.3">
      <c r="B28" s="15"/>
    </row>
    <row r="29" spans="1:7" ht="12.9" x14ac:dyDescent="0.35">
      <c r="B29" s="15"/>
      <c r="D29" s="8"/>
      <c r="G29" s="13"/>
    </row>
    <row r="30" spans="1:7" ht="12.9" x14ac:dyDescent="0.35">
      <c r="C30" s="13"/>
    </row>
    <row r="31" spans="1:7" ht="12.9" x14ac:dyDescent="0.35">
      <c r="C31" s="13"/>
    </row>
    <row r="32" spans="1:7" ht="12.9" x14ac:dyDescent="0.35">
      <c r="B32" s="15"/>
      <c r="C32" s="13"/>
    </row>
    <row r="33" spans="1:3" ht="12.9" x14ac:dyDescent="0.35">
      <c r="B33" s="15"/>
      <c r="C33" s="13"/>
    </row>
    <row r="34" spans="1:3" ht="12.9" x14ac:dyDescent="0.35">
      <c r="A34" s="30"/>
      <c r="B34" s="15"/>
      <c r="C34" s="13"/>
    </row>
    <row r="35" spans="1:3" ht="12.9" x14ac:dyDescent="0.35">
      <c r="B35" s="15"/>
      <c r="C35" s="13"/>
    </row>
    <row r="36" spans="1:3" ht="12.9" x14ac:dyDescent="0.35">
      <c r="C36" s="13"/>
    </row>
    <row r="37" spans="1:3" ht="12.9" x14ac:dyDescent="0.35">
      <c r="C37" s="13"/>
    </row>
    <row r="38" spans="1:3" ht="12.9" x14ac:dyDescent="0.35">
      <c r="C38" s="13"/>
    </row>
    <row r="39" spans="1:3" ht="12.9" x14ac:dyDescent="0.35">
      <c r="C39" s="13"/>
    </row>
    <row r="40" spans="1:3" ht="12.9" x14ac:dyDescent="0.35">
      <c r="C40" s="13"/>
    </row>
    <row r="41" spans="1:3" ht="12.9" x14ac:dyDescent="0.35">
      <c r="C41" s="13"/>
    </row>
    <row r="42" spans="1:3" ht="12.9" x14ac:dyDescent="0.35">
      <c r="C42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0"/>
  <sheetViews>
    <sheetView zoomScale="110" zoomScaleNormal="110" workbookViewId="0">
      <pane ySplit="2" topLeftCell="A3" activePane="bottomLeft" state="frozen"/>
      <selection pane="bottomLeft" activeCell="B8" sqref="B8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September 2023 802 Wireless Interim</v>
      </c>
    </row>
    <row r="2" spans="1:8" ht="15" x14ac:dyDescent="0.35">
      <c r="B2" s="4"/>
      <c r="E2" s="23" t="str">
        <f>Summary!$C$5</f>
        <v>CET</v>
      </c>
      <c r="G2" s="7" t="s">
        <v>64</v>
      </c>
      <c r="H2" s="7" t="s">
        <v>84</v>
      </c>
    </row>
    <row r="3" spans="1:8" ht="15" x14ac:dyDescent="0.35">
      <c r="B3" s="4" t="s">
        <v>10</v>
      </c>
      <c r="E3" s="23"/>
      <c r="G3" s="7" t="s">
        <v>64</v>
      </c>
      <c r="H3" s="7" t="s">
        <v>84</v>
      </c>
    </row>
    <row r="4" spans="1:8" customFormat="1" ht="12.9" x14ac:dyDescent="0.35">
      <c r="A4" s="8">
        <f>Summary!A$11</f>
        <v>6</v>
      </c>
      <c r="B4" s="1" t="str">
        <f>Summary!B$12</f>
        <v>Thursday 14-Sept AM1: Status, review and comment resolution (group and breakout)</v>
      </c>
      <c r="C4" s="7"/>
      <c r="D4" s="7"/>
      <c r="E4" s="11">
        <f>Summary!$C$12</f>
        <v>0.4375</v>
      </c>
      <c r="G4" s="13"/>
    </row>
    <row r="5" spans="1:8" customFormat="1" ht="12.9" x14ac:dyDescent="0.35">
      <c r="A5" s="8">
        <f>A4+0.1</f>
        <v>6.1</v>
      </c>
      <c r="B5" s="28" t="s">
        <v>63</v>
      </c>
      <c r="C5" s="13" t="s">
        <v>4</v>
      </c>
      <c r="D5" s="8">
        <v>0</v>
      </c>
      <c r="E5" s="11">
        <f t="shared" ref="E5:E10" si="0">E4+TIME(0,D4,0)</f>
        <v>0.4375</v>
      </c>
      <c r="G5" s="13"/>
    </row>
    <row r="6" spans="1:8" customFormat="1" ht="12.9" x14ac:dyDescent="0.35">
      <c r="A6" s="8">
        <f>A5+0.1</f>
        <v>6.1999999999999993</v>
      </c>
      <c r="B6" s="12" t="s">
        <v>196</v>
      </c>
      <c r="C6" s="13" t="s">
        <v>1</v>
      </c>
      <c r="D6" s="8">
        <v>15</v>
      </c>
      <c r="E6" s="11">
        <f t="shared" si="0"/>
        <v>0.4375</v>
      </c>
      <c r="G6" s="13"/>
      <c r="H6" s="7"/>
    </row>
    <row r="7" spans="1:8" customFormat="1" ht="12.9" x14ac:dyDescent="0.35">
      <c r="A7" s="8">
        <f>A6+0.1</f>
        <v>6.2999999999999989</v>
      </c>
      <c r="B7" s="12" t="s">
        <v>206</v>
      </c>
      <c r="C7" s="13" t="s">
        <v>1</v>
      </c>
      <c r="D7" s="8">
        <v>45</v>
      </c>
      <c r="E7" s="11">
        <f t="shared" si="0"/>
        <v>0.44791666666666669</v>
      </c>
      <c r="G7" s="13"/>
      <c r="H7" s="15"/>
    </row>
    <row r="8" spans="1:8" ht="12.9" x14ac:dyDescent="0.35">
      <c r="A8" s="8">
        <f>A7+0.1</f>
        <v>6.3999999999999986</v>
      </c>
      <c r="B8" s="12" t="s">
        <v>197</v>
      </c>
      <c r="C8" s="13" t="s">
        <v>1</v>
      </c>
      <c r="D8" s="8">
        <v>30</v>
      </c>
      <c r="E8" s="11">
        <f t="shared" si="0"/>
        <v>0.47916666666666669</v>
      </c>
      <c r="G8" s="13"/>
      <c r="H8" s="15"/>
    </row>
    <row r="9" spans="1:8" ht="12.9" x14ac:dyDescent="0.35">
      <c r="A9" s="8">
        <f>A8+0.1</f>
        <v>6.4999999999999982</v>
      </c>
      <c r="B9" s="12" t="s">
        <v>198</v>
      </c>
      <c r="C9" s="13" t="s">
        <v>199</v>
      </c>
      <c r="D9" s="8">
        <v>30</v>
      </c>
      <c r="E9" s="11">
        <f t="shared" si="0"/>
        <v>0.5</v>
      </c>
      <c r="G9" s="13"/>
      <c r="H9" s="15"/>
    </row>
    <row r="10" spans="1:8" ht="12.9" x14ac:dyDescent="0.35">
      <c r="A10" s="8">
        <f>A8+0.1</f>
        <v>6.4999999999999982</v>
      </c>
      <c r="B10" s="12" t="s">
        <v>2</v>
      </c>
      <c r="C10" s="13"/>
      <c r="D10" s="8">
        <v>0</v>
      </c>
      <c r="E10" s="11">
        <f t="shared" si="0"/>
        <v>0.52083333333333337</v>
      </c>
      <c r="G10" s="13"/>
    </row>
    <row r="11" spans="1:8" ht="15" x14ac:dyDescent="0.35">
      <c r="B11" s="4"/>
      <c r="E11" s="23"/>
    </row>
    <row r="12" spans="1:8" ht="12.9" x14ac:dyDescent="0.35">
      <c r="A12" s="8"/>
      <c r="D12" s="29"/>
      <c r="E12" s="11"/>
      <c r="G12" s="13"/>
      <c r="H12" s="15"/>
    </row>
    <row r="13" spans="1:8" ht="12.9" x14ac:dyDescent="0.35">
      <c r="A13" s="8">
        <f>Summary!A$13</f>
        <v>8</v>
      </c>
      <c r="B13" s="1" t="str">
        <f>Summary!B$13</f>
        <v xml:space="preserve">Thursday 14-Sept PM1: Technical Presentations, TG closing </v>
      </c>
      <c r="C13" s="13"/>
      <c r="D13" s="8"/>
      <c r="E13" s="14">
        <f>Summary!$C$13</f>
        <v>0.5625</v>
      </c>
      <c r="G13" s="13"/>
    </row>
    <row r="14" spans="1:8" ht="12.9" x14ac:dyDescent="0.35">
      <c r="A14" s="8">
        <f t="shared" ref="A14:A20" si="1">A13+0.1</f>
        <v>8.1</v>
      </c>
      <c r="B14" s="19" t="s">
        <v>63</v>
      </c>
      <c r="C14" s="20" t="s">
        <v>4</v>
      </c>
      <c r="D14" s="21">
        <v>0</v>
      </c>
      <c r="E14" s="11">
        <f t="shared" ref="E14:E19" si="2">E13+TIME(0,D13,0)</f>
        <v>0.5625</v>
      </c>
      <c r="G14" s="13"/>
    </row>
    <row r="15" spans="1:8" ht="12.9" x14ac:dyDescent="0.35">
      <c r="A15" s="8">
        <f t="shared" si="1"/>
        <v>8.1999999999999993</v>
      </c>
      <c r="B15" s="12" t="s">
        <v>126</v>
      </c>
      <c r="C15" s="13" t="s">
        <v>127</v>
      </c>
      <c r="D15" s="21">
        <v>30</v>
      </c>
      <c r="E15" s="11">
        <f t="shared" si="2"/>
        <v>0.5625</v>
      </c>
      <c r="G15" s="13"/>
      <c r="H15" s="15"/>
    </row>
    <row r="16" spans="1:8" ht="12.9" x14ac:dyDescent="0.35">
      <c r="A16" s="8">
        <f t="shared" si="1"/>
        <v>8.2999999999999989</v>
      </c>
      <c r="B16" s="12" t="s">
        <v>108</v>
      </c>
      <c r="C16" s="13" t="s">
        <v>1</v>
      </c>
      <c r="D16" s="21">
        <v>30</v>
      </c>
      <c r="E16" s="11">
        <f t="shared" si="2"/>
        <v>0.58333333333333337</v>
      </c>
      <c r="G16" s="13"/>
      <c r="H16" s="15"/>
    </row>
    <row r="17" spans="1:8" ht="12.9" x14ac:dyDescent="0.35">
      <c r="A17" s="8">
        <f t="shared" si="1"/>
        <v>8.3999999999999986</v>
      </c>
      <c r="B17" s="12" t="s">
        <v>25</v>
      </c>
      <c r="C17" s="13" t="s">
        <v>26</v>
      </c>
      <c r="D17" s="21">
        <v>30</v>
      </c>
      <c r="E17" s="11">
        <f t="shared" si="2"/>
        <v>0.60416666666666674</v>
      </c>
      <c r="G17" s="13"/>
    </row>
    <row r="18" spans="1:8" ht="12.9" x14ac:dyDescent="0.35">
      <c r="A18" s="8">
        <f t="shared" si="1"/>
        <v>8.4999999999999982</v>
      </c>
      <c r="B18" s="12" t="s">
        <v>27</v>
      </c>
      <c r="C18" s="13" t="s">
        <v>1</v>
      </c>
      <c r="D18" s="8">
        <v>15</v>
      </c>
      <c r="E18" s="11">
        <f t="shared" si="2"/>
        <v>0.62500000000000011</v>
      </c>
      <c r="G18" s="13"/>
    </row>
    <row r="19" spans="1:8" ht="12.9" x14ac:dyDescent="0.35">
      <c r="A19" s="8">
        <f t="shared" si="1"/>
        <v>8.5999999999999979</v>
      </c>
      <c r="B19" s="12" t="s">
        <v>11</v>
      </c>
      <c r="C19" s="20" t="s">
        <v>4</v>
      </c>
      <c r="D19" s="21">
        <v>15</v>
      </c>
      <c r="E19" s="11">
        <f t="shared" si="2"/>
        <v>0.63541666666666674</v>
      </c>
      <c r="G19" s="13"/>
    </row>
    <row r="20" spans="1:8" ht="12.9" x14ac:dyDescent="0.35">
      <c r="A20" s="8">
        <f t="shared" si="1"/>
        <v>8.6999999999999975</v>
      </c>
      <c r="B20" s="22" t="s">
        <v>24</v>
      </c>
      <c r="C20" s="20"/>
      <c r="D20" s="7">
        <v>0</v>
      </c>
      <c r="E20" s="11">
        <f>E19+TIME(0,D19,0)</f>
        <v>0.64583333333333337</v>
      </c>
      <c r="G20" s="13"/>
    </row>
    <row r="21" spans="1:8" ht="12.9" x14ac:dyDescent="0.35">
      <c r="A21" s="8"/>
    </row>
    <row r="22" spans="1:8" ht="12.9" x14ac:dyDescent="0.35">
      <c r="A22" s="8"/>
      <c r="B22" s="27" t="str">
        <f>Summary!B$15</f>
        <v>Thursday 13-Sept PM2: Working Group Closing</v>
      </c>
      <c r="C22" s="13"/>
      <c r="D22" s="8"/>
      <c r="E22" s="31">
        <f>Summary!$C$15</f>
        <v>0.66666666666666663</v>
      </c>
    </row>
    <row r="23" spans="1:8" ht="12.9" x14ac:dyDescent="0.35">
      <c r="A23" s="8"/>
    </row>
    <row r="24" spans="1:8" ht="12.9" x14ac:dyDescent="0.35">
      <c r="A24" s="8"/>
    </row>
    <row r="25" spans="1:8" ht="12.9" x14ac:dyDescent="0.35">
      <c r="G25" s="13"/>
      <c r="H25" s="15"/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  <c r="H39" s="15"/>
    </row>
    <row r="40" spans="7:8" ht="12.9" x14ac:dyDescent="0.35">
      <c r="G40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103</v>
      </c>
      <c r="C1" t="s">
        <v>104</v>
      </c>
      <c r="D1" t="s">
        <v>105</v>
      </c>
      <c r="E1" t="s">
        <v>106</v>
      </c>
      <c r="G1" s="35"/>
      <c r="H1" s="287" t="s">
        <v>114</v>
      </c>
      <c r="I1" s="286"/>
      <c r="J1" s="285" t="s">
        <v>115</v>
      </c>
      <c r="K1" s="286"/>
      <c r="L1" s="285" t="s">
        <v>116</v>
      </c>
      <c r="M1" s="286"/>
      <c r="N1" s="287" t="s">
        <v>117</v>
      </c>
      <c r="O1" s="287"/>
    </row>
    <row r="2" spans="1:15" x14ac:dyDescent="0.3">
      <c r="A2">
        <v>1</v>
      </c>
      <c r="G2" s="35"/>
      <c r="H2" s="36" t="s">
        <v>118</v>
      </c>
      <c r="I2" s="44" t="s">
        <v>129</v>
      </c>
      <c r="J2" s="50" t="s">
        <v>118</v>
      </c>
      <c r="K2" s="44" t="s">
        <v>129</v>
      </c>
      <c r="L2" s="50" t="s">
        <v>118</v>
      </c>
      <c r="M2" s="44" t="s">
        <v>129</v>
      </c>
      <c r="N2" s="36" t="s">
        <v>118</v>
      </c>
      <c r="O2" s="44" t="s">
        <v>129</v>
      </c>
    </row>
    <row r="3" spans="1:15" ht="12.9" customHeight="1" x14ac:dyDescent="0.3">
      <c r="A3">
        <f>A2+1</f>
        <v>2</v>
      </c>
      <c r="G3" s="289" t="s">
        <v>110</v>
      </c>
      <c r="H3" s="63" t="s">
        <v>120</v>
      </c>
      <c r="I3" s="48" t="s">
        <v>120</v>
      </c>
      <c r="J3" s="51" t="s">
        <v>119</v>
      </c>
      <c r="K3" s="45" t="s">
        <v>119</v>
      </c>
      <c r="L3" s="51" t="s">
        <v>119</v>
      </c>
      <c r="M3" s="48" t="s">
        <v>120</v>
      </c>
      <c r="N3" s="63" t="s">
        <v>120</v>
      </c>
      <c r="O3" s="40" t="s">
        <v>120</v>
      </c>
    </row>
    <row r="4" spans="1:15" ht="12.9" customHeight="1" x14ac:dyDescent="0.3">
      <c r="A4">
        <f t="shared" ref="A4:A24" si="0">A3+1</f>
        <v>3</v>
      </c>
      <c r="G4" s="289"/>
      <c r="H4" s="41" t="s">
        <v>120</v>
      </c>
      <c r="I4" s="49" t="s">
        <v>120</v>
      </c>
      <c r="J4" s="52" t="s">
        <v>119</v>
      </c>
      <c r="K4" s="46" t="s">
        <v>119</v>
      </c>
      <c r="L4" s="52" t="s">
        <v>119</v>
      </c>
      <c r="M4" s="49" t="s">
        <v>120</v>
      </c>
      <c r="N4" s="38" t="s">
        <v>119</v>
      </c>
      <c r="O4" s="43" t="s">
        <v>119</v>
      </c>
    </row>
    <row r="5" spans="1:15" ht="12.45" customHeight="1" x14ac:dyDescent="0.3">
      <c r="A5">
        <f t="shared" si="0"/>
        <v>4</v>
      </c>
      <c r="G5" s="288" t="s">
        <v>111</v>
      </c>
      <c r="H5" s="39" t="s">
        <v>119</v>
      </c>
      <c r="I5" s="58" t="s">
        <v>119</v>
      </c>
      <c r="J5" s="53" t="s">
        <v>119</v>
      </c>
      <c r="K5" s="60" t="s">
        <v>119</v>
      </c>
      <c r="L5" s="37" t="s">
        <v>119</v>
      </c>
      <c r="M5" s="60" t="s">
        <v>119</v>
      </c>
      <c r="N5" s="39" t="s">
        <v>119</v>
      </c>
      <c r="O5" s="42" t="s">
        <v>119</v>
      </c>
    </row>
    <row r="6" spans="1:15" ht="12.9" customHeight="1" x14ac:dyDescent="0.3">
      <c r="A6">
        <f t="shared" si="0"/>
        <v>5</v>
      </c>
      <c r="G6" s="289"/>
      <c r="H6" s="39" t="s">
        <v>119</v>
      </c>
      <c r="I6" s="58" t="s">
        <v>119</v>
      </c>
      <c r="J6" s="53" t="s">
        <v>119</v>
      </c>
      <c r="K6" s="46" t="s">
        <v>119</v>
      </c>
      <c r="L6" s="39" t="s">
        <v>119</v>
      </c>
      <c r="M6" s="61" t="s">
        <v>119</v>
      </c>
      <c r="N6" s="39" t="s">
        <v>119</v>
      </c>
      <c r="O6" s="43" t="s">
        <v>119</v>
      </c>
    </row>
    <row r="7" spans="1:15" x14ac:dyDescent="0.3">
      <c r="A7">
        <f t="shared" si="0"/>
        <v>6</v>
      </c>
      <c r="C7" s="34"/>
      <c r="G7" s="289" t="s">
        <v>112</v>
      </c>
      <c r="H7" s="54" t="s">
        <v>120</v>
      </c>
      <c r="I7" s="48" t="s">
        <v>120</v>
      </c>
      <c r="J7" s="51" t="s">
        <v>119</v>
      </c>
      <c r="K7" s="58" t="s">
        <v>119</v>
      </c>
      <c r="L7" s="51" t="s">
        <v>119</v>
      </c>
      <c r="M7" s="48" t="s">
        <v>120</v>
      </c>
      <c r="N7" s="37" t="s">
        <v>119</v>
      </c>
      <c r="O7" s="40" t="s">
        <v>120</v>
      </c>
    </row>
    <row r="8" spans="1:15" x14ac:dyDescent="0.3">
      <c r="A8">
        <f t="shared" si="0"/>
        <v>7</v>
      </c>
      <c r="G8" s="290"/>
      <c r="H8" s="38" t="s">
        <v>119</v>
      </c>
      <c r="I8" s="46" t="s">
        <v>119</v>
      </c>
      <c r="J8" s="52" t="s">
        <v>119</v>
      </c>
      <c r="K8" s="46" t="s">
        <v>119</v>
      </c>
      <c r="L8" s="52" t="s">
        <v>119</v>
      </c>
      <c r="M8" s="47" t="s">
        <v>120</v>
      </c>
      <c r="N8" s="38" t="s">
        <v>119</v>
      </c>
      <c r="O8" s="40" t="s">
        <v>120</v>
      </c>
    </row>
    <row r="9" spans="1:15" ht="12.9" customHeight="1" x14ac:dyDescent="0.3">
      <c r="A9">
        <f>A8+1</f>
        <v>8</v>
      </c>
      <c r="G9" s="289" t="s">
        <v>113</v>
      </c>
      <c r="H9" s="39" t="s">
        <v>119</v>
      </c>
      <c r="I9" s="58" t="s">
        <v>119</v>
      </c>
      <c r="J9" s="54" t="s">
        <v>120</v>
      </c>
      <c r="K9" s="48" t="s">
        <v>120</v>
      </c>
      <c r="L9" s="54" t="s">
        <v>120</v>
      </c>
      <c r="M9" s="48" t="s">
        <v>120</v>
      </c>
      <c r="N9" s="37" t="s">
        <v>119</v>
      </c>
      <c r="O9" s="42" t="s">
        <v>119</v>
      </c>
    </row>
    <row r="10" spans="1:15" ht="12.45" customHeight="1" x14ac:dyDescent="0.3">
      <c r="A10">
        <f t="shared" si="0"/>
        <v>9</v>
      </c>
      <c r="G10" s="289"/>
      <c r="H10" s="59" t="s">
        <v>119</v>
      </c>
      <c r="I10" s="46" t="s">
        <v>119</v>
      </c>
      <c r="J10" s="52" t="s">
        <v>119</v>
      </c>
      <c r="K10" s="46" t="s">
        <v>119</v>
      </c>
      <c r="L10" s="62" t="s">
        <v>120</v>
      </c>
      <c r="M10" s="49" t="s">
        <v>120</v>
      </c>
      <c r="N10" s="38" t="s">
        <v>119</v>
      </c>
      <c r="O10" s="43" t="s">
        <v>119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107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93FD-BF19-4033-ADC1-4AEB6226C5E3}">
  <dimension ref="A1:E17"/>
  <sheetViews>
    <sheetView workbookViewId="0">
      <selection activeCell="A19" sqref="A19"/>
    </sheetView>
  </sheetViews>
  <sheetFormatPr defaultRowHeight="12.45" x14ac:dyDescent="0.3"/>
  <cols>
    <col min="2" max="2" width="45.3828125" customWidth="1"/>
    <col min="3" max="3" width="13.765625" customWidth="1"/>
    <col min="4" max="4" width="35.23046875" customWidth="1"/>
  </cols>
  <sheetData>
    <row r="1" spans="1:5" x14ac:dyDescent="0.3">
      <c r="B1" t="s">
        <v>181</v>
      </c>
      <c r="C1" t="s">
        <v>64</v>
      </c>
      <c r="D1" t="s">
        <v>84</v>
      </c>
      <c r="E1" t="s">
        <v>182</v>
      </c>
    </row>
    <row r="2" spans="1:5" x14ac:dyDescent="0.3">
      <c r="A2">
        <v>1</v>
      </c>
    </row>
    <row r="3" spans="1:5" x14ac:dyDescent="0.3">
      <c r="A3">
        <f>A2+1</f>
        <v>2</v>
      </c>
    </row>
    <row r="4" spans="1:5" x14ac:dyDescent="0.3">
      <c r="A4">
        <f t="shared" ref="A4:A17" si="0">A3+1</f>
        <v>3</v>
      </c>
    </row>
    <row r="5" spans="1:5" x14ac:dyDescent="0.3">
      <c r="A5">
        <f t="shared" si="0"/>
        <v>4</v>
      </c>
    </row>
    <row r="6" spans="1:5" x14ac:dyDescent="0.3">
      <c r="A6">
        <f t="shared" si="0"/>
        <v>5</v>
      </c>
    </row>
    <row r="7" spans="1:5" x14ac:dyDescent="0.3">
      <c r="A7">
        <f t="shared" si="0"/>
        <v>6</v>
      </c>
    </row>
    <row r="8" spans="1:5" x14ac:dyDescent="0.3">
      <c r="A8">
        <f t="shared" si="0"/>
        <v>7</v>
      </c>
    </row>
    <row r="9" spans="1:5" x14ac:dyDescent="0.3">
      <c r="A9">
        <f t="shared" si="0"/>
        <v>8</v>
      </c>
    </row>
    <row r="10" spans="1:5" x14ac:dyDescent="0.3">
      <c r="A10">
        <f t="shared" si="0"/>
        <v>9</v>
      </c>
    </row>
    <row r="11" spans="1:5" x14ac:dyDescent="0.3">
      <c r="A11">
        <f t="shared" si="0"/>
        <v>10</v>
      </c>
    </row>
    <row r="12" spans="1:5" x14ac:dyDescent="0.3">
      <c r="A12">
        <f t="shared" si="0"/>
        <v>11</v>
      </c>
    </row>
    <row r="13" spans="1:5" x14ac:dyDescent="0.3">
      <c r="A13">
        <f t="shared" si="0"/>
        <v>12</v>
      </c>
    </row>
    <row r="14" spans="1:5" x14ac:dyDescent="0.3">
      <c r="A14">
        <f t="shared" si="0"/>
        <v>13</v>
      </c>
    </row>
    <row r="15" spans="1:5" x14ac:dyDescent="0.3">
      <c r="A15">
        <f t="shared" si="0"/>
        <v>14</v>
      </c>
    </row>
    <row r="16" spans="1:5" x14ac:dyDescent="0.3">
      <c r="A16">
        <f t="shared" si="0"/>
        <v>15</v>
      </c>
    </row>
    <row r="17" spans="1:1" x14ac:dyDescent="0.3">
      <c r="A17">
        <f t="shared" si="0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2023-09-05T04:13:57Z</dcterms:modified>
</cp:coreProperties>
</file>