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EEE_Cover" sheetId="1" state="visible" r:id="rId2"/>
    <sheet name="LBxxx_template" sheetId="2" state="visible" r:id="rId3"/>
    <sheet name="Statistics" sheetId="3" state="visible" r:id="rId4"/>
  </sheets>
  <definedNames>
    <definedName function="false" hidden="true" localSheetId="1" name="_xlnm._FilterDatabase" vbProcedure="false">LBxxx_template!$A$2:$P$2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<sst xmlns="http://schemas.openxmlformats.org/spreadsheetml/2006/main" count="54" uniqueCount="53">
  <si>
    <t xml:space="preserve">July 2023</t>
  </si>
  <si>
    <t xml:space="preserve">15-23-0426-00-0mag</t>
  </si>
  <si>
    <t xml:space="preserve">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</si>
  <si>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</si>
  <si>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</si>
  <si>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</si>
  <si>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</si>
  <si>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</si>
  <si>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P802.15.XX</t>
  </si>
  <si>
    <t xml:space="preserve">Date Submitted</t>
  </si>
  <si>
    <t xml:space="preserve">Source</t>
  </si>
  <si>
    <t xml:space="preserve">Tero Kivinen</t>
  </si>
  <si>
    <t xml:space="preserve">Voice: n/a</t>
  </si>
  <si>
    <t xml:space="preserve">Self</t>
  </si>
  <si>
    <t xml:space="preserve">E-mail: kivinen@iki.fi</t>
  </si>
  <si>
    <t xml:space="preserve">Re:</t>
  </si>
  <si>
    <t xml:space="preserve">Abstract</t>
  </si>
  <si>
    <t xml:space="preserve">Consolidated letter ballot comments for IEEE P802.15.XX</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</si>
  <si>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</si>
  <si>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</si>
  <si>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</si>
  <si>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</si>
  <si>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</si>
  <si>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</si>
  <si>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</si>
  <si>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</si>
  <si>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</si>
  <si>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</si>
  <si>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Email (remove this column before posting to mentor)</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</si>
  <si>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</si>
  <si>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</si>
  <si>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</si>
  <si>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</si>
  <si>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</si>
  <si>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</si>
  <si>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</si>
  <si>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</si>
  <si>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</si>
  <si>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</si>
  <si>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</si>
  <si>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</si>
  <si>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</si>
  <si>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Disposition status</t>
  </si>
  <si>
    <t xml:space="preserve">Letter ballot</t>
  </si>
  <si>
    <t xml:space="preserve">Total</t>
  </si>
  <si>
    <t xml:space="preserve">Editorial</t>
  </si>
  <si>
    <t xml:space="preserve">Technical</t>
  </si>
  <si>
    <t xml:space="preserve">General</t>
  </si>
  <si>
    <t xml:space="preserve">Unknown</t>
  </si>
  <si>
    <t xml:space="preserve">Accepted</t>
  </si>
  <si>
    <t xml:space="preserve">Revised</t>
  </si>
  <si>
    <t xml:space="preserve">Rejected</t>
  </si>
  <si>
    <t xml:space="preserve">Unresolved</t>
  </si>
</sst>
</file>

<file path=xl/styles.xml><?xml version="1.0" encoding="utf-8"?>
<styleSheet xmlns="http://schemas.openxmlformats.org/spreadsheetml/2006/main">
  <numFmts count="5">
    <numFmt numFmtId="164" formatCode="General"/>
    <numFmt numFmtId="165" formatCode="@"/>
    <numFmt numFmtId="166" formatCode="dddd&quot;, &quot;mmmm\ dd&quot;, &quot;yyyy"/>
    <numFmt numFmtId="167" formatCode="m/d/yyyy"/>
    <numFmt numFmtId="168" formatCode="General"/>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color rgb="FF0000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false" indent="0" shrinkToFit="false"/>
      <protection locked="true" hidden="false"/>
    </xf>
    <xf numFmtId="165" fontId="4"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2" applyFont="true" applyBorder="true" applyAlignment="true" applyProtection="true">
      <alignment horizontal="left" vertical="top" textRotation="0" wrapText="true" indent="0" shrinkToFit="false"/>
      <protection locked="true" hidden="false"/>
    </xf>
    <xf numFmtId="164" fontId="7" fillId="0" borderId="0" xfId="22" applyFont="true" applyBorder="false" applyAlignment="true" applyProtection="true">
      <alignment horizontal="center" vertical="bottom" textRotation="0" wrapText="false" indent="0" shrinkToFit="false"/>
      <protection locked="true" hidden="false"/>
    </xf>
    <xf numFmtId="164" fontId="8" fillId="0" borderId="1" xfId="22" applyFont="true" applyBorder="true" applyAlignment="true" applyProtection="true">
      <alignment horizontal="general"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4" fontId="7" fillId="0" borderId="2" xfId="22" applyFont="true" applyBorder="true" applyAlignment="true" applyProtection="true">
      <alignment horizontal="general" vertical="top" textRotation="0" wrapText="true" indent="0" shrinkToFit="false"/>
      <protection locked="true" hidden="false"/>
    </xf>
    <xf numFmtId="166" fontId="8" fillId="0" borderId="2" xfId="22" applyFont="true" applyBorder="true" applyAlignment="true" applyProtection="true">
      <alignment horizontal="left" vertical="top" textRotation="0" wrapText="true" indent="0" shrinkToFit="false"/>
      <protection locked="true" hidden="false"/>
    </xf>
    <xf numFmtId="164" fontId="8" fillId="0" borderId="0" xfId="22" applyFont="true" applyBorder="fals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8" fillId="0" borderId="3" xfId="22" applyFont="true" applyBorder="true" applyAlignment="true" applyProtection="true">
      <alignment horizontal="general" vertical="top" textRotation="0" wrapText="true" indent="0" shrinkToFit="false"/>
      <protection locked="true" hidden="false"/>
    </xf>
    <xf numFmtId="164" fontId="0" fillId="0" borderId="3" xfId="22"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left"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center"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bottom"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68" fontId="14" fillId="0" borderId="4" xfId="0" applyFont="true" applyBorder="true" applyAlignment="true" applyProtection="true">
      <alignment horizontal="center" vertical="bottom" textRotation="0" wrapText="false" indent="0" shrinkToFit="false"/>
      <protection locked="true" hidden="false"/>
    </xf>
    <xf numFmtId="164" fontId="14" fillId="4" borderId="4" xfId="0" applyFont="true" applyBorder="true" applyAlignment="true" applyProtection="true">
      <alignment horizontal="general" vertical="bottom" textRotation="0" wrapText="false" indent="0" shrinkToFit="false"/>
      <protection locked="true" hidden="false"/>
    </xf>
    <xf numFmtId="168" fontId="14" fillId="4" borderId="4" xfId="0" applyFont="true" applyBorder="tru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xfId="21"/>
    <cellStyle name="Normal 2" xfId="22"/>
    <cellStyle name="*unknown*" xfId="20" builtinId="8"/>
  </cellStyles>
  <dxfs count="6">
    <dxf>
      <fill>
        <patternFill patternType="solid">
          <fgColor rgb="00FFFFFF"/>
        </patternFill>
      </fill>
    </dxf>
    <dxf>
      <fill>
        <patternFill patternType="solid">
          <fgColor rgb="FFFF3333"/>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217800</xdr:colOff>
      <xdr:row>22</xdr:row>
      <xdr:rowOff>130680</xdr:rowOff>
    </xdr:to>
    <xdr:sp>
      <xdr:nvSpPr>
        <xdr:cNvPr id="0" name="Text Frame 1"/>
        <xdr:cNvSpPr/>
      </xdr:nvSpPr>
      <xdr:spPr>
        <a:xfrm>
          <a:off x="372600" y="2873880"/>
          <a:ext cx="2059560" cy="131652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D14" activeCellId="0" sqref="D14"/>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t="s">
        <v>2</v>
      </c>
    </row>
    <row r="2" customFormat="false" ht="19.7" hidden="false" customHeight="false" outlineLevel="0" collapsed="false">
      <c r="F2" s="5"/>
    </row>
    <row r="3" customFormat="false" ht="17.35" hidden="false" customHeight="false" outlineLevel="0" collapsed="false">
      <c r="C3" s="6" t="s">
        <v>3</v>
      </c>
      <c r="F3" s="5"/>
    </row>
    <row r="4" customFormat="false" ht="17.35" hidden="false" customHeight="false" outlineLevel="0" collapsed="false">
      <c r="C4" s="6" t="s">
        <v>4</v>
      </c>
      <c r="F4" s="5"/>
    </row>
    <row r="5" customFormat="false" ht="17.35" hidden="false" customHeight="false" outlineLevel="0" collapsed="false">
      <c r="B5" s="6"/>
      <c r="F5" s="5"/>
    </row>
    <row r="6" customFormat="false" ht="14.25" hidden="false" customHeight="true" outlineLevel="0" collapsed="false">
      <c r="B6" s="7" t="s">
        <v>5</v>
      </c>
      <c r="C6" s="8" t="s">
        <v>6</v>
      </c>
      <c r="D6" s="8"/>
      <c r="F6" s="5"/>
    </row>
    <row r="7" customFormat="false" ht="17.25" hidden="false" customHeight="true" outlineLevel="0" collapsed="false">
      <c r="B7" s="7" t="s">
        <v>7</v>
      </c>
      <c r="C7" s="9" t="s">
        <v>8</v>
      </c>
      <c r="D7" s="9"/>
      <c r="F7" s="5"/>
    </row>
    <row r="8" customFormat="false" ht="19.7" hidden="false" customHeight="false" outlineLevel="0" collapsed="false">
      <c r="B8" s="7" t="s">
        <v>9</v>
      </c>
      <c r="C8" s="10" t="n">
        <v>45129</v>
      </c>
      <c r="D8" s="10"/>
      <c r="F8" s="5"/>
    </row>
    <row r="9" customFormat="false" ht="14.25" hidden="false" customHeight="true" outlineLevel="0" collapsed="false">
      <c r="B9" s="8" t="s">
        <v>10</v>
      </c>
      <c r="C9" s="7" t="s">
        <v>11</v>
      </c>
      <c r="D9" s="7" t="s">
        <v>12</v>
      </c>
      <c r="F9" s="5"/>
    </row>
    <row r="10" customFormat="false" ht="15" hidden="false" customHeight="false" outlineLevel="0" collapsed="false">
      <c r="B10" s="8"/>
      <c r="C10" s="11" t="s">
        <v>13</v>
      </c>
      <c r="D10" s="11"/>
      <c r="F10" s="5"/>
    </row>
    <row r="11" customFormat="false" ht="15" hidden="false" customHeight="false" outlineLevel="0" collapsed="false">
      <c r="B11" s="8"/>
      <c r="C11" s="11"/>
      <c r="D11" s="12" t="s">
        <v>14</v>
      </c>
      <c r="F11" s="5"/>
    </row>
    <row r="12" customFormat="false" ht="15" hidden="false" customHeight="false" outlineLevel="0" collapsed="false">
      <c r="B12" s="8"/>
      <c r="C12" s="13"/>
      <c r="D12" s="14"/>
      <c r="F12" s="5"/>
    </row>
    <row r="13" customFormat="false" ht="14.25" hidden="false" customHeight="true" outlineLevel="0" collapsed="false">
      <c r="B13" s="8" t="s">
        <v>15</v>
      </c>
      <c r="C13" s="15"/>
      <c r="D13" s="7"/>
      <c r="F13" s="5"/>
    </row>
    <row r="14" customFormat="false" ht="19.7" hidden="false" customHeight="false" outlineLevel="0" collapsed="false">
      <c r="B14" s="8"/>
      <c r="C14" s="16"/>
      <c r="F14" s="5"/>
    </row>
    <row r="15" customFormat="false" ht="14.25" hidden="false" customHeight="true" outlineLevel="0" collapsed="false">
      <c r="B15" s="7" t="s">
        <v>16</v>
      </c>
      <c r="C15" s="8" t="s">
        <v>17</v>
      </c>
      <c r="D15" s="8"/>
      <c r="F15" s="5"/>
    </row>
    <row r="16" s="17" customFormat="true" ht="20.25" hidden="false" customHeight="true" outlineLevel="0" collapsed="false">
      <c r="B16" s="7" t="s">
        <v>18</v>
      </c>
      <c r="C16" s="8" t="s">
        <v>19</v>
      </c>
      <c r="D16" s="8"/>
      <c r="F16" s="5"/>
      <c r="G16" s="18"/>
      <c r="H16" s="18"/>
      <c r="I16" s="18"/>
    </row>
    <row r="17" s="17" customFormat="true" ht="84" hidden="false" customHeight="true" outlineLevel="0" collapsed="false">
      <c r="B17" s="8" t="s">
        <v>20</v>
      </c>
      <c r="C17" s="8" t="s">
        <v>21</v>
      </c>
      <c r="D17" s="8"/>
      <c r="F17" s="5"/>
      <c r="G17" s="18"/>
      <c r="H17" s="18"/>
      <c r="I17" s="18"/>
    </row>
    <row r="18" s="17" customFormat="true" ht="36.75" hidden="false" customHeight="true" outlineLevel="0" collapsed="false">
      <c r="B18" s="13" t="s">
        <v>22</v>
      </c>
      <c r="C18" s="8" t="s">
        <v>23</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14.4"/>
    <col collapsed="false" customWidth="true" hidden="false" outlineLevel="0" max="5" min="5" style="18" width="8.2"/>
    <col collapsed="false" customWidth="true" hidden="false" outlineLevel="0" max="6" min="6" style="18" width="12.85"/>
    <col collapsed="false" customWidth="false" hidden="false" outlineLevel="0" max="7" min="7" style="18" width="8.76"/>
    <col collapsed="false" customWidth="true" hidden="false" outlineLevel="0" max="8" min="8" style="19" width="42.16"/>
    <col collapsed="false" customWidth="true" hidden="false" outlineLevel="0" max="9" min="9" style="19" width="41.64"/>
    <col collapsed="false" customWidth="true" hidden="false" outlineLevel="0" max="10" min="10" style="18" width="11.68"/>
    <col collapsed="false" customWidth="true" hidden="false" outlineLevel="0" max="11" min="11" style="18" width="12.38"/>
    <col collapsed="false" customWidth="true" hidden="false" outlineLevel="0" max="12" min="12" style="18" width="13.35"/>
    <col collapsed="false" customWidth="true" hidden="false" outlineLevel="0" max="13" min="13" style="19" width="31.43"/>
    <col collapsed="false" customWidth="true" hidden="false" outlineLevel="0" max="16" min="14" style="19" width="15.58"/>
  </cols>
  <sheetData>
    <row r="1" s="23" customFormat="true" ht="140.25" hidden="false" customHeight="true" outlineLevel="0" collapsed="false">
      <c r="A1" s="20"/>
      <c r="B1" s="21" t="s">
        <v>24</v>
      </c>
      <c r="C1" s="21"/>
      <c r="D1" s="21"/>
      <c r="E1" s="21"/>
      <c r="F1" s="21"/>
      <c r="G1" s="21"/>
      <c r="H1" s="21"/>
      <c r="I1" s="21"/>
      <c r="J1" s="21"/>
      <c r="K1" s="21"/>
      <c r="L1" s="21"/>
      <c r="M1" s="21"/>
      <c r="N1" s="21"/>
      <c r="O1" s="21"/>
      <c r="P1" s="21"/>
      <c r="Q1" s="22"/>
    </row>
    <row r="2" customFormat="false" ht="68.65" hidden="false" customHeight="false" outlineLevel="0" collapsed="false">
      <c r="A2" s="24" t="s">
        <v>25</v>
      </c>
      <c r="B2" s="24" t="s">
        <v>26</v>
      </c>
      <c r="C2" s="24" t="s">
        <v>27</v>
      </c>
      <c r="D2" s="25" t="s">
        <v>28</v>
      </c>
      <c r="E2" s="24" t="s">
        <v>29</v>
      </c>
      <c r="F2" s="24" t="s">
        <v>30</v>
      </c>
      <c r="G2" s="24" t="s">
        <v>31</v>
      </c>
      <c r="H2" s="26" t="s">
        <v>32</v>
      </c>
      <c r="I2" s="26" t="s">
        <v>33</v>
      </c>
      <c r="J2" s="24" t="s">
        <v>34</v>
      </c>
      <c r="K2" s="27" t="s">
        <v>35</v>
      </c>
      <c r="L2" s="26" t="s">
        <v>36</v>
      </c>
      <c r="M2" s="26" t="s">
        <v>37</v>
      </c>
      <c r="N2" s="26" t="s">
        <v>38</v>
      </c>
      <c r="O2" s="26" t="s">
        <v>39</v>
      </c>
      <c r="P2" s="26" t="s">
        <v>40</v>
      </c>
    </row>
    <row r="3" customFormat="false" ht="12.8" hidden="false" customHeight="false" outlineLevel="0" collapsed="false">
      <c r="A3" s="28" t="s">
        <v>41</v>
      </c>
      <c r="D3" s="29"/>
      <c r="F3" s="30"/>
    </row>
    <row r="4" customFormat="false" ht="12.8" hidden="false" customHeight="false" outlineLevel="0" collapsed="false">
      <c r="A4" s="28"/>
      <c r="D4" s="29"/>
      <c r="F4" s="30"/>
    </row>
    <row r="5" customFormat="false" ht="12.8" hidden="false" customHeight="false" outlineLevel="0" collapsed="false">
      <c r="A5" s="28"/>
      <c r="D5" s="29"/>
      <c r="F5" s="30"/>
    </row>
    <row r="6" customFormat="false" ht="12.75" hidden="false" customHeight="false" outlineLevel="0" collapsed="false">
      <c r="A6" s="28"/>
      <c r="D6" s="29"/>
      <c r="F6" s="31"/>
    </row>
    <row r="7" customFormat="false" ht="12.75" hidden="false" customHeight="false" outlineLevel="0" collapsed="false">
      <c r="A7" s="28"/>
      <c r="D7" s="29"/>
      <c r="F7" s="30"/>
    </row>
    <row r="8" customFormat="false" ht="12.75" hidden="false" customHeight="false" outlineLevel="0" collapsed="false">
      <c r="A8" s="28"/>
      <c r="D8" s="29"/>
      <c r="F8" s="30"/>
    </row>
    <row r="9" customFormat="false" ht="12.75" hidden="false" customHeight="false" outlineLevel="0" collapsed="false">
      <c r="A9" s="28"/>
      <c r="D9" s="29"/>
      <c r="F9" s="30"/>
    </row>
    <row r="10" customFormat="false" ht="12.75" hidden="false" customHeight="false" outlineLevel="0" collapsed="false">
      <c r="A10" s="28"/>
      <c r="D10" s="29"/>
      <c r="F10" s="30"/>
    </row>
    <row r="11" customFormat="false" ht="12.75" hidden="false" customHeight="false" outlineLevel="0" collapsed="false">
      <c r="A11" s="28"/>
      <c r="D11" s="29"/>
      <c r="F11" s="30"/>
    </row>
    <row r="12" customFormat="false" ht="12.75" hidden="false" customHeight="false" outlineLevel="0" collapsed="false">
      <c r="A12" s="28"/>
      <c r="D12" s="29"/>
      <c r="F12" s="30"/>
    </row>
    <row r="13" customFormat="false" ht="12.75" hidden="false" customHeight="false" outlineLevel="0" collapsed="false">
      <c r="A13" s="28"/>
      <c r="D13" s="29"/>
      <c r="F13" s="30"/>
    </row>
    <row r="14" customFormat="false" ht="12.75" hidden="false" customHeight="false" outlineLevel="0" collapsed="false">
      <c r="A14" s="28"/>
      <c r="D14" s="29"/>
      <c r="F14" s="30"/>
    </row>
    <row r="15" customFormat="false" ht="12.75" hidden="false" customHeight="false" outlineLevel="0" collapsed="false">
      <c r="A15" s="28"/>
      <c r="D15" s="29"/>
      <c r="F15" s="30"/>
    </row>
    <row r="16" customFormat="false" ht="12.75" hidden="false" customHeight="false" outlineLevel="0" collapsed="false">
      <c r="A16" s="28"/>
      <c r="D16" s="29"/>
      <c r="F16" s="30"/>
    </row>
    <row r="17" customFormat="false" ht="12.75" hidden="false" customHeight="false" outlineLevel="0" collapsed="false">
      <c r="A17" s="28"/>
      <c r="D17" s="29"/>
      <c r="F17" s="30"/>
    </row>
    <row r="18" customFormat="false" ht="12.75" hidden="false" customHeight="false" outlineLevel="0" collapsed="false">
      <c r="A18" s="28"/>
      <c r="D18" s="29"/>
      <c r="F18" s="30"/>
    </row>
    <row r="19" customFormat="false" ht="12.75" hidden="false" customHeight="false" outlineLevel="0" collapsed="false">
      <c r="A19" s="28"/>
      <c r="D19" s="29"/>
      <c r="F19" s="30"/>
    </row>
    <row r="20" customFormat="false" ht="12.75" hidden="false" customHeight="false" outlineLevel="0" collapsed="false">
      <c r="A20" s="28"/>
      <c r="D20" s="29"/>
      <c r="F20" s="30"/>
      <c r="G20" s="32"/>
    </row>
    <row r="21" customFormat="false" ht="12.75" hidden="false" customHeight="false" outlineLevel="0" collapsed="false">
      <c r="A21" s="28"/>
      <c r="D21" s="29"/>
      <c r="F21" s="30"/>
    </row>
    <row r="22" customFormat="false" ht="12.75" hidden="false" customHeight="false" outlineLevel="0" collapsed="false">
      <c r="A22" s="28"/>
      <c r="D22" s="29"/>
      <c r="F22" s="30"/>
    </row>
    <row r="23" customFormat="false" ht="12.75" hidden="false" customHeight="false" outlineLevel="0" collapsed="false">
      <c r="A23" s="28"/>
      <c r="D23" s="29"/>
      <c r="F23" s="30"/>
    </row>
    <row r="24" customFormat="false" ht="12.75" hidden="false" customHeight="false" outlineLevel="0" collapsed="false">
      <c r="A24" s="28"/>
    </row>
    <row r="25" customFormat="false" ht="12.75" hidden="false" customHeight="false" outlineLevel="0" collapsed="false">
      <c r="A25" s="28"/>
    </row>
    <row r="26" customFormat="false" ht="12.75" hidden="false" customHeight="false" outlineLevel="0" collapsed="false">
      <c r="A26" s="28"/>
    </row>
    <row r="27" customFormat="false" ht="12.75" hidden="false" customHeight="false" outlineLevel="0" collapsed="false">
      <c r="A27" s="28"/>
    </row>
    <row r="28" customFormat="false" ht="12.75" hidden="false" customHeight="false" outlineLevel="0" collapsed="false">
      <c r="A28" s="28"/>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P2"/>
  <mergeCells count="1">
    <mergeCell ref="B1:P1"/>
  </mergeCells>
  <conditionalFormatting sqref="L3:L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M3:M1048576">
    <cfRule type="expression" priority="5" aboveAverage="0" equalAverage="0" bottom="0" percent="0" rank="0" text="" dxfId="5">
      <formula>AND(OR($L3="Revised", $L3="Rejected"),$M3="")</formula>
    </cfRule>
    <cfRule type="expression" priority="6" aboveAverage="0" equalAverage="0" bottom="0" percent="0" rank="0" text="" dxfId="5">
      <formula>AND($L3="Accepted", $M3&lt;&gt;"")</formula>
    </cfRule>
  </conditionalFormatting>
  <conditionalFormatting sqref="A3:A1048576">
    <cfRule type="expression" priority="7" aboveAverage="0" equalAverage="0" bottom="0" percent="0" rank="0" text="" dxfId="2">
      <formula>$L3="Accepted"</formula>
    </cfRule>
    <cfRule type="expression" priority="8" aboveAverage="0" equalAverage="0" bottom="0" percent="0" rank="0" text="" dxfId="4">
      <formula>$L3="Rejected"</formula>
    </cfRule>
    <cfRule type="expression" priority="9" aboveAverage="0" equalAverage="0" bottom="0" percent="0" rank="0" text="" dxfId="3">
      <formula>$L3="Revised"</formula>
    </cfRule>
  </conditionalFormatting>
  <dataValidations count="4">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 allowBlank="true" errorStyle="stop" operator="equal" showDropDown="false" showErrorMessage="true" showInputMessage="false" sqref="L3:L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O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5" activeCellId="0" sqref="B5"/>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s>
  <sheetData>
    <row r="2" customFormat="false" ht="24.45" hidden="false" customHeight="false" outlineLevel="0" collapsed="false">
      <c r="B2" s="33"/>
      <c r="C2" s="33"/>
      <c r="D2" s="34" t="s">
        <v>34</v>
      </c>
      <c r="E2" s="34"/>
      <c r="F2" s="34"/>
      <c r="G2" s="34"/>
      <c r="H2" s="34" t="s">
        <v>42</v>
      </c>
      <c r="I2" s="34"/>
      <c r="J2" s="34"/>
      <c r="K2" s="34"/>
    </row>
    <row r="3" customFormat="false" ht="15" hidden="false" customHeight="false" outlineLevel="0" collapsed="false">
      <c r="B3" s="35" t="s">
        <v>43</v>
      </c>
      <c r="C3" s="36" t="s">
        <v>44</v>
      </c>
      <c r="D3" s="36" t="s">
        <v>45</v>
      </c>
      <c r="E3" s="36" t="s">
        <v>46</v>
      </c>
      <c r="F3" s="36" t="s">
        <v>47</v>
      </c>
      <c r="G3" s="36" t="s">
        <v>48</v>
      </c>
      <c r="H3" s="36" t="s">
        <v>49</v>
      </c>
      <c r="I3" s="36" t="s">
        <v>50</v>
      </c>
      <c r="J3" s="36" t="s">
        <v>51</v>
      </c>
      <c r="K3" s="36" t="s">
        <v>52</v>
      </c>
    </row>
    <row r="4" customFormat="false" ht="15" hidden="false" customHeight="false" outlineLevel="0" collapsed="false">
      <c r="B4" s="37"/>
      <c r="C4" s="38" t="str">
        <f aca="true">IF($B4="","",COUNTIF(INDIRECT(CONCATENATE($B4,"!",IF(INDIRECT(CONCATENATE($B4, "!I", IF(INDIRECT(CONCATENATE($B4, "!A1"))="Comment ID", 1,2)))="Category", "G","H"),IF(INDIRECT(CONCATENATE($B4, "!A1"))="Comment ID", 2,3),":",IF(INDIRECT(CONCATENATE($B4, "!I", IF(INDIRECT(CONCATENATE($B4, "!A1"))="Comment ID", 1,2)))="Category", "G","H"),"99999")), "&lt;&gt;"))</f>
        <v/>
      </c>
      <c r="D4" s="38" t="str">
        <f aca="true">IF($B4="","",COUNTIF(INDIRECT(CONCATENATE($B4,"!",IF(INDIRECT(CONCATENATE($B4, "!I", IF(INDIRECT(CONCATENATE($B4, "!A1"))="Comment ID", 1,2)))="Category", "I","J"),IF(INDIRECT(CONCATENATE($B4, "!A1"))="Comment ID", 2,3),":",IF(INDIRECT(CONCATENATE($B4, "!I", IF(INDIRECT(CONCATENATE($B4, "!A1"))="Comment ID", 1,2)))="Category", "I","J"),"99999")), "Editorial"))</f>
        <v/>
      </c>
      <c r="E4" s="38" t="str">
        <f aca="true">IF($B4="","",COUNTIF(INDIRECT(CONCATENATE($B4,"!",IF(INDIRECT(CONCATENATE($B4, "!I", IF(INDIRECT(CONCATENATE($B4, "!A1"))="Comment ID", 1,2)))="Category", "I","J"),IF(INDIRECT(CONCATENATE($B4, "!A1"))="Comment ID", 2,3),":",IF(INDIRECT(CONCATENATE($B4, "!I", IF(INDIRECT(CONCATENATE($B4, "!A1"))="Comment ID", 1,2)))="Category", "I","J"),"99999")), "Technical"))</f>
        <v/>
      </c>
      <c r="F4" s="38" t="str">
        <f aca="true">IF($B4="","",COUNTIF(INDIRECT(CONCATENATE($B4,"!",IF(INDIRECT(CONCATENATE($B4, "!I", IF(INDIRECT(CONCATENATE($B4, "!A1"))="Comment ID", 1,2)))="Category", "I","J"),IF(INDIRECT(CONCATENATE($B4, "!A1"))="Comment ID", 2,3),":",IF(INDIRECT(CONCATENATE($B4, "!I", IF(INDIRECT(CONCATENATE($B4, "!A1"))="Comment ID", 1,2)))="Category", "I","J"),"99999")), "General"))</f>
        <v/>
      </c>
      <c r="G4" s="38" t="str">
        <f aca="false">IF($B4="","",C4-SUM(D4:F4))</f>
        <v/>
      </c>
      <c r="H4" s="38" t="str">
        <f aca="true">IF($B4="","",COUNTIF(INDIRECT(CONCATENATE($B4,"!",IF(INDIRECT(CONCATENATE($B4, "!I", IF(INDIRECT(CONCATENATE($B4, "!A1"))="Comment ID", 1,2)))="Category", "K","L"),IF(INDIRECT(CONCATENATE($B4, "!A1"))="Comment ID", 2,3),":",IF(INDIRECT(CONCATENATE($B4, "!I", IF(INDIRECT(CONCATENATE($B4, "!A1"))="Comment ID", 1,2)))="Category", "K","L"),"99999")), "Accepted"))</f>
        <v/>
      </c>
      <c r="I4" s="38" t="str">
        <f aca="true">IF($B4="","",COUNTIF(INDIRECT(CONCATENATE($B4,"!",IF(INDIRECT(CONCATENATE($B4, "!I", IF(INDIRECT(CONCATENATE($B4, "!A1"))="Comment ID", 1,2)))="Category", "K","L"),IF(INDIRECT(CONCATENATE($B4, "!A1"))="Comment ID", 2,3),":",IF(INDIRECT(CONCATENATE($B4, "!I", IF(INDIRECT(CONCATENATE($B4, "!A1"))="Comment ID", 1,2)))="Category", "K","L"),"99999")), "Revised"))</f>
        <v/>
      </c>
      <c r="J4" s="38" t="str">
        <f aca="true">IF($B4="","",COUNTIF(INDIRECT(CONCATENATE($B4,"!",IF(INDIRECT(CONCATENATE($B4, "!I", IF(INDIRECT(CONCATENATE($B4, "!A1"))="Comment ID", 1,2)))="Category", "K","L"),IF(INDIRECT(CONCATENATE($B4, "!A1"))="Comment ID", 2,3),":",IF(INDIRECT(CONCATENATE($B4, "!I", IF(INDIRECT(CONCATENATE($B4, "!A1"))="Comment ID", 1,2)))="Category", "K","L"),"99999")), "Rejected"))</f>
        <v/>
      </c>
      <c r="K4" s="38" t="str">
        <f aca="false">IF($B4="","",C4-SUM(H4:J4))</f>
        <v/>
      </c>
      <c r="O4" s="18"/>
    </row>
    <row r="5" customFormat="false" ht="15" hidden="false" customHeight="false" outlineLevel="0" collapsed="false">
      <c r="B5" s="39"/>
      <c r="C5" s="40" t="str">
        <f aca="true">IF($B5="","",COUNTIF(INDIRECT(CONCATENATE($B5,"!",IF(INDIRECT(CONCATENATE($B5, "!I", IF(INDIRECT(CONCATENATE($B5, "!A1"))="Comment ID", 1,2)))="Category", "G","H"),IF(INDIRECT(CONCATENATE($B5, "!A1"))="Comment ID", 2,3),":",IF(INDIRECT(CONCATENATE($B5, "!I", IF(INDIRECT(CONCATENATE($B5, "!A1"))="Comment ID", 1,2)))="Category", "G","H"),"99999")), "&lt;&gt;"))</f>
        <v/>
      </c>
      <c r="D5" s="40" t="str">
        <f aca="true">IF($B5="","",COUNTIF(INDIRECT(CONCATENATE($B5,"!",IF(INDIRECT(CONCATENATE($B5, "!I", IF(INDIRECT(CONCATENATE($B5, "!A1"))="Comment ID", 1,2)))="Category", "I","J"),IF(INDIRECT(CONCATENATE($B5, "!A1"))="Comment ID", 2,3),":",IF(INDIRECT(CONCATENATE($B5, "!I", IF(INDIRECT(CONCATENATE($B5, "!A1"))="Comment ID", 1,2)))="Category", "I","J"),"99999")), "Editorial"))</f>
        <v/>
      </c>
      <c r="E5" s="40" t="str">
        <f aca="true">IF($B5="","",COUNTIF(INDIRECT(CONCATENATE($B5,"!",IF(INDIRECT(CONCATENATE($B5, "!I", IF(INDIRECT(CONCATENATE($B5, "!A1"))="Comment ID", 1,2)))="Category", "I","J"),IF(INDIRECT(CONCATENATE($B5, "!A1"))="Comment ID", 2,3),":",IF(INDIRECT(CONCATENATE($B5, "!I", IF(INDIRECT(CONCATENATE($B5, "!A1"))="Comment ID", 1,2)))="Category", "I","J"),"99999")), "Technical"))</f>
        <v/>
      </c>
      <c r="F5" s="40" t="str">
        <f aca="true">IF($B5="","",COUNTIF(INDIRECT(CONCATENATE($B5,"!",IF(INDIRECT(CONCATENATE($B5, "!I", IF(INDIRECT(CONCATENATE($B5, "!A1"))="Comment ID", 1,2)))="Category", "I","J"),IF(INDIRECT(CONCATENATE($B5, "!A1"))="Comment ID", 2,3),":",IF(INDIRECT(CONCATENATE($B5, "!I", IF(INDIRECT(CONCATENATE($B5, "!A1"))="Comment ID", 1,2)))="Category", "I","J"),"99999")), "General"))</f>
        <v/>
      </c>
      <c r="G5" s="40" t="str">
        <f aca="false">IF($B5="","",C5-SUM(D5:F5))</f>
        <v/>
      </c>
      <c r="H5" s="40" t="str">
        <f aca="true">IF($B5="","",COUNTIF(INDIRECT(CONCATENATE($B5,"!",IF(INDIRECT(CONCATENATE($B5, "!I", IF(INDIRECT(CONCATENATE($B5, "!A1"))="Comment ID", 1,2)))="Category", "K","L"),IF(INDIRECT(CONCATENATE($B5, "!A1"))="Comment ID", 2,3),":",IF(INDIRECT(CONCATENATE($B5, "!I", IF(INDIRECT(CONCATENATE($B5, "!A1"))="Comment ID", 1,2)))="Category", "K","L"),"99999")), "Accepted"))</f>
        <v/>
      </c>
      <c r="I5" s="40" t="str">
        <f aca="true">IF($B5="","",COUNTIF(INDIRECT(CONCATENATE($B5,"!",IF(INDIRECT(CONCATENATE($B5, "!I", IF(INDIRECT(CONCATENATE($B5, "!A1"))="Comment ID", 1,2)))="Category", "K","L"),IF(INDIRECT(CONCATENATE($B5, "!A1"))="Comment ID", 2,3),":",IF(INDIRECT(CONCATENATE($B5, "!I", IF(INDIRECT(CONCATENATE($B5, "!A1"))="Comment ID", 1,2)))="Category", "K","L"),"99999")), "Revised"))</f>
        <v/>
      </c>
      <c r="J5" s="40" t="str">
        <f aca="true">IF($B5="","",COUNTIF(INDIRECT(CONCATENATE($B5,"!",IF(INDIRECT(CONCATENATE($B5, "!I", IF(INDIRECT(CONCATENATE($B5, "!A1"))="Comment ID", 1,2)))="Category", "K","L"),IF(INDIRECT(CONCATENATE($B5, "!A1"))="Comment ID", 2,3),":",IF(INDIRECT(CONCATENATE($B5, "!I", IF(INDIRECT(CONCATENATE($B5, "!A1"))="Comment ID", 1,2)))="Category", "K","L"),"99999")), "Rejected"))</f>
        <v/>
      </c>
      <c r="K5" s="40" t="str">
        <f aca="false">IF($B5="","",C5-SUM(H5:J5))</f>
        <v/>
      </c>
    </row>
    <row r="6" customFormat="false" ht="15" hidden="false" customHeight="false" outlineLevel="0" collapsed="false">
      <c r="B6" s="37"/>
      <c r="C6" s="38" t="str">
        <f aca="true">IF($B6="","",COUNTIF(INDIRECT(CONCATENATE($B6,"!",IF(INDIRECT(CONCATENATE($B6, "!I", IF(INDIRECT(CONCATENATE($B6, "!A1"))="Comment ID", 1,2)))="Category", "G","H"),IF(INDIRECT(CONCATENATE($B6, "!A1"))="Comment ID", 2,3),":",IF(INDIRECT(CONCATENATE($B6, "!I", IF(INDIRECT(CONCATENATE($B6, "!A1"))="Comment ID", 1,2)))="Category", "G","H"),"99999")), "&lt;&gt;"))</f>
        <v/>
      </c>
      <c r="D6" s="38" t="str">
        <f aca="true">IF($B6="","",COUNTIF(INDIRECT(CONCATENATE($B6,"!",IF(INDIRECT(CONCATENATE($B6, "!I", IF(INDIRECT(CONCATENATE($B6, "!A1"))="Comment ID", 1,2)))="Category", "I","J"),IF(INDIRECT(CONCATENATE($B6, "!A1"))="Comment ID", 2,3),":",IF(INDIRECT(CONCATENATE($B6, "!I", IF(INDIRECT(CONCATENATE($B6, "!A1"))="Comment ID", 1,2)))="Category", "I","J"),"99999")), "Editorial"))</f>
        <v/>
      </c>
      <c r="E6" s="38" t="str">
        <f aca="true">IF($B6="","",COUNTIF(INDIRECT(CONCATENATE($B6,"!",IF(INDIRECT(CONCATENATE($B6, "!I", IF(INDIRECT(CONCATENATE($B6, "!A1"))="Comment ID", 1,2)))="Category", "I","J"),IF(INDIRECT(CONCATENATE($B6, "!A1"))="Comment ID", 2,3),":",IF(INDIRECT(CONCATENATE($B6, "!I", IF(INDIRECT(CONCATENATE($B6, "!A1"))="Comment ID", 1,2)))="Category", "I","J"),"99999")), "Technical"))</f>
        <v/>
      </c>
      <c r="F6" s="38" t="str">
        <f aca="true">IF($B6="","",COUNTIF(INDIRECT(CONCATENATE($B6,"!",IF(INDIRECT(CONCATENATE($B6, "!I", IF(INDIRECT(CONCATENATE($B6, "!A1"))="Comment ID", 1,2)))="Category", "I","J"),IF(INDIRECT(CONCATENATE($B6, "!A1"))="Comment ID", 2,3),":",IF(INDIRECT(CONCATENATE($B6, "!I", IF(INDIRECT(CONCATENATE($B6, "!A1"))="Comment ID", 1,2)))="Category", "I","J"),"99999")), "General"))</f>
        <v/>
      </c>
      <c r="G6" s="38" t="str">
        <f aca="false">IF($B6="","",C6-SUM(D6:F6))</f>
        <v/>
      </c>
      <c r="H6" s="38" t="str">
        <f aca="true">IF($B6="","",COUNTIF(INDIRECT(CONCATENATE($B6,"!",IF(INDIRECT(CONCATENATE($B6, "!I", IF(INDIRECT(CONCATENATE($B6, "!A1"))="Comment ID", 1,2)))="Category", "K","L"),IF(INDIRECT(CONCATENATE($B6, "!A1"))="Comment ID", 2,3),":",IF(INDIRECT(CONCATENATE($B6, "!I", IF(INDIRECT(CONCATENATE($B6, "!A1"))="Comment ID", 1,2)))="Category", "K","L"),"99999")), "Accepted"))</f>
        <v/>
      </c>
      <c r="I6" s="38" t="str">
        <f aca="true">IF($B6="","",COUNTIF(INDIRECT(CONCATENATE($B6,"!",IF(INDIRECT(CONCATENATE($B6, "!I", IF(INDIRECT(CONCATENATE($B6, "!A1"))="Comment ID", 1,2)))="Category", "K","L"),IF(INDIRECT(CONCATENATE($B6, "!A1"))="Comment ID", 2,3),":",IF(INDIRECT(CONCATENATE($B6, "!I", IF(INDIRECT(CONCATENATE($B6, "!A1"))="Comment ID", 1,2)))="Category", "K","L"),"99999")), "Revised"))</f>
        <v/>
      </c>
      <c r="J6" s="38" t="str">
        <f aca="true">IF($B6="","",COUNTIF(INDIRECT(CONCATENATE($B6,"!",IF(INDIRECT(CONCATENATE($B6, "!I", IF(INDIRECT(CONCATENATE($B6, "!A1"))="Comment ID", 1,2)))="Category", "K","L"),IF(INDIRECT(CONCATENATE($B6, "!A1"))="Comment ID", 2,3),":",IF(INDIRECT(CONCATENATE($B6, "!I", IF(INDIRECT(CONCATENATE($B6, "!A1"))="Comment ID", 1,2)))="Category", "K","L"),"99999")), "Rejected"))</f>
        <v/>
      </c>
      <c r="K6" s="38" t="str">
        <f aca="false">IF($B6="","",C6-SUM(H6:J6))</f>
        <v/>
      </c>
    </row>
    <row r="7" customFormat="false" ht="15" hidden="false" customHeight="false" outlineLevel="0" collapsed="false">
      <c r="B7" s="39"/>
      <c r="C7" s="40" t="str">
        <f aca="true">IF($B7="","",COUNTIF(INDIRECT(CONCATENATE($B7,"!",IF(INDIRECT(CONCATENATE($B7, "!I", IF(INDIRECT(CONCATENATE($B7, "!A1"))="Comment ID", 1,2)))="Category", "G","H"),IF(INDIRECT(CONCATENATE($B7, "!A1"))="Comment ID", 2,3),":",IF(INDIRECT(CONCATENATE($B7, "!I", IF(INDIRECT(CONCATENATE($B7, "!A1"))="Comment ID", 1,2)))="Category", "G","H"),"99999")), "&lt;&gt;"))</f>
        <v/>
      </c>
      <c r="D7" s="40" t="str">
        <f aca="true">IF($B7="","",COUNTIF(INDIRECT(CONCATENATE($B7,"!",IF(INDIRECT(CONCATENATE($B7, "!I", IF(INDIRECT(CONCATENATE($B7, "!A1"))="Comment ID", 1,2)))="Category", "I","J"),IF(INDIRECT(CONCATENATE($B7, "!A1"))="Comment ID", 2,3),":",IF(INDIRECT(CONCATENATE($B7, "!I", IF(INDIRECT(CONCATENATE($B7, "!A1"))="Comment ID", 1,2)))="Category", "I","J"),"99999")), "Editorial"))</f>
        <v/>
      </c>
      <c r="E7" s="40" t="str">
        <f aca="true">IF($B7="","",COUNTIF(INDIRECT(CONCATENATE($B7,"!",IF(INDIRECT(CONCATENATE($B7, "!I", IF(INDIRECT(CONCATENATE($B7, "!A1"))="Comment ID", 1,2)))="Category", "I","J"),IF(INDIRECT(CONCATENATE($B7, "!A1"))="Comment ID", 2,3),":",IF(INDIRECT(CONCATENATE($B7, "!I", IF(INDIRECT(CONCATENATE($B7, "!A1"))="Comment ID", 1,2)))="Category", "I","J"),"99999")), "Technical"))</f>
        <v/>
      </c>
      <c r="F7" s="40" t="str">
        <f aca="true">IF($B7="","",COUNTIF(INDIRECT(CONCATENATE($B7,"!",IF(INDIRECT(CONCATENATE($B7, "!I", IF(INDIRECT(CONCATENATE($B7, "!A1"))="Comment ID", 1,2)))="Category", "I","J"),IF(INDIRECT(CONCATENATE($B7, "!A1"))="Comment ID", 2,3),":",IF(INDIRECT(CONCATENATE($B7, "!I", IF(INDIRECT(CONCATENATE($B7, "!A1"))="Comment ID", 1,2)))="Category", "I","J"),"99999")), "General"))</f>
        <v/>
      </c>
      <c r="G7" s="40" t="str">
        <f aca="false">IF($B7="","",C7-SUM(D7:F7))</f>
        <v/>
      </c>
      <c r="H7" s="40" t="str">
        <f aca="true">IF($B7="","",COUNTIF(INDIRECT(CONCATENATE($B7,"!",IF(INDIRECT(CONCATENATE($B7, "!I", IF(INDIRECT(CONCATENATE($B7, "!A1"))="Comment ID", 1,2)))="Category", "K","L"),IF(INDIRECT(CONCATENATE($B7, "!A1"))="Comment ID", 2,3),":",IF(INDIRECT(CONCATENATE($B7, "!I", IF(INDIRECT(CONCATENATE($B7, "!A1"))="Comment ID", 1,2)))="Category", "K","L"),"99999")), "Accepted"))</f>
        <v/>
      </c>
      <c r="I7" s="40" t="str">
        <f aca="true">IF($B7="","",COUNTIF(INDIRECT(CONCATENATE($B7,"!",IF(INDIRECT(CONCATENATE($B7, "!I", IF(INDIRECT(CONCATENATE($B7, "!A1"))="Comment ID", 1,2)))="Category", "K","L"),IF(INDIRECT(CONCATENATE($B7, "!A1"))="Comment ID", 2,3),":",IF(INDIRECT(CONCATENATE($B7, "!I", IF(INDIRECT(CONCATENATE($B7, "!A1"))="Comment ID", 1,2)))="Category", "K","L"),"99999")), "Revised"))</f>
        <v/>
      </c>
      <c r="J7" s="40" t="str">
        <f aca="true">IF($B7="","",COUNTIF(INDIRECT(CONCATENATE($B7,"!",IF(INDIRECT(CONCATENATE($B7, "!I", IF(INDIRECT(CONCATENATE($B7, "!A1"))="Comment ID", 1,2)))="Category", "K","L"),IF(INDIRECT(CONCATENATE($B7, "!A1"))="Comment ID", 2,3),":",IF(INDIRECT(CONCATENATE($B7, "!I", IF(INDIRECT(CONCATENATE($B7, "!A1"))="Comment ID", 1,2)))="Category", "K","L"),"99999")), "Rejected"))</f>
        <v/>
      </c>
      <c r="K7" s="40" t="str">
        <f aca="false">IF($B7="","",C7-SUM(H7:J7))</f>
        <v/>
      </c>
    </row>
    <row r="8" customFormat="false" ht="15" hidden="false" customHeight="false" outlineLevel="0" collapsed="false">
      <c r="B8" s="37"/>
      <c r="C8" s="38" t="str">
        <f aca="true">IF($B8="","",COUNTIF(INDIRECT(CONCATENATE($B8,"!",IF(INDIRECT(CONCATENATE($B8, "!I", IF(INDIRECT(CONCATENATE($B8, "!A1"))="Comment ID", 1,2)))="Category", "G","H"),IF(INDIRECT(CONCATENATE($B8, "!A1"))="Comment ID", 2,3),":",IF(INDIRECT(CONCATENATE($B8, "!I", IF(INDIRECT(CONCATENATE($B8, "!A1"))="Comment ID", 1,2)))="Category", "G","H"),"99999")), "&lt;&gt;"))</f>
        <v/>
      </c>
      <c r="D8" s="38" t="str">
        <f aca="true">IF($B8="","",COUNTIF(INDIRECT(CONCATENATE($B8,"!",IF(INDIRECT(CONCATENATE($B8, "!I", IF(INDIRECT(CONCATENATE($B8, "!A1"))="Comment ID", 1,2)))="Category", "I","J"),IF(INDIRECT(CONCATENATE($B8, "!A1"))="Comment ID", 2,3),":",IF(INDIRECT(CONCATENATE($B8, "!I", IF(INDIRECT(CONCATENATE($B8, "!A1"))="Comment ID", 1,2)))="Category", "I","J"),"99999")), "Editorial"))</f>
        <v/>
      </c>
      <c r="E8" s="38" t="str">
        <f aca="true">IF($B8="","",COUNTIF(INDIRECT(CONCATENATE($B8,"!",IF(INDIRECT(CONCATENATE($B8, "!I", IF(INDIRECT(CONCATENATE($B8, "!A1"))="Comment ID", 1,2)))="Category", "I","J"),IF(INDIRECT(CONCATENATE($B8, "!A1"))="Comment ID", 2,3),":",IF(INDIRECT(CONCATENATE($B8, "!I", IF(INDIRECT(CONCATENATE($B8, "!A1"))="Comment ID", 1,2)))="Category", "I","J"),"99999")), "Technical"))</f>
        <v/>
      </c>
      <c r="F8" s="38" t="str">
        <f aca="true">IF($B8="","",COUNTIF(INDIRECT(CONCATENATE($B8,"!",IF(INDIRECT(CONCATENATE($B8, "!I", IF(INDIRECT(CONCATENATE($B8, "!A1"))="Comment ID", 1,2)))="Category", "I","J"),IF(INDIRECT(CONCATENATE($B8, "!A1"))="Comment ID", 2,3),":",IF(INDIRECT(CONCATENATE($B8, "!I", IF(INDIRECT(CONCATENATE($B8, "!A1"))="Comment ID", 1,2)))="Category", "I","J"),"99999")), "General"))</f>
        <v/>
      </c>
      <c r="G8" s="38" t="str">
        <f aca="false">IF($B8="","",C8-SUM(D8:F8))</f>
        <v/>
      </c>
      <c r="H8" s="38" t="str">
        <f aca="true">IF($B8="","",COUNTIF(INDIRECT(CONCATENATE($B8,"!",IF(INDIRECT(CONCATENATE($B8, "!I", IF(INDIRECT(CONCATENATE($B8, "!A1"))="Comment ID", 1,2)))="Category", "K","L"),IF(INDIRECT(CONCATENATE($B8, "!A1"))="Comment ID", 2,3),":",IF(INDIRECT(CONCATENATE($B8, "!I", IF(INDIRECT(CONCATENATE($B8, "!A1"))="Comment ID", 1,2)))="Category", "K","L"),"99999")), "Accepted"))</f>
        <v/>
      </c>
      <c r="I8" s="38" t="str">
        <f aca="true">IF($B8="","",COUNTIF(INDIRECT(CONCATENATE($B8,"!",IF(INDIRECT(CONCATENATE($B8, "!I", IF(INDIRECT(CONCATENATE($B8, "!A1"))="Comment ID", 1,2)))="Category", "K","L"),IF(INDIRECT(CONCATENATE($B8, "!A1"))="Comment ID", 2,3),":",IF(INDIRECT(CONCATENATE($B8, "!I", IF(INDIRECT(CONCATENATE($B8, "!A1"))="Comment ID", 1,2)))="Category", "K","L"),"99999")), "Revised"))</f>
        <v/>
      </c>
      <c r="J8" s="38" t="str">
        <f aca="true">IF($B8="","",COUNTIF(INDIRECT(CONCATENATE($B8,"!",IF(INDIRECT(CONCATENATE($B8, "!I", IF(INDIRECT(CONCATENATE($B8, "!A1"))="Comment ID", 1,2)))="Category", "K","L"),IF(INDIRECT(CONCATENATE($B8, "!A1"))="Comment ID", 2,3),":",IF(INDIRECT(CONCATENATE($B8, "!I", IF(INDIRECT(CONCATENATE($B8, "!A1"))="Comment ID", 1,2)))="Category", "K","L"),"99999")), "Rejected"))</f>
        <v/>
      </c>
      <c r="K8" s="38" t="str">
        <f aca="false">IF($B8="","",C8-SUM(H8:J8))</f>
        <v/>
      </c>
    </row>
    <row r="9" customFormat="false" ht="15" hidden="false" customHeight="false" outlineLevel="0" collapsed="false">
      <c r="B9" s="39"/>
      <c r="C9" s="40" t="str">
        <f aca="true">IF($B9="","",COUNTIF(INDIRECT(CONCATENATE($B9,"!",IF(INDIRECT(CONCATENATE($B9, "!I", IF(INDIRECT(CONCATENATE($B9, "!A1"))="Comment ID", 1,2)))="Category", "G","H"),IF(INDIRECT(CONCATENATE($B9, "!A1"))="Comment ID", 2,3),":",IF(INDIRECT(CONCATENATE($B9, "!I", IF(INDIRECT(CONCATENATE($B9, "!A1"))="Comment ID", 1,2)))="Category", "G","H"),"99999")), "&lt;&gt;"))</f>
        <v/>
      </c>
      <c r="D9" s="40" t="str">
        <f aca="true">IF($B9="","",COUNTIF(INDIRECT(CONCATENATE($B9,"!",IF(INDIRECT(CONCATENATE($B9, "!I", IF(INDIRECT(CONCATENATE($B9, "!A1"))="Comment ID", 1,2)))="Category", "I","J"),IF(INDIRECT(CONCATENATE($B9, "!A1"))="Comment ID", 2,3),":",IF(INDIRECT(CONCATENATE($B9, "!I", IF(INDIRECT(CONCATENATE($B9, "!A1"))="Comment ID", 1,2)))="Category", "I","J"),"99999")), "Editorial"))</f>
        <v/>
      </c>
      <c r="E9" s="40" t="str">
        <f aca="true">IF($B9="","",COUNTIF(INDIRECT(CONCATENATE($B9,"!",IF(INDIRECT(CONCATENATE($B9, "!I", IF(INDIRECT(CONCATENATE($B9, "!A1"))="Comment ID", 1,2)))="Category", "I","J"),IF(INDIRECT(CONCATENATE($B9, "!A1"))="Comment ID", 2,3),":",IF(INDIRECT(CONCATENATE($B9, "!I", IF(INDIRECT(CONCATENATE($B9, "!A1"))="Comment ID", 1,2)))="Category", "I","J"),"99999")), "Technical"))</f>
        <v/>
      </c>
      <c r="F9" s="40" t="str">
        <f aca="true">IF($B9="","",COUNTIF(INDIRECT(CONCATENATE($B9,"!",IF(INDIRECT(CONCATENATE($B9, "!I", IF(INDIRECT(CONCATENATE($B9, "!A1"))="Comment ID", 1,2)))="Category", "I","J"),IF(INDIRECT(CONCATENATE($B9, "!A1"))="Comment ID", 2,3),":",IF(INDIRECT(CONCATENATE($B9, "!I", IF(INDIRECT(CONCATENATE($B9, "!A1"))="Comment ID", 1,2)))="Category", "I","J"),"99999")), "General"))</f>
        <v/>
      </c>
      <c r="G9" s="40" t="str">
        <f aca="false">IF($B9="","",C9-SUM(D9:F9))</f>
        <v/>
      </c>
      <c r="H9" s="40" t="str">
        <f aca="true">IF($B9="","",COUNTIF(INDIRECT(CONCATENATE($B9,"!",IF(INDIRECT(CONCATENATE($B9, "!I", IF(INDIRECT(CONCATENATE($B9, "!A1"))="Comment ID", 1,2)))="Category", "K","L"),IF(INDIRECT(CONCATENATE($B9, "!A1"))="Comment ID", 2,3),":",IF(INDIRECT(CONCATENATE($B9, "!I", IF(INDIRECT(CONCATENATE($B9, "!A1"))="Comment ID", 1,2)))="Category", "K","L"),"99999")), "Accepted"))</f>
        <v/>
      </c>
      <c r="I9" s="40" t="str">
        <f aca="true">IF($B9="","",COUNTIF(INDIRECT(CONCATENATE($B9,"!",IF(INDIRECT(CONCATENATE($B9, "!I", IF(INDIRECT(CONCATENATE($B9, "!A1"))="Comment ID", 1,2)))="Category", "K","L"),IF(INDIRECT(CONCATENATE($B9, "!A1"))="Comment ID", 2,3),":",IF(INDIRECT(CONCATENATE($B9, "!I", IF(INDIRECT(CONCATENATE($B9, "!A1"))="Comment ID", 1,2)))="Category", "K","L"),"99999")), "Revised"))</f>
        <v/>
      </c>
      <c r="J9" s="40" t="str">
        <f aca="true">IF($B9="","",COUNTIF(INDIRECT(CONCATENATE($B9,"!",IF(INDIRECT(CONCATENATE($B9, "!I", IF(INDIRECT(CONCATENATE($B9, "!A1"))="Comment ID", 1,2)))="Category", "K","L"),IF(INDIRECT(CONCATENATE($B9, "!A1"))="Comment ID", 2,3),":",IF(INDIRECT(CONCATENATE($B9, "!I", IF(INDIRECT(CONCATENATE($B9, "!A1"))="Comment ID", 1,2)))="Category", "K","L"),"99999")), "Rejected"))</f>
        <v/>
      </c>
      <c r="K9" s="40" t="str">
        <f aca="false">IF($B9="","",C9-SUM(H9:J9))</f>
        <v/>
      </c>
    </row>
    <row r="10" customFormat="false" ht="15" hidden="false" customHeight="false" outlineLevel="0" collapsed="false">
      <c r="B10" s="37"/>
      <c r="C10" s="38" t="str">
        <f aca="true">IF($B10="","",COUNTIF(INDIRECT(CONCATENATE($B10,"!",IF(INDIRECT(CONCATENATE($B10, "!I", IF(INDIRECT(CONCATENATE($B10, "!A1"))="Comment ID", 1,2)))="Category", "G","H"),IF(INDIRECT(CONCATENATE($B10, "!A1"))="Comment ID", 2,3),":",IF(INDIRECT(CONCATENATE($B10, "!I", IF(INDIRECT(CONCATENATE($B10, "!A1"))="Comment ID", 1,2)))="Category", "G","H"),"99999")), "&lt;&gt;"))</f>
        <v/>
      </c>
      <c r="D10" s="38" t="str">
        <f aca="true">IF($B10="","",COUNTIF(INDIRECT(CONCATENATE($B10,"!",IF(INDIRECT(CONCATENATE($B10, "!I", IF(INDIRECT(CONCATENATE($B10, "!A1"))="Comment ID", 1,2)))="Category", "I","J"),IF(INDIRECT(CONCATENATE($B10, "!A1"))="Comment ID", 2,3),":",IF(INDIRECT(CONCATENATE($B10, "!I", IF(INDIRECT(CONCATENATE($B10, "!A1"))="Comment ID", 1,2)))="Category", "I","J"),"99999")), "Editorial"))</f>
        <v/>
      </c>
      <c r="E10" s="38" t="str">
        <f aca="true">IF($B10="","",COUNTIF(INDIRECT(CONCATENATE($B10,"!",IF(INDIRECT(CONCATENATE($B10, "!I", IF(INDIRECT(CONCATENATE($B10, "!A1"))="Comment ID", 1,2)))="Category", "I","J"),IF(INDIRECT(CONCATENATE($B10, "!A1"))="Comment ID", 2,3),":",IF(INDIRECT(CONCATENATE($B10, "!I", IF(INDIRECT(CONCATENATE($B10, "!A1"))="Comment ID", 1,2)))="Category", "I","J"),"99999")), "Technical"))</f>
        <v/>
      </c>
      <c r="F10" s="38" t="str">
        <f aca="true">IF($B10="","",COUNTIF(INDIRECT(CONCATENATE($B10,"!",IF(INDIRECT(CONCATENATE($B10, "!I", IF(INDIRECT(CONCATENATE($B10, "!A1"))="Comment ID", 1,2)))="Category", "I","J"),IF(INDIRECT(CONCATENATE($B10, "!A1"))="Comment ID", 2,3),":",IF(INDIRECT(CONCATENATE($B10, "!I", IF(INDIRECT(CONCATENATE($B10, "!A1"))="Comment ID", 1,2)))="Category", "I","J"),"99999")), "General"))</f>
        <v/>
      </c>
      <c r="G10" s="38" t="str">
        <f aca="false">IF($B10="","",C10-SUM(D10:F10))</f>
        <v/>
      </c>
      <c r="H10" s="38" t="str">
        <f aca="true">IF($B10="","",COUNTIF(INDIRECT(CONCATENATE($B10,"!",IF(INDIRECT(CONCATENATE($B10, "!I", IF(INDIRECT(CONCATENATE($B10, "!A1"))="Comment ID", 1,2)))="Category", "K","L"),IF(INDIRECT(CONCATENATE($B10, "!A1"))="Comment ID", 2,3),":",IF(INDIRECT(CONCATENATE($B10, "!I", IF(INDIRECT(CONCATENATE($B10, "!A1"))="Comment ID", 1,2)))="Category", "K","L"),"99999")), "Accepted"))</f>
        <v/>
      </c>
      <c r="I10" s="38" t="str">
        <f aca="true">IF($B10="","",COUNTIF(INDIRECT(CONCATENATE($B10,"!",IF(INDIRECT(CONCATENATE($B10, "!I", IF(INDIRECT(CONCATENATE($B10, "!A1"))="Comment ID", 1,2)))="Category", "K","L"),IF(INDIRECT(CONCATENATE($B10, "!A1"))="Comment ID", 2,3),":",IF(INDIRECT(CONCATENATE($B10, "!I", IF(INDIRECT(CONCATENATE($B10, "!A1"))="Comment ID", 1,2)))="Category", "K","L"),"99999")), "Revised"))</f>
        <v/>
      </c>
      <c r="J10" s="38" t="str">
        <f aca="true">IF($B10="","",COUNTIF(INDIRECT(CONCATENATE($B10,"!",IF(INDIRECT(CONCATENATE($B10, "!I", IF(INDIRECT(CONCATENATE($B10, "!A1"))="Comment ID", 1,2)))="Category", "K","L"),IF(INDIRECT(CONCATENATE($B10, "!A1"))="Comment ID", 2,3),":",IF(INDIRECT(CONCATENATE($B10, "!I", IF(INDIRECT(CONCATENATE($B10, "!A1"))="Comment ID", 1,2)))="Category", "K","L"),"99999")), "Rejected"))</f>
        <v/>
      </c>
      <c r="K10" s="38" t="str">
        <f aca="false">IF($B10="","",C10-SUM(H10:J10))</f>
        <v/>
      </c>
    </row>
    <row r="11" customFormat="false" ht="15" hidden="false" customHeight="false" outlineLevel="0" collapsed="false">
      <c r="B11" s="39"/>
      <c r="C11" s="40" t="str">
        <f aca="true">IF($B11="","",COUNTIF(INDIRECT(CONCATENATE($B11,"!",IF(INDIRECT(CONCATENATE($B11, "!I", IF(INDIRECT(CONCATENATE($B11, "!A1"))="Comment ID", 1,2)))="Category", "G","H"),IF(INDIRECT(CONCATENATE($B11, "!A1"))="Comment ID", 2,3),":",IF(INDIRECT(CONCATENATE($B11, "!I", IF(INDIRECT(CONCATENATE($B11, "!A1"))="Comment ID", 1,2)))="Category", "G","H"),"99999")), "&lt;&gt;"))</f>
        <v/>
      </c>
      <c r="D11" s="40" t="str">
        <f aca="true">IF($B11="","",COUNTIF(INDIRECT(CONCATENATE($B11,"!",IF(INDIRECT(CONCATENATE($B11, "!I", IF(INDIRECT(CONCATENATE($B11, "!A1"))="Comment ID", 1,2)))="Category", "I","J"),IF(INDIRECT(CONCATENATE($B11, "!A1"))="Comment ID", 2,3),":",IF(INDIRECT(CONCATENATE($B11, "!I", IF(INDIRECT(CONCATENATE($B11, "!A1"))="Comment ID", 1,2)))="Category", "I","J"),"99999")), "Editorial"))</f>
        <v/>
      </c>
      <c r="E11" s="40" t="str">
        <f aca="true">IF($B11="","",COUNTIF(INDIRECT(CONCATENATE($B11,"!",IF(INDIRECT(CONCATENATE($B11, "!I", IF(INDIRECT(CONCATENATE($B11, "!A1"))="Comment ID", 1,2)))="Category", "I","J"),IF(INDIRECT(CONCATENATE($B11, "!A1"))="Comment ID", 2,3),":",IF(INDIRECT(CONCATENATE($B11, "!I", IF(INDIRECT(CONCATENATE($B11, "!A1"))="Comment ID", 1,2)))="Category", "I","J"),"99999")), "Technical"))</f>
        <v/>
      </c>
      <c r="F11" s="40" t="str">
        <f aca="true">IF($B11="","",COUNTIF(INDIRECT(CONCATENATE($B11,"!",IF(INDIRECT(CONCATENATE($B11, "!I", IF(INDIRECT(CONCATENATE($B11, "!A1"))="Comment ID", 1,2)))="Category", "I","J"),IF(INDIRECT(CONCATENATE($B11, "!A1"))="Comment ID", 2,3),":",IF(INDIRECT(CONCATENATE($B11, "!I", IF(INDIRECT(CONCATENATE($B11, "!A1"))="Comment ID", 1,2)))="Category", "I","J"),"99999")), "General"))</f>
        <v/>
      </c>
      <c r="G11" s="40" t="str">
        <f aca="false">IF($B11="","",C11-SUM(D11:F11))</f>
        <v/>
      </c>
      <c r="H11" s="40" t="str">
        <f aca="true">IF($B11="","",COUNTIF(INDIRECT(CONCATENATE($B11,"!",IF(INDIRECT(CONCATENATE($B11, "!I", IF(INDIRECT(CONCATENATE($B11, "!A1"))="Comment ID", 1,2)))="Category", "K","L"),IF(INDIRECT(CONCATENATE($B11, "!A1"))="Comment ID", 2,3),":",IF(INDIRECT(CONCATENATE($B11, "!I", IF(INDIRECT(CONCATENATE($B11, "!A1"))="Comment ID", 1,2)))="Category", "K","L"),"99999")), "Accepted"))</f>
        <v/>
      </c>
      <c r="I11" s="40" t="str">
        <f aca="true">IF($B11="","",COUNTIF(INDIRECT(CONCATENATE($B11,"!",IF(INDIRECT(CONCATENATE($B11, "!I", IF(INDIRECT(CONCATENATE($B11, "!A1"))="Comment ID", 1,2)))="Category", "K","L"),IF(INDIRECT(CONCATENATE($B11, "!A1"))="Comment ID", 2,3),":",IF(INDIRECT(CONCATENATE($B11, "!I", IF(INDIRECT(CONCATENATE($B11, "!A1"))="Comment ID", 1,2)))="Category", "K","L"),"99999")), "Revised"))</f>
        <v/>
      </c>
      <c r="J11" s="40" t="str">
        <f aca="true">IF($B11="","",COUNTIF(INDIRECT(CONCATENATE($B11,"!",IF(INDIRECT(CONCATENATE($B11, "!I", IF(INDIRECT(CONCATENATE($B11, "!A1"))="Comment ID", 1,2)))="Category", "K","L"),IF(INDIRECT(CONCATENATE($B11, "!A1"))="Comment ID", 2,3),":",IF(INDIRECT(CONCATENATE($B11, "!I", IF(INDIRECT(CONCATENATE($B11, "!A1"))="Comment ID", 1,2)))="Category", "K","L"),"99999")), "Rejected"))</f>
        <v/>
      </c>
      <c r="K11" s="40" t="str">
        <f aca="false">IF($B11="","",C11-SUM(H11:J11))</f>
        <v/>
      </c>
    </row>
    <row r="12" customFormat="false" ht="15" hidden="false" customHeight="false" outlineLevel="0" collapsed="false">
      <c r="B12" s="37"/>
      <c r="C12" s="38" t="str">
        <f aca="true">IF($B12="","",COUNTIF(INDIRECT(CONCATENATE($B12,"!",IF(INDIRECT(CONCATENATE($B12, "!I", IF(INDIRECT(CONCATENATE($B12, "!A1"))="Comment ID", 1,2)))="Category", "G","H"),IF(INDIRECT(CONCATENATE($B12, "!A1"))="Comment ID", 2,3),":",IF(INDIRECT(CONCATENATE($B12, "!I", IF(INDIRECT(CONCATENATE($B12, "!A1"))="Comment ID", 1,2)))="Category", "G","H"),"99999")), "&lt;&gt;"))</f>
        <v/>
      </c>
      <c r="D12" s="38" t="str">
        <f aca="true">IF($B12="","",COUNTIF(INDIRECT(CONCATENATE($B12,"!",IF(INDIRECT(CONCATENATE($B12, "!I", IF(INDIRECT(CONCATENATE($B12, "!A1"))="Comment ID", 1,2)))="Category", "I","J"),IF(INDIRECT(CONCATENATE($B12, "!A1"))="Comment ID", 2,3),":",IF(INDIRECT(CONCATENATE($B12, "!I", IF(INDIRECT(CONCATENATE($B12, "!A1"))="Comment ID", 1,2)))="Category", "I","J"),"99999")), "Editorial"))</f>
        <v/>
      </c>
      <c r="E12" s="38" t="str">
        <f aca="true">IF($B12="","",COUNTIF(INDIRECT(CONCATENATE($B12,"!",IF(INDIRECT(CONCATENATE($B12, "!I", IF(INDIRECT(CONCATENATE($B12, "!A1"))="Comment ID", 1,2)))="Category", "I","J"),IF(INDIRECT(CONCATENATE($B12, "!A1"))="Comment ID", 2,3),":",IF(INDIRECT(CONCATENATE($B12, "!I", IF(INDIRECT(CONCATENATE($B12, "!A1"))="Comment ID", 1,2)))="Category", "I","J"),"99999")), "Technical"))</f>
        <v/>
      </c>
      <c r="F12" s="38" t="str">
        <f aca="true">IF($B12="","",COUNTIF(INDIRECT(CONCATENATE($B12,"!",IF(INDIRECT(CONCATENATE($B12, "!I", IF(INDIRECT(CONCATENATE($B12, "!A1"))="Comment ID", 1,2)))="Category", "I","J"),IF(INDIRECT(CONCATENATE($B12, "!A1"))="Comment ID", 2,3),":",IF(INDIRECT(CONCATENATE($B12, "!I", IF(INDIRECT(CONCATENATE($B12, "!A1"))="Comment ID", 1,2)))="Category", "I","J"),"99999")), "General"))</f>
        <v/>
      </c>
      <c r="G12" s="38" t="str">
        <f aca="false">IF($B12="","",C12-SUM(D12:F12))</f>
        <v/>
      </c>
      <c r="H12" s="38" t="str">
        <f aca="true">IF($B12="","",COUNTIF(INDIRECT(CONCATENATE($B12,"!",IF(INDIRECT(CONCATENATE($B12, "!I", IF(INDIRECT(CONCATENATE($B12, "!A1"))="Comment ID", 1,2)))="Category", "K","L"),IF(INDIRECT(CONCATENATE($B12, "!A1"))="Comment ID", 2,3),":",IF(INDIRECT(CONCATENATE($B12, "!I", IF(INDIRECT(CONCATENATE($B12, "!A1"))="Comment ID", 1,2)))="Category", "K","L"),"99999")), "Accepted"))</f>
        <v/>
      </c>
      <c r="I12" s="38" t="str">
        <f aca="true">IF($B12="","",COUNTIF(INDIRECT(CONCATENATE($B12,"!",IF(INDIRECT(CONCATENATE($B12, "!I", IF(INDIRECT(CONCATENATE($B12, "!A1"))="Comment ID", 1,2)))="Category", "K","L"),IF(INDIRECT(CONCATENATE($B12, "!A1"))="Comment ID", 2,3),":",IF(INDIRECT(CONCATENATE($B12, "!I", IF(INDIRECT(CONCATENATE($B12, "!A1"))="Comment ID", 1,2)))="Category", "K","L"),"99999")), "Revised"))</f>
        <v/>
      </c>
      <c r="J12" s="38" t="str">
        <f aca="true">IF($B12="","",COUNTIF(INDIRECT(CONCATENATE($B12,"!",IF(INDIRECT(CONCATENATE($B12, "!I", IF(INDIRECT(CONCATENATE($B12, "!A1"))="Comment ID", 1,2)))="Category", "K","L"),IF(INDIRECT(CONCATENATE($B12, "!A1"))="Comment ID", 2,3),":",IF(INDIRECT(CONCATENATE($B12, "!I", IF(INDIRECT(CONCATENATE($B12, "!A1"))="Comment ID", 1,2)))="Category", "K","L"),"99999")), "Rejected"))</f>
        <v/>
      </c>
      <c r="K12" s="38" t="str">
        <f aca="false">IF($B12="","",C12-SUM(H12:J12))</f>
        <v/>
      </c>
    </row>
    <row r="13" customFormat="false" ht="15" hidden="false" customHeight="false" outlineLevel="0" collapsed="false">
      <c r="B13" s="39"/>
      <c r="C13" s="40" t="str">
        <f aca="true">IF($B13="","",COUNTIF(INDIRECT(CONCATENATE($B13,"!",IF(INDIRECT(CONCATENATE($B13, "!I", IF(INDIRECT(CONCATENATE($B13, "!A1"))="Comment ID", 1,2)))="Category", "G","H"),IF(INDIRECT(CONCATENATE($B13, "!A1"))="Comment ID", 2,3),":",IF(INDIRECT(CONCATENATE($B13, "!I", IF(INDIRECT(CONCATENATE($B13, "!A1"))="Comment ID", 1,2)))="Category", "G","H"),"99999")), "&lt;&gt;"))</f>
        <v/>
      </c>
      <c r="D13" s="40" t="str">
        <f aca="true">IF($B13="","",COUNTIF(INDIRECT(CONCATENATE($B13,"!",IF(INDIRECT(CONCATENATE($B13, "!I", IF(INDIRECT(CONCATENATE($B13, "!A1"))="Comment ID", 1,2)))="Category", "I","J"),IF(INDIRECT(CONCATENATE($B13, "!A1"))="Comment ID", 2,3),":",IF(INDIRECT(CONCATENATE($B13, "!I", IF(INDIRECT(CONCATENATE($B13, "!A1"))="Comment ID", 1,2)))="Category", "I","J"),"99999")), "Editorial"))</f>
        <v/>
      </c>
      <c r="E13" s="40" t="str">
        <f aca="true">IF($B13="","",COUNTIF(INDIRECT(CONCATENATE($B13,"!",IF(INDIRECT(CONCATENATE($B13, "!I", IF(INDIRECT(CONCATENATE($B13, "!A1"))="Comment ID", 1,2)))="Category", "I","J"),IF(INDIRECT(CONCATENATE($B13, "!A1"))="Comment ID", 2,3),":",IF(INDIRECT(CONCATENATE($B13, "!I", IF(INDIRECT(CONCATENATE($B13, "!A1"))="Comment ID", 1,2)))="Category", "I","J"),"99999")), "Technical"))</f>
        <v/>
      </c>
      <c r="F13" s="40" t="str">
        <f aca="true">IF($B13="","",COUNTIF(INDIRECT(CONCATENATE($B13,"!",IF(INDIRECT(CONCATENATE($B13, "!I", IF(INDIRECT(CONCATENATE($B13, "!A1"))="Comment ID", 1,2)))="Category", "I","J"),IF(INDIRECT(CONCATENATE($B13, "!A1"))="Comment ID", 2,3),":",IF(INDIRECT(CONCATENATE($B13, "!I", IF(INDIRECT(CONCATENATE($B13, "!A1"))="Comment ID", 1,2)))="Category", "I","J"),"99999")), "General"))</f>
        <v/>
      </c>
      <c r="G13" s="40" t="str">
        <f aca="false">IF($B13="","",C13-SUM(D13:F13))</f>
        <v/>
      </c>
      <c r="H13" s="40" t="str">
        <f aca="true">IF($B13="","",COUNTIF(INDIRECT(CONCATENATE($B13,"!",IF(INDIRECT(CONCATENATE($B13, "!I", IF(INDIRECT(CONCATENATE($B13, "!A1"))="Comment ID", 1,2)))="Category", "K","L"),IF(INDIRECT(CONCATENATE($B13, "!A1"))="Comment ID", 2,3),":",IF(INDIRECT(CONCATENATE($B13, "!I", IF(INDIRECT(CONCATENATE($B13, "!A1"))="Comment ID", 1,2)))="Category", "K","L"),"99999")), "Accepted"))</f>
        <v/>
      </c>
      <c r="I13" s="40" t="str">
        <f aca="true">IF($B13="","",COUNTIF(INDIRECT(CONCATENATE($B13,"!",IF(INDIRECT(CONCATENATE($B13, "!I", IF(INDIRECT(CONCATENATE($B13, "!A1"))="Comment ID", 1,2)))="Category", "K","L"),IF(INDIRECT(CONCATENATE($B13, "!A1"))="Comment ID", 2,3),":",IF(INDIRECT(CONCATENATE($B13, "!I", IF(INDIRECT(CONCATENATE($B13, "!A1"))="Comment ID", 1,2)))="Category", "K","L"),"99999")), "Revised"))</f>
        <v/>
      </c>
      <c r="J13" s="40" t="str">
        <f aca="true">IF($B13="","",COUNTIF(INDIRECT(CONCATENATE($B13,"!",IF(INDIRECT(CONCATENATE($B13, "!I", IF(INDIRECT(CONCATENATE($B13, "!A1"))="Comment ID", 1,2)))="Category", "K","L"),IF(INDIRECT(CONCATENATE($B13, "!A1"))="Comment ID", 2,3),":",IF(INDIRECT(CONCATENATE($B13, "!I", IF(INDIRECT(CONCATENATE($B13, "!A1"))="Comment ID", 1,2)))="Category", "K","L"),"99999")), "Rejected"))</f>
        <v/>
      </c>
      <c r="K13" s="40" t="str">
        <f aca="false">IF($B13="","",C13-SUM(H13:J13))</f>
        <v/>
      </c>
    </row>
    <row r="14" customFormat="false" ht="15" hidden="false" customHeight="false" outlineLevel="0" collapsed="false">
      <c r="B14" s="37"/>
      <c r="C14" s="38" t="str">
        <f aca="true">IF($B14="","",COUNTIF(INDIRECT(CONCATENATE($B14,"!",IF(INDIRECT(CONCATENATE($B14, "!I", IF(INDIRECT(CONCATENATE($B14, "!A1"))="Comment ID", 1,2)))="Category", "G","H"),IF(INDIRECT(CONCATENATE($B14, "!A1"))="Comment ID", 2,3),":",IF(INDIRECT(CONCATENATE($B14, "!I", IF(INDIRECT(CONCATENATE($B14, "!A1"))="Comment ID", 1,2)))="Category", "G","H"),"99999")), "&lt;&gt;"))</f>
        <v/>
      </c>
      <c r="D14" s="38" t="str">
        <f aca="true">IF($B14="","",COUNTIF(INDIRECT(CONCATENATE($B14,"!",IF(INDIRECT(CONCATENATE($B14, "!I", IF(INDIRECT(CONCATENATE($B14, "!A1"))="Comment ID", 1,2)))="Category", "I","J"),IF(INDIRECT(CONCATENATE($B14, "!A1"))="Comment ID", 2,3),":",IF(INDIRECT(CONCATENATE($B14, "!I", IF(INDIRECT(CONCATENATE($B14, "!A1"))="Comment ID", 1,2)))="Category", "I","J"),"99999")), "Editorial"))</f>
        <v/>
      </c>
      <c r="E14" s="38" t="str">
        <f aca="true">IF($B14="","",COUNTIF(INDIRECT(CONCATENATE($B14,"!",IF(INDIRECT(CONCATENATE($B14, "!I", IF(INDIRECT(CONCATENATE($B14, "!A1"))="Comment ID", 1,2)))="Category", "I","J"),IF(INDIRECT(CONCATENATE($B14, "!A1"))="Comment ID", 2,3),":",IF(INDIRECT(CONCATENATE($B14, "!I", IF(INDIRECT(CONCATENATE($B14, "!A1"))="Comment ID", 1,2)))="Category", "I","J"),"99999")), "Technical"))</f>
        <v/>
      </c>
      <c r="F14" s="38" t="str">
        <f aca="true">IF($B14="","",COUNTIF(INDIRECT(CONCATENATE($B14,"!",IF(INDIRECT(CONCATENATE($B14, "!I", IF(INDIRECT(CONCATENATE($B14, "!A1"))="Comment ID", 1,2)))="Category", "I","J"),IF(INDIRECT(CONCATENATE($B14, "!A1"))="Comment ID", 2,3),":",IF(INDIRECT(CONCATENATE($B14, "!I", IF(INDIRECT(CONCATENATE($B14, "!A1"))="Comment ID", 1,2)))="Category", "I","J"),"99999")), "General"))</f>
        <v/>
      </c>
      <c r="G14" s="38" t="str">
        <f aca="false">IF($B14="","",C14-SUM(D14:F14))</f>
        <v/>
      </c>
      <c r="H14" s="38" t="str">
        <f aca="true">IF($B14="","",COUNTIF(INDIRECT(CONCATENATE($B14,"!",IF(INDIRECT(CONCATENATE($B14, "!I", IF(INDIRECT(CONCATENATE($B14, "!A1"))="Comment ID", 1,2)))="Category", "K","L"),IF(INDIRECT(CONCATENATE($B14, "!A1"))="Comment ID", 2,3),":",IF(INDIRECT(CONCATENATE($B14, "!I", IF(INDIRECT(CONCATENATE($B14, "!A1"))="Comment ID", 1,2)))="Category", "K","L"),"99999")), "Accepted"))</f>
        <v/>
      </c>
      <c r="I14" s="38" t="str">
        <f aca="true">IF($B14="","",COUNTIF(INDIRECT(CONCATENATE($B14,"!",IF(INDIRECT(CONCATENATE($B14, "!I", IF(INDIRECT(CONCATENATE($B14, "!A1"))="Comment ID", 1,2)))="Category", "K","L"),IF(INDIRECT(CONCATENATE($B14, "!A1"))="Comment ID", 2,3),":",IF(INDIRECT(CONCATENATE($B14, "!I", IF(INDIRECT(CONCATENATE($B14, "!A1"))="Comment ID", 1,2)))="Category", "K","L"),"99999")), "Revised"))</f>
        <v/>
      </c>
      <c r="J14" s="38" t="str">
        <f aca="true">IF($B14="","",COUNTIF(INDIRECT(CONCATENATE($B14,"!",IF(INDIRECT(CONCATENATE($B14, "!I", IF(INDIRECT(CONCATENATE($B14, "!A1"))="Comment ID", 1,2)))="Category", "K","L"),IF(INDIRECT(CONCATENATE($B14, "!A1"))="Comment ID", 2,3),":",IF(INDIRECT(CONCATENATE($B14, "!I", IF(INDIRECT(CONCATENATE($B14, "!A1"))="Comment ID", 1,2)))="Category", "K","L"),"99999")), "Rejected"))</f>
        <v/>
      </c>
      <c r="K14" s="38" t="str">
        <f aca="false">IF($B14="","",C14-SUM(H14:J14))</f>
        <v/>
      </c>
    </row>
  </sheetData>
  <mergeCells count="2">
    <mergeCell ref="D2:G2"/>
    <mergeCell ref="H2:K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22665</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2023-09-11T10:56:29Z</dcterms:modified>
  <cp:revision>21</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