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802.15\"/>
    </mc:Choice>
  </mc:AlternateContent>
  <xr:revisionPtr revIDLastSave="0" documentId="13_ncr:1_{1641DEBF-4CA6-4E3C-B895-BBD0E7A81390}" xr6:coauthVersionLast="47" xr6:coauthVersionMax="47" xr10:uidLastSave="{00000000-0000-0000-0000-000000000000}"/>
  <bookViews>
    <workbookView xWindow="1660" yWindow="40" windowWidth="17090" windowHeight="10070" tabRatio="844" firstSheet="2" activeTab="8" xr2:uid="{00000000-000D-0000-FFFF-FFFF00000000}"/>
  </bookViews>
  <sheets>
    <sheet name="Patent Policy-AntiTrust" sheetId="401" r:id="rId1"/>
    <sheet name="Registration" sheetId="418" r:id="rId2"/>
    <sheet name="SASB Dates" sheetId="425" r:id="rId3"/>
    <sheet name="CAC Opening" sheetId="414" r:id="rId4"/>
    <sheet name="WG Opening" sheetId="419" r:id="rId5"/>
    <sheet name="CAC Mid-Week" sheetId="423" r:id="rId6"/>
    <sheet name="WG Mid-Week" sheetId="422" r:id="rId7"/>
    <sheet name="WG Closing" sheetId="421" r:id="rId8"/>
    <sheet name="SubGroup mtgs" sheetId="424" r:id="rId9"/>
    <sheet name="SubGroup Agendas" sheetId="413" r:id="rId10"/>
    <sheet name="Squirrel" sheetId="408" r:id="rId11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424" l="1"/>
  <c r="A12" i="424" s="1"/>
  <c r="D10" i="424"/>
  <c r="B10" i="424"/>
  <c r="A10" i="424"/>
  <c r="C10" i="424" s="1"/>
  <c r="D9" i="424"/>
  <c r="C9" i="424"/>
  <c r="B9" i="424"/>
  <c r="D25" i="419"/>
  <c r="D14" i="422" s="1"/>
  <c r="C12" i="424" l="1"/>
  <c r="B12" i="424"/>
  <c r="D12" i="424"/>
  <c r="A13" i="424"/>
  <c r="C11" i="424"/>
  <c r="D11" i="424"/>
  <c r="B11" i="424"/>
  <c r="D14" i="421"/>
  <c r="F7" i="421"/>
  <c r="F8" i="421" s="1"/>
  <c r="F9" i="421" s="1"/>
  <c r="F10" i="421" s="1"/>
  <c r="F11" i="421" s="1"/>
  <c r="F12" i="421" s="1"/>
  <c r="F13" i="421" s="1"/>
  <c r="F14" i="421" s="1"/>
  <c r="F15" i="421" s="1"/>
  <c r="F16" i="421" s="1"/>
  <c r="F17" i="421" s="1"/>
  <c r="F18" i="421" s="1"/>
  <c r="F19" i="421" s="1"/>
  <c r="F20" i="421" s="1"/>
  <c r="F21" i="421" s="1"/>
  <c r="F22" i="421" s="1"/>
  <c r="F23" i="421" s="1"/>
  <c r="F24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6" i="421"/>
  <c r="F6" i="422"/>
  <c r="F7" i="422" s="1"/>
  <c r="F8" i="422" s="1"/>
  <c r="F9" i="422" s="1"/>
  <c r="F10" i="422" s="1"/>
  <c r="F11" i="422" s="1"/>
  <c r="F12" i="422" s="1"/>
  <c r="F13" i="422" s="1"/>
  <c r="F14" i="422" s="1"/>
  <c r="F15" i="422" s="1"/>
  <c r="F16" i="422" s="1"/>
  <c r="F17" i="422" s="1"/>
  <c r="F18" i="422" s="1"/>
  <c r="F19" i="422" s="1"/>
  <c r="F20" i="422" s="1"/>
  <c r="F21" i="422" s="1"/>
  <c r="F22" i="422" s="1"/>
  <c r="F23" i="422" s="1"/>
  <c r="F24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6" i="419"/>
  <c r="F7" i="419" s="1"/>
  <c r="F8" i="419" s="1"/>
  <c r="F9" i="419" s="1"/>
  <c r="F10" i="419" s="1"/>
  <c r="F11" i="419" s="1"/>
  <c r="F12" i="419" s="1"/>
  <c r="F13" i="419" s="1"/>
  <c r="F14" i="419" s="1"/>
  <c r="F15" i="419" s="1"/>
  <c r="F16" i="419" s="1"/>
  <c r="F17" i="419" s="1"/>
  <c r="F18" i="419" s="1"/>
  <c r="F19" i="419" s="1"/>
  <c r="F20" i="419" s="1"/>
  <c r="F21" i="419" s="1"/>
  <c r="F22" i="419" s="1"/>
  <c r="F23" i="419" s="1"/>
  <c r="F24" i="419" s="1"/>
  <c r="F25" i="419" s="1"/>
  <c r="F26" i="419" s="1"/>
  <c r="F27" i="419" s="1"/>
  <c r="F28" i="419" s="1"/>
  <c r="F29" i="419" s="1"/>
  <c r="F30" i="419" s="1"/>
  <c r="F31" i="419" s="1"/>
  <c r="F32" i="419" s="1"/>
  <c r="F33" i="419" s="1"/>
  <c r="F34" i="419" s="1"/>
  <c r="F35" i="419" s="1"/>
  <c r="F36" i="419" s="1"/>
  <c r="F37" i="419" s="1"/>
  <c r="F38" i="419" s="1"/>
  <c r="F39" i="419" s="1"/>
  <c r="F40" i="419" s="1"/>
  <c r="F41" i="419" s="1"/>
  <c r="F42" i="419" s="1"/>
  <c r="F43" i="419" s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s="1"/>
  <c r="F59" i="419" s="1"/>
  <c r="F60" i="419" s="1"/>
  <c r="F61" i="419" s="1"/>
  <c r="F62" i="419" s="1"/>
  <c r="C23" i="421"/>
  <c r="C23" i="422"/>
  <c r="C58" i="421"/>
  <c r="C57" i="421"/>
  <c r="C56" i="421"/>
  <c r="C52" i="422"/>
  <c r="C54" i="422"/>
  <c r="C53" i="422"/>
  <c r="D51" i="421"/>
  <c r="D49" i="421"/>
  <c r="C51" i="421"/>
  <c r="C49" i="421"/>
  <c r="B51" i="421"/>
  <c r="B49" i="421"/>
  <c r="D47" i="422"/>
  <c r="C47" i="422"/>
  <c r="B47" i="422"/>
  <c r="D45" i="422"/>
  <c r="C45" i="422"/>
  <c r="B45" i="422"/>
  <c r="B43" i="421"/>
  <c r="B42" i="421"/>
  <c r="B41" i="421"/>
  <c r="B40" i="421"/>
  <c r="B39" i="421"/>
  <c r="B38" i="421"/>
  <c r="B37" i="421"/>
  <c r="B36" i="421"/>
  <c r="B35" i="421"/>
  <c r="B34" i="421"/>
  <c r="B33" i="421"/>
  <c r="B32" i="421"/>
  <c r="B31" i="421"/>
  <c r="B30" i="421"/>
  <c r="B29" i="421"/>
  <c r="B29" i="422"/>
  <c r="B43" i="422"/>
  <c r="B42" i="422"/>
  <c r="B41" i="422"/>
  <c r="B40" i="422"/>
  <c r="B39" i="422"/>
  <c r="B38" i="422"/>
  <c r="B37" i="422"/>
  <c r="B36" i="422"/>
  <c r="B35" i="422"/>
  <c r="B34" i="422"/>
  <c r="B33" i="422"/>
  <c r="B32" i="422"/>
  <c r="B31" i="422"/>
  <c r="B30" i="422"/>
  <c r="C8" i="422"/>
  <c r="C31" i="423"/>
  <c r="B31" i="423"/>
  <c r="C30" i="423"/>
  <c r="B30" i="423"/>
  <c r="C29" i="423"/>
  <c r="B29" i="423"/>
  <c r="C28" i="423"/>
  <c r="B28" i="423"/>
  <c r="C27" i="423"/>
  <c r="B27" i="423"/>
  <c r="C26" i="423"/>
  <c r="B26" i="423"/>
  <c r="C25" i="423"/>
  <c r="B25" i="423"/>
  <c r="C24" i="423"/>
  <c r="B24" i="423"/>
  <c r="C23" i="423"/>
  <c r="B23" i="423"/>
  <c r="C22" i="423"/>
  <c r="B22" i="423"/>
  <c r="C21" i="423"/>
  <c r="B21" i="423"/>
  <c r="C20" i="423"/>
  <c r="B20" i="423"/>
  <c r="C19" i="423"/>
  <c r="B19" i="423"/>
  <c r="C18" i="423"/>
  <c r="B18" i="423"/>
  <c r="C17" i="423"/>
  <c r="B17" i="423"/>
  <c r="C16" i="423"/>
  <c r="B16" i="423"/>
  <c r="C15" i="423"/>
  <c r="B15" i="423"/>
  <c r="C14" i="423"/>
  <c r="B14" i="423"/>
  <c r="C13" i="423"/>
  <c r="B13" i="423"/>
  <c r="C12" i="423"/>
  <c r="B12" i="423"/>
  <c r="C11" i="423"/>
  <c r="B11" i="423"/>
  <c r="C10" i="423"/>
  <c r="B10" i="423"/>
  <c r="D8" i="423"/>
  <c r="C9" i="423"/>
  <c r="C8" i="423"/>
  <c r="B8" i="423"/>
  <c r="A8" i="423"/>
  <c r="C7" i="423"/>
  <c r="B7" i="423"/>
  <c r="A7" i="423"/>
  <c r="C6" i="423"/>
  <c r="B6" i="423"/>
  <c r="A6" i="423"/>
  <c r="C5" i="423"/>
  <c r="B5" i="423"/>
  <c r="A5" i="423"/>
  <c r="C4" i="423"/>
  <c r="B4" i="423"/>
  <c r="A4" i="423"/>
  <c r="C25" i="419"/>
  <c r="D55" i="419"/>
  <c r="D43" i="422" s="1"/>
  <c r="D54" i="419"/>
  <c r="D42" i="422" s="1"/>
  <c r="D53" i="419"/>
  <c r="D41" i="422" s="1"/>
  <c r="D52" i="419"/>
  <c r="D40" i="422" s="1"/>
  <c r="D51" i="419"/>
  <c r="D50" i="419"/>
  <c r="D38" i="422" s="1"/>
  <c r="D49" i="419"/>
  <c r="D37" i="422" s="1"/>
  <c r="D48" i="419"/>
  <c r="D36" i="422" s="1"/>
  <c r="D47" i="419"/>
  <c r="D35" i="422" s="1"/>
  <c r="D46" i="419"/>
  <c r="D34" i="422" s="1"/>
  <c r="D45" i="419"/>
  <c r="D33" i="422" s="1"/>
  <c r="D44" i="419"/>
  <c r="D32" i="422" s="1"/>
  <c r="D43" i="419"/>
  <c r="D31" i="422" s="1"/>
  <c r="D42" i="419"/>
  <c r="D30" i="422" s="1"/>
  <c r="D41" i="419"/>
  <c r="D29" i="422" s="1"/>
  <c r="C55" i="419"/>
  <c r="C43" i="422" s="1"/>
  <c r="C54" i="419"/>
  <c r="C42" i="422" s="1"/>
  <c r="C53" i="419"/>
  <c r="C41" i="422" s="1"/>
  <c r="C52" i="419"/>
  <c r="C40" i="422" s="1"/>
  <c r="C51" i="419"/>
  <c r="C39" i="422" s="1"/>
  <c r="C50" i="419"/>
  <c r="C38" i="422" s="1"/>
  <c r="C49" i="419"/>
  <c r="C37" i="422" s="1"/>
  <c r="C48" i="419"/>
  <c r="C36" i="422" s="1"/>
  <c r="C47" i="419"/>
  <c r="C35" i="422" s="1"/>
  <c r="C46" i="419"/>
  <c r="C34" i="422" s="1"/>
  <c r="C45" i="419"/>
  <c r="C33" i="422" s="1"/>
  <c r="C44" i="419"/>
  <c r="C32" i="422" s="1"/>
  <c r="C43" i="419"/>
  <c r="C31" i="422" s="1"/>
  <c r="C42" i="419"/>
  <c r="C30" i="422" s="1"/>
  <c r="C41" i="419"/>
  <c r="C29" i="422" s="1"/>
  <c r="A14" i="424" l="1"/>
  <c r="D13" i="424"/>
  <c r="B13" i="424"/>
  <c r="C13" i="424"/>
  <c r="D39" i="422"/>
  <c r="A1" i="425"/>
  <c r="F4" i="419"/>
  <c r="C16" i="414"/>
  <c r="C15" i="414"/>
  <c r="C12" i="414"/>
  <c r="C11" i="414"/>
  <c r="F7" i="424"/>
  <c r="H7" i="424" s="1"/>
  <c r="L7" i="424" s="1"/>
  <c r="P7" i="424" s="1"/>
  <c r="T7" i="424" s="1"/>
  <c r="X7" i="424" s="1"/>
  <c r="AA7" i="424" s="1"/>
  <c r="C14" i="424" l="1"/>
  <c r="B14" i="424"/>
  <c r="A15" i="424"/>
  <c r="D14" i="424"/>
  <c r="C14" i="421"/>
  <c r="C14" i="422"/>
  <c r="A16" i="424" l="1"/>
  <c r="D15" i="424"/>
  <c r="C15" i="424"/>
  <c r="B15" i="424"/>
  <c r="F4" i="421"/>
  <c r="C16" i="424" l="1"/>
  <c r="B16" i="424"/>
  <c r="A17" i="424"/>
  <c r="D16" i="424"/>
  <c r="C14" i="414"/>
  <c r="C13" i="414"/>
  <c r="C9" i="414"/>
  <c r="C10" i="414"/>
  <c r="A2" i="419"/>
  <c r="A2" i="422"/>
  <c r="A18" i="424" l="1"/>
  <c r="B17" i="424"/>
  <c r="D17" i="424"/>
  <c r="C17" i="424"/>
  <c r="A2" i="421"/>
  <c r="D2" i="423"/>
  <c r="C18" i="424" l="1"/>
  <c r="B18" i="424"/>
  <c r="D18" i="424"/>
  <c r="A19" i="424"/>
  <c r="D28" i="421"/>
  <c r="D29" i="421"/>
  <c r="D30" i="421"/>
  <c r="D31" i="421"/>
  <c r="D32" i="421"/>
  <c r="D33" i="421"/>
  <c r="D34" i="421"/>
  <c r="D35" i="421"/>
  <c r="D36" i="421"/>
  <c r="D37" i="421"/>
  <c r="D38" i="421"/>
  <c r="D39" i="421"/>
  <c r="D40" i="421"/>
  <c r="D41" i="421"/>
  <c r="D42" i="421"/>
  <c r="D43" i="421"/>
  <c r="C13" i="422"/>
  <c r="D5" i="421"/>
  <c r="A20" i="424" l="1"/>
  <c r="D19" i="424"/>
  <c r="B19" i="424"/>
  <c r="C19" i="424"/>
  <c r="D53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0" i="424" l="1"/>
  <c r="B20" i="424"/>
  <c r="A21" i="424"/>
  <c r="D20" i="424"/>
  <c r="D23" i="421"/>
  <c r="D22" i="421"/>
  <c r="D21" i="421"/>
  <c r="D20" i="421"/>
  <c r="D19" i="421"/>
  <c r="D18" i="421"/>
  <c r="D17" i="421"/>
  <c r="C4" i="421"/>
  <c r="D28" i="422"/>
  <c r="C16" i="422"/>
  <c r="C16" i="421" s="1"/>
  <c r="D11" i="421"/>
  <c r="D10" i="421"/>
  <c r="D9" i="421"/>
  <c r="D8" i="421"/>
  <c r="D7" i="421"/>
  <c r="D6" i="421"/>
  <c r="D4" i="421"/>
  <c r="C11" i="421"/>
  <c r="C10" i="421"/>
  <c r="C9" i="421"/>
  <c r="C8" i="421"/>
  <c r="C7" i="421"/>
  <c r="C6" i="421"/>
  <c r="C5" i="421"/>
  <c r="D49" i="422"/>
  <c r="C49" i="422"/>
  <c r="D23" i="422"/>
  <c r="D22" i="422"/>
  <c r="D11" i="422"/>
  <c r="D10" i="422"/>
  <c r="D9" i="422"/>
  <c r="D8" i="422"/>
  <c r="D7" i="422"/>
  <c r="D6" i="422"/>
  <c r="D5" i="422"/>
  <c r="D4" i="422"/>
  <c r="D21" i="422"/>
  <c r="D20" i="422"/>
  <c r="D19" i="422"/>
  <c r="D18" i="422"/>
  <c r="D17" i="422"/>
  <c r="C22" i="422"/>
  <c r="C22" i="421" s="1"/>
  <c r="C11" i="422"/>
  <c r="C10" i="422"/>
  <c r="C9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A22" i="424" l="1"/>
  <c r="D21" i="424"/>
  <c r="C21" i="424"/>
  <c r="B21" i="424"/>
  <c r="A1" i="419"/>
  <c r="C22" i="424" l="1"/>
  <c r="B22" i="424"/>
  <c r="D22" i="424"/>
  <c r="A23" i="424"/>
  <c r="A1" i="413"/>
  <c r="A1" i="421"/>
  <c r="A1" i="422"/>
  <c r="A1" i="423"/>
  <c r="A1" i="414"/>
  <c r="F4" i="422"/>
  <c r="F5" i="422" s="1"/>
  <c r="F5" i="421"/>
  <c r="A24" i="424" l="1"/>
  <c r="B23" i="424"/>
  <c r="D23" i="424"/>
  <c r="C23" i="424"/>
  <c r="F5" i="419"/>
  <c r="C24" i="424" l="1"/>
  <c r="B24" i="424"/>
  <c r="A25" i="424"/>
  <c r="D24" i="424"/>
  <c r="A26" i="424" l="1"/>
  <c r="D25" i="424"/>
  <c r="B25" i="424"/>
  <c r="C25" i="424"/>
  <c r="C26" i="424" l="1"/>
  <c r="B26" i="424"/>
  <c r="D26" i="424"/>
  <c r="A27" i="424"/>
  <c r="A28" i="424" l="1"/>
  <c r="D27" i="424"/>
  <c r="C27" i="424"/>
  <c r="B27" i="424"/>
  <c r="C28" i="424" l="1"/>
  <c r="B28" i="424"/>
  <c r="D28" i="424"/>
  <c r="A29" i="424"/>
  <c r="A30" i="424" l="1"/>
  <c r="B29" i="424"/>
  <c r="D29" i="424"/>
  <c r="C29" i="424"/>
  <c r="C30" i="424" l="1"/>
  <c r="B30" i="424"/>
  <c r="D30" i="424"/>
  <c r="A31" i="424"/>
  <c r="A32" i="424" l="1"/>
  <c r="D31" i="424"/>
  <c r="B31" i="424"/>
  <c r="C31" i="424"/>
  <c r="C32" i="424" l="1"/>
  <c r="B32" i="424"/>
  <c r="A33" i="424"/>
  <c r="D32" i="424"/>
  <c r="A34" i="424" l="1"/>
  <c r="D33" i="424"/>
  <c r="C33" i="424"/>
  <c r="B33" i="424"/>
  <c r="C34" i="424" l="1"/>
  <c r="B34" i="424"/>
  <c r="A35" i="424"/>
  <c r="D34" i="424"/>
  <c r="A36" i="424" l="1"/>
  <c r="B35" i="424"/>
  <c r="D35" i="424"/>
  <c r="C35" i="424"/>
  <c r="C36" i="424" l="1"/>
  <c r="B36" i="424"/>
  <c r="A37" i="424"/>
  <c r="D36" i="424"/>
  <c r="A38" i="424" l="1"/>
  <c r="D37" i="424"/>
  <c r="B37" i="424"/>
  <c r="C37" i="424"/>
  <c r="C38" i="424" l="1"/>
  <c r="B38" i="424"/>
  <c r="A39" i="424"/>
  <c r="D38" i="424"/>
  <c r="A40" i="424" l="1"/>
  <c r="D39" i="424"/>
  <c r="C39" i="424"/>
  <c r="B39" i="424"/>
  <c r="C40" i="424" l="1"/>
  <c r="B40" i="424"/>
  <c r="D40" i="4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572CE8A3-84ED-4D74-8B51-A0CC7FA3BE0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21DDE8B4-3A4C-4405-A4B0-49A7B1DCF29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2EABB238-44AD-48EF-BD0F-5F018CA5CEA1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FCCEE046-71E0-4C44-B3C4-2ADFEFDE1C6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<sst xmlns="http://schemas.openxmlformats.org/spreadsheetml/2006/main" count="635" uniqueCount="298">
  <si>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</si>
  <si>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</si>
  <si>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</si>
  <si>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</si>
  <si>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</si>
  <si>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</si>
  <si>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</si>
  <si>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</si>
  <si>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</si>
  <si>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</si>
  <si>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</si>
  <si>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</si>
  <si>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</si>
  <si>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</si>
  <si>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</si>
  <si>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</si>
  <si>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</si>
  <si>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</si>
  <si>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</si>
  <si>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</si>
  <si>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</si>
  <si>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</si>
  <si>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</si>
  <si>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</si>
  <si>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</si>
  <si>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</si>
  <si>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</si>
  <si>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</si>
  <si>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</si>
  <si>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</si>
  <si>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</si>
  <si>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</si>
  <si>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</si>
  <si>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</si>
  <si>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</si>
  <si>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</si>
  <si>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</si>
  <si>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</si>
  <si>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</si>
  <si>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</si>
  <si>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</si>
  <si>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</si>
  <si>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</si>
  <si>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</si>
  <si>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</si>
  <si>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</si>
  <si>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</si>
  <si>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Powell</t>
  </si>
  <si>
    <t xml:space="preserve">LIAISON REPORT: 802.18 </t>
  </si>
  <si>
    <t xml:space="preserve">LIAISON REPORT: 802.19 </t>
  </si>
  <si>
    <t xml:space="preserve">LIAISON REPORT: 802.11 </t>
  </si>
  <si>
    <t>UTC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</si>
  <si>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</si>
  <si>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</si>
  <si>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</si>
  <si>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</si>
  <si>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</si>
  <si>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</si>
  <si>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</si>
  <si>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https://grouper.ieee.org/groups/802/15/pub/Meeting_Plan.html</t>
  </si>
  <si>
    <t>1</t>
  </si>
  <si>
    <t>4.15</t>
  </si>
  <si>
    <t>4.17</t>
  </si>
  <si>
    <t>5</t>
  </si>
  <si>
    <t>3.1</t>
  </si>
  <si>
    <t>3.2</t>
  </si>
  <si>
    <t>7</t>
  </si>
  <si>
    <t>Item #</t>
  </si>
  <si>
    <t>802.1/802.15 Joint Mtg. topics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</si>
  <si>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</si>
  <si>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</si>
  <si>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</si>
  <si>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</si>
  <si>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</si>
  <si>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</si>
  <si>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</si>
  <si>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</si>
  <si>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</si>
  <si>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</si>
  <si>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</si>
  <si>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</si>
  <si>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</si>
  <si>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</si>
  <si>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</si>
  <si>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</si>
  <si>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</si>
  <si>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</si>
  <si>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</si>
  <si>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</si>
  <si>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</si>
  <si>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</si>
  <si>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</si>
  <si>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</si>
  <si>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</si>
  <si>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</si>
  <si>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</si>
  <si>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</si>
  <si>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</si>
  <si>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</si>
  <si>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</si>
  <si>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</si>
  <si>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</si>
  <si>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</si>
  <si>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</si>
  <si>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</si>
  <si>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</si>
  <si>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</si>
  <si>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</si>
  <si>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</si>
  <si>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</si>
  <si>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</si>
  <si>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</si>
  <si>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</si>
  <si>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</si>
  <si>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</si>
  <si>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</si>
  <si>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</si>
  <si>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</si>
  <si>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</si>
  <si>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</si>
  <si>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</si>
  <si>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</si>
  <si>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</si>
  <si>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</si>
  <si>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</si>
  <si>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</si>
  <si>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</si>
  <si>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</si>
  <si>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</si>
  <si>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</si>
  <si>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</si>
  <si>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</si>
  <si>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</si>
  <si>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</si>
  <si>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</si>
  <si>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</si>
  <si>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</si>
  <si>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</si>
  <si>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</si>
  <si>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</si>
  <si>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</si>
  <si>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</si>
  <si>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</si>
  <si>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</si>
  <si>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</si>
  <si>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</si>
  <si>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</si>
  <si>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</si>
  <si>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</si>
  <si>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</si>
  <si>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</si>
  <si>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</si>
  <si>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</si>
  <si>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</si>
  <si>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</si>
  <si>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</si>
  <si>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</si>
  <si>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</si>
  <si>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</si>
  <si>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</si>
  <si>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</si>
  <si>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</si>
  <si>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</si>
  <si>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</si>
  <si>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</si>
  <si>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</si>
  <si>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</si>
  <si>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</si>
  <si>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</si>
  <si>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</si>
  <si>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</si>
  <si>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</si>
  <si>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</si>
  <si>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</si>
  <si>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</si>
  <si>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</si>
  <si>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</si>
  <si>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</si>
  <si>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</si>
  <si>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Stuebing</t>
  </si>
  <si>
    <t>Attendance requirements for Mtg.</t>
  </si>
  <si>
    <t>Subgroup Status and Objectives for Mtg.</t>
  </si>
  <si>
    <t>Mtg. Update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</si>
  <si>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</si>
  <si>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</si>
  <si>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</si>
  <si>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</si>
  <si>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</si>
  <si>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Plans for March Mtg.</t>
  </si>
  <si>
    <t>Virtual Rm 2</t>
  </si>
  <si>
    <t>Virtual Rm 3</t>
  </si>
  <si>
    <t>Virtual Rm 4</t>
  </si>
  <si>
    <t>TG3mb
HDR</t>
  </si>
  <si>
    <t>SC
IETF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</si>
  <si>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</si>
  <si>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</si>
  <si>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</si>
  <si>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</si>
  <si>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</si>
  <si>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</si>
  <si>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</si>
  <si>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</si>
  <si>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</si>
  <si>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</si>
  <si>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</si>
  <si>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</si>
  <si>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</si>
  <si>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</si>
  <si>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</si>
  <si>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</si>
  <si>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</si>
  <si>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</si>
  <si>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</si>
  <si>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</si>
  <si>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</si>
  <si>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</si>
  <si>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</si>
  <si>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</si>
  <si>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</si>
  <si>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</si>
  <si>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</si>
  <si>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</si>
  <si>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 AC Meeting
(Virtual Rm 1)</t>
  </si>
  <si>
    <t>TG3mb</t>
  </si>
  <si>
    <t>Recess</t>
  </si>
  <si>
    <t>PST</t>
  </si>
  <si>
    <t>EST</t>
  </si>
  <si>
    <t>3.2a</t>
  </si>
  <si>
    <t>3.2b</t>
  </si>
  <si>
    <t>3.2c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</si>
  <si>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</si>
  <si>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The graphic below describes the weekly session of the IEEE P802.15 WG in graphic format. All local times are Baltimore time.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</si>
  <si>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</si>
  <si>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</si>
  <si>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</si>
  <si>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</si>
  <si>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</si>
  <si>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</si>
  <si>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TBD</t>
  </si>
  <si>
    <t>Plans for May Mtg.</t>
  </si>
  <si>
    <t>Guidance Timing Local Time</t>
  </si>
  <si>
    <t>SG Privacy</t>
  </si>
  <si>
    <t>Study Group on Privacy</t>
  </si>
  <si>
    <t>Status Update Topic</t>
  </si>
  <si>
    <t>WG Awards for Publish Standards</t>
  </si>
  <si>
    <t>TREASURER'S REPORT (ec-23-0003-00-WCSC)</t>
  </si>
  <si>
    <t>142nd IEEE 802.15 WSN Session</t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</si>
  <si>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</si>
  <si>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</si>
  <si>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</si>
  <si>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</si>
  <si>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</si>
  <si>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</si>
  <si>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</si>
  <si>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</si>
  <si>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</si>
  <si>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</si>
  <si>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</si>
  <si>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</si>
  <si>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</si>
  <si>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</si>
  <si>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802 LMSC</t>
  </si>
  <si>
    <t>802 LAN/MAN Standards Committee</t>
  </si>
  <si>
    <t>802 LMSC Opening meeting:</t>
  </si>
  <si>
    <t>802 LMSC Closing meeting:</t>
  </si>
  <si>
    <t>PAR on Privacy Comments</t>
  </si>
  <si>
    <t>REVIEW AND APPROVE MTG AGENDA (15-23-0090-00)</t>
  </si>
  <si>
    <t>NesCom RevCom SA Stds. Board UPDATES</t>
  </si>
  <si>
    <t>CHAIR'S ADVISORY COMMITTEE (CAC) (minutes: 15-23-0090-00)</t>
  </si>
  <si>
    <t>WG Opening Report (15-23-0091-00)</t>
  </si>
  <si>
    <t>MAY 2023 802 PLENARY MIXED MODE MTG. - PLAN OF RECORD FOR IEEE 802.15 WG</t>
  </si>
  <si>
    <t>802.15 WG will hold its May Mtg. session from May 14-19, 2023, with the in-person part being held at the Hilton,  Orlando Lake Buena Vista</t>
  </si>
  <si>
    <t>The 802 Wireless Chairs Adv. Committee for the March Mtg. will be held on Sun. May 14, 2023, at 4:00pm local time</t>
  </si>
  <si>
    <t>The 802.15 CAC for the May Mtg. will be held on Sun. May 14, 2023, at 5:30pm local time</t>
  </si>
  <si>
    <t>Registration for the this Mtg. is required -
If you have not already done so, you can follow the registration link
    https://grouper.ieee.org/groups/802/15/pub/Meeting_Plan.html</t>
  </si>
  <si>
    <t>See SASB Dates TAB</t>
  </si>
  <si>
    <t>SASB Dates</t>
  </si>
  <si>
    <t>Kurner</t>
  </si>
  <si>
    <t>APPROVE THE MINUTES FROM Jan. Mtg. (15-23-0039-01)</t>
  </si>
  <si>
    <t>802 Mtg. Registration Fees &amp; Deadlines have been set at $600 on or before 31 March., $800 on or before 28 April, and $1000 after 28 April</t>
  </si>
  <si>
    <t>TG3mb Revision</t>
  </si>
  <si>
    <t>Update on NesCom and RevCom and Dates</t>
  </si>
  <si>
    <t>Midweek Subgroup Status Updates</t>
  </si>
  <si>
    <t>This Mtg. is being held Mixed-Mode as per the vote in the 802 LMSC</t>
  </si>
  <si>
    <t>Au</t>
  </si>
  <si>
    <t>AOB</t>
  </si>
  <si>
    <t>WEBEX/ATTENDANCE/VOTERS (voters: 135, nearly: 14, aspirant: 30)</t>
  </si>
  <si>
    <t>Still need:
   - WG Secretary
   - Volunteer to setup New WG15 Webpages
     (pref. using WordPress)
   - Volunteer to setup automate voting rights calculator
     (Visual Basic or Python)</t>
  </si>
  <si>
    <t>WIRELESS CHAIRS STEERING COMMITTEE (WCSC) (minutes: ec-23-0xxx-00-WCSC)</t>
  </si>
  <si>
    <t>IG
JS1G</t>
  </si>
  <si>
    <t>802.15
WG Leadership</t>
  </si>
  <si>
    <t>LUNCH</t>
  </si>
  <si>
    <t>802 Tutorial #1
802 Stds. on Light Comms
(see note for Webex)</t>
  </si>
  <si>
    <t>802.15 / 802.1 Joint Mtg
(see note for Webex)</t>
  </si>
  <si>
    <t>WIRELESS CHAIRS MTG
(see note
for Webex)</t>
  </si>
  <si>
    <t>802 Tutorial #2
IEEE SA Open Source Tutorial
(see note for Webex)</t>
  </si>
  <si>
    <t>Reminders:
    Still show opening slides and ask patent claim question
    Must register and pay for meeting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</si>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</sst>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164" fontId="0" fillId="0" borderId="0"/>
    <xf numFmtId="166" fontId="2" fillId="0" borderId="0" applyFont="0" applyFill="0" applyBorder="0" applyAlignment="0" applyProtection="0"/>
    <xf numFmtId="164" fontId="5" fillId="0" borderId="0"/>
    <xf numFmtId="164" fontId="5" fillId="0" borderId="0"/>
    <xf numFmtId="164" fontId="14" fillId="0" borderId="0" applyNumberFormat="0" applyFill="0" applyBorder="0" applyAlignment="0" applyProtection="0"/>
    <xf numFmtId="0" fontId="1" fillId="0" borderId="0"/>
    <xf numFmtId="0" fontId="70" fillId="0" borderId="0" applyNumberFormat="0" applyFill="0" applyBorder="0" applyAlignment="0" applyProtection="0"/>
  </cellStyleXfs>
  <cellXfs count="402">
    <xf numFmtId="164" fontId="0" fillId="0" borderId="0" xfId="0"/>
    <xf numFmtId="164" fontId="4" fillId="0" borderId="0" xfId="0" applyFont="1"/>
    <xf numFmtId="164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164" fontId="4" fillId="0" borderId="0" xfId="0" applyFont="1" applyAlignment="1">
      <alignment horizontal="left" indent="2"/>
    </xf>
    <xf numFmtId="164" fontId="6" fillId="0" borderId="0" xfId="0" applyFont="1"/>
    <xf numFmtId="164" fontId="7" fillId="0" borderId="0" xfId="0" applyFont="1"/>
    <xf numFmtId="164" fontId="3" fillId="0" borderId="0" xfId="0" applyFont="1"/>
    <xf numFmtId="164" fontId="8" fillId="0" borderId="0" xfId="0" quotePrefix="1" applyFont="1" applyAlignment="1">
      <alignment horizontal="left" vertical="top"/>
    </xf>
    <xf numFmtId="164" fontId="8" fillId="0" borderId="0" xfId="0" applyFont="1" applyAlignment="1">
      <alignment vertical="top"/>
    </xf>
    <xf numFmtId="165" fontId="3" fillId="0" borderId="0" xfId="0" applyNumberFormat="1" applyFont="1"/>
    <xf numFmtId="164" fontId="9" fillId="0" borderId="0" xfId="0" applyFont="1" applyAlignment="1">
      <alignment vertical="top"/>
    </xf>
    <xf numFmtId="164" fontId="3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4" fontId="7" fillId="0" borderId="0" xfId="2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64" fontId="3" fillId="0" borderId="0" xfId="2" applyFont="1" applyAlignment="1">
      <alignment horizontal="center" vertical="center"/>
    </xf>
    <xf numFmtId="164" fontId="9" fillId="0" borderId="0" xfId="3" applyFont="1" applyAlignment="1">
      <alignment horizontal="left" vertical="center"/>
    </xf>
    <xf numFmtId="164" fontId="7" fillId="0" borderId="0" xfId="2" applyFont="1" applyAlignment="1">
      <alignment horizontal="center" vertical="center"/>
    </xf>
    <xf numFmtId="0" fontId="7" fillId="0" borderId="0" xfId="2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 wrapText="1"/>
    </xf>
    <xf numFmtId="164" fontId="4" fillId="0" borderId="0" xfId="0" applyFont="1" applyAlignment="1">
      <alignment horizontal="left" indent="1"/>
    </xf>
    <xf numFmtId="165" fontId="4" fillId="0" borderId="0" xfId="0" applyNumberFormat="1" applyFont="1"/>
    <xf numFmtId="164" fontId="4" fillId="2" borderId="0" xfId="0" applyFont="1" applyFill="1"/>
    <xf numFmtId="0" fontId="6" fillId="0" borderId="0" xfId="0" applyNumberFormat="1" applyFont="1"/>
    <xf numFmtId="164" fontId="4" fillId="2" borderId="0" xfId="0" applyFont="1" applyFill="1" applyAlignment="1">
      <alignment horizontal="left" indent="1"/>
    </xf>
    <xf numFmtId="164" fontId="3" fillId="0" borderId="0" xfId="0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 indent="1"/>
    </xf>
    <xf numFmtId="164" fontId="3" fillId="0" borderId="0" xfId="0" applyFont="1" applyAlignment="1">
      <alignment horizontal="left" vertical="center" indent="1"/>
    </xf>
    <xf numFmtId="164" fontId="4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4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2" fillId="0" borderId="0" xfId="0" applyFont="1"/>
    <xf numFmtId="164" fontId="11" fillId="0" borderId="0" xfId="0" applyFont="1"/>
    <xf numFmtId="164" fontId="4" fillId="2" borderId="0" xfId="0" applyFont="1" applyFill="1" applyAlignment="1">
      <alignment wrapText="1"/>
    </xf>
    <xf numFmtId="164" fontId="20" fillId="0" borderId="0" xfId="0" applyFont="1"/>
    <xf numFmtId="164" fontId="2" fillId="0" borderId="0" xfId="0" applyFont="1"/>
    <xf numFmtId="164" fontId="21" fillId="0" borderId="0" xfId="0" applyFont="1" applyAlignment="1">
      <alignment horizontal="left" indent="1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0" fillId="0" borderId="0" xfId="0" applyFont="1" applyAlignment="1">
      <alignment horizontal="center"/>
    </xf>
    <xf numFmtId="164" fontId="23" fillId="0" borderId="0" xfId="0" applyFont="1"/>
    <xf numFmtId="164" fontId="24" fillId="0" borderId="20" xfId="0" applyFont="1" applyBorder="1"/>
    <xf numFmtId="164" fontId="24" fillId="0" borderId="21" xfId="0" applyFont="1" applyBorder="1" applyAlignment="1">
      <alignment wrapText="1"/>
    </xf>
    <xf numFmtId="164" fontId="24" fillId="0" borderId="22" xfId="0" applyFont="1" applyBorder="1"/>
    <xf numFmtId="164" fontId="24" fillId="0" borderId="0" xfId="0" applyFont="1"/>
    <xf numFmtId="164" fontId="25" fillId="0" borderId="0" xfId="0" applyFont="1"/>
    <xf numFmtId="164" fontId="2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2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3" fillId="0" borderId="0" xfId="2" applyFont="1" applyAlignment="1">
      <alignment vertical="center"/>
    </xf>
    <xf numFmtId="0" fontId="3" fillId="0" borderId="20" xfId="2" applyNumberFormat="1" applyFont="1" applyBorder="1" applyAlignment="1">
      <alignment horizontal="left" vertical="center"/>
    </xf>
    <xf numFmtId="164" fontId="3" fillId="0" borderId="21" xfId="2" quotePrefix="1" applyFont="1" applyBorder="1" applyAlignment="1">
      <alignment horizontal="left" vertical="center"/>
    </xf>
    <xf numFmtId="164" fontId="3" fillId="0" borderId="21" xfId="2" quotePrefix="1" applyFont="1" applyBorder="1" applyAlignment="1">
      <alignment horizontal="left" vertical="center" wrapText="1"/>
    </xf>
    <xf numFmtId="164" fontId="19" fillId="0" borderId="17" xfId="0" applyFont="1" applyBorder="1" applyAlignment="1">
      <alignment horizontal="center"/>
    </xf>
    <xf numFmtId="164" fontId="19" fillId="0" borderId="18" xfId="0" applyFont="1" applyBorder="1"/>
    <xf numFmtId="164" fontId="20" fillId="0" borderId="18" xfId="0" applyFont="1" applyBorder="1"/>
    <xf numFmtId="164" fontId="20" fillId="0" borderId="19" xfId="0" applyFont="1" applyBorder="1"/>
    <xf numFmtId="164" fontId="21" fillId="0" borderId="0" xfId="0" applyFont="1"/>
    <xf numFmtId="164" fontId="2" fillId="0" borderId="0" xfId="0" applyFont="1" applyAlignment="1">
      <alignment wrapText="1"/>
    </xf>
    <xf numFmtId="164" fontId="4" fillId="0" borderId="0" xfId="0" applyFont="1" applyAlignment="1">
      <alignment horizontal="left" wrapText="1"/>
    </xf>
    <xf numFmtId="164" fontId="3" fillId="0" borderId="0" xfId="0" applyFont="1" applyAlignment="1">
      <alignment horizontal="left" wrapText="1" indent="1"/>
    </xf>
    <xf numFmtId="169" fontId="20" fillId="0" borderId="0" xfId="0" applyNumberFormat="1" applyFont="1"/>
    <xf numFmtId="164" fontId="4" fillId="0" borderId="0" xfId="0" applyFont="1" applyAlignment="1">
      <alignment horizontal="left" vertical="top" wrapText="1"/>
    </xf>
    <xf numFmtId="164" fontId="69" fillId="0" borderId="0" xfId="0" applyFont="1" applyAlignment="1">
      <alignment horizontal="left" vertical="center" indent="1"/>
    </xf>
    <xf numFmtId="164" fontId="69" fillId="0" borderId="0" xfId="0" applyFont="1" applyAlignment="1">
      <alignment horizontal="left" vertical="center" indent="2"/>
    </xf>
    <xf numFmtId="0" fontId="68" fillId="0" borderId="20" xfId="6" applyFont="1" applyBorder="1" applyAlignment="1">
      <alignment horizontal="center" vertical="center" wrapText="1"/>
    </xf>
    <xf numFmtId="0" fontId="68" fillId="0" borderId="22" xfId="6" applyFont="1" applyBorder="1" applyAlignment="1">
      <alignment horizontal="center" vertical="center" wrapText="1"/>
    </xf>
    <xf numFmtId="0" fontId="68" fillId="0" borderId="21" xfId="6" applyFont="1" applyBorder="1" applyAlignment="1">
      <alignment horizontal="center" vertical="center" wrapText="1"/>
    </xf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2" fillId="8" borderId="0" xfId="0" applyFont="1" applyFill="1"/>
    <xf numFmtId="164" fontId="2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8" fontId="24" fillId="6" borderId="13" xfId="0" applyNumberFormat="1" applyFont="1" applyFill="1" applyBorder="1" applyAlignment="1">
      <alignment horizontal="center" vertical="center"/>
    </xf>
    <xf numFmtId="164" fontId="24" fillId="10" borderId="10" xfId="0" applyFont="1" applyFill="1" applyBorder="1"/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36" xfId="0" applyNumberFormat="1" applyFont="1" applyBorder="1" applyAlignment="1">
      <alignment horizontal="center"/>
    </xf>
    <xf numFmtId="167" fontId="17" fillId="28" borderId="37" xfId="0" applyNumberFormat="1" applyFont="1" applyFill="1" applyBorder="1" applyAlignment="1">
      <alignment horizontal="center"/>
    </xf>
    <xf numFmtId="167" fontId="17" fillId="0" borderId="37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28" borderId="5" xfId="0" applyNumberFormat="1" applyFont="1" applyFill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13" borderId="35" xfId="0" applyFont="1" applyFill="1" applyBorder="1" applyAlignment="1">
      <alignment horizontal="center" vertical="center" wrapText="1"/>
    </xf>
    <xf numFmtId="164" fontId="38" fillId="24" borderId="35" xfId="0" applyFont="1" applyFill="1" applyBorder="1" applyAlignment="1">
      <alignment horizontal="center" vertical="center" wrapText="1"/>
    </xf>
    <xf numFmtId="167" fontId="17" fillId="0" borderId="33" xfId="0" applyNumberFormat="1" applyFont="1" applyBorder="1" applyAlignment="1">
      <alignment horizontal="center"/>
    </xf>
    <xf numFmtId="167" fontId="17" fillId="0" borderId="34" xfId="0" applyNumberFormat="1" applyFont="1" applyBorder="1" applyAlignment="1">
      <alignment horizontal="center"/>
    </xf>
    <xf numFmtId="167" fontId="17" fillId="28" borderId="34" xfId="0" applyNumberFormat="1" applyFont="1" applyFill="1" applyBorder="1" applyAlignment="1">
      <alignment horizontal="center"/>
    </xf>
    <xf numFmtId="164" fontId="38" fillId="24" borderId="14" xfId="0" applyFont="1" applyFill="1" applyBorder="1" applyAlignment="1">
      <alignment horizontal="center" vertical="center" wrapText="1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4" fillId="6" borderId="4" xfId="0" applyFont="1" applyFill="1" applyBorder="1" applyAlignment="1">
      <alignment horizontal="right" vertical="center"/>
    </xf>
    <xf numFmtId="164" fontId="24" fillId="25" borderId="3" xfId="0" applyFont="1" applyFill="1" applyBorder="1" applyAlignment="1">
      <alignment vertical="center"/>
    </xf>
    <xf numFmtId="164" fontId="41" fillId="25" borderId="12" xfId="0" applyFont="1" applyFill="1" applyBorder="1" applyAlignment="1">
      <alignment horizontal="left" vertical="center"/>
    </xf>
    <xf numFmtId="164" fontId="42" fillId="25" borderId="12" xfId="0" applyFont="1" applyFill="1" applyBorder="1" applyAlignment="1">
      <alignment horizontal="left" vertical="center"/>
    </xf>
    <xf numFmtId="164" fontId="42" fillId="25" borderId="11" xfId="0" applyFont="1" applyFill="1" applyBorder="1" applyAlignment="1">
      <alignment horizontal="left" vertical="center"/>
    </xf>
    <xf numFmtId="164" fontId="24" fillId="6" borderId="0" xfId="0" applyFont="1" applyFill="1" applyAlignment="1">
      <alignment horizontal="right" vertical="center"/>
    </xf>
    <xf numFmtId="164" fontId="35" fillId="25" borderId="12" xfId="0" applyFont="1" applyFill="1" applyBorder="1" applyAlignment="1">
      <alignment vertical="center"/>
    </xf>
    <xf numFmtId="164" fontId="43" fillId="25" borderId="12" xfId="0" applyFont="1" applyFill="1" applyBorder="1" applyAlignment="1">
      <alignment vertical="center"/>
    </xf>
    <xf numFmtId="164" fontId="43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4" fillId="25" borderId="0" xfId="0" applyFont="1" applyFill="1" applyAlignment="1">
      <alignment horizontal="left" vertical="center"/>
    </xf>
    <xf numFmtId="164" fontId="44" fillId="25" borderId="7" xfId="0" applyFont="1" applyFill="1" applyBorder="1" applyAlignment="1">
      <alignment horizontal="left" vertical="center"/>
    </xf>
    <xf numFmtId="164" fontId="45" fillId="25" borderId="0" xfId="0" applyFont="1" applyFill="1" applyAlignment="1">
      <alignment vertical="center"/>
    </xf>
    <xf numFmtId="164" fontId="46" fillId="25" borderId="0" xfId="0" applyFont="1" applyFill="1" applyAlignment="1">
      <alignment vertical="center"/>
    </xf>
    <xf numFmtId="164" fontId="46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7" fillId="25" borderId="0" xfId="0" applyFont="1" applyFill="1" applyAlignment="1">
      <alignment horizontal="left" vertical="center"/>
    </xf>
    <xf numFmtId="164" fontId="47" fillId="25" borderId="7" xfId="0" applyFont="1" applyFill="1" applyBorder="1" applyAlignment="1">
      <alignment horizontal="left" vertical="center"/>
    </xf>
    <xf numFmtId="164" fontId="48" fillId="25" borderId="0" xfId="0" applyFont="1" applyFill="1" applyAlignment="1">
      <alignment vertical="center"/>
    </xf>
    <xf numFmtId="164" fontId="49" fillId="25" borderId="0" xfId="0" applyFont="1" applyFill="1" applyAlignment="1">
      <alignment vertical="center"/>
    </xf>
    <xf numFmtId="164" fontId="41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2" fillId="25" borderId="7" xfId="0" applyFont="1" applyFill="1" applyBorder="1" applyAlignment="1">
      <alignment vertical="center"/>
    </xf>
    <xf numFmtId="164" fontId="50" fillId="25" borderId="0" xfId="0" applyFont="1" applyFill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horizontal="left" vertical="center" indent="1"/>
    </xf>
    <xf numFmtId="164" fontId="52" fillId="25" borderId="0" xfId="0" applyFont="1" applyFill="1" applyAlignment="1">
      <alignment vertical="center"/>
    </xf>
    <xf numFmtId="164" fontId="52" fillId="25" borderId="7" xfId="0" applyFont="1" applyFill="1" applyBorder="1" applyAlignment="1">
      <alignment horizontal="left" vertical="center" indent="1"/>
    </xf>
    <xf numFmtId="164" fontId="52" fillId="25" borderId="7" xfId="0" applyFont="1" applyFill="1" applyBorder="1" applyAlignment="1">
      <alignment vertical="center"/>
    </xf>
    <xf numFmtId="164" fontId="53" fillId="25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53" fillId="25" borderId="0" xfId="0" applyFont="1" applyFill="1" applyAlignment="1">
      <alignment horizontal="left" vertical="center" indent="1"/>
    </xf>
    <xf numFmtId="164" fontId="24" fillId="6" borderId="0" xfId="0" applyFont="1" applyFill="1" applyAlignment="1">
      <alignment vertical="center"/>
    </xf>
    <xf numFmtId="164" fontId="24" fillId="6" borderId="7" xfId="0" applyFont="1" applyFill="1" applyBorder="1" applyAlignment="1">
      <alignment horizontal="center" vertical="center"/>
    </xf>
    <xf numFmtId="164" fontId="54" fillId="25" borderId="4" xfId="0" applyFont="1" applyFill="1" applyBorder="1" applyAlignment="1">
      <alignment vertical="center"/>
    </xf>
    <xf numFmtId="164" fontId="56" fillId="25" borderId="8" xfId="0" applyFont="1" applyFill="1" applyBorder="1" applyAlignment="1">
      <alignment horizontal="left" vertical="center"/>
    </xf>
    <xf numFmtId="164" fontId="41" fillId="25" borderId="6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2" fillId="25" borderId="9" xfId="0" applyFont="1" applyFill="1" applyBorder="1" applyAlignment="1">
      <alignment vertical="center"/>
    </xf>
    <xf numFmtId="164" fontId="54" fillId="25" borderId="8" xfId="0" applyFont="1" applyFill="1" applyBorder="1" applyAlignment="1">
      <alignment vertical="center"/>
    </xf>
    <xf numFmtId="164" fontId="51" fillId="25" borderId="6" xfId="0" applyFont="1" applyFill="1" applyBorder="1" applyAlignment="1">
      <alignment vertical="center"/>
    </xf>
    <xf numFmtId="164" fontId="52" fillId="25" borderId="6" xfId="0" applyFont="1" applyFill="1" applyBorder="1" applyAlignment="1">
      <alignment horizontal="left" vertical="center" indent="1"/>
    </xf>
    <xf numFmtId="164" fontId="52" fillId="25" borderId="9" xfId="0" applyFont="1" applyFill="1" applyBorder="1" applyAlignment="1">
      <alignment horizontal="left" vertical="center" indent="1"/>
    </xf>
    <xf numFmtId="164" fontId="19" fillId="35" borderId="3" xfId="0" applyFont="1" applyFill="1" applyBorder="1" applyAlignment="1">
      <alignment horizontal="center" vertical="center"/>
    </xf>
    <xf numFmtId="164" fontId="58" fillId="35" borderId="12" xfId="0" applyFont="1" applyFill="1" applyBorder="1" applyAlignment="1">
      <alignment horizontal="left" vertical="center"/>
    </xf>
    <xf numFmtId="164" fontId="36" fillId="35" borderId="12" xfId="0" applyFont="1" applyFill="1" applyBorder="1" applyAlignment="1">
      <alignment horizontal="center" vertical="center"/>
    </xf>
    <xf numFmtId="164" fontId="36" fillId="35" borderId="11" xfId="0" applyFont="1" applyFill="1" applyBorder="1" applyAlignment="1">
      <alignment horizontal="center" vertical="center"/>
    </xf>
    <xf numFmtId="164" fontId="59" fillId="0" borderId="0" xfId="0" applyFont="1"/>
    <xf numFmtId="164" fontId="36" fillId="35" borderId="4" xfId="0" applyFont="1" applyFill="1" applyBorder="1" applyAlignment="1">
      <alignment horizontal="right" vertical="center"/>
    </xf>
    <xf numFmtId="164" fontId="36" fillId="35" borderId="0" xfId="0" applyFont="1" applyFill="1" applyAlignment="1">
      <alignment horizontal="right" vertical="center"/>
    </xf>
    <xf numFmtId="164" fontId="36" fillId="7" borderId="20" xfId="0" applyFont="1" applyFill="1" applyBorder="1" applyAlignment="1">
      <alignment horizontal="center" vertical="center"/>
    </xf>
    <xf numFmtId="164" fontId="36" fillId="7" borderId="21" xfId="0" applyFont="1" applyFill="1" applyBorder="1" applyAlignment="1">
      <alignment horizontal="left" vertical="center"/>
    </xf>
    <xf numFmtId="164" fontId="36" fillId="7" borderId="18" xfId="0" applyFont="1" applyFill="1" applyBorder="1" applyAlignment="1">
      <alignment horizontal="center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35" borderId="0" xfId="0" applyFont="1" applyFill="1" applyAlignment="1">
      <alignment vertical="center"/>
    </xf>
    <xf numFmtId="164" fontId="58" fillId="35" borderId="0" xfId="0" applyFont="1" applyFill="1" applyAlignment="1">
      <alignment horizontal="left" vertical="center"/>
    </xf>
    <xf numFmtId="164" fontId="58" fillId="35" borderId="0" xfId="0" applyFont="1" applyFill="1" applyAlignment="1">
      <alignment horizontal="center" vertical="center"/>
    </xf>
    <xf numFmtId="164" fontId="58" fillId="35" borderId="7" xfId="0" applyFont="1" applyFill="1" applyBorder="1" applyAlignment="1">
      <alignment horizontal="center" vertical="center"/>
    </xf>
    <xf numFmtId="164" fontId="36" fillId="0" borderId="0" xfId="0" applyFont="1"/>
    <xf numFmtId="164" fontId="59" fillId="35" borderId="4" xfId="0" applyFont="1" applyFill="1" applyBorder="1" applyAlignment="1">
      <alignment horizontal="center" vertical="center"/>
    </xf>
    <xf numFmtId="164" fontId="60" fillId="35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0" fillId="35" borderId="0" xfId="0" applyNumberFormat="1" applyFont="1" applyFill="1" applyAlignment="1">
      <alignment horizontal="right" vertical="center"/>
    </xf>
    <xf numFmtId="164" fontId="61" fillId="35" borderId="0" xfId="0" applyFont="1" applyFill="1" applyAlignment="1">
      <alignment horizontal="right" vertical="center"/>
    </xf>
    <xf numFmtId="164" fontId="36" fillId="26" borderId="13" xfId="0" quotePrefix="1" applyFont="1" applyFill="1" applyBorder="1" applyAlignment="1">
      <alignment horizontal="center" vertical="center"/>
    </xf>
    <xf numFmtId="164" fontId="62" fillId="35" borderId="0" xfId="0" applyFont="1" applyFill="1" applyAlignment="1">
      <alignment horizontal="right" vertical="center"/>
    </xf>
    <xf numFmtId="164" fontId="36" fillId="27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3" fillId="35" borderId="0" xfId="0" applyNumberFormat="1" applyFont="1" applyFill="1" applyAlignment="1">
      <alignment horizontal="right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0" fontId="61" fillId="35" borderId="0" xfId="0" applyNumberFormat="1" applyFont="1" applyFill="1" applyAlignment="1">
      <alignment horizontal="right" vertical="center"/>
    </xf>
    <xf numFmtId="164" fontId="63" fillId="35" borderId="0" xfId="0" applyFont="1" applyFill="1" applyAlignment="1">
      <alignment horizontal="right" vertical="center"/>
    </xf>
    <xf numFmtId="164" fontId="63" fillId="35" borderId="4" xfId="0" applyFont="1" applyFill="1" applyBorder="1" applyAlignment="1">
      <alignment horizontal="right" vertical="center"/>
    </xf>
    <xf numFmtId="164" fontId="64" fillId="35" borderId="0" xfId="0" applyFont="1" applyFill="1" applyAlignment="1">
      <alignment horizontal="right" vertical="center"/>
    </xf>
    <xf numFmtId="10" fontId="62" fillId="35" borderId="0" xfId="0" applyNumberFormat="1" applyFont="1" applyFill="1" applyAlignment="1">
      <alignment horizontal="right" vertical="center"/>
    </xf>
    <xf numFmtId="164" fontId="64" fillId="35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8" fillId="35" borderId="8" xfId="0" applyFont="1" applyFill="1" applyBorder="1" applyAlignment="1">
      <alignment horizontal="left" vertical="center"/>
    </xf>
    <xf numFmtId="164" fontId="58" fillId="35" borderId="6" xfId="0" applyFont="1" applyFill="1" applyBorder="1" applyAlignment="1">
      <alignment horizontal="left" vertical="center"/>
    </xf>
    <xf numFmtId="164" fontId="36" fillId="35" borderId="6" xfId="0" applyFont="1" applyFill="1" applyBorder="1" applyAlignment="1">
      <alignment vertical="center"/>
    </xf>
    <xf numFmtId="164" fontId="36" fillId="35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5" fillId="6" borderId="32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6" xfId="0" applyFont="1" applyFill="1" applyBorder="1" applyAlignment="1">
      <alignment vertical="center"/>
    </xf>
    <xf numFmtId="164" fontId="35" fillId="6" borderId="6" xfId="0" applyFont="1" applyFill="1" applyBorder="1" applyAlignment="1">
      <alignment horizontal="center" vertical="center"/>
    </xf>
    <xf numFmtId="164" fontId="35" fillId="6" borderId="9" xfId="0" applyFont="1" applyFill="1" applyBorder="1" applyAlignment="1">
      <alignment horizontal="center" vertical="center"/>
    </xf>
    <xf numFmtId="164" fontId="54" fillId="6" borderId="0" xfId="0" applyFont="1" applyFill="1" applyAlignment="1">
      <alignment horizontal="right" vertical="center"/>
    </xf>
    <xf numFmtId="164" fontId="57" fillId="6" borderId="6" xfId="0" applyFont="1" applyFill="1" applyBorder="1" applyAlignment="1">
      <alignment horizontal="center" vertical="center"/>
    </xf>
    <xf numFmtId="164" fontId="5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7" fillId="6" borderId="8" xfId="0" applyFont="1" applyFill="1" applyBorder="1" applyAlignment="1">
      <alignment horizontal="center" vertical="center"/>
    </xf>
    <xf numFmtId="164" fontId="3" fillId="29" borderId="0" xfId="0" applyFont="1" applyFill="1" applyAlignment="1">
      <alignment horizontal="left" vertical="center" indent="1"/>
    </xf>
    <xf numFmtId="164" fontId="4" fillId="29" borderId="0" xfId="0" applyFont="1" applyFill="1" applyAlignment="1">
      <alignment horizontal="left" wrapText="1" indent="1"/>
    </xf>
    <xf numFmtId="164" fontId="2" fillId="0" borderId="0" xfId="0" applyFont="1" applyAlignment="1">
      <alignment horizontal="left" wrapText="1" indent="1"/>
    </xf>
    <xf numFmtId="164" fontId="8" fillId="0" borderId="3" xfId="0" applyFont="1" applyBorder="1" applyAlignment="1">
      <alignment horizontal="center" wrapText="1"/>
    </xf>
    <xf numFmtId="164" fontId="8" fillId="0" borderId="12" xfId="0" applyFont="1" applyBorder="1" applyAlignment="1">
      <alignment horizontal="center" wrapText="1"/>
    </xf>
    <xf numFmtId="164" fontId="8" fillId="0" borderId="11" xfId="0" applyFont="1" applyBorder="1" applyAlignment="1">
      <alignment horizontal="center" wrapText="1"/>
    </xf>
    <xf numFmtId="164" fontId="8" fillId="0" borderId="8" xfId="0" applyFont="1" applyBorder="1" applyAlignment="1">
      <alignment horizontal="center" wrapText="1"/>
    </xf>
    <xf numFmtId="164" fontId="8" fillId="0" borderId="6" xfId="0" applyFont="1" applyBorder="1" applyAlignment="1">
      <alignment horizontal="center" wrapText="1"/>
    </xf>
    <xf numFmtId="164" fontId="8" fillId="0" borderId="9" xfId="0" applyFont="1" applyBorder="1" applyAlignment="1">
      <alignment horizontal="center" wrapText="1"/>
    </xf>
    <xf numFmtId="164" fontId="22" fillId="0" borderId="23" xfId="0" applyFont="1" applyBorder="1" applyAlignment="1">
      <alignment horizontal="left" vertical="top" wrapText="1" readingOrder="1"/>
    </xf>
    <xf numFmtId="164" fontId="22" fillId="0" borderId="24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8" fillId="0" borderId="8" xfId="0" applyFont="1" applyBorder="1" applyAlignment="1">
      <alignment horizontal="center"/>
    </xf>
    <xf numFmtId="164" fontId="8" fillId="0" borderId="6" xfId="0" applyFont="1" applyBorder="1" applyAlignment="1">
      <alignment horizontal="center"/>
    </xf>
    <xf numFmtId="164" fontId="8" fillId="0" borderId="9" xfId="0" applyFont="1" applyBorder="1" applyAlignment="1">
      <alignment horizontal="center"/>
    </xf>
    <xf numFmtId="169" fontId="8" fillId="0" borderId="6" xfId="0" applyNumberFormat="1" applyFont="1" applyBorder="1" applyAlignment="1">
      <alignment horizontal="left"/>
    </xf>
    <xf numFmtId="169" fontId="8" fillId="0" borderId="9" xfId="0" applyNumberFormat="1" applyFont="1" applyBorder="1" applyAlignment="1">
      <alignment horizontal="left"/>
    </xf>
    <xf numFmtId="164" fontId="8" fillId="0" borderId="8" xfId="0" applyFont="1" applyBorder="1" applyAlignment="1">
      <alignment horizontal="right"/>
    </xf>
    <xf numFmtId="164" fontId="8" fillId="0" borderId="6" xfId="0" applyFont="1" applyBorder="1" applyAlignment="1">
      <alignment horizontal="right"/>
    </xf>
    <xf numFmtId="164" fontId="3" fillId="0" borderId="21" xfId="2" applyFont="1" applyBorder="1" applyAlignment="1">
      <alignment horizontal="center" vertical="center" wrapText="1"/>
    </xf>
    <xf numFmtId="164" fontId="3" fillId="0" borderId="22" xfId="2" applyFont="1" applyBorder="1" applyAlignment="1">
      <alignment horizontal="center" vertical="center" wrapText="1"/>
    </xf>
    <xf numFmtId="169" fontId="8" fillId="0" borderId="8" xfId="0" applyNumberFormat="1" applyFont="1" applyBorder="1" applyAlignment="1">
      <alignment horizontal="center" wrapText="1"/>
    </xf>
    <xf numFmtId="169" fontId="8" fillId="0" borderId="6" xfId="0" applyNumberFormat="1" applyFont="1" applyBorder="1" applyAlignment="1">
      <alignment horizontal="center" wrapText="1"/>
    </xf>
    <xf numFmtId="169" fontId="8" fillId="0" borderId="9" xfId="0" applyNumberFormat="1" applyFont="1" applyBorder="1" applyAlignment="1">
      <alignment horizontal="center" wrapText="1"/>
    </xf>
    <xf numFmtId="164" fontId="71" fillId="12" borderId="4" xfId="0" applyFont="1" applyFill="1" applyBorder="1" applyAlignment="1">
      <alignment horizontal="center" vertical="center" wrapText="1"/>
    </xf>
    <xf numFmtId="164" fontId="71" fillId="12" borderId="0" xfId="0" applyFont="1" applyFill="1" applyAlignment="1">
      <alignment horizontal="center" vertical="center" wrapText="1"/>
    </xf>
    <xf numFmtId="164" fontId="71" fillId="12" borderId="7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5" borderId="12" xfId="0" applyFont="1" applyFill="1" applyBorder="1" applyAlignment="1">
      <alignment horizontal="center" vertical="center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71" fillId="12" borderId="3" xfId="0" applyFont="1" applyFill="1" applyBorder="1" applyAlignment="1">
      <alignment horizontal="center" vertical="center" wrapText="1"/>
    </xf>
    <xf numFmtId="164" fontId="71" fillId="12" borderId="12" xfId="0" applyFont="1" applyFill="1" applyBorder="1" applyAlignment="1">
      <alignment horizontal="center" vertical="center" wrapText="1"/>
    </xf>
    <xf numFmtId="164" fontId="71" fillId="12" borderId="11" xfId="0" applyFont="1" applyFill="1" applyBorder="1" applyAlignment="1">
      <alignment horizontal="center" vertical="center" wrapText="1"/>
    </xf>
    <xf numFmtId="164" fontId="71" fillId="12" borderId="8" xfId="0" applyFont="1" applyFill="1" applyBorder="1" applyAlignment="1">
      <alignment horizontal="center" vertical="center" wrapText="1"/>
    </xf>
    <xf numFmtId="164" fontId="71" fillId="12" borderId="6" xfId="0" applyFont="1" applyFill="1" applyBorder="1" applyAlignment="1">
      <alignment horizontal="center" vertical="center" wrapText="1"/>
    </xf>
    <xf numFmtId="164" fontId="71" fillId="12" borderId="9" xfId="0" applyFont="1" applyFill="1" applyBorder="1" applyAlignment="1">
      <alignment horizontal="center" vertical="center" wrapText="1"/>
    </xf>
    <xf numFmtId="164" fontId="36" fillId="19" borderId="17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66" fillId="22" borderId="12" xfId="0" applyFont="1" applyFill="1" applyBorder="1" applyAlignment="1">
      <alignment horizontal="center" vertical="center" wrapText="1"/>
    </xf>
    <xf numFmtId="164" fontId="66" fillId="22" borderId="11" xfId="0" applyFont="1" applyFill="1" applyBorder="1" applyAlignment="1">
      <alignment horizontal="center" vertical="center" wrapText="1"/>
    </xf>
    <xf numFmtId="164" fontId="66" fillId="22" borderId="0" xfId="0" applyFont="1" applyFill="1" applyAlignment="1">
      <alignment horizontal="center" vertical="center" wrapText="1"/>
    </xf>
    <xf numFmtId="164" fontId="66" fillId="22" borderId="7" xfId="0" applyFont="1" applyFill="1" applyBorder="1" applyAlignment="1">
      <alignment horizontal="center" vertical="center" wrapText="1"/>
    </xf>
    <xf numFmtId="164" fontId="66" fillId="22" borderId="6" xfId="0" applyFont="1" applyFill="1" applyBorder="1" applyAlignment="1">
      <alignment horizontal="center" vertical="center" wrapText="1"/>
    </xf>
    <xf numFmtId="164" fontId="66" fillId="22" borderId="9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7" fillId="36" borderId="10" xfId="0" applyFont="1" applyFill="1" applyBorder="1" applyAlignment="1">
      <alignment horizontal="center" vertical="center" wrapText="1"/>
    </xf>
    <xf numFmtId="164" fontId="37" fillId="36" borderId="13" xfId="0" applyFont="1" applyFill="1" applyBorder="1" applyAlignment="1">
      <alignment horizontal="center" vertical="center" wrapText="1"/>
    </xf>
    <xf numFmtId="164" fontId="37" fillId="36" borderId="14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7" fillId="34" borderId="10" xfId="0" applyFont="1" applyFill="1" applyBorder="1" applyAlignment="1">
      <alignment horizontal="center" vertical="center" wrapText="1"/>
    </xf>
    <xf numFmtId="164" fontId="37" fillId="34" borderId="13" xfId="0" applyFont="1" applyFill="1" applyBorder="1" applyAlignment="1">
      <alignment horizontal="center" vertical="center" wrapText="1"/>
    </xf>
    <xf numFmtId="164" fontId="37" fillId="34" borderId="14" xfId="0" applyFont="1" applyFill="1" applyBorder="1" applyAlignment="1">
      <alignment horizontal="center" vertical="center" wrapText="1"/>
    </xf>
    <xf numFmtId="164" fontId="24" fillId="19" borderId="18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39" fillId="33" borderId="3" xfId="0" applyFont="1" applyFill="1" applyBorder="1" applyAlignment="1">
      <alignment horizontal="center" vertical="center" wrapText="1"/>
    </xf>
    <xf numFmtId="164" fontId="39" fillId="33" borderId="12" xfId="0" applyFont="1" applyFill="1" applyBorder="1" applyAlignment="1">
      <alignment horizontal="center" vertical="center" wrapText="1"/>
    </xf>
    <xf numFmtId="164" fontId="39" fillId="33" borderId="11" xfId="0" applyFont="1" applyFill="1" applyBorder="1" applyAlignment="1">
      <alignment horizontal="center" vertical="center" wrapText="1"/>
    </xf>
    <xf numFmtId="164" fontId="39" fillId="33" borderId="4" xfId="0" applyFont="1" applyFill="1" applyBorder="1" applyAlignment="1">
      <alignment horizontal="center" vertical="center" wrapText="1"/>
    </xf>
    <xf numFmtId="164" fontId="39" fillId="33" borderId="0" xfId="0" applyFont="1" applyFill="1" applyAlignment="1">
      <alignment horizontal="center" vertical="center" wrapText="1"/>
    </xf>
    <xf numFmtId="164" fontId="39" fillId="33" borderId="7" xfId="0" applyFont="1" applyFill="1" applyBorder="1" applyAlignment="1">
      <alignment horizontal="center" vertical="center" wrapText="1"/>
    </xf>
    <xf numFmtId="164" fontId="39" fillId="33" borderId="8" xfId="0" applyFont="1" applyFill="1" applyBorder="1" applyAlignment="1">
      <alignment horizontal="center" vertical="center" wrapText="1"/>
    </xf>
    <xf numFmtId="164" fontId="39" fillId="33" borderId="6" xfId="0" applyFont="1" applyFill="1" applyBorder="1" applyAlignment="1">
      <alignment horizontal="center" vertical="center" wrapText="1"/>
    </xf>
    <xf numFmtId="164" fontId="39" fillId="33" borderId="9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24" fillId="14" borderId="3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4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8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6" borderId="29" xfId="0" applyFont="1" applyFill="1" applyBorder="1" applyAlignment="1">
      <alignment horizontal="center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8" xfId="0" applyFont="1" applyFill="1" applyBorder="1" applyAlignment="1">
      <alignment horizontal="center"/>
    </xf>
    <xf numFmtId="164" fontId="24" fillId="6" borderId="39" xfId="0" applyFont="1" applyFill="1" applyBorder="1" applyAlignment="1">
      <alignment horizontal="center"/>
    </xf>
    <xf numFmtId="164" fontId="24" fillId="6" borderId="40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0" fontId="68" fillId="0" borderId="20" xfId="6" applyFont="1" applyBorder="1" applyAlignment="1">
      <alignment horizontal="center" vertical="center" wrapText="1"/>
    </xf>
    <xf numFmtId="0" fontId="68" fillId="0" borderId="22" xfId="6" applyFont="1" applyBorder="1" applyAlignment="1">
      <alignment horizontal="center" vertical="center" wrapText="1"/>
    </xf>
  </cellXfs>
  <cellStyles count="7">
    <cellStyle name="Euro" xfId="1" xr:uid="{00000000-0005-0000-0000-000000000000}"/>
    <cellStyle name="Hyperlink" xfId="4" builtinId="8" customBuiltin="1"/>
    <cellStyle name="Hyperlink 2" xfId="6" xr:uid="{CDC4224C-ADBD-4F0A-BC21-44CA658AC2EA}"/>
    <cellStyle name="Normal" xfId="0" builtinId="0"/>
    <cellStyle name="Normal 2" xfId="5" xr:uid="{EDAFCCC9-7EA5-453A-A9E9-8C513507127F}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7966</xdr:rowOff>
    </xdr:from>
    <xdr:to>
      <xdr:col>7</xdr:col>
      <xdr:colOff>0</xdr:colOff>
      <xdr:row>38</xdr:row>
      <xdr:rowOff>19742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BA5C16-3665-25EE-4186-C6CC0F05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777586"/>
          <a:ext cx="8397240" cy="6488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94" zoomScale="130" zoomScaleNormal="130" workbookViewId="0">
      <selection activeCell="P61" sqref="P6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A10" sqref="A10"/>
    </sheetView>
  </sheetViews>
  <sheetFormatPr defaultColWidth="10.6640625" defaultRowHeight="12.5" x14ac:dyDescent="0.25"/>
  <cols>
    <col min="1" max="7" width="15.58203125" customWidth="1"/>
  </cols>
  <sheetData>
    <row r="1" spans="1:9" s="7" customFormat="1" ht="15" customHeight="1" x14ac:dyDescent="0.35">
      <c r="A1" s="232" t="s">
        <v>246</v>
      </c>
      <c r="B1" s="233"/>
      <c r="C1" s="233"/>
      <c r="D1" s="233"/>
      <c r="E1" s="233"/>
      <c r="F1" s="233"/>
      <c r="G1" s="234"/>
      <c r="I1" s="9"/>
    </row>
    <row r="2" spans="1:9" s="7" customFormat="1" ht="15" customHeight="1" thickBot="1" x14ac:dyDescent="0.4">
      <c r="A2" s="235" t="s">
        <v>58</v>
      </c>
      <c r="B2" s="236"/>
      <c r="C2" s="236"/>
      <c r="D2" s="236"/>
      <c r="E2" s="236"/>
      <c r="F2" s="236"/>
      <c r="G2" s="237"/>
      <c r="I2" s="10"/>
    </row>
    <row r="3" spans="1:9" ht="15" customHeight="1" x14ac:dyDescent="0.25"/>
    <row r="4" spans="1:9" s="42" customFormat="1" ht="15" customHeight="1" x14ac:dyDescent="0.25">
      <c r="A4" s="238" t="s">
        <v>187</v>
      </c>
      <c r="B4" s="239"/>
      <c r="C4" s="239"/>
      <c r="D4" s="239"/>
      <c r="E4" s="239"/>
      <c r="F4" s="239"/>
      <c r="G4" s="240"/>
    </row>
    <row r="5" spans="1:9" s="42" customFormat="1" ht="15" customHeight="1" x14ac:dyDescent="0.25">
      <c r="A5" s="241"/>
      <c r="B5" s="242"/>
      <c r="C5" s="242"/>
      <c r="D5" s="242"/>
      <c r="E5" s="242"/>
      <c r="F5" s="242"/>
      <c r="G5" s="243"/>
    </row>
    <row r="6" spans="1:9" s="42" customFormat="1" ht="15" customHeight="1" x14ac:dyDescent="0.25">
      <c r="A6" s="241"/>
      <c r="B6" s="242"/>
      <c r="C6" s="242"/>
      <c r="D6" s="242"/>
      <c r="E6" s="242"/>
      <c r="F6" s="242"/>
      <c r="G6" s="243"/>
    </row>
    <row r="7" spans="1:9" s="42" customFormat="1" ht="15" customHeight="1" x14ac:dyDescent="0.25">
      <c r="A7" s="241"/>
      <c r="B7" s="242"/>
      <c r="C7" s="242"/>
      <c r="D7" s="242"/>
      <c r="E7" s="242"/>
      <c r="F7" s="242"/>
      <c r="G7" s="243"/>
    </row>
    <row r="8" spans="1:9" ht="15" customHeight="1" x14ac:dyDescent="0.25">
      <c r="A8" s="244"/>
      <c r="B8" s="245"/>
      <c r="C8" s="245"/>
      <c r="D8" s="245"/>
      <c r="E8" s="245"/>
      <c r="F8" s="245"/>
      <c r="G8" s="246"/>
    </row>
    <row r="9" spans="1:9" ht="14" x14ac:dyDescent="0.3">
      <c r="A9" s="49" t="s">
        <v>70</v>
      </c>
      <c r="B9" s="35" t="s">
        <v>59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358B-8573-4757-8062-0E35BB54FD0B}">
  <dimension ref="A1:I70"/>
  <sheetViews>
    <sheetView workbookViewId="0">
      <selection activeCell="H5" sqref="H5"/>
    </sheetView>
  </sheetViews>
  <sheetFormatPr defaultRowHeight="12.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5" max="7" width="10.6640625"/>
  </cols>
  <sheetData>
    <row r="1" spans="1:9" s="7" customFormat="1" ht="15" customHeight="1" x14ac:dyDescent="0.35">
      <c r="A1" s="232" t="str">
        <f>Registration!A1</f>
        <v>142nd IEEE 802.15 WSN Session</v>
      </c>
      <c r="B1" s="233"/>
      <c r="C1" s="233"/>
      <c r="D1" s="233"/>
      <c r="E1" s="233"/>
      <c r="F1" s="233"/>
      <c r="G1" s="234"/>
      <c r="I1" s="9"/>
    </row>
    <row r="2" spans="1:9" s="7" customFormat="1" ht="15" customHeight="1" thickBot="1" x14ac:dyDescent="0.4">
      <c r="A2" s="247" t="s">
        <v>276</v>
      </c>
      <c r="B2" s="248"/>
      <c r="C2" s="248"/>
      <c r="D2" s="248"/>
      <c r="E2" s="248"/>
      <c r="F2" s="248"/>
      <c r="G2" s="249"/>
      <c r="I2" s="10"/>
    </row>
    <row r="3" spans="1:9" ht="13.5" thickBot="1" x14ac:dyDescent="0.35">
      <c r="A3" s="70"/>
      <c r="B3" s="71"/>
      <c r="C3" s="71"/>
      <c r="D3" s="72"/>
      <c r="E3" s="72"/>
      <c r="F3" s="72"/>
      <c r="G3" s="73"/>
    </row>
    <row r="4" spans="1:9" x14ac:dyDescent="0.25">
      <c r="A4" s="45"/>
      <c r="B4" s="42"/>
      <c r="C4" s="42"/>
      <c r="D4" s="41"/>
      <c r="E4" s="41"/>
      <c r="F4" s="41"/>
      <c r="G4" s="41"/>
    </row>
    <row r="5" spans="1:9" x14ac:dyDescent="0.25">
      <c r="A5" s="45"/>
      <c r="B5" s="42"/>
      <c r="C5" s="42"/>
      <c r="D5" s="41"/>
      <c r="E5" s="41"/>
      <c r="F5" s="41"/>
      <c r="G5" s="41"/>
    </row>
    <row r="6" spans="1:9" x14ac:dyDescent="0.25">
      <c r="A6" s="45"/>
      <c r="B6" s="42"/>
      <c r="C6" s="42"/>
      <c r="D6" s="41"/>
      <c r="E6" s="41"/>
      <c r="F6" s="41"/>
      <c r="G6" s="41"/>
    </row>
    <row r="7" spans="1:9" x14ac:dyDescent="0.25">
      <c r="A7" s="45"/>
      <c r="B7" s="42"/>
      <c r="C7" s="42"/>
      <c r="D7" s="42"/>
      <c r="E7" s="41"/>
      <c r="F7" s="41"/>
      <c r="G7" s="41"/>
    </row>
    <row r="8" spans="1:9" x14ac:dyDescent="0.25">
      <c r="A8" s="45"/>
      <c r="B8" s="42"/>
      <c r="C8" s="42"/>
      <c r="D8" s="41"/>
      <c r="E8" s="41"/>
      <c r="F8" s="41"/>
      <c r="G8" s="41"/>
    </row>
    <row r="9" spans="1:9" x14ac:dyDescent="0.25">
      <c r="A9" s="45"/>
      <c r="B9" s="42"/>
      <c r="C9" s="42"/>
      <c r="D9" s="41"/>
      <c r="E9" s="41"/>
      <c r="F9" s="41"/>
      <c r="G9" s="41"/>
    </row>
    <row r="10" spans="1:9" x14ac:dyDescent="0.25">
      <c r="A10" s="45"/>
      <c r="B10" s="43"/>
      <c r="C10" s="74"/>
      <c r="D10" s="41"/>
      <c r="E10" s="41"/>
      <c r="F10" s="41"/>
      <c r="G10" s="41"/>
    </row>
    <row r="11" spans="1:9" x14ac:dyDescent="0.25">
      <c r="A11" s="45"/>
      <c r="B11" s="43"/>
      <c r="C11" s="74"/>
      <c r="D11" s="41"/>
      <c r="E11" s="41"/>
      <c r="F11" s="41"/>
      <c r="G11" s="41"/>
    </row>
    <row r="12" spans="1:9" x14ac:dyDescent="0.25">
      <c r="A12" s="45"/>
      <c r="B12" s="43"/>
      <c r="C12" s="74"/>
      <c r="D12" s="41"/>
      <c r="E12" s="41"/>
      <c r="F12" s="41"/>
      <c r="G12" s="41"/>
    </row>
    <row r="13" spans="1:9" x14ac:dyDescent="0.25">
      <c r="A13" s="45"/>
      <c r="B13" s="43"/>
      <c r="C13" s="74"/>
      <c r="D13" s="41"/>
      <c r="E13" s="41"/>
      <c r="F13" s="41"/>
      <c r="G13" s="41"/>
    </row>
    <row r="14" spans="1:9" x14ac:dyDescent="0.25">
      <c r="A14" s="45"/>
      <c r="B14" s="43"/>
      <c r="C14" s="74"/>
      <c r="D14" s="41"/>
      <c r="E14" s="41"/>
      <c r="F14" s="41"/>
      <c r="G14" s="41"/>
    </row>
    <row r="15" spans="1:9" x14ac:dyDescent="0.25">
      <c r="A15" s="46"/>
      <c r="B15" s="43"/>
      <c r="C15" s="74"/>
      <c r="D15" s="41"/>
      <c r="E15" s="41"/>
      <c r="F15" s="41"/>
      <c r="G15" s="41"/>
    </row>
    <row r="16" spans="1:9" x14ac:dyDescent="0.25">
      <c r="A16" s="46"/>
      <c r="B16" s="43"/>
      <c r="C16" s="74"/>
      <c r="D16" s="41"/>
      <c r="E16" s="41"/>
      <c r="F16" s="41"/>
      <c r="G16" s="41"/>
    </row>
    <row r="17" spans="1:7" x14ac:dyDescent="0.25">
      <c r="A17" s="45"/>
      <c r="B17" s="43"/>
      <c r="C17" s="74"/>
      <c r="D17" s="41"/>
      <c r="E17" s="41"/>
      <c r="F17" s="41"/>
      <c r="G17" s="41"/>
    </row>
    <row r="18" spans="1:7" x14ac:dyDescent="0.25">
      <c r="A18" s="45"/>
      <c r="B18" s="42"/>
      <c r="C18" s="42"/>
      <c r="D18" s="41"/>
      <c r="E18" s="41"/>
      <c r="F18" s="41"/>
      <c r="G18" s="41"/>
    </row>
    <row r="19" spans="1:7" x14ac:dyDescent="0.25">
      <c r="A19" s="45"/>
      <c r="B19" s="42"/>
      <c r="C19" s="42"/>
      <c r="D19" s="41"/>
      <c r="E19" s="41"/>
      <c r="F19" s="41"/>
      <c r="G19" s="41"/>
    </row>
    <row r="20" spans="1:7" x14ac:dyDescent="0.25">
      <c r="A20" s="46"/>
      <c r="B20" s="42"/>
      <c r="C20" s="42"/>
      <c r="D20" s="41"/>
      <c r="E20" s="41"/>
      <c r="F20" s="41"/>
      <c r="G20" s="41"/>
    </row>
    <row r="21" spans="1:7" x14ac:dyDescent="0.25">
      <c r="A21" s="46"/>
      <c r="B21" s="42"/>
      <c r="C21" s="42"/>
      <c r="D21" s="41"/>
      <c r="E21" s="41"/>
      <c r="F21" s="41"/>
      <c r="G21" s="41"/>
    </row>
    <row r="22" spans="1:7" x14ac:dyDescent="0.25">
      <c r="A22" s="46"/>
      <c r="B22" s="42"/>
      <c r="C22" s="42"/>
      <c r="D22" s="41"/>
      <c r="E22" s="41"/>
      <c r="F22" s="41"/>
      <c r="G22" s="41"/>
    </row>
    <row r="23" spans="1:7" x14ac:dyDescent="0.25">
      <c r="A23" s="46"/>
      <c r="B23" s="42"/>
      <c r="C23" s="42"/>
      <c r="D23" s="41"/>
      <c r="E23" s="41"/>
      <c r="F23" s="41"/>
      <c r="G23" s="41"/>
    </row>
    <row r="24" spans="1:7" x14ac:dyDescent="0.25">
      <c r="A24" s="46"/>
      <c r="B24" s="42"/>
      <c r="C24" s="42"/>
      <c r="D24" s="41"/>
      <c r="E24" s="41"/>
      <c r="F24" s="41"/>
      <c r="G24" s="41"/>
    </row>
    <row r="25" spans="1:7" x14ac:dyDescent="0.25">
      <c r="A25" s="46"/>
      <c r="B25" s="42"/>
      <c r="C25" s="42"/>
      <c r="D25" s="41"/>
      <c r="E25" s="41"/>
      <c r="F25" s="41"/>
      <c r="G25" s="41"/>
    </row>
    <row r="26" spans="1:7" x14ac:dyDescent="0.25">
      <c r="A26" s="46"/>
      <c r="B26" s="42"/>
      <c r="C26" s="42"/>
      <c r="D26" s="41"/>
      <c r="E26" s="41"/>
      <c r="F26" s="41"/>
      <c r="G26" s="41"/>
    </row>
    <row r="27" spans="1:7" x14ac:dyDescent="0.25">
      <c r="A27" s="46"/>
      <c r="B27" s="42"/>
      <c r="C27" s="42"/>
      <c r="D27" s="41"/>
      <c r="E27" s="41"/>
      <c r="F27" s="41"/>
      <c r="G27" s="41"/>
    </row>
    <row r="28" spans="1:7" x14ac:dyDescent="0.25">
      <c r="A28" s="46"/>
      <c r="B28" s="42"/>
      <c r="C28" s="42"/>
      <c r="D28" s="41"/>
      <c r="E28" s="41"/>
      <c r="F28" s="41"/>
      <c r="G28" s="41"/>
    </row>
    <row r="29" spans="1:7" x14ac:dyDescent="0.25">
      <c r="A29" s="46"/>
      <c r="B29" s="42"/>
      <c r="C29" s="42"/>
      <c r="D29" s="41"/>
      <c r="E29" s="41"/>
      <c r="F29" s="41"/>
      <c r="G29" s="41"/>
    </row>
    <row r="30" spans="1:7" x14ac:dyDescent="0.25">
      <c r="A30" s="46"/>
      <c r="B30" s="42"/>
      <c r="C30" s="42"/>
      <c r="D30" s="41"/>
      <c r="E30" s="41"/>
      <c r="F30" s="41"/>
      <c r="G30" s="41"/>
    </row>
    <row r="31" spans="1:7" x14ac:dyDescent="0.25">
      <c r="A31" s="45"/>
      <c r="B31" s="42"/>
      <c r="C31" s="42"/>
      <c r="D31" s="41"/>
      <c r="E31" s="41"/>
      <c r="F31" s="41"/>
      <c r="G31" s="41"/>
    </row>
    <row r="32" spans="1:7" x14ac:dyDescent="0.25">
      <c r="A32" s="46"/>
      <c r="B32" s="42"/>
      <c r="C32" s="42"/>
      <c r="D32" s="41"/>
      <c r="E32" s="41"/>
      <c r="F32" s="41"/>
      <c r="G32" s="41"/>
    </row>
    <row r="33" spans="1:7" x14ac:dyDescent="0.25">
      <c r="A33" s="45"/>
      <c r="B33" s="42"/>
      <c r="C33" s="42"/>
      <c r="D33" s="41"/>
      <c r="E33" s="41"/>
      <c r="F33" s="41"/>
      <c r="G33" s="41"/>
    </row>
    <row r="34" spans="1:7" x14ac:dyDescent="0.25">
      <c r="A34" s="45"/>
      <c r="B34" s="42"/>
      <c r="C34" s="42"/>
      <c r="D34" s="41"/>
      <c r="E34" s="41"/>
      <c r="F34" s="41"/>
      <c r="G34" s="41"/>
    </row>
    <row r="35" spans="1:7" x14ac:dyDescent="0.25">
      <c r="A35" s="45"/>
      <c r="B35" s="42"/>
      <c r="C35" s="42"/>
      <c r="D35" s="41"/>
      <c r="E35" s="41"/>
      <c r="F35" s="41"/>
      <c r="G35" s="41"/>
    </row>
    <row r="36" spans="1:7" x14ac:dyDescent="0.25">
      <c r="A36" s="45"/>
      <c r="B36" s="44"/>
      <c r="C36" s="42"/>
      <c r="D36" s="42"/>
      <c r="E36" s="41"/>
      <c r="F36" s="41"/>
      <c r="G36" s="41"/>
    </row>
    <row r="37" spans="1:7" x14ac:dyDescent="0.25">
      <c r="A37" s="45"/>
      <c r="B37" s="44"/>
      <c r="C37" s="63"/>
      <c r="D37" s="63"/>
      <c r="E37" s="41"/>
      <c r="F37" s="41"/>
      <c r="G37" s="41"/>
    </row>
    <row r="38" spans="1:7" ht="14.5" x14ac:dyDescent="0.25">
      <c r="A38" s="45"/>
      <c r="B38" s="81"/>
      <c r="C38" s="63"/>
      <c r="D38" s="63"/>
      <c r="E38" s="41"/>
      <c r="F38" s="41"/>
      <c r="G38" s="41"/>
    </row>
    <row r="39" spans="1:7" ht="14.5" x14ac:dyDescent="0.25">
      <c r="A39" s="45"/>
      <c r="B39" s="81"/>
      <c r="C39" s="63"/>
      <c r="D39" s="63"/>
      <c r="E39" s="41"/>
      <c r="F39" s="41"/>
      <c r="G39" s="41"/>
    </row>
    <row r="40" spans="1:7" ht="14.5" x14ac:dyDescent="0.25">
      <c r="A40" s="45"/>
      <c r="B40" s="81"/>
      <c r="C40" s="63"/>
      <c r="D40" s="63"/>
      <c r="E40" s="41"/>
      <c r="F40" s="41"/>
      <c r="G40" s="41"/>
    </row>
    <row r="41" spans="1:7" ht="14.5" x14ac:dyDescent="0.25">
      <c r="A41" s="45"/>
      <c r="B41" s="80"/>
      <c r="C41" s="63"/>
      <c r="D41" s="63"/>
      <c r="E41" s="41"/>
      <c r="F41" s="41"/>
      <c r="G41" s="41"/>
    </row>
    <row r="42" spans="1:7" x14ac:dyDescent="0.25">
      <c r="A42" s="45"/>
      <c r="B42" s="42"/>
      <c r="C42" s="42"/>
      <c r="D42" s="41"/>
      <c r="E42" s="41"/>
      <c r="F42" s="41"/>
      <c r="G42" s="41"/>
    </row>
    <row r="43" spans="1:7" x14ac:dyDescent="0.25">
      <c r="A43" s="45"/>
      <c r="B43" s="42"/>
      <c r="C43" s="41"/>
      <c r="D43" s="41"/>
      <c r="E43" s="41"/>
      <c r="F43" s="41"/>
      <c r="G43" s="41"/>
    </row>
    <row r="44" spans="1:7" ht="18" x14ac:dyDescent="0.4">
      <c r="B44" s="33"/>
    </row>
    <row r="45" spans="1:7" ht="20" x14ac:dyDescent="0.4">
      <c r="A45" s="48"/>
      <c r="C45" s="35"/>
    </row>
    <row r="46" spans="1:7" ht="18" x14ac:dyDescent="0.4">
      <c r="B46" s="33"/>
    </row>
    <row r="47" spans="1:7" ht="18" x14ac:dyDescent="0.4">
      <c r="B47" s="33"/>
      <c r="C47" s="34"/>
    </row>
    <row r="48" spans="1:7" ht="18" x14ac:dyDescent="0.4">
      <c r="B48" s="33"/>
      <c r="C48" s="34"/>
    </row>
    <row r="49" spans="2:3" ht="18" x14ac:dyDescent="0.4">
      <c r="B49" s="33"/>
      <c r="C49" s="34"/>
    </row>
    <row r="50" spans="2:3" ht="18" x14ac:dyDescent="0.4">
      <c r="B50" s="33"/>
      <c r="C50" s="34"/>
    </row>
    <row r="51" spans="2:3" ht="17.5" x14ac:dyDescent="0.35">
      <c r="C51" s="34"/>
    </row>
    <row r="52" spans="2:3" ht="18" x14ac:dyDescent="0.4">
      <c r="B52" s="33"/>
      <c r="C52" s="34"/>
    </row>
    <row r="53" spans="2:3" ht="18" x14ac:dyDescent="0.4">
      <c r="B53" s="33"/>
      <c r="C53" s="34"/>
    </row>
    <row r="54" spans="2:3" ht="17.5" x14ac:dyDescent="0.35">
      <c r="C54" s="34"/>
    </row>
    <row r="55" spans="2:3" ht="18" x14ac:dyDescent="0.4">
      <c r="B55" s="33"/>
      <c r="C55" s="35"/>
    </row>
    <row r="56" spans="2:3" ht="18" x14ac:dyDescent="0.4">
      <c r="B56" s="33"/>
      <c r="C56" s="34"/>
    </row>
    <row r="57" spans="2:3" ht="17.5" x14ac:dyDescent="0.35">
      <c r="C57" s="34"/>
    </row>
    <row r="58" spans="2:3" ht="18" x14ac:dyDescent="0.4">
      <c r="B58" s="33"/>
      <c r="C58" s="34"/>
    </row>
    <row r="59" spans="2:3" ht="17.5" x14ac:dyDescent="0.35">
      <c r="C59" s="34"/>
    </row>
    <row r="60" spans="2:3" ht="18" x14ac:dyDescent="0.4">
      <c r="B60" s="33"/>
      <c r="C60" s="34"/>
    </row>
    <row r="61" spans="2:3" ht="17.5" x14ac:dyDescent="0.35">
      <c r="C61" s="34"/>
    </row>
    <row r="62" spans="2:3" ht="18" x14ac:dyDescent="0.4">
      <c r="B62" s="33"/>
      <c r="C62" s="34"/>
    </row>
    <row r="63" spans="2:3" ht="18" x14ac:dyDescent="0.4">
      <c r="B63" s="33"/>
      <c r="C63" s="34"/>
    </row>
    <row r="64" spans="2:3" ht="17.5" x14ac:dyDescent="0.35">
      <c r="C64" s="34"/>
    </row>
    <row r="65" spans="2:3" ht="18" x14ac:dyDescent="0.4">
      <c r="B65" s="33"/>
      <c r="C65" s="34"/>
    </row>
    <row r="66" spans="2:3" ht="17.5" x14ac:dyDescent="0.35">
      <c r="C66" s="34"/>
    </row>
    <row r="67" spans="2:3" ht="18" x14ac:dyDescent="0.4">
      <c r="B67" s="33"/>
      <c r="C67" s="34"/>
    </row>
    <row r="68" spans="2:3" ht="17.5" x14ac:dyDescent="0.35">
      <c r="C68" s="34"/>
    </row>
    <row r="69" spans="2:3" ht="17.5" x14ac:dyDescent="0.35">
      <c r="C69" s="34"/>
    </row>
    <row r="70" spans="2:3" ht="17.5" x14ac:dyDescent="0.35">
      <c r="C70" s="34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7"/>
  <sheetViews>
    <sheetView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A40" sqref="A40"/>
    </sheetView>
  </sheetViews>
  <sheetFormatPr defaultColWidth="10.6640625" defaultRowHeight="12.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7" customFormat="1" ht="15" customHeight="1" x14ac:dyDescent="0.35">
      <c r="A1" s="232" t="str">
        <f>Registration!A1</f>
        <v>142nd IEEE 802.15 WSN Session</v>
      </c>
      <c r="B1" s="233"/>
      <c r="C1" s="233"/>
      <c r="D1" s="233"/>
      <c r="E1" s="233"/>
      <c r="F1" s="233"/>
      <c r="G1" s="234"/>
      <c r="I1" s="9"/>
    </row>
    <row r="2" spans="1:9" s="7" customFormat="1" ht="15" customHeight="1" thickBot="1" x14ac:dyDescent="0.4">
      <c r="A2" s="252" t="s">
        <v>219</v>
      </c>
      <c r="B2" s="253"/>
      <c r="C2" s="253"/>
      <c r="D2" s="250">
        <v>44997</v>
      </c>
      <c r="E2" s="250"/>
      <c r="F2" s="250"/>
      <c r="G2" s="251"/>
      <c r="I2" s="10"/>
    </row>
    <row r="3" spans="1:9" s="41" customFormat="1" ht="15" customHeight="1" thickBot="1" x14ac:dyDescent="0.35">
      <c r="A3" s="70" t="s">
        <v>67</v>
      </c>
      <c r="B3" s="71" t="s">
        <v>69</v>
      </c>
      <c r="C3" s="71" t="s">
        <v>73</v>
      </c>
      <c r="D3" s="72"/>
      <c r="E3" s="72"/>
      <c r="F3" s="72"/>
      <c r="G3" s="73"/>
    </row>
    <row r="4" spans="1:9" s="41" customFormat="1" ht="15" customHeight="1" x14ac:dyDescent="0.25">
      <c r="A4" s="45">
        <v>1</v>
      </c>
      <c r="B4" s="42" t="s">
        <v>180</v>
      </c>
      <c r="C4" s="42" t="s">
        <v>47</v>
      </c>
    </row>
    <row r="5" spans="1:9" s="41" customFormat="1" ht="50" customHeight="1" x14ac:dyDescent="0.25">
      <c r="A5" s="45">
        <v>2</v>
      </c>
      <c r="B5" s="75" t="s">
        <v>296</v>
      </c>
      <c r="C5" s="42" t="s">
        <v>47</v>
      </c>
    </row>
    <row r="6" spans="1:9" s="41" customFormat="1" ht="90" customHeight="1" x14ac:dyDescent="0.25">
      <c r="A6" s="45">
        <v>3</v>
      </c>
      <c r="B6" s="75" t="s">
        <v>287</v>
      </c>
      <c r="C6" s="42" t="s">
        <v>47</v>
      </c>
    </row>
    <row r="7" spans="1:9" s="41" customFormat="1" ht="15" customHeight="1" x14ac:dyDescent="0.25">
      <c r="A7" s="45">
        <v>4</v>
      </c>
      <c r="B7" s="42" t="s">
        <v>281</v>
      </c>
      <c r="C7" s="42" t="s">
        <v>47</v>
      </c>
      <c r="D7" s="42" t="s">
        <v>275</v>
      </c>
    </row>
    <row r="8" spans="1:9" s="41" customFormat="1" ht="15" customHeight="1" x14ac:dyDescent="0.25">
      <c r="A8" s="45">
        <v>5</v>
      </c>
      <c r="B8" s="42" t="s">
        <v>182</v>
      </c>
      <c r="C8" s="42" t="s">
        <v>47</v>
      </c>
    </row>
    <row r="9" spans="1:9" s="41" customFormat="1" ht="15" customHeight="1" x14ac:dyDescent="0.25">
      <c r="A9" s="45"/>
      <c r="B9" s="43" t="s">
        <v>155</v>
      </c>
      <c r="C9" s="74" t="str">
        <f>_xlfn.CONCAT("4pm to 5:30pm on ",TEXT(('CAC Opening'!D2),"DDD., MMM. DD, YYYY"))</f>
        <v>4pm to 5:30pm on Sun., Mar. 12, 2023</v>
      </c>
    </row>
    <row r="10" spans="1:9" s="41" customFormat="1" ht="15" customHeight="1" x14ac:dyDescent="0.25">
      <c r="A10" s="45"/>
      <c r="B10" s="43" t="s">
        <v>150</v>
      </c>
      <c r="C10" s="74" t="str">
        <f>_xlfn.CONCAT("5:30pm to 6:30pm on ",TEXT(('CAC Opening'!D2),"DDD., MMM. DD, YYYY"))</f>
        <v>5:30pm to 6:30pm on Sun., Mar. 12, 2023</v>
      </c>
    </row>
    <row r="11" spans="1:9" s="41" customFormat="1" ht="15" customHeight="1" x14ac:dyDescent="0.25">
      <c r="A11" s="45"/>
      <c r="B11" s="43" t="s">
        <v>263</v>
      </c>
      <c r="C11" s="74" t="str">
        <f>_xlfn.CONCAT("8am to 10am on ",TEXT(('CAC Opening'!D2)+1,"DDD., MMM. DD, YYYY"))</f>
        <v>8am to 10am on Mon., Mar. 13, 2023</v>
      </c>
    </row>
    <row r="12" spans="1:9" s="41" customFormat="1" ht="15" customHeight="1" x14ac:dyDescent="0.25">
      <c r="A12" s="45"/>
      <c r="B12" s="43" t="s">
        <v>151</v>
      </c>
      <c r="C12" s="74" t="str">
        <f>_xlfn.CONCAT("10:30am to 12:30pm on ",TEXT(('CAC Opening'!D2)+1,"DDD., MMM. DD, YYYY"))</f>
        <v>10:30am to 12:30pm on Mon., Mar. 13, 2023</v>
      </c>
    </row>
    <row r="13" spans="1:9" s="41" customFormat="1" ht="15" customHeight="1" x14ac:dyDescent="0.25">
      <c r="A13" s="45"/>
      <c r="B13" s="43" t="s">
        <v>152</v>
      </c>
      <c r="C13" s="74" t="str">
        <f>_xlfn.CONCAT("7:30am to 8:30am on ",TEXT(('CAC Opening'!D2)+3,"DDD., MMM. DD, YYYY"))</f>
        <v>7:30am to 8:30am on Wed., Mar. 15, 2023</v>
      </c>
    </row>
    <row r="14" spans="1:9" s="41" customFormat="1" ht="15" customHeight="1" x14ac:dyDescent="0.25">
      <c r="A14" s="46"/>
      <c r="B14" s="43" t="s">
        <v>153</v>
      </c>
      <c r="C14" s="74" t="str">
        <f>_xlfn.CONCAT("10:30am to 11:30am on ",TEXT(('CAC Opening'!D2)+3,"DDD., MMM. DD, YYYY"))</f>
        <v>10:30am to 11:30am on Wed., Mar. 15, 2023</v>
      </c>
    </row>
    <row r="15" spans="1:9" s="41" customFormat="1" ht="15" customHeight="1" x14ac:dyDescent="0.25">
      <c r="A15" s="46"/>
      <c r="B15" s="43" t="s">
        <v>154</v>
      </c>
      <c r="C15" s="74" t="str">
        <f>_xlfn.CONCAT("4pm to 6pm on ",TEXT(('CAC Opening'!D2)+4,"DDD., MMM. DD, YYYY"))</f>
        <v>4pm to 6pm on Thu., Mar. 16, 2023</v>
      </c>
    </row>
    <row r="16" spans="1:9" s="41" customFormat="1" ht="15" customHeight="1" x14ac:dyDescent="0.25">
      <c r="A16" s="45"/>
      <c r="B16" s="43" t="s">
        <v>264</v>
      </c>
      <c r="C16" s="74" t="str">
        <f>_xlfn.CONCAT("1pm to 6pm on ",TEXT(('CAC Opening'!D2)+5,"DDD., MMM. DD, YYYY"))</f>
        <v>1pm to 6pm on Fri., Mar. 17, 2023</v>
      </c>
    </row>
    <row r="17" spans="1:3" s="41" customFormat="1" ht="15" customHeight="1" x14ac:dyDescent="0.25">
      <c r="A17" s="45">
        <v>6</v>
      </c>
      <c r="B17" s="42" t="s">
        <v>181</v>
      </c>
      <c r="C17" s="42" t="s">
        <v>47</v>
      </c>
    </row>
    <row r="18" spans="1:3" s="41" customFormat="1" ht="15" customHeight="1" x14ac:dyDescent="0.25">
      <c r="A18" s="45"/>
      <c r="B18" s="42" t="s">
        <v>280</v>
      </c>
      <c r="C18" s="42" t="s">
        <v>44</v>
      </c>
    </row>
    <row r="19" spans="1:3" s="41" customFormat="1" ht="15" customHeight="1" x14ac:dyDescent="0.25">
      <c r="A19" s="46"/>
      <c r="B19" s="42" t="s">
        <v>39</v>
      </c>
      <c r="C19" s="42" t="s">
        <v>44</v>
      </c>
    </row>
    <row r="20" spans="1:3" s="41" customFormat="1" ht="15" customHeight="1" x14ac:dyDescent="0.25">
      <c r="A20" s="46"/>
      <c r="B20" s="42" t="s">
        <v>206</v>
      </c>
      <c r="C20" s="42" t="s">
        <v>40</v>
      </c>
    </row>
    <row r="21" spans="1:3" s="41" customFormat="1" ht="15" customHeight="1" x14ac:dyDescent="0.25">
      <c r="A21" s="46"/>
      <c r="B21" s="42" t="s">
        <v>207</v>
      </c>
      <c r="C21" s="42" t="s">
        <v>179</v>
      </c>
    </row>
    <row r="22" spans="1:3" s="41" customFormat="1" ht="15" customHeight="1" x14ac:dyDescent="0.25">
      <c r="A22" s="46"/>
      <c r="B22" s="42" t="s">
        <v>208</v>
      </c>
      <c r="C22" s="42" t="s">
        <v>43</v>
      </c>
    </row>
    <row r="23" spans="1:3" s="41" customFormat="1" ht="15" customHeight="1" x14ac:dyDescent="0.25">
      <c r="A23" s="46"/>
      <c r="B23" s="42" t="s">
        <v>209</v>
      </c>
      <c r="C23" s="42" t="s">
        <v>45</v>
      </c>
    </row>
    <row r="24" spans="1:3" s="41" customFormat="1" ht="15" customHeight="1" x14ac:dyDescent="0.25">
      <c r="A24" s="46"/>
      <c r="B24" s="42" t="s">
        <v>210</v>
      </c>
      <c r="C24" s="42" t="s">
        <v>46</v>
      </c>
    </row>
    <row r="25" spans="1:3" s="41" customFormat="1" ht="15" customHeight="1" x14ac:dyDescent="0.25">
      <c r="A25" s="46"/>
      <c r="B25" s="42" t="s">
        <v>211</v>
      </c>
      <c r="C25" s="42" t="s">
        <v>52</v>
      </c>
    </row>
    <row r="26" spans="1:3" s="41" customFormat="1" ht="15" customHeight="1" x14ac:dyDescent="0.25">
      <c r="A26" s="46"/>
      <c r="B26" s="42" t="s">
        <v>212</v>
      </c>
      <c r="C26" s="42" t="s">
        <v>47</v>
      </c>
    </row>
    <row r="27" spans="1:3" s="41" customFormat="1" ht="15" customHeight="1" x14ac:dyDescent="0.25">
      <c r="A27" s="46"/>
      <c r="B27" s="42" t="s">
        <v>213</v>
      </c>
      <c r="C27" s="42" t="s">
        <v>42</v>
      </c>
    </row>
    <row r="28" spans="1:3" s="41" customFormat="1" ht="15" customHeight="1" x14ac:dyDescent="0.25">
      <c r="A28" s="46"/>
      <c r="B28" s="42" t="s">
        <v>237</v>
      </c>
      <c r="C28" s="42" t="s">
        <v>41</v>
      </c>
    </row>
    <row r="29" spans="1:3" s="41" customFormat="1" ht="15" customHeight="1" x14ac:dyDescent="0.25">
      <c r="A29" s="46"/>
      <c r="B29" s="42" t="s">
        <v>37</v>
      </c>
      <c r="C29" s="42" t="s">
        <v>41</v>
      </c>
    </row>
    <row r="30" spans="1:3" s="41" customFormat="1" ht="15" customHeight="1" x14ac:dyDescent="0.25">
      <c r="A30" s="46"/>
      <c r="B30" s="42" t="s">
        <v>214</v>
      </c>
      <c r="C30" s="42" t="s">
        <v>52</v>
      </c>
    </row>
    <row r="31" spans="1:3" s="41" customFormat="1" ht="15" customHeight="1" x14ac:dyDescent="0.25">
      <c r="A31" s="45"/>
      <c r="B31" s="42" t="s">
        <v>215</v>
      </c>
      <c r="C31" s="42" t="s">
        <v>52</v>
      </c>
    </row>
    <row r="32" spans="1:3" s="41" customFormat="1" ht="15" customHeight="1" x14ac:dyDescent="0.25">
      <c r="A32" s="46"/>
      <c r="B32" s="42" t="s">
        <v>36</v>
      </c>
      <c r="C32" s="42" t="s">
        <v>40</v>
      </c>
    </row>
    <row r="33" spans="1:4" s="41" customFormat="1" ht="15" customHeight="1" x14ac:dyDescent="0.25">
      <c r="A33" s="45">
        <v>7</v>
      </c>
      <c r="B33" s="42" t="s">
        <v>188</v>
      </c>
      <c r="C33" s="42" t="s">
        <v>47</v>
      </c>
    </row>
    <row r="34" spans="1:4" s="41" customFormat="1" ht="15" customHeight="1" x14ac:dyDescent="0.25">
      <c r="A34" s="45"/>
      <c r="B34" s="42" t="s">
        <v>239</v>
      </c>
      <c r="C34" s="42" t="s">
        <v>47</v>
      </c>
    </row>
    <row r="35" spans="1:4" s="41" customFormat="1" ht="15" customHeight="1" x14ac:dyDescent="0.25">
      <c r="A35" s="45">
        <v>8</v>
      </c>
      <c r="B35" s="42" t="s">
        <v>53</v>
      </c>
      <c r="C35" s="42" t="s">
        <v>47</v>
      </c>
    </row>
    <row r="36" spans="1:4" s="41" customFormat="1" ht="15" customHeight="1" x14ac:dyDescent="0.25">
      <c r="A36" s="45"/>
      <c r="B36" s="44" t="s">
        <v>265</v>
      </c>
      <c r="C36" s="42" t="s">
        <v>41</v>
      </c>
      <c r="D36" s="42"/>
    </row>
    <row r="37" spans="1:4" s="41" customFormat="1" ht="15" customHeight="1" x14ac:dyDescent="0.25">
      <c r="A37" s="45"/>
      <c r="B37" s="44" t="s">
        <v>68</v>
      </c>
      <c r="C37" s="63" t="s">
        <v>277</v>
      </c>
      <c r="D37" s="63"/>
    </row>
    <row r="38" spans="1:4" s="41" customFormat="1" ht="15" customHeight="1" x14ac:dyDescent="0.25">
      <c r="A38" s="45"/>
      <c r="B38" s="80" t="s">
        <v>244</v>
      </c>
      <c r="C38" s="63" t="s">
        <v>47</v>
      </c>
      <c r="D38" s="63"/>
    </row>
    <row r="39" spans="1:4" s="41" customFormat="1" ht="15" customHeight="1" x14ac:dyDescent="0.25">
      <c r="A39" s="45">
        <v>9</v>
      </c>
      <c r="B39" s="42" t="s">
        <v>224</v>
      </c>
      <c r="C39" s="42" t="s">
        <v>47</v>
      </c>
    </row>
    <row r="40" spans="1:4" s="41" customFormat="1" ht="15" customHeight="1" x14ac:dyDescent="0.25">
      <c r="A40" s="45"/>
      <c r="B40" s="42"/>
    </row>
    <row r="41" spans="1:4" ht="18" x14ac:dyDescent="0.4">
      <c r="B41" s="33"/>
    </row>
    <row r="42" spans="1:4" ht="20" x14ac:dyDescent="0.4">
      <c r="A42" s="48"/>
      <c r="C42" s="35"/>
    </row>
    <row r="43" spans="1:4" ht="18" x14ac:dyDescent="0.4">
      <c r="B43" s="33"/>
    </row>
    <row r="44" spans="1:4" ht="18" x14ac:dyDescent="0.4">
      <c r="B44" s="33"/>
      <c r="C44" s="34"/>
    </row>
    <row r="45" spans="1:4" ht="18" x14ac:dyDescent="0.4">
      <c r="B45" s="33"/>
      <c r="C45" s="34"/>
    </row>
    <row r="46" spans="1:4" ht="18" x14ac:dyDescent="0.4">
      <c r="B46" s="33"/>
      <c r="C46" s="34"/>
    </row>
    <row r="47" spans="1:4" ht="18" x14ac:dyDescent="0.4">
      <c r="B47" s="33"/>
      <c r="C47" s="34"/>
    </row>
    <row r="48" spans="1:4" ht="17.5" x14ac:dyDescent="0.35">
      <c r="C48" s="34"/>
    </row>
    <row r="49" spans="2:3" ht="18" x14ac:dyDescent="0.4">
      <c r="B49" s="33"/>
      <c r="C49" s="34"/>
    </row>
    <row r="50" spans="2:3" ht="18" x14ac:dyDescent="0.4">
      <c r="B50" s="33"/>
      <c r="C50" s="34"/>
    </row>
    <row r="51" spans="2:3" ht="17.5" x14ac:dyDescent="0.35">
      <c r="C51" s="34"/>
    </row>
    <row r="52" spans="2:3" ht="18" x14ac:dyDescent="0.4">
      <c r="B52" s="33"/>
      <c r="C52" s="35"/>
    </row>
    <row r="53" spans="2:3" ht="18" x14ac:dyDescent="0.4">
      <c r="B53" s="33"/>
      <c r="C53" s="34"/>
    </row>
    <row r="54" spans="2:3" ht="17.5" x14ac:dyDescent="0.35">
      <c r="C54" s="34"/>
    </row>
    <row r="55" spans="2:3" ht="18" x14ac:dyDescent="0.4">
      <c r="B55" s="33"/>
      <c r="C55" s="34"/>
    </row>
    <row r="56" spans="2:3" ht="17.5" x14ac:dyDescent="0.35">
      <c r="C56" s="34"/>
    </row>
    <row r="57" spans="2:3" ht="18" x14ac:dyDescent="0.4">
      <c r="B57" s="33"/>
      <c r="C57" s="34"/>
    </row>
    <row r="58" spans="2:3" ht="17.5" x14ac:dyDescent="0.35">
      <c r="C58" s="34"/>
    </row>
    <row r="59" spans="2:3" ht="18" x14ac:dyDescent="0.4">
      <c r="B59" s="33"/>
      <c r="C59" s="34"/>
    </row>
    <row r="60" spans="2:3" ht="18" x14ac:dyDescent="0.4">
      <c r="B60" s="33"/>
      <c r="C60" s="34"/>
    </row>
    <row r="61" spans="2:3" ht="17.5" x14ac:dyDescent="0.35">
      <c r="C61" s="34"/>
    </row>
    <row r="62" spans="2:3" ht="18" x14ac:dyDescent="0.4">
      <c r="B62" s="33"/>
      <c r="C62" s="34"/>
    </row>
    <row r="63" spans="2:3" ht="17.5" x14ac:dyDescent="0.35">
      <c r="C63" s="34"/>
    </row>
    <row r="64" spans="2:3" ht="18" x14ac:dyDescent="0.4">
      <c r="B64" s="33"/>
      <c r="C64" s="34"/>
    </row>
    <row r="65" spans="3:3" ht="17.5" x14ac:dyDescent="0.35">
      <c r="C65" s="34"/>
    </row>
    <row r="66" spans="3:3" ht="17.5" x14ac:dyDescent="0.35">
      <c r="C66" s="34"/>
    </row>
    <row r="67" spans="3:3" ht="17.5" x14ac:dyDescent="0.35">
      <c r="C67" s="34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U9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12" s="7" customFormat="1" ht="15" customHeight="1" x14ac:dyDescent="0.35">
      <c r="A1" s="232" t="str">
        <f>Registration!A1</f>
        <v>142nd IEEE 802.15 WSN Session</v>
      </c>
      <c r="B1" s="233"/>
      <c r="C1" s="233"/>
      <c r="D1" s="233"/>
      <c r="E1" s="233"/>
      <c r="F1" s="234"/>
      <c r="H1" s="6"/>
      <c r="I1" s="6"/>
      <c r="J1" s="6"/>
      <c r="K1" s="6"/>
      <c r="L1" s="6"/>
    </row>
    <row r="2" spans="1:12" s="7" customFormat="1" ht="15" customHeight="1" thickBot="1" x14ac:dyDescent="0.4">
      <c r="A2" s="256" t="str">
        <f>_xlfn.CONCAT("Agenda for WG15 Opening Plenary - ",TEXT(('CAC Opening'!D2)+1,"DDDD, MMMM DD, YYYY"))</f>
        <v>Agenda for WG15 Opening Plenary - Monday, March 13, 2023</v>
      </c>
      <c r="B2" s="257"/>
      <c r="C2" s="257"/>
      <c r="D2" s="257"/>
      <c r="E2" s="257"/>
      <c r="F2" s="258"/>
      <c r="H2" s="6"/>
      <c r="I2" s="6"/>
      <c r="J2" s="6"/>
      <c r="K2" s="6"/>
      <c r="L2" s="6"/>
    </row>
    <row r="3" spans="1:12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4" t="s">
        <v>240</v>
      </c>
      <c r="F3" s="255"/>
      <c r="G3" s="66"/>
      <c r="H3" s="6"/>
      <c r="I3" s="6"/>
      <c r="J3" s="6"/>
      <c r="K3" s="6"/>
      <c r="L3" s="6"/>
    </row>
    <row r="4" spans="1:12" s="6" customFormat="1" ht="15" customHeight="1" x14ac:dyDescent="0.3">
      <c r="A4" s="4">
        <v>1</v>
      </c>
      <c r="B4" s="8" t="s">
        <v>18</v>
      </c>
      <c r="C4" s="23" t="s">
        <v>11</v>
      </c>
      <c r="D4" s="2" t="s">
        <v>47</v>
      </c>
      <c r="E4" s="1">
        <v>1</v>
      </c>
      <c r="F4" s="11">
        <f>TIME(10,30,0)</f>
        <v>0.4375</v>
      </c>
    </row>
    <row r="5" spans="1:12" s="6" customFormat="1" ht="15" customHeight="1" x14ac:dyDescent="0.3">
      <c r="A5" s="4">
        <v>1.1000000000000001</v>
      </c>
      <c r="B5" s="8" t="s">
        <v>15</v>
      </c>
      <c r="C5" s="2" t="s">
        <v>31</v>
      </c>
      <c r="D5" s="2" t="s">
        <v>52</v>
      </c>
      <c r="E5" s="8">
        <v>1</v>
      </c>
      <c r="F5" s="11">
        <f t="shared" ref="F5:F62" si="0">F4+TIME(0,E4,0)</f>
        <v>0.43819444444444444</v>
      </c>
    </row>
    <row r="6" spans="1:12" s="6" customFormat="1" ht="30" customHeight="1" x14ac:dyDescent="0.3">
      <c r="A6" s="4" t="s">
        <v>27</v>
      </c>
      <c r="B6" s="8" t="s">
        <v>15</v>
      </c>
      <c r="C6" s="30" t="s">
        <v>168</v>
      </c>
      <c r="D6" s="2" t="s">
        <v>52</v>
      </c>
      <c r="E6" s="8">
        <v>1</v>
      </c>
      <c r="F6" s="11">
        <f t="shared" si="0"/>
        <v>0.43888888888888888</v>
      </c>
    </row>
    <row r="7" spans="1:12" s="6" customFormat="1" ht="45" customHeight="1" x14ac:dyDescent="0.3">
      <c r="A7" s="4" t="s">
        <v>28</v>
      </c>
      <c r="B7" s="8" t="s">
        <v>15</v>
      </c>
      <c r="C7" s="32" t="s">
        <v>274</v>
      </c>
      <c r="D7" s="2" t="s">
        <v>52</v>
      </c>
      <c r="E7" s="8">
        <v>1</v>
      </c>
      <c r="F7" s="11">
        <f t="shared" si="0"/>
        <v>0.43958333333333333</v>
      </c>
    </row>
    <row r="8" spans="1:12" s="6" customFormat="1" ht="15" customHeight="1" x14ac:dyDescent="0.3">
      <c r="A8" s="4" t="s">
        <v>29</v>
      </c>
      <c r="B8" s="8" t="s">
        <v>15</v>
      </c>
      <c r="C8" s="24" t="s">
        <v>283</v>
      </c>
      <c r="D8" s="2" t="s">
        <v>52</v>
      </c>
      <c r="E8" s="8">
        <v>1</v>
      </c>
      <c r="F8" s="11">
        <f t="shared" si="0"/>
        <v>0.44027777777777777</v>
      </c>
    </row>
    <row r="9" spans="1:12" s="6" customFormat="1" ht="15" customHeight="1" x14ac:dyDescent="0.3">
      <c r="A9" s="4" t="s">
        <v>56</v>
      </c>
      <c r="B9" s="8" t="s">
        <v>15</v>
      </c>
      <c r="C9" s="31" t="s">
        <v>205</v>
      </c>
      <c r="D9" s="2" t="s">
        <v>52</v>
      </c>
      <c r="E9" s="8">
        <v>1</v>
      </c>
      <c r="F9" s="11">
        <f t="shared" si="0"/>
        <v>0.44097222222222221</v>
      </c>
    </row>
    <row r="10" spans="1:12" s="6" customFormat="1" ht="30" customHeight="1" x14ac:dyDescent="0.3">
      <c r="A10" s="4" t="s">
        <v>75</v>
      </c>
      <c r="B10" s="8" t="s">
        <v>15</v>
      </c>
      <c r="C10" s="30" t="s">
        <v>156</v>
      </c>
      <c r="D10" s="2" t="s">
        <v>52</v>
      </c>
      <c r="E10" s="8">
        <v>1</v>
      </c>
      <c r="F10" s="11">
        <f t="shared" si="0"/>
        <v>0.44166666666666665</v>
      </c>
    </row>
    <row r="11" spans="1:12" s="6" customFormat="1" ht="15" customHeight="1" x14ac:dyDescent="0.3">
      <c r="A11" s="4" t="s">
        <v>158</v>
      </c>
      <c r="B11" s="8" t="s">
        <v>15</v>
      </c>
      <c r="C11" s="30" t="s">
        <v>183</v>
      </c>
      <c r="D11" s="2" t="s">
        <v>52</v>
      </c>
      <c r="E11" s="8">
        <v>1</v>
      </c>
      <c r="F11" s="11">
        <f t="shared" si="0"/>
        <v>0.44236111111111109</v>
      </c>
    </row>
    <row r="12" spans="1:12" s="6" customFormat="1" ht="15" customHeight="1" x14ac:dyDescent="0.3">
      <c r="A12" s="4">
        <v>1.2</v>
      </c>
      <c r="B12" s="8" t="s">
        <v>14</v>
      </c>
      <c r="C12" s="29" t="s">
        <v>30</v>
      </c>
      <c r="D12" s="2" t="s">
        <v>47</v>
      </c>
      <c r="E12" s="8">
        <v>2</v>
      </c>
      <c r="F12" s="11">
        <f t="shared" si="0"/>
        <v>0.44305555555555554</v>
      </c>
    </row>
    <row r="13" spans="1:12" s="6" customFormat="1" ht="30" customHeight="1" x14ac:dyDescent="0.3">
      <c r="A13" s="4">
        <v>1.3</v>
      </c>
      <c r="B13" s="8" t="s">
        <v>15</v>
      </c>
      <c r="C13" s="29" t="s">
        <v>160</v>
      </c>
      <c r="D13" s="2" t="s">
        <v>47</v>
      </c>
      <c r="E13" s="8">
        <v>3</v>
      </c>
      <c r="F13" s="11">
        <f t="shared" si="0"/>
        <v>0.44444444444444442</v>
      </c>
    </row>
    <row r="14" spans="1:12" s="6" customFormat="1" ht="30" customHeight="1" x14ac:dyDescent="0.3">
      <c r="A14" s="4">
        <v>1.4</v>
      </c>
      <c r="B14" s="8" t="s">
        <v>15</v>
      </c>
      <c r="C14" s="36" t="s">
        <v>161</v>
      </c>
      <c r="D14" s="2" t="s">
        <v>47</v>
      </c>
      <c r="E14" s="8">
        <v>2</v>
      </c>
      <c r="F14" s="11">
        <f t="shared" si="0"/>
        <v>0.44652777777777775</v>
      </c>
    </row>
    <row r="15" spans="1:12" s="6" customFormat="1" ht="30" customHeight="1" x14ac:dyDescent="0.3">
      <c r="A15" s="4" t="s">
        <v>162</v>
      </c>
      <c r="B15" s="8" t="s">
        <v>15</v>
      </c>
      <c r="C15" s="36" t="s">
        <v>165</v>
      </c>
      <c r="D15" s="2" t="s">
        <v>47</v>
      </c>
      <c r="E15" s="8">
        <v>2</v>
      </c>
      <c r="F15" s="11">
        <f t="shared" si="0"/>
        <v>0.44791666666666663</v>
      </c>
    </row>
    <row r="16" spans="1:12" s="6" customFormat="1" ht="15" customHeight="1" x14ac:dyDescent="0.3">
      <c r="A16" s="4" t="s">
        <v>163</v>
      </c>
      <c r="B16" s="8" t="s">
        <v>13</v>
      </c>
      <c r="C16" s="29" t="s">
        <v>266</v>
      </c>
      <c r="D16" s="2" t="s">
        <v>47</v>
      </c>
      <c r="E16" s="8">
        <v>1</v>
      </c>
      <c r="F16" s="11">
        <f t="shared" si="0"/>
        <v>0.44930555555555551</v>
      </c>
    </row>
    <row r="17" spans="1:255" s="6" customFormat="1" ht="15" customHeight="1" x14ac:dyDescent="0.3">
      <c r="A17" s="4" t="s">
        <v>164</v>
      </c>
      <c r="B17" s="8" t="s">
        <v>13</v>
      </c>
      <c r="C17" s="1" t="s">
        <v>278</v>
      </c>
      <c r="D17" s="2" t="s">
        <v>47</v>
      </c>
      <c r="E17" s="8">
        <v>1</v>
      </c>
      <c r="F17" s="11">
        <f t="shared" si="0"/>
        <v>0.44999999999999996</v>
      </c>
    </row>
    <row r="18" spans="1:255" customFormat="1" ht="15" customHeight="1" x14ac:dyDescent="0.3">
      <c r="A18" s="2">
        <v>1.8</v>
      </c>
      <c r="B18" s="2" t="s">
        <v>15</v>
      </c>
      <c r="C18" s="76" t="s">
        <v>267</v>
      </c>
      <c r="D18" s="2" t="s">
        <v>47</v>
      </c>
      <c r="E18" s="1">
        <v>1</v>
      </c>
      <c r="F18" s="11">
        <f t="shared" si="0"/>
        <v>0.4506944444444444</v>
      </c>
    </row>
    <row r="19" spans="1:255" s="6" customFormat="1" ht="15" customHeight="1" x14ac:dyDescent="0.3">
      <c r="A19" s="21"/>
      <c r="B19" s="8"/>
      <c r="D19" s="2"/>
      <c r="E19" s="8"/>
      <c r="F19" s="11">
        <f t="shared" si="0"/>
        <v>0.45138888888888884</v>
      </c>
    </row>
    <row r="20" spans="1:255" s="6" customFormat="1" ht="15" customHeight="1" x14ac:dyDescent="0.3">
      <c r="A20" s="4">
        <v>2</v>
      </c>
      <c r="B20" s="8" t="s">
        <v>18</v>
      </c>
      <c r="C20" s="29" t="s">
        <v>25</v>
      </c>
      <c r="D20" s="2"/>
      <c r="E20" s="8"/>
      <c r="F20" s="11">
        <f t="shared" si="0"/>
        <v>0.45138888888888884</v>
      </c>
    </row>
    <row r="21" spans="1:255" s="8" customFormat="1" ht="15" customHeight="1" x14ac:dyDescent="0.3">
      <c r="A21" s="4">
        <v>2.1</v>
      </c>
      <c r="B21" s="8" t="s">
        <v>15</v>
      </c>
      <c r="C21" s="30" t="s">
        <v>286</v>
      </c>
      <c r="D21" s="2" t="s">
        <v>47</v>
      </c>
      <c r="E21" s="8">
        <v>1</v>
      </c>
      <c r="F21" s="11">
        <f t="shared" si="0"/>
        <v>0.45138888888888884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6" customFormat="1" ht="15" customHeight="1" x14ac:dyDescent="0.3">
      <c r="A22" s="4">
        <v>2.2000000000000002</v>
      </c>
      <c r="B22" s="1" t="s">
        <v>15</v>
      </c>
      <c r="C22" s="229" t="s">
        <v>245</v>
      </c>
      <c r="D22" s="2" t="s">
        <v>40</v>
      </c>
      <c r="E22" s="8">
        <v>2</v>
      </c>
      <c r="F22" s="11">
        <f t="shared" si="0"/>
        <v>0.45208333333333328</v>
      </c>
    </row>
    <row r="23" spans="1:255" s="18" customFormat="1" ht="15" customHeight="1" x14ac:dyDescent="0.3">
      <c r="A23" s="4">
        <v>2.2999999999999998</v>
      </c>
      <c r="B23" s="1" t="s">
        <v>15</v>
      </c>
      <c r="C23" s="31" t="s">
        <v>268</v>
      </c>
      <c r="D23" s="2" t="s">
        <v>47</v>
      </c>
      <c r="E23" s="8">
        <v>1</v>
      </c>
      <c r="F23" s="11">
        <f t="shared" si="0"/>
        <v>0.45347222222222217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ht="15" customHeight="1" x14ac:dyDescent="0.3">
      <c r="A24" s="4">
        <v>2.4</v>
      </c>
      <c r="B24" s="1" t="s">
        <v>15</v>
      </c>
      <c r="C24" s="230" t="s">
        <v>288</v>
      </c>
      <c r="D24" s="2" t="s">
        <v>47</v>
      </c>
      <c r="E24" s="8">
        <v>1</v>
      </c>
      <c r="F24" s="11">
        <f t="shared" si="0"/>
        <v>0.45416666666666661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80" customHeight="1" x14ac:dyDescent="0.3">
      <c r="A25" s="4">
        <v>2.5</v>
      </c>
      <c r="B25" s="1" t="s">
        <v>15</v>
      </c>
      <c r="C25" s="32" t="str">
        <f>'CAC Opening'!B6</f>
        <v>Still need:
   - WG Secretary
   - Volunteer to setup New WG15 Webpages
     (pref. using WordPress)
   - Volunteer to setup automate voting rights calculator
     (Visual Basic or Python)</v>
      </c>
      <c r="D25" s="2" t="str">
        <f>'CAC Opening'!C6</f>
        <v>Powell</v>
      </c>
      <c r="E25" s="8">
        <v>1</v>
      </c>
      <c r="F25" s="11">
        <f t="shared" si="0"/>
        <v>0.45486111111111105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3">
      <c r="A26" s="4" t="s">
        <v>159</v>
      </c>
      <c r="B26" s="1" t="s">
        <v>15</v>
      </c>
      <c r="C26" s="32" t="s">
        <v>269</v>
      </c>
      <c r="D26" s="2" t="s">
        <v>47</v>
      </c>
      <c r="E26" s="8">
        <v>3</v>
      </c>
      <c r="F26" s="11">
        <f t="shared" si="0"/>
        <v>0.45555555555555549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">
      <c r="A27" s="15"/>
      <c r="C27" s="37"/>
      <c r="D27" s="2"/>
      <c r="E27" s="1"/>
      <c r="F27" s="11">
        <f t="shared" si="0"/>
        <v>0.45763888888888882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>
        <v>3</v>
      </c>
      <c r="B28" s="2" t="s">
        <v>18</v>
      </c>
      <c r="C28" s="2" t="s">
        <v>167</v>
      </c>
      <c r="D28" s="2"/>
      <c r="E28" s="1"/>
      <c r="F28" s="11">
        <f t="shared" si="0"/>
        <v>0.45763888888888882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">
      <c r="A29" s="4" t="s">
        <v>64</v>
      </c>
      <c r="B29" s="2" t="s">
        <v>15</v>
      </c>
      <c r="C29" s="1" t="s">
        <v>270</v>
      </c>
      <c r="D29" s="2" t="s">
        <v>47</v>
      </c>
      <c r="E29" s="8">
        <v>1</v>
      </c>
      <c r="F29" s="11">
        <f t="shared" si="0"/>
        <v>0.45763888888888882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customFormat="1" ht="30" customHeight="1" x14ac:dyDescent="0.3">
      <c r="A30" s="4" t="s">
        <v>170</v>
      </c>
      <c r="B30" s="2" t="s">
        <v>15</v>
      </c>
      <c r="C30" s="32" t="s">
        <v>271</v>
      </c>
      <c r="D30" s="2" t="s">
        <v>47</v>
      </c>
      <c r="E30" s="8">
        <v>1</v>
      </c>
      <c r="F30" s="11">
        <f t="shared" si="0"/>
        <v>0.45833333333333326</v>
      </c>
    </row>
    <row r="31" spans="1:255" customFormat="1" ht="30" customHeight="1" x14ac:dyDescent="0.3">
      <c r="A31" s="4" t="s">
        <v>171</v>
      </c>
      <c r="B31" s="2" t="s">
        <v>15</v>
      </c>
      <c r="C31" s="30" t="s">
        <v>272</v>
      </c>
      <c r="D31" s="2" t="s">
        <v>47</v>
      </c>
      <c r="E31" s="8">
        <v>1</v>
      </c>
      <c r="F31" s="11">
        <f t="shared" si="0"/>
        <v>0.4590277777777777</v>
      </c>
      <c r="I31" s="30"/>
    </row>
    <row r="32" spans="1:255" customFormat="1" ht="30" customHeight="1" x14ac:dyDescent="0.3">
      <c r="A32" s="4" t="s">
        <v>172</v>
      </c>
      <c r="B32" s="2" t="s">
        <v>15</v>
      </c>
      <c r="C32" s="30" t="s">
        <v>273</v>
      </c>
      <c r="D32" s="2" t="s">
        <v>47</v>
      </c>
      <c r="E32" s="8">
        <v>1</v>
      </c>
      <c r="F32" s="11">
        <f t="shared" si="0"/>
        <v>0.45972222222222214</v>
      </c>
    </row>
    <row r="33" spans="1:255" customFormat="1" ht="30" customHeight="1" x14ac:dyDescent="0.3">
      <c r="A33" s="4" t="s">
        <v>173</v>
      </c>
      <c r="B33" s="2" t="s">
        <v>15</v>
      </c>
      <c r="C33" s="32" t="s">
        <v>279</v>
      </c>
      <c r="D33" s="2" t="s">
        <v>47</v>
      </c>
      <c r="E33" s="8">
        <v>1</v>
      </c>
      <c r="F33" s="11">
        <f t="shared" si="0"/>
        <v>0.46041666666666659</v>
      </c>
    </row>
    <row r="34" spans="1:255" customFormat="1" ht="140" customHeight="1" x14ac:dyDescent="0.3">
      <c r="A34" s="4" t="s">
        <v>174</v>
      </c>
      <c r="B34" s="2" t="s">
        <v>15</v>
      </c>
      <c r="C34" s="32" t="s">
        <v>230</v>
      </c>
      <c r="D34" s="2" t="s">
        <v>47</v>
      </c>
      <c r="E34" s="8">
        <v>1</v>
      </c>
      <c r="F34" s="11">
        <f t="shared" si="0"/>
        <v>0.46111111111111103</v>
      </c>
    </row>
    <row r="35" spans="1:255" ht="15" customHeight="1" x14ac:dyDescent="0.3">
      <c r="A35" s="4" t="s">
        <v>65</v>
      </c>
      <c r="B35" s="2" t="s">
        <v>15</v>
      </c>
      <c r="C35" s="1" t="s">
        <v>169</v>
      </c>
      <c r="D35" s="2" t="s">
        <v>47</v>
      </c>
      <c r="E35" s="8">
        <v>1</v>
      </c>
      <c r="F35" s="11">
        <f t="shared" si="0"/>
        <v>0.46180555555555547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30" customHeight="1" x14ac:dyDescent="0.3">
      <c r="A36" s="4" t="s">
        <v>227</v>
      </c>
      <c r="B36" s="2" t="s">
        <v>14</v>
      </c>
      <c r="C36" s="79" t="s">
        <v>238</v>
      </c>
      <c r="D36" s="2" t="s">
        <v>47</v>
      </c>
      <c r="E36" s="8">
        <v>3</v>
      </c>
      <c r="F36" s="11">
        <f t="shared" si="0"/>
        <v>0.46249999999999991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30" customHeight="1" x14ac:dyDescent="0.3">
      <c r="A37" s="4" t="s">
        <v>228</v>
      </c>
      <c r="B37" s="2" t="s">
        <v>14</v>
      </c>
      <c r="C37" s="79" t="s">
        <v>238</v>
      </c>
      <c r="D37" s="2" t="s">
        <v>47</v>
      </c>
      <c r="E37" s="8">
        <v>3</v>
      </c>
      <c r="F37" s="11">
        <f t="shared" si="0"/>
        <v>0.46458333333333324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30" customHeight="1" x14ac:dyDescent="0.3">
      <c r="A38" s="4" t="s">
        <v>229</v>
      </c>
      <c r="B38" s="2" t="s">
        <v>14</v>
      </c>
      <c r="C38" s="79" t="s">
        <v>238</v>
      </c>
      <c r="D38" s="2" t="s">
        <v>47</v>
      </c>
      <c r="E38" s="8">
        <v>3</v>
      </c>
      <c r="F38" s="11">
        <f t="shared" si="0"/>
        <v>0.46666666666666656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">
      <c r="A39" s="4"/>
      <c r="B39" s="2"/>
      <c r="C39" s="79"/>
      <c r="D39" s="2"/>
      <c r="E39" s="8"/>
      <c r="F39" s="11">
        <f t="shared" si="0"/>
        <v>0.46874999999999989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">
      <c r="A40" s="4" t="s">
        <v>32</v>
      </c>
      <c r="B40" s="2" t="s">
        <v>18</v>
      </c>
      <c r="C40" s="2" t="s">
        <v>184</v>
      </c>
      <c r="D40" s="2" t="s">
        <v>47</v>
      </c>
      <c r="E40" s="8">
        <v>0</v>
      </c>
      <c r="F40" s="11">
        <f t="shared" si="0"/>
        <v>0.46874999999999989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">
      <c r="A41" s="4" t="s">
        <v>0</v>
      </c>
      <c r="B41" s="2" t="s">
        <v>14</v>
      </c>
      <c r="C41" s="13" t="str">
        <f>'CAC Opening'!B18</f>
        <v>TG3mb Revision</v>
      </c>
      <c r="D41" s="2" t="str">
        <f>'CAC Opening'!C18</f>
        <v>Kürner</v>
      </c>
      <c r="E41" s="8">
        <v>1</v>
      </c>
      <c r="F41" s="11">
        <f t="shared" si="0"/>
        <v>0.46874999999999989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">
      <c r="A42" s="4" t="s">
        <v>1</v>
      </c>
      <c r="B42" s="2" t="s">
        <v>14</v>
      </c>
      <c r="C42" s="13" t="str">
        <f>'CAC Opening'!B19</f>
        <v>SC THz</v>
      </c>
      <c r="D42" s="2" t="str">
        <f>'CAC Opening'!C19</f>
        <v>Kürner</v>
      </c>
      <c r="E42" s="8">
        <v>0</v>
      </c>
      <c r="F42" s="11">
        <f t="shared" si="0"/>
        <v>0.46944444444444433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">
      <c r="A43" s="4" t="s">
        <v>22</v>
      </c>
      <c r="B43" s="2" t="s">
        <v>14</v>
      </c>
      <c r="C43" s="13" t="str">
        <f>'CAC Opening'!B20</f>
        <v>TG 4ab UWB-NG Amendment</v>
      </c>
      <c r="D43" s="2" t="str">
        <f>'CAC Opening'!C20</f>
        <v>Rolfe</v>
      </c>
      <c r="E43" s="8">
        <v>0</v>
      </c>
      <c r="F43" s="11">
        <f t="shared" si="0"/>
        <v>0.46944444444444433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">
      <c r="A44" s="4" t="s">
        <v>9</v>
      </c>
      <c r="B44" s="2" t="s">
        <v>14</v>
      </c>
      <c r="C44" s="13" t="str">
        <f>'CAC Opening'!B21</f>
        <v>TG 4me Revision to 2020</v>
      </c>
      <c r="D44" s="2" t="str">
        <f>'CAC Opening'!C21</f>
        <v>Stuebing</v>
      </c>
      <c r="E44" s="8">
        <v>1</v>
      </c>
      <c r="F44" s="11">
        <f t="shared" si="0"/>
        <v>0.46944444444444433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">
      <c r="A45" s="4" t="s">
        <v>10</v>
      </c>
      <c r="B45" s="2" t="s">
        <v>14</v>
      </c>
      <c r="C45" s="13" t="str">
        <f>'CAC Opening'!B22</f>
        <v>TG 6ma BAN/VAN Revision</v>
      </c>
      <c r="D45" s="2" t="str">
        <f>'CAC Opening'!C22</f>
        <v>Kohno</v>
      </c>
      <c r="E45" s="8">
        <v>1</v>
      </c>
      <c r="F45" s="11">
        <f t="shared" si="0"/>
        <v>0.47013888888888877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3">
      <c r="A46" s="4" t="s">
        <v>2</v>
      </c>
      <c r="B46" s="2" t="s">
        <v>14</v>
      </c>
      <c r="C46" s="13" t="str">
        <f>'CAC Opening'!B23</f>
        <v>TG 7a OCC Amendment</v>
      </c>
      <c r="D46" s="2" t="str">
        <f>'CAC Opening'!C23</f>
        <v>Jang</v>
      </c>
      <c r="E46" s="8">
        <v>1</v>
      </c>
      <c r="F46" s="11">
        <f t="shared" si="0"/>
        <v>0.47083333333333321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3">
      <c r="A47" s="4" t="s">
        <v>3</v>
      </c>
      <c r="B47" s="2" t="s">
        <v>14</v>
      </c>
      <c r="C47" s="13" t="str">
        <f>'CAC Opening'!B24</f>
        <v>TG 13 MG-OWC New Standard</v>
      </c>
      <c r="D47" s="2" t="str">
        <f>'CAC Opening'!C24</f>
        <v>Jungnickel</v>
      </c>
      <c r="E47" s="8">
        <v>1</v>
      </c>
      <c r="F47" s="11">
        <f t="shared" si="0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3">
      <c r="A48" s="4" t="s">
        <v>4</v>
      </c>
      <c r="B48" s="2" t="s">
        <v>14</v>
      </c>
      <c r="C48" s="13" t="str">
        <f>'CAC Opening'!B25</f>
        <v>TG 14 UWB-AHN New Standard - IN HIBERNATION</v>
      </c>
      <c r="D48" s="2" t="str">
        <f>'CAC Opening'!C25</f>
        <v>Beecher</v>
      </c>
      <c r="E48" s="8">
        <v>1</v>
      </c>
      <c r="F48" s="11">
        <f t="shared" si="0"/>
        <v>0.4722222222222221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3">
      <c r="A49" s="4" t="s">
        <v>23</v>
      </c>
      <c r="B49" s="2" t="s">
        <v>14</v>
      </c>
      <c r="C49" s="13" t="str">
        <f>'CAC Opening'!B26</f>
        <v>TG 15 NB-AHN New Standard - IN HIBERNATION</v>
      </c>
      <c r="D49" s="2" t="str">
        <f>'CAC Opening'!C26</f>
        <v>Powell</v>
      </c>
      <c r="E49" s="8">
        <v>0</v>
      </c>
      <c r="F49" s="11">
        <f t="shared" si="0"/>
        <v>0.47291666666666654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">
      <c r="A50" s="4" t="s">
        <v>5</v>
      </c>
      <c r="B50" s="2" t="s">
        <v>14</v>
      </c>
      <c r="C50" s="13" t="str">
        <f>'CAC Opening'!B27</f>
        <v>TG 16t Lic-NB Amendment</v>
      </c>
      <c r="D50" s="2" t="str">
        <f>'CAC Opening'!C27</f>
        <v>Godfrey</v>
      </c>
      <c r="E50" s="8">
        <v>0</v>
      </c>
      <c r="F50" s="11">
        <f t="shared" si="0"/>
        <v>0.47291666666666654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">
      <c r="A51" s="4" t="s">
        <v>6</v>
      </c>
      <c r="B51" s="2" t="s">
        <v>14</v>
      </c>
      <c r="C51" s="13" t="str">
        <f>'CAC Opening'!B28</f>
        <v>SG on Privacy</v>
      </c>
      <c r="D51" s="2" t="str">
        <f>'CAC Opening'!C28</f>
        <v>Kivinen</v>
      </c>
      <c r="E51" s="8">
        <v>1</v>
      </c>
      <c r="F51" s="11">
        <f t="shared" si="0"/>
        <v>0.47291666666666654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">
      <c r="A52" s="4" t="s">
        <v>7</v>
      </c>
      <c r="B52" s="2" t="s">
        <v>14</v>
      </c>
      <c r="C52" s="13" t="str">
        <f>'CAC Opening'!B29</f>
        <v>SC IETF</v>
      </c>
      <c r="D52" s="2" t="str">
        <f>'CAC Opening'!C29</f>
        <v>Kivinen</v>
      </c>
      <c r="E52" s="8">
        <v>1</v>
      </c>
      <c r="F52" s="11">
        <f t="shared" si="0"/>
        <v>0.47361111111111098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3">
      <c r="A53" s="4" t="s">
        <v>8</v>
      </c>
      <c r="B53" s="2" t="s">
        <v>14</v>
      </c>
      <c r="C53" s="13" t="str">
        <f>'CAC Opening'!B30</f>
        <v>Joint 802.1/802.15 Mtg.</v>
      </c>
      <c r="D53" s="2" t="str">
        <f>'CAC Opening'!C30</f>
        <v>Beecher</v>
      </c>
      <c r="E53" s="8">
        <v>1</v>
      </c>
      <c r="F53" s="11">
        <f t="shared" si="0"/>
        <v>0.47430555555555542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3">
      <c r="A54" s="4" t="s">
        <v>76</v>
      </c>
      <c r="B54" s="2" t="s">
        <v>14</v>
      </c>
      <c r="C54" s="13" t="str">
        <f>'CAC Opening'!B31</f>
        <v>SC M/RULES</v>
      </c>
      <c r="D54" s="2" t="str">
        <f>'CAC Opening'!C31</f>
        <v>Beecher</v>
      </c>
      <c r="E54" s="8">
        <v>1</v>
      </c>
      <c r="F54" s="11">
        <f t="shared" si="0"/>
        <v>0.47499999999999987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3">
      <c r="A55" s="4" t="s">
        <v>61</v>
      </c>
      <c r="B55" s="2" t="s">
        <v>14</v>
      </c>
      <c r="C55" s="13" t="str">
        <f>'CAC Opening'!B32</f>
        <v>SC WNG</v>
      </c>
      <c r="D55" s="2" t="str">
        <f>'CAC Opening'!C32</f>
        <v>Rolfe</v>
      </c>
      <c r="E55" s="8">
        <v>1</v>
      </c>
      <c r="F55" s="11">
        <f t="shared" si="0"/>
        <v>0.47569444444444431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">
      <c r="A56" s="4"/>
      <c r="B56" s="2"/>
      <c r="C56" s="13"/>
      <c r="D56" s="2"/>
      <c r="E56" s="8"/>
      <c r="F56" s="11">
        <f t="shared" si="0"/>
        <v>0.47638888888888875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">
      <c r="A57" s="4" t="s">
        <v>63</v>
      </c>
      <c r="B57" s="2" t="s">
        <v>18</v>
      </c>
      <c r="C57" s="1" t="s">
        <v>20</v>
      </c>
      <c r="D57" s="2" t="s">
        <v>47</v>
      </c>
      <c r="E57" s="8">
        <v>1</v>
      </c>
      <c r="F57" s="11">
        <f t="shared" si="0"/>
        <v>0.47638888888888875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ht="15" customHeight="1" x14ac:dyDescent="0.3">
      <c r="A58" s="21"/>
      <c r="B58" s="2"/>
      <c r="C58" s="22"/>
      <c r="D58" s="2"/>
      <c r="E58" s="8"/>
      <c r="F58" s="11">
        <f t="shared" si="0"/>
        <v>0.47708333333333319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customFormat="1" x14ac:dyDescent="0.3">
      <c r="A59" s="4" t="s">
        <v>175</v>
      </c>
      <c r="B59" s="2" t="s">
        <v>18</v>
      </c>
      <c r="C59" s="22" t="s">
        <v>285</v>
      </c>
      <c r="D59" s="2" t="s">
        <v>47</v>
      </c>
      <c r="E59" s="1">
        <v>1</v>
      </c>
      <c r="F59" s="11">
        <f t="shared" si="0"/>
        <v>0.47708333333333319</v>
      </c>
    </row>
    <row r="60" spans="1:255" ht="15" customHeight="1" x14ac:dyDescent="0.3">
      <c r="A60" s="21"/>
      <c r="B60" s="2"/>
      <c r="C60" s="22"/>
      <c r="D60" s="2"/>
      <c r="E60" s="8"/>
      <c r="F60" s="11">
        <f t="shared" si="0"/>
        <v>0.47777777777777763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3">
      <c r="A61" s="4" t="s">
        <v>66</v>
      </c>
      <c r="B61" s="2" t="s">
        <v>13</v>
      </c>
      <c r="C61" s="2" t="s">
        <v>26</v>
      </c>
      <c r="D61" s="2" t="s">
        <v>47</v>
      </c>
      <c r="E61" s="8">
        <v>1</v>
      </c>
      <c r="F61" s="11">
        <f t="shared" si="0"/>
        <v>0.47777777777777763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3">
      <c r="A62" s="4"/>
      <c r="B62" s="2"/>
      <c r="C62" s="2"/>
      <c r="D62" s="2"/>
      <c r="E62" s="8"/>
      <c r="F62" s="11">
        <f t="shared" si="0"/>
        <v>0.47847222222222208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3">
      <c r="A63" s="4"/>
      <c r="B63" s="2"/>
      <c r="C63" s="2"/>
      <c r="D63" s="2"/>
      <c r="E63" s="8"/>
      <c r="F63" s="1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3">
      <c r="A64" s="21"/>
      <c r="B64" s="2" t="s">
        <v>16</v>
      </c>
      <c r="C64" s="14" t="s">
        <v>17</v>
      </c>
      <c r="D64" s="2"/>
      <c r="E64" s="8" t="s">
        <v>16</v>
      </c>
      <c r="F64" s="11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ht="15" customHeight="1" x14ac:dyDescent="0.3">
      <c r="A65" s="21" t="s">
        <v>16</v>
      </c>
      <c r="B65" s="2"/>
      <c r="C65" s="5" t="s">
        <v>24</v>
      </c>
      <c r="D65" s="2"/>
      <c r="E65" s="8"/>
      <c r="F65" s="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ht="15.5" x14ac:dyDescent="0.3">
      <c r="A66" s="21"/>
      <c r="B66" s="2"/>
      <c r="C66" s="14" t="s">
        <v>12</v>
      </c>
      <c r="D66" s="2"/>
      <c r="E66" s="8"/>
      <c r="F66" s="11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x14ac:dyDescent="0.25">
      <c r="C67" s="15"/>
      <c r="E67" s="15"/>
      <c r="F67" s="15"/>
    </row>
    <row r="68" spans="1:255" x14ac:dyDescent="0.25">
      <c r="C68" s="15"/>
      <c r="E68" s="15"/>
      <c r="F68" s="15"/>
    </row>
    <row r="69" spans="1:255" x14ac:dyDescent="0.25">
      <c r="C69" s="15"/>
      <c r="E69" s="15"/>
      <c r="F69" s="15"/>
    </row>
    <row r="70" spans="1:255" x14ac:dyDescent="0.25">
      <c r="C70" s="15"/>
      <c r="E70" s="15"/>
      <c r="F70" s="15"/>
    </row>
    <row r="71" spans="1:255" x14ac:dyDescent="0.25">
      <c r="C71" s="15"/>
      <c r="E71" s="15"/>
      <c r="F71" s="15"/>
    </row>
    <row r="72" spans="1:255" x14ac:dyDescent="0.25">
      <c r="C72" s="15"/>
      <c r="E72" s="15"/>
      <c r="F72" s="15"/>
    </row>
    <row r="73" spans="1:255" x14ac:dyDescent="0.25">
      <c r="C73" s="15"/>
      <c r="E73" s="15"/>
      <c r="F73" s="15"/>
    </row>
    <row r="74" spans="1:255" x14ac:dyDescent="0.25">
      <c r="A74" s="15"/>
      <c r="C74" s="15"/>
      <c r="E74" s="15"/>
      <c r="F74" s="15"/>
    </row>
    <row r="75" spans="1:255" x14ac:dyDescent="0.25">
      <c r="A75" s="15"/>
      <c r="C75" s="15"/>
      <c r="E75" s="15"/>
      <c r="F75" s="15"/>
    </row>
    <row r="76" spans="1:255" x14ac:dyDescent="0.25">
      <c r="A76" s="15"/>
    </row>
    <row r="77" spans="1:255" x14ac:dyDescent="0.25">
      <c r="A77" s="15"/>
    </row>
    <row r="78" spans="1:255" x14ac:dyDescent="0.25">
      <c r="A78" s="15"/>
    </row>
    <row r="89" spans="1:6" x14ac:dyDescent="0.25">
      <c r="A89" s="15"/>
    </row>
    <row r="90" spans="1:6" ht="16.5" customHeight="1" x14ac:dyDescent="0.25">
      <c r="A90" s="15"/>
    </row>
    <row r="91" spans="1:6" ht="16.5" customHeight="1" x14ac:dyDescent="0.25">
      <c r="A91" s="15"/>
      <c r="C91" s="15"/>
      <c r="E91" s="15"/>
      <c r="F91" s="15"/>
    </row>
    <row r="92" spans="1:6" ht="16.5" customHeight="1" x14ac:dyDescent="0.25">
      <c r="A92" s="15"/>
      <c r="C92" s="15"/>
      <c r="E92" s="15"/>
      <c r="F92" s="15"/>
    </row>
    <row r="93" spans="1:6" ht="16.5" customHeight="1" x14ac:dyDescent="0.25">
      <c r="A93" s="15"/>
      <c r="C93" s="15"/>
      <c r="E93" s="15"/>
      <c r="F93" s="15"/>
    </row>
    <row r="94" spans="1:6" ht="16.5" customHeight="1" x14ac:dyDescent="0.25">
      <c r="A94" s="15"/>
      <c r="C94" s="15"/>
      <c r="E94" s="15"/>
      <c r="F94" s="15"/>
    </row>
    <row r="95" spans="1:6" x14ac:dyDescent="0.25">
      <c r="A95" s="15"/>
      <c r="C95" s="15"/>
      <c r="E95" s="15"/>
      <c r="F95" s="15"/>
    </row>
  </sheetData>
  <mergeCells count="3">
    <mergeCell ref="E3:F3"/>
    <mergeCell ref="A1:F1"/>
    <mergeCell ref="A2:F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6:A59 A15:A17 A29 A26 A35 A60:A61 A40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10.6640625" defaultRowHeight="12.5" x14ac:dyDescent="0.25"/>
  <cols>
    <col min="1" max="1" width="5.58203125" style="47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7" customFormat="1" ht="15" customHeight="1" x14ac:dyDescent="0.35">
      <c r="A1" s="232" t="str">
        <f>Registration!A1</f>
        <v>142nd IEEE 802.15 WSN Session</v>
      </c>
      <c r="B1" s="233"/>
      <c r="C1" s="233"/>
      <c r="D1" s="233"/>
      <c r="E1" s="233"/>
      <c r="F1" s="233"/>
      <c r="G1" s="234"/>
      <c r="I1" s="9"/>
    </row>
    <row r="2" spans="1:9" s="7" customFormat="1" ht="15" customHeight="1" thickBot="1" x14ac:dyDescent="0.4">
      <c r="A2" s="252" t="s">
        <v>219</v>
      </c>
      <c r="B2" s="253"/>
      <c r="C2" s="253"/>
      <c r="D2" s="250">
        <f>'CAC Opening'!D2+3</f>
        <v>45000</v>
      </c>
      <c r="E2" s="250"/>
      <c r="F2" s="250"/>
      <c r="G2" s="251"/>
      <c r="I2" s="10"/>
    </row>
    <row r="3" spans="1:9" s="41" customFormat="1" ht="15" customHeight="1" thickBot="1" x14ac:dyDescent="0.35">
      <c r="A3" s="70" t="s">
        <v>67</v>
      </c>
      <c r="B3" s="71" t="s">
        <v>69</v>
      </c>
      <c r="C3" s="71" t="s">
        <v>73</v>
      </c>
      <c r="D3" s="71" t="s">
        <v>243</v>
      </c>
      <c r="E3" s="72"/>
      <c r="F3" s="72"/>
      <c r="G3" s="73"/>
    </row>
    <row r="4" spans="1:9" s="41" customFormat="1" ht="15" customHeight="1" x14ac:dyDescent="0.25">
      <c r="A4" s="45">
        <f>'CAC Opening'!A4</f>
        <v>1</v>
      </c>
      <c r="B4" s="63" t="str">
        <f>'CAC Opening'!B4</f>
        <v>Attendance requirements for Mtg.</v>
      </c>
      <c r="C4" s="63" t="str">
        <f>'CAC Opening'!C4</f>
        <v>Powell</v>
      </c>
      <c r="H4" s="78"/>
    </row>
    <row r="5" spans="1:9" s="41" customFormat="1" ht="15" customHeight="1" x14ac:dyDescent="0.25">
      <c r="A5" s="45">
        <f>'CAC Opening'!A5</f>
        <v>2</v>
      </c>
      <c r="B5" s="63" t="str">
        <f>'CAC Opening'!B5</f>
        <v>Reminders:
    Still show opening slides and ask patent claim question
    Must register and pay for meeting</v>
      </c>
      <c r="C5" s="63" t="str">
        <f>'CAC Opening'!C5</f>
        <v>Powell</v>
      </c>
    </row>
    <row r="6" spans="1:9" s="41" customFormat="1" ht="15" customHeight="1" x14ac:dyDescent="0.25">
      <c r="A6" s="45" t="e">
        <f>'CAC Opening'!#REF!</f>
        <v>#REF!</v>
      </c>
      <c r="B6" s="63" t="e">
        <f>'CAC Opening'!#REF!</f>
        <v>#REF!</v>
      </c>
      <c r="C6" s="63" t="e">
        <f>'CAC Opening'!#REF!</f>
        <v>#REF!</v>
      </c>
    </row>
    <row r="7" spans="1:9" s="41" customFormat="1" ht="80" customHeight="1" x14ac:dyDescent="0.25">
      <c r="A7" s="45">
        <f>'CAC Opening'!A6</f>
        <v>3</v>
      </c>
      <c r="B7" s="231" t="str">
        <f>'CAC Opening'!B6</f>
        <v>Still need:
   - WG Secretary
   - Volunteer to setup New WG15 Webpages
     (pref. using WordPress)
   - Volunteer to setup automate voting rights calculator
     (Visual Basic or Python)</v>
      </c>
      <c r="C7" s="63" t="str">
        <f>'CAC Opening'!C6</f>
        <v>Powell</v>
      </c>
    </row>
    <row r="8" spans="1:9" s="41" customFormat="1" ht="15" customHeight="1" x14ac:dyDescent="0.25">
      <c r="A8" s="45">
        <f>'CAC Opening'!A7</f>
        <v>4</v>
      </c>
      <c r="B8" s="63" t="str">
        <f>'CAC Opening'!B7</f>
        <v>Update on NesCom and RevCom and Dates</v>
      </c>
      <c r="C8" s="63" t="str">
        <f>'CAC Opening'!C7</f>
        <v>Powell</v>
      </c>
      <c r="D8" s="63" t="str">
        <f>'CAC Opening'!D7</f>
        <v>See SASB Dates TAB</v>
      </c>
    </row>
    <row r="9" spans="1:9" s="41" customFormat="1" ht="15" customHeight="1" x14ac:dyDescent="0.25">
      <c r="A9" s="45">
        <v>6</v>
      </c>
      <c r="B9" s="63" t="s">
        <v>282</v>
      </c>
      <c r="C9" s="63" t="str">
        <f>'CAC Opening'!C8</f>
        <v>Powell</v>
      </c>
    </row>
    <row r="10" spans="1:9" s="41" customFormat="1" ht="50" customHeight="1" x14ac:dyDescent="0.25">
      <c r="A10" s="45"/>
      <c r="B10" s="42" t="str">
        <f>'CAC Opening'!B18</f>
        <v>TG3mb Revision</v>
      </c>
      <c r="C10" s="42" t="str">
        <f>'CAC Opening'!C18</f>
        <v>Kürner</v>
      </c>
      <c r="D10" s="75" t="s">
        <v>166</v>
      </c>
    </row>
    <row r="11" spans="1:9" s="41" customFormat="1" ht="50" customHeight="1" x14ac:dyDescent="0.25">
      <c r="A11" s="46"/>
      <c r="B11" s="42" t="str">
        <f>'CAC Opening'!B19</f>
        <v>SC THz</v>
      </c>
      <c r="C11" s="42" t="str">
        <f>'CAC Opening'!C19</f>
        <v>Kürner</v>
      </c>
      <c r="D11" s="75" t="s">
        <v>166</v>
      </c>
    </row>
    <row r="12" spans="1:9" s="41" customFormat="1" ht="50" customHeight="1" x14ac:dyDescent="0.25">
      <c r="A12" s="46"/>
      <c r="B12" s="42" t="str">
        <f>'CAC Opening'!B20</f>
        <v>TG 4ab UWB-NG Amendment</v>
      </c>
      <c r="C12" s="42" t="str">
        <f>'CAC Opening'!C20</f>
        <v>Rolfe</v>
      </c>
      <c r="D12" s="75" t="s">
        <v>166</v>
      </c>
    </row>
    <row r="13" spans="1:9" s="41" customFormat="1" ht="50" customHeight="1" x14ac:dyDescent="0.25">
      <c r="A13" s="45"/>
      <c r="B13" s="42" t="str">
        <f>'CAC Opening'!B21</f>
        <v>TG 4me Revision to 2020</v>
      </c>
      <c r="C13" s="42" t="str">
        <f>'CAC Opening'!C21</f>
        <v>Stuebing</v>
      </c>
      <c r="D13" s="75" t="s">
        <v>166</v>
      </c>
    </row>
    <row r="14" spans="1:9" s="41" customFormat="1" ht="50" customHeight="1" x14ac:dyDescent="0.25">
      <c r="A14" s="46"/>
      <c r="B14" s="42" t="str">
        <f>'CAC Opening'!B22</f>
        <v>TG 6ma BAN/VAN Revision</v>
      </c>
      <c r="C14" s="42" t="str">
        <f>'CAC Opening'!C22</f>
        <v>Kohno</v>
      </c>
      <c r="D14" s="75" t="s">
        <v>166</v>
      </c>
    </row>
    <row r="15" spans="1:9" s="41" customFormat="1" ht="50" customHeight="1" x14ac:dyDescent="0.25">
      <c r="A15" s="46"/>
      <c r="B15" s="42" t="str">
        <f>'CAC Opening'!B23</f>
        <v>TG 7a OCC Amendment</v>
      </c>
      <c r="C15" s="42" t="str">
        <f>'CAC Opening'!C23</f>
        <v>Jang</v>
      </c>
      <c r="D15" s="75" t="s">
        <v>166</v>
      </c>
    </row>
    <row r="16" spans="1:9" s="41" customFormat="1" ht="50" customHeight="1" x14ac:dyDescent="0.25">
      <c r="A16" s="46"/>
      <c r="B16" s="42" t="str">
        <f>'CAC Opening'!B24</f>
        <v>TG 13 MG-OWC New Standard</v>
      </c>
      <c r="C16" s="42" t="str">
        <f>'CAC Opening'!C24</f>
        <v>Jungnickel</v>
      </c>
      <c r="D16" s="75" t="s">
        <v>166</v>
      </c>
    </row>
    <row r="17" spans="1:4" s="41" customFormat="1" ht="50" customHeight="1" x14ac:dyDescent="0.25">
      <c r="A17" s="46"/>
      <c r="B17" s="42" t="str">
        <f>'CAC Opening'!B25</f>
        <v>TG 14 UWB-AHN New Standard - IN HIBERNATION</v>
      </c>
      <c r="C17" s="42" t="str">
        <f>'CAC Opening'!C25</f>
        <v>Beecher</v>
      </c>
      <c r="D17" s="75" t="s">
        <v>166</v>
      </c>
    </row>
    <row r="18" spans="1:4" s="41" customFormat="1" ht="50" customHeight="1" x14ac:dyDescent="0.25">
      <c r="A18" s="46"/>
      <c r="B18" s="42" t="str">
        <f>'CAC Opening'!B26</f>
        <v>TG 15 NB-AHN New Standard - IN HIBERNATION</v>
      </c>
      <c r="C18" s="42" t="str">
        <f>'CAC Opening'!C26</f>
        <v>Powell</v>
      </c>
      <c r="D18" s="75" t="s">
        <v>166</v>
      </c>
    </row>
    <row r="19" spans="1:4" s="41" customFormat="1" ht="50" customHeight="1" x14ac:dyDescent="0.25">
      <c r="A19" s="46"/>
      <c r="B19" s="42" t="str">
        <f>'CAC Opening'!B27</f>
        <v>TG 16t Lic-NB Amendment</v>
      </c>
      <c r="C19" s="42" t="str">
        <f>'CAC Opening'!C27</f>
        <v>Godfrey</v>
      </c>
      <c r="D19" s="75" t="s">
        <v>166</v>
      </c>
    </row>
    <row r="20" spans="1:4" s="41" customFormat="1" ht="15" customHeight="1" x14ac:dyDescent="0.25">
      <c r="A20" s="46"/>
      <c r="B20" s="42" t="str">
        <f>'CAC Opening'!B28</f>
        <v>SG on Privacy</v>
      </c>
      <c r="C20" s="42" t="str">
        <f>'CAC Opening'!C28</f>
        <v>Kivinen</v>
      </c>
    </row>
    <row r="21" spans="1:4" s="41" customFormat="1" ht="15" customHeight="1" x14ac:dyDescent="0.25">
      <c r="A21" s="46"/>
      <c r="B21" s="42" t="str">
        <f>'CAC Opening'!B29</f>
        <v>SC IETF</v>
      </c>
      <c r="C21" s="42" t="str">
        <f>'CAC Opening'!C29</f>
        <v>Kivinen</v>
      </c>
    </row>
    <row r="22" spans="1:4" s="41" customFormat="1" ht="15" customHeight="1" x14ac:dyDescent="0.25">
      <c r="A22" s="45"/>
      <c r="B22" s="42" t="str">
        <f>'CAC Opening'!B30</f>
        <v>Joint 802.1/802.15 Mtg.</v>
      </c>
      <c r="C22" s="42" t="str">
        <f>'CAC Opening'!C30</f>
        <v>Beecher</v>
      </c>
    </row>
    <row r="23" spans="1:4" s="41" customFormat="1" ht="15" customHeight="1" x14ac:dyDescent="0.25">
      <c r="A23" s="46"/>
      <c r="B23" s="42" t="str">
        <f>'CAC Opening'!B31</f>
        <v>SC M/RULES</v>
      </c>
      <c r="C23" s="42" t="str">
        <f>'CAC Opening'!C31</f>
        <v>Beecher</v>
      </c>
    </row>
    <row r="24" spans="1:4" s="41" customFormat="1" ht="15" customHeight="1" x14ac:dyDescent="0.25">
      <c r="A24" s="46"/>
      <c r="B24" s="42" t="str">
        <f>'CAC Opening'!B32</f>
        <v>SC WNG</v>
      </c>
      <c r="C24" s="42" t="str">
        <f>'CAC Opening'!C32</f>
        <v>Rolfe</v>
      </c>
    </row>
    <row r="25" spans="1:4" s="41" customFormat="1" ht="15" customHeight="1" x14ac:dyDescent="0.25">
      <c r="A25" s="45">
        <v>7</v>
      </c>
      <c r="B25" s="42" t="str">
        <f>'CAC Opening'!B33</f>
        <v>Plans for March Mtg.</v>
      </c>
      <c r="C25" s="42" t="str">
        <f>'CAC Opening'!C33</f>
        <v>Powell</v>
      </c>
    </row>
    <row r="26" spans="1:4" s="41" customFormat="1" ht="15" customHeight="1" x14ac:dyDescent="0.25">
      <c r="A26" s="45"/>
      <c r="B26" s="42" t="str">
        <f>'CAC Opening'!B34</f>
        <v>Plans for May Mtg.</v>
      </c>
      <c r="C26" s="42" t="str">
        <f>'CAC Opening'!C34</f>
        <v>Powell</v>
      </c>
    </row>
    <row r="27" spans="1:4" s="41" customFormat="1" ht="15" customHeight="1" x14ac:dyDescent="0.25">
      <c r="A27" s="45">
        <v>8</v>
      </c>
      <c r="B27" s="42" t="str">
        <f>'CAC Opening'!B35</f>
        <v xml:space="preserve">AoB: </v>
      </c>
      <c r="C27" s="42" t="str">
        <f>'CAC Opening'!C35</f>
        <v>Powell</v>
      </c>
    </row>
    <row r="28" spans="1:4" s="41" customFormat="1" ht="15" customHeight="1" x14ac:dyDescent="0.25">
      <c r="A28" s="45"/>
      <c r="B28" s="44" t="str">
        <f>'CAC Opening'!B36</f>
        <v>PAR on Privacy Comments</v>
      </c>
      <c r="C28" s="42" t="str">
        <f>'CAC Opening'!C36</f>
        <v>Kivinen</v>
      </c>
      <c r="D28" s="42"/>
    </row>
    <row r="29" spans="1:4" s="41" customFormat="1" ht="15" customHeight="1" x14ac:dyDescent="0.25">
      <c r="A29" s="45"/>
      <c r="B29" s="44" t="str">
        <f>'CAC Opening'!B37</f>
        <v>802.1/802.15 Joint Mtg. topics</v>
      </c>
      <c r="C29" s="42" t="str">
        <f>'CAC Opening'!C37</f>
        <v>Kurner</v>
      </c>
    </row>
    <row r="30" spans="1:4" x14ac:dyDescent="0.25">
      <c r="B30" s="44" t="str">
        <f>'CAC Opening'!B38</f>
        <v>WG Awards for Publish Standards</v>
      </c>
      <c r="C30" s="42" t="str">
        <f>'CAC Opening'!C38</f>
        <v>Powell</v>
      </c>
    </row>
    <row r="31" spans="1:4" ht="15" customHeight="1" x14ac:dyDescent="0.25">
      <c r="A31" s="45">
        <v>9</v>
      </c>
      <c r="B31" s="42" t="str">
        <f>'CAC Opening'!B39</f>
        <v>Recess</v>
      </c>
      <c r="C31" s="42" t="str">
        <f>'CAC Opening'!C39</f>
        <v>Powell</v>
      </c>
    </row>
    <row r="32" spans="1:4" x14ac:dyDescent="0.25">
      <c r="B32" s="42"/>
      <c r="C32" s="42"/>
    </row>
    <row r="33" spans="2:3" x14ac:dyDescent="0.25">
      <c r="B33" s="42"/>
      <c r="C33" s="42"/>
    </row>
    <row r="34" spans="2:3" ht="18" x14ac:dyDescent="0.4">
      <c r="B34" s="33"/>
      <c r="C34" s="34"/>
    </row>
    <row r="35" spans="2:3" ht="18" x14ac:dyDescent="0.4">
      <c r="B35" s="33"/>
      <c r="C35" s="34"/>
    </row>
    <row r="36" spans="2:3" ht="18" x14ac:dyDescent="0.4">
      <c r="B36" s="33"/>
      <c r="C36" s="34"/>
    </row>
    <row r="37" spans="2:3" ht="17.5" x14ac:dyDescent="0.35">
      <c r="C37" s="34"/>
    </row>
    <row r="38" spans="2:3" ht="18" x14ac:dyDescent="0.4">
      <c r="B38" s="33"/>
      <c r="C38" s="34"/>
    </row>
    <row r="39" spans="2:3" ht="18" x14ac:dyDescent="0.4">
      <c r="B39" s="33"/>
      <c r="C39" s="34"/>
    </row>
    <row r="40" spans="2:3" ht="17.5" x14ac:dyDescent="0.35">
      <c r="C40" s="34"/>
    </row>
    <row r="41" spans="2:3" ht="18" x14ac:dyDescent="0.4">
      <c r="B41" s="33"/>
      <c r="C41" s="35"/>
    </row>
    <row r="42" spans="2:3" ht="18" x14ac:dyDescent="0.4">
      <c r="B42" s="33"/>
      <c r="C42" s="34"/>
    </row>
    <row r="43" spans="2:3" ht="17.5" x14ac:dyDescent="0.35">
      <c r="C43" s="34"/>
    </row>
    <row r="44" spans="2:3" ht="18" x14ac:dyDescent="0.4">
      <c r="B44" s="33"/>
      <c r="C44" s="34"/>
    </row>
    <row r="45" spans="2:3" ht="17.5" x14ac:dyDescent="0.35">
      <c r="C45" s="34"/>
    </row>
    <row r="46" spans="2:3" ht="18" x14ac:dyDescent="0.4">
      <c r="B46" s="33"/>
      <c r="C46" s="34"/>
    </row>
    <row r="47" spans="2:3" ht="17.5" x14ac:dyDescent="0.35">
      <c r="C47" s="34"/>
    </row>
    <row r="48" spans="2:3" ht="18" x14ac:dyDescent="0.4">
      <c r="B48" s="33"/>
      <c r="C48" s="34"/>
    </row>
    <row r="49" spans="2:3" ht="18" x14ac:dyDescent="0.4">
      <c r="B49" s="33"/>
      <c r="C49" s="34"/>
    </row>
    <row r="50" spans="2:3" ht="17.5" x14ac:dyDescent="0.35">
      <c r="C50" s="34"/>
    </row>
    <row r="51" spans="2:3" ht="18" x14ac:dyDescent="0.4">
      <c r="B51" s="33"/>
      <c r="C51" s="34"/>
    </row>
    <row r="52" spans="2:3" ht="17.5" x14ac:dyDescent="0.35">
      <c r="C52" s="34"/>
    </row>
    <row r="53" spans="2:3" ht="18" x14ac:dyDescent="0.4">
      <c r="B53" s="33"/>
      <c r="C53" s="34"/>
    </row>
    <row r="54" spans="2:3" ht="17.5" x14ac:dyDescent="0.35">
      <c r="C54" s="34"/>
    </row>
    <row r="55" spans="2:3" ht="17.5" x14ac:dyDescent="0.35">
      <c r="C55" s="34"/>
    </row>
    <row r="56" spans="2:3" ht="17.5" x14ac:dyDescent="0.35">
      <c r="C56" s="34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U8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5">
      <c r="A1" s="232" t="str">
        <f>Registration!A1</f>
        <v>142nd IEEE 802.15 WSN Session</v>
      </c>
      <c r="B1" s="233"/>
      <c r="C1" s="233"/>
      <c r="D1" s="233"/>
      <c r="E1" s="233"/>
      <c r="F1" s="234"/>
      <c r="H1" s="9"/>
    </row>
    <row r="2" spans="1:255" s="7" customFormat="1" ht="15" customHeight="1" thickBot="1" x14ac:dyDescent="0.4">
      <c r="A2" s="256" t="str">
        <f>_xlfn.CONCAT("Agenda for WG15 Mid-Week Plenary - ",TEXT(('CAC Opening'!D2)+3,"DDDD, MMMM DD, YYYY"))</f>
        <v>Agenda for WG15 Mid-Week Plenary - Wednesday, March 15, 2023</v>
      </c>
      <c r="B2" s="257"/>
      <c r="C2" s="257"/>
      <c r="D2" s="257"/>
      <c r="E2" s="257"/>
      <c r="F2" s="258"/>
      <c r="H2" s="10"/>
    </row>
    <row r="3" spans="1:255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4" t="s">
        <v>240</v>
      </c>
      <c r="F3" s="255"/>
      <c r="G3" s="66"/>
    </row>
    <row r="4" spans="1:255" s="6" customFormat="1" ht="15" customHeight="1" x14ac:dyDescent="0.3">
      <c r="A4" s="4">
        <v>1</v>
      </c>
      <c r="B4" s="8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11">
        <f>TIME(10,30,0)</f>
        <v>0.4375</v>
      </c>
    </row>
    <row r="5" spans="1:255" s="6" customFormat="1" ht="15" customHeight="1" x14ac:dyDescent="0.3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0" si="0">F4+TIME(0,E4,0)</f>
        <v>0.43819444444444444</v>
      </c>
    </row>
    <row r="6" spans="1:255" s="6" customFormat="1" ht="30" customHeight="1" x14ac:dyDescent="0.3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0.43888888888888888</v>
      </c>
    </row>
    <row r="7" spans="1:255" s="6" customFormat="1" ht="45" customHeight="1" x14ac:dyDescent="0.3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0.43958333333333333</v>
      </c>
    </row>
    <row r="8" spans="1:255" s="6" customFormat="1" ht="15" customHeight="1" x14ac:dyDescent="0.3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0.44027777777777777</v>
      </c>
    </row>
    <row r="9" spans="1:255" s="6" customFormat="1" ht="15" customHeight="1" x14ac:dyDescent="0.3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0.44097222222222221</v>
      </c>
    </row>
    <row r="10" spans="1:255" s="6" customFormat="1" ht="30" customHeight="1" x14ac:dyDescent="0.3">
      <c r="A10" s="4" t="s">
        <v>75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0.44166666666666665</v>
      </c>
    </row>
    <row r="11" spans="1:255" s="6" customFormat="1" ht="15" customHeight="1" x14ac:dyDescent="0.3">
      <c r="A11" s="4" t="s">
        <v>158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0.44236111111111109</v>
      </c>
    </row>
    <row r="12" spans="1:255" s="6" customFormat="1" ht="15" customHeight="1" x14ac:dyDescent="0.3">
      <c r="A12" s="4"/>
      <c r="B12" s="8"/>
      <c r="D12" s="2"/>
      <c r="E12" s="8"/>
      <c r="F12" s="11">
        <f t="shared" si="0"/>
        <v>0.44305555555555554</v>
      </c>
    </row>
    <row r="13" spans="1:255" s="6" customFormat="1" ht="15" customHeight="1" x14ac:dyDescent="0.3">
      <c r="A13" s="4">
        <v>2</v>
      </c>
      <c r="B13" s="8" t="s">
        <v>18</v>
      </c>
      <c r="C13" s="2" t="str">
        <f>'WG Opening'!C20</f>
        <v>GENERAL AND ADMINISTRATIVE</v>
      </c>
      <c r="D13" s="2"/>
      <c r="E13" s="8"/>
      <c r="F13" s="11">
        <f t="shared" si="0"/>
        <v>0.44305555555555554</v>
      </c>
    </row>
    <row r="14" spans="1:255" ht="80" customHeight="1" x14ac:dyDescent="0.3">
      <c r="A14" s="4" t="s">
        <v>149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0.44305555555555554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15" customHeight="1" x14ac:dyDescent="0.3">
      <c r="A15" s="15"/>
      <c r="C15" s="37"/>
      <c r="D15" s="2"/>
      <c r="E15" s="1"/>
      <c r="F15" s="11">
        <f t="shared" si="0"/>
        <v>0.44374999999999998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15" customHeight="1" x14ac:dyDescent="0.3">
      <c r="A16" s="4">
        <v>3</v>
      </c>
      <c r="B16" s="2" t="s">
        <v>18</v>
      </c>
      <c r="C16" s="2" t="str">
        <f>'WG Opening'!C28</f>
        <v>FUTURE MTGS AND POLLS</v>
      </c>
      <c r="D16" s="2"/>
      <c r="E16" s="1"/>
      <c r="F16" s="11">
        <f t="shared" si="0"/>
        <v>0.44374999999999998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3">
      <c r="A17" s="4" t="s">
        <v>64</v>
      </c>
      <c r="B17" s="2" t="s">
        <v>15</v>
      </c>
      <c r="C17" s="1" t="str">
        <f>'WG Opening'!C29</f>
        <v>MAY 2023 802 PLENARY MIXED MODE MTG. - PLAN OF RECORD FOR IEEE 802.15 WG</v>
      </c>
      <c r="D17" s="1" t="str">
        <f>'WG Opening'!D29</f>
        <v>Powell</v>
      </c>
      <c r="E17" s="8">
        <v>1</v>
      </c>
      <c r="F17" s="11">
        <f t="shared" si="0"/>
        <v>0.44374999999999998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customFormat="1" ht="30" customHeight="1" x14ac:dyDescent="0.3">
      <c r="A18" s="4" t="s">
        <v>170</v>
      </c>
      <c r="B18" s="2" t="s">
        <v>15</v>
      </c>
      <c r="C18" s="32" t="str">
        <f>'WG Opening'!C30</f>
        <v>802.15 WG will hold its May Mtg. session from May 14-19, 2023, with the in-person part being held at the Hilton,  Orlando Lake Buena Vista</v>
      </c>
      <c r="D18" s="1" t="str">
        <f>'WG Opening'!D30</f>
        <v>Powell</v>
      </c>
      <c r="E18" s="8">
        <v>1</v>
      </c>
      <c r="F18" s="11">
        <f t="shared" si="0"/>
        <v>0.44444444444444442</v>
      </c>
    </row>
    <row r="19" spans="1:255" customFormat="1" ht="30" customHeight="1" x14ac:dyDescent="0.3">
      <c r="A19" s="4" t="s">
        <v>171</v>
      </c>
      <c r="B19" s="2" t="s">
        <v>15</v>
      </c>
      <c r="C19" s="30" t="str">
        <f>'WG Opening'!C31</f>
        <v>The 802 Wireless Chairs Adv. Committee for the March Mtg. will be held on Sun. May 14, 2023, at 4:00pm local time</v>
      </c>
      <c r="D19" s="1" t="str">
        <f>'WG Opening'!D31</f>
        <v>Powell</v>
      </c>
      <c r="E19" s="1">
        <v>1</v>
      </c>
      <c r="F19" s="11">
        <f t="shared" si="0"/>
        <v>0.44513888888888886</v>
      </c>
    </row>
    <row r="20" spans="1:255" customFormat="1" ht="30" customHeight="1" x14ac:dyDescent="0.3">
      <c r="A20" s="4" t="s">
        <v>172</v>
      </c>
      <c r="B20" s="2" t="s">
        <v>15</v>
      </c>
      <c r="C20" s="30" t="str">
        <f>'WG Opening'!C32</f>
        <v>The 802.15 CAC for the May Mtg. will be held on Sun. May 14, 2023, at 5:30pm local time</v>
      </c>
      <c r="D20" s="1" t="str">
        <f>'WG Opening'!D32</f>
        <v>Powell</v>
      </c>
      <c r="E20" s="1">
        <v>1</v>
      </c>
      <c r="F20" s="11">
        <f t="shared" si="0"/>
        <v>0.4458333333333333</v>
      </c>
    </row>
    <row r="21" spans="1:255" customFormat="1" ht="30" customHeight="1" x14ac:dyDescent="0.3">
      <c r="A21" s="4" t="s">
        <v>173</v>
      </c>
      <c r="B21" s="2" t="s">
        <v>15</v>
      </c>
      <c r="C21" s="32" t="str">
        <f>'WG Opening'!C33</f>
        <v>802 Mtg. Registration Fees &amp; Deadlines have been set at $600 on or before 31 March., $800 on or before 28 April, and $1000 after 28 April</v>
      </c>
      <c r="D21" s="1" t="str">
        <f>'WG Opening'!D33</f>
        <v>Powell</v>
      </c>
      <c r="E21" s="8">
        <v>1</v>
      </c>
      <c r="F21" s="11">
        <f t="shared" si="0"/>
        <v>0.44652777777777775</v>
      </c>
    </row>
    <row r="22" spans="1:255" customFormat="1" ht="140" customHeight="1" x14ac:dyDescent="0.3">
      <c r="A22" s="4" t="s">
        <v>174</v>
      </c>
      <c r="B22" s="2" t="s">
        <v>15</v>
      </c>
      <c r="C22" s="32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1" t="str">
        <f>'WG Opening'!D34</f>
        <v>Powell</v>
      </c>
      <c r="E22" s="8">
        <v>2</v>
      </c>
      <c r="F22" s="11">
        <f t="shared" si="0"/>
        <v>0.44722222222222219</v>
      </c>
    </row>
    <row r="23" spans="1:255" ht="15" customHeight="1" x14ac:dyDescent="0.3">
      <c r="A23" s="4" t="s">
        <v>65</v>
      </c>
      <c r="B23" s="2" t="s">
        <v>15</v>
      </c>
      <c r="C23" s="76" t="str">
        <f>'WG Opening'!C35</f>
        <v>POLLS</v>
      </c>
      <c r="D23" s="1" t="str">
        <f>'WG Opening'!D35</f>
        <v>Powell</v>
      </c>
      <c r="E23" s="8">
        <v>0</v>
      </c>
      <c r="F23" s="11">
        <f t="shared" si="0"/>
        <v>0.44861111111111107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3">
      <c r="A24" s="4" t="s">
        <v>227</v>
      </c>
      <c r="B24" s="2" t="s">
        <v>14</v>
      </c>
      <c r="C24" s="79" t="s">
        <v>238</v>
      </c>
      <c r="D24" s="2" t="s">
        <v>47</v>
      </c>
      <c r="E24" s="8">
        <v>1</v>
      </c>
      <c r="F24" s="11">
        <f t="shared" si="0"/>
        <v>0.44861111111111107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3">
      <c r="A25" s="4" t="s">
        <v>228</v>
      </c>
      <c r="B25" s="2" t="s">
        <v>14</v>
      </c>
      <c r="C25" s="79" t="s">
        <v>238</v>
      </c>
      <c r="D25" s="2" t="s">
        <v>47</v>
      </c>
      <c r="E25" s="8">
        <v>1</v>
      </c>
      <c r="F25" s="11">
        <f t="shared" si="0"/>
        <v>0.44930555555555551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3">
      <c r="A26" s="4" t="s">
        <v>229</v>
      </c>
      <c r="B26" s="2" t="s">
        <v>14</v>
      </c>
      <c r="C26" s="79" t="s">
        <v>238</v>
      </c>
      <c r="D26" s="2" t="s">
        <v>47</v>
      </c>
      <c r="E26" s="8">
        <v>1</v>
      </c>
      <c r="F26" s="11">
        <f t="shared" si="0"/>
        <v>0.44999999999999996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">
      <c r="E27" s="8"/>
      <c r="F27" s="11">
        <f t="shared" si="0"/>
        <v>0.4506944444444444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 t="s">
        <v>32</v>
      </c>
      <c r="B28" s="2" t="s">
        <v>18</v>
      </c>
      <c r="C28" s="2" t="s">
        <v>185</v>
      </c>
      <c r="D28" s="2" t="str">
        <f>'WG Opening'!D40</f>
        <v>Powell</v>
      </c>
      <c r="E28" s="8">
        <v>0</v>
      </c>
      <c r="F28" s="11">
        <f t="shared" si="0"/>
        <v>0.4506944444444444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2</v>
      </c>
      <c r="F29" s="11">
        <f t="shared" si="0"/>
        <v>0.4506944444444444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0.45208333333333328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0.45208333333333328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2</v>
      </c>
      <c r="F32" s="11">
        <f t="shared" si="0"/>
        <v>0.45208333333333328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2</v>
      </c>
      <c r="F33" s="11">
        <f t="shared" si="0"/>
        <v>0.45347222222222217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2</v>
      </c>
      <c r="F34" s="11">
        <f t="shared" si="0"/>
        <v>0.45486111111111105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2</v>
      </c>
      <c r="F35" s="11">
        <f t="shared" si="0"/>
        <v>0.45624999999999993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2</v>
      </c>
      <c r="F36" s="11">
        <f t="shared" si="0"/>
        <v>0.45763888888888882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0.4590277777777777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0.4590277777777777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2</v>
      </c>
      <c r="F39" s="11">
        <f t="shared" si="0"/>
        <v>0.4590277777777777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2</v>
      </c>
      <c r="F40" s="11">
        <f t="shared" si="0"/>
        <v>0.46041666666666659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2</v>
      </c>
      <c r="F41" s="11">
        <f t="shared" si="0"/>
        <v>0.46180555555555547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">
      <c r="A42" s="4" t="s">
        <v>76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2</v>
      </c>
      <c r="F42" s="11">
        <f t="shared" si="0"/>
        <v>0.46319444444444435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">
      <c r="A43" s="4" t="s">
        <v>61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2</v>
      </c>
      <c r="F43" s="11">
        <f t="shared" si="0"/>
        <v>0.46458333333333324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">
      <c r="A44" s="4"/>
      <c r="B44" s="2"/>
      <c r="C44" s="13"/>
      <c r="D44" s="2"/>
      <c r="E44" s="8"/>
      <c r="F44" s="11">
        <f t="shared" si="0"/>
        <v>0.46597222222222212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">
      <c r="A45" s="4" t="s">
        <v>63</v>
      </c>
      <c r="B45" s="2" t="str">
        <f>'WG Opening'!B57</f>
        <v>*</v>
      </c>
      <c r="C45" s="2" t="str">
        <f>'WG Opening'!C57</f>
        <v>NEW BUSINESS</v>
      </c>
      <c r="D45" s="2" t="str">
        <f>'WG Opening'!D57</f>
        <v>Powell</v>
      </c>
      <c r="E45" s="8">
        <v>1</v>
      </c>
      <c r="F45" s="11">
        <f t="shared" si="0"/>
        <v>0.46597222222222212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ht="15" customHeight="1" x14ac:dyDescent="0.3">
      <c r="A46" s="21"/>
      <c r="B46" s="2"/>
      <c r="C46" s="22"/>
      <c r="D46" s="2"/>
      <c r="E46" s="8"/>
      <c r="F46" s="11">
        <f t="shared" si="0"/>
        <v>0.46666666666666656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customFormat="1" x14ac:dyDescent="0.3">
      <c r="A47" s="4" t="s">
        <v>175</v>
      </c>
      <c r="B47" s="2" t="str">
        <f>'WG Opening'!B59</f>
        <v>*</v>
      </c>
      <c r="C47" s="2" t="str">
        <f>'WG Opening'!C59</f>
        <v>AOB</v>
      </c>
      <c r="D47" s="2" t="str">
        <f>'WG Opening'!D59</f>
        <v>Powell</v>
      </c>
      <c r="E47" s="1">
        <v>1</v>
      </c>
      <c r="F47" s="11">
        <f t="shared" si="0"/>
        <v>0.46666666666666656</v>
      </c>
    </row>
    <row r="48" spans="1:255" customFormat="1" x14ac:dyDescent="0.3">
      <c r="A48" s="4"/>
      <c r="B48" s="2"/>
      <c r="C48" s="32"/>
      <c r="D48" s="2"/>
      <c r="E48" s="1"/>
      <c r="F48" s="11">
        <f t="shared" si="0"/>
        <v>0.46736111111111101</v>
      </c>
    </row>
    <row r="49" spans="1:255" ht="15" customHeight="1" x14ac:dyDescent="0.3">
      <c r="A49" s="4" t="s">
        <v>66</v>
      </c>
      <c r="B49" s="2" t="s">
        <v>13</v>
      </c>
      <c r="C49" s="1" t="str">
        <f>'WG Opening'!C61</f>
        <v>RECESS FOR SUBGROUP MEETINGS</v>
      </c>
      <c r="D49" s="1" t="str">
        <f>'WG Opening'!D61</f>
        <v>Powell</v>
      </c>
      <c r="E49" s="8">
        <v>1</v>
      </c>
      <c r="F49" s="11">
        <f t="shared" si="0"/>
        <v>0.46736111111111101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">
      <c r="A50" s="4"/>
      <c r="B50" s="2"/>
      <c r="C50" s="2"/>
      <c r="D50" s="2"/>
      <c r="E50" s="8"/>
      <c r="F50" s="11">
        <f t="shared" si="0"/>
        <v>0.46805555555555545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">
      <c r="A51" s="4"/>
      <c r="B51" s="2"/>
      <c r="C51" s="2"/>
      <c r="D51" s="2"/>
      <c r="E51" s="8"/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">
      <c r="A52" s="21"/>
      <c r="B52" s="2" t="s">
        <v>16</v>
      </c>
      <c r="C52" s="5" t="str">
        <f>'WG Opening'!C64</f>
        <v>ME - Motion, External        MI - Motion, Internal</v>
      </c>
      <c r="D52" s="2"/>
      <c r="E52" s="8" t="s">
        <v>16</v>
      </c>
      <c r="F52" s="11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ht="15" customHeight="1" x14ac:dyDescent="0.3">
      <c r="A53" s="21" t="s">
        <v>16</v>
      </c>
      <c r="B53" s="2"/>
      <c r="C53" s="5" t="str">
        <f>'WG Opening'!C65</f>
        <v>DT - Discussion Topic         II - Information Item</v>
      </c>
      <c r="D53" s="2"/>
      <c r="E53" s="8"/>
      <c r="F53" s="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ht="15.5" x14ac:dyDescent="0.3">
      <c r="A54" s="21"/>
      <c r="B54" s="2"/>
      <c r="C54" s="5" t="str">
        <f>'WG Opening'!C66</f>
        <v>Category  (* = consent agenda)</v>
      </c>
      <c r="D54" s="2"/>
      <c r="E54" s="8"/>
      <c r="F54" s="11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ht="15.5" x14ac:dyDescent="0.3">
      <c r="A55" s="27"/>
      <c r="B55" s="2"/>
      <c r="C55" s="14"/>
      <c r="D55" s="2"/>
      <c r="E55" s="8"/>
      <c r="F55" s="1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x14ac:dyDescent="0.25">
      <c r="C56" s="15"/>
      <c r="E56" s="15"/>
      <c r="F56" s="15"/>
    </row>
    <row r="57" spans="1:255" x14ac:dyDescent="0.25">
      <c r="C57" s="15"/>
      <c r="E57" s="15"/>
      <c r="F57" s="15"/>
    </row>
    <row r="58" spans="1:255" x14ac:dyDescent="0.25">
      <c r="C58" s="15"/>
      <c r="E58" s="15"/>
      <c r="F58" s="15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C62" s="15"/>
      <c r="E62" s="15"/>
      <c r="F62" s="15"/>
    </row>
    <row r="63" spans="1:255" x14ac:dyDescent="0.25">
      <c r="C63" s="15"/>
      <c r="E63" s="15"/>
      <c r="F63" s="15"/>
    </row>
    <row r="64" spans="1:255" x14ac:dyDescent="0.25">
      <c r="A64" s="15"/>
      <c r="C64" s="15"/>
      <c r="E64" s="15"/>
      <c r="F64" s="15"/>
    </row>
    <row r="65" spans="1:6" x14ac:dyDescent="0.25">
      <c r="A65" s="15"/>
      <c r="C65" s="15"/>
      <c r="E65" s="15"/>
      <c r="F65" s="15"/>
    </row>
    <row r="66" spans="1:6" x14ac:dyDescent="0.25">
      <c r="A66" s="15"/>
    </row>
    <row r="67" spans="1:6" x14ac:dyDescent="0.25">
      <c r="A67" s="15"/>
    </row>
    <row r="68" spans="1:6" x14ac:dyDescent="0.25">
      <c r="A68" s="15"/>
    </row>
    <row r="79" spans="1:6" x14ac:dyDescent="0.25">
      <c r="A79" s="15"/>
    </row>
    <row r="80" spans="1:6" ht="16.5" customHeight="1" x14ac:dyDescent="0.25">
      <c r="A80" s="15"/>
    </row>
    <row r="81" s="15" customFormat="1" ht="16.5" customHeight="1" x14ac:dyDescent="0.25"/>
    <row r="82" s="15" customFormat="1" ht="16.5" customHeight="1" x14ac:dyDescent="0.25"/>
    <row r="83" s="15" customFormat="1" ht="16.5" customHeight="1" x14ac:dyDescent="0.25"/>
    <row r="84" s="15" customFormat="1" ht="16.5" customHeight="1" x14ac:dyDescent="0.25"/>
    <row r="85" s="15" customFormat="1" x14ac:dyDescent="0.25"/>
  </sheetData>
  <mergeCells count="3">
    <mergeCell ref="A1:F1"/>
    <mergeCell ref="A2:F2"/>
    <mergeCell ref="E3:F3"/>
  </mergeCells>
  <pageMargins left="0.7" right="0.7" top="0.75" bottom="0.75" header="0.3" footer="0.3"/>
  <pageSetup orientation="portrait" horizontalDpi="300" verticalDpi="300" r:id="rId1"/>
  <ignoredErrors>
    <ignoredError sqref="A44:A47 A14:A17 A23 A27 A48:A49 A28: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U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5">
      <c r="A1" s="232" t="str">
        <f>Registration!A1</f>
        <v>142nd IEEE 802.15 WSN Session</v>
      </c>
      <c r="B1" s="233"/>
      <c r="C1" s="233"/>
      <c r="D1" s="233"/>
      <c r="E1" s="233"/>
      <c r="F1" s="234"/>
      <c r="H1" s="9"/>
    </row>
    <row r="2" spans="1:255" s="7" customFormat="1" ht="15" customHeight="1" thickBot="1" x14ac:dyDescent="0.4">
      <c r="A2" s="256" t="str">
        <f>_xlfn.CONCAT("Agenda for WG15 Closing Plenary - ",TEXT(('CAC Opening'!D2)+4,"DDDD, MMMM DD, YYYY"))</f>
        <v>Agenda for WG15 Closing Plenary - Thursday, March 16, 2023</v>
      </c>
      <c r="B2" s="257"/>
      <c r="C2" s="257"/>
      <c r="D2" s="257"/>
      <c r="E2" s="257"/>
      <c r="F2" s="258"/>
      <c r="H2" s="10"/>
    </row>
    <row r="3" spans="1:255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4" t="s">
        <v>240</v>
      </c>
      <c r="F3" s="255"/>
      <c r="G3" s="66"/>
    </row>
    <row r="4" spans="1:255" customFormat="1" ht="15" customHeight="1" x14ac:dyDescent="0.3">
      <c r="A4" s="4" t="s">
        <v>60</v>
      </c>
      <c r="B4" s="1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25">
        <f>TIME(16,0,0)</f>
        <v>0.66666666666666663</v>
      </c>
    </row>
    <row r="5" spans="1:255" s="6" customFormat="1" ht="15" customHeight="1" x14ac:dyDescent="0.3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4" si="0">F4+TIME(0,E4,0)</f>
        <v>0.66736111111111107</v>
      </c>
    </row>
    <row r="6" spans="1:255" s="6" customFormat="1" ht="30" customHeight="1" x14ac:dyDescent="0.3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0.66805555555555551</v>
      </c>
    </row>
    <row r="7" spans="1:255" s="6" customFormat="1" ht="45" customHeight="1" x14ac:dyDescent="0.3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0.66874999999999996</v>
      </c>
    </row>
    <row r="8" spans="1:255" s="6" customFormat="1" ht="15" customHeight="1" x14ac:dyDescent="0.3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0.6694444444444444</v>
      </c>
    </row>
    <row r="9" spans="1:255" s="6" customFormat="1" ht="15" customHeight="1" x14ac:dyDescent="0.3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0.67013888888888884</v>
      </c>
    </row>
    <row r="10" spans="1:255" s="6" customFormat="1" ht="30" customHeight="1" x14ac:dyDescent="0.3">
      <c r="A10" s="4" t="s">
        <v>75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0.67083333333333328</v>
      </c>
    </row>
    <row r="11" spans="1:255" s="6" customFormat="1" ht="15" customHeight="1" x14ac:dyDescent="0.3">
      <c r="A11" s="4" t="s">
        <v>158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0.67152777777777772</v>
      </c>
    </row>
    <row r="12" spans="1:255" customFormat="1" ht="15" customHeight="1" x14ac:dyDescent="0.3">
      <c r="A12" s="2"/>
      <c r="B12" s="2"/>
      <c r="C12" s="31"/>
      <c r="D12" s="2"/>
      <c r="E12" s="1"/>
      <c r="F12" s="11">
        <f t="shared" si="0"/>
        <v>0.67222222222222217</v>
      </c>
    </row>
    <row r="13" spans="1:255" s="6" customFormat="1" ht="15" customHeight="1" x14ac:dyDescent="0.3">
      <c r="A13" s="4">
        <v>2</v>
      </c>
      <c r="B13" s="8" t="s">
        <v>18</v>
      </c>
      <c r="C13" s="29" t="str">
        <f>'WG Opening'!C20</f>
        <v>GENERAL AND ADMINISTRATIVE</v>
      </c>
      <c r="D13" s="2"/>
      <c r="E13" s="8"/>
      <c r="F13" s="11">
        <f t="shared" si="0"/>
        <v>0.67222222222222217</v>
      </c>
    </row>
    <row r="14" spans="1:255" ht="80" customHeight="1" x14ac:dyDescent="0.3">
      <c r="A14" s="4" t="s">
        <v>149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0.67222222222222217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customFormat="1" ht="15" customHeight="1" x14ac:dyDescent="0.3">
      <c r="A15" s="2"/>
      <c r="B15" s="2"/>
      <c r="C15" s="31"/>
      <c r="D15" s="2"/>
      <c r="E15" s="1"/>
      <c r="F15" s="11">
        <f t="shared" si="0"/>
        <v>0.67291666666666661</v>
      </c>
    </row>
    <row r="16" spans="1:255" ht="15" customHeight="1" x14ac:dyDescent="0.3">
      <c r="A16" s="4">
        <v>3</v>
      </c>
      <c r="B16" s="2" t="s">
        <v>18</v>
      </c>
      <c r="C16" s="2" t="str">
        <f>'WG Mid-Week'!C16</f>
        <v>FUTURE MTGS AND POLLS</v>
      </c>
      <c r="D16" s="2"/>
      <c r="E16" s="1"/>
      <c r="F16" s="11">
        <f t="shared" si="0"/>
        <v>0.67291666666666661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customFormat="1" ht="15" customHeight="1" x14ac:dyDescent="0.3">
      <c r="A17" s="4" t="s">
        <v>64</v>
      </c>
      <c r="B17" s="2" t="s">
        <v>15</v>
      </c>
      <c r="C17" s="1" t="str">
        <f>'WG Mid-Week'!C17</f>
        <v>MAY 2023 802 PLENARY MIXED MODE MTG. - PLAN OF RECORD FOR IEEE 802.15 WG</v>
      </c>
      <c r="D17" s="2" t="str">
        <f>'WG Opening'!D29</f>
        <v>Powell</v>
      </c>
      <c r="E17" s="1">
        <v>1</v>
      </c>
      <c r="F17" s="11">
        <f t="shared" si="0"/>
        <v>0.67291666666666661</v>
      </c>
    </row>
    <row r="18" spans="1:255" customFormat="1" ht="30" customHeight="1" x14ac:dyDescent="0.3">
      <c r="A18" s="4" t="s">
        <v>170</v>
      </c>
      <c r="B18" s="2" t="s">
        <v>15</v>
      </c>
      <c r="C18" s="32" t="str">
        <f>'WG Mid-Week'!C18</f>
        <v>802.15 WG will hold its May Mtg. session from May 14-19, 2023, with the in-person part being held at the Hilton,  Orlando Lake Buena Vista</v>
      </c>
      <c r="D18" s="2" t="str">
        <f>'WG Opening'!D30</f>
        <v>Powell</v>
      </c>
      <c r="E18" s="1">
        <v>1</v>
      </c>
      <c r="F18" s="11">
        <f t="shared" si="0"/>
        <v>0.67361111111111105</v>
      </c>
    </row>
    <row r="19" spans="1:255" customFormat="1" ht="30" customHeight="1" x14ac:dyDescent="0.3">
      <c r="A19" s="4" t="s">
        <v>171</v>
      </c>
      <c r="B19" s="2" t="s">
        <v>15</v>
      </c>
      <c r="C19" s="30" t="str">
        <f>'WG Mid-Week'!C19</f>
        <v>The 802 Wireless Chairs Adv. Committee for the March Mtg. will be held on Sun. May 14, 2023, at 4:00pm local time</v>
      </c>
      <c r="D19" s="2" t="str">
        <f>'WG Opening'!D31</f>
        <v>Powell</v>
      </c>
      <c r="E19" s="1">
        <v>1</v>
      </c>
      <c r="F19" s="11">
        <f t="shared" si="0"/>
        <v>0.67430555555555549</v>
      </c>
    </row>
    <row r="20" spans="1:255" customFormat="1" ht="30" customHeight="1" x14ac:dyDescent="0.3">
      <c r="A20" s="4" t="s">
        <v>172</v>
      </c>
      <c r="B20" s="2" t="s">
        <v>15</v>
      </c>
      <c r="C20" s="30" t="str">
        <f>'WG Mid-Week'!C20</f>
        <v>The 802.15 CAC for the May Mtg. will be held on Sun. May 14, 2023, at 5:30pm local time</v>
      </c>
      <c r="D20" s="2" t="str">
        <f>'WG Opening'!D32</f>
        <v>Powell</v>
      </c>
      <c r="E20" s="1">
        <v>1</v>
      </c>
      <c r="F20" s="11">
        <f t="shared" si="0"/>
        <v>0.67499999999999993</v>
      </c>
    </row>
    <row r="21" spans="1:255" customFormat="1" ht="30" customHeight="1" x14ac:dyDescent="0.3">
      <c r="A21" s="4" t="s">
        <v>173</v>
      </c>
      <c r="B21" s="2" t="s">
        <v>15</v>
      </c>
      <c r="C21" s="32" t="str">
        <f>'WG Mid-Week'!C21</f>
        <v>802 Mtg. Registration Fees &amp; Deadlines have been set at $600 on or before 31 March., $800 on or before 28 April, and $1000 after 28 April</v>
      </c>
      <c r="D21" s="2" t="str">
        <f>'WG Opening'!D33</f>
        <v>Powell</v>
      </c>
      <c r="E21" s="1">
        <v>1</v>
      </c>
      <c r="F21" s="11">
        <f t="shared" si="0"/>
        <v>0.67569444444444438</v>
      </c>
    </row>
    <row r="22" spans="1:255" customFormat="1" ht="140" customHeight="1" x14ac:dyDescent="0.3">
      <c r="A22" s="4" t="s">
        <v>174</v>
      </c>
      <c r="B22" s="2" t="s">
        <v>15</v>
      </c>
      <c r="C22" s="32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tr">
        <f>'WG Opening'!D34</f>
        <v>Powell</v>
      </c>
      <c r="E22" s="1">
        <v>1</v>
      </c>
      <c r="F22" s="11">
        <f t="shared" si="0"/>
        <v>0.67638888888888882</v>
      </c>
    </row>
    <row r="23" spans="1:255" ht="15" customHeight="1" x14ac:dyDescent="0.3">
      <c r="A23" s="4" t="s">
        <v>65</v>
      </c>
      <c r="B23" s="2" t="s">
        <v>15</v>
      </c>
      <c r="C23" s="76" t="str">
        <f>'WG Opening'!C35</f>
        <v>POLLS</v>
      </c>
      <c r="D23" s="2" t="str">
        <f>'WG Opening'!D35</f>
        <v>Powell</v>
      </c>
      <c r="E23" s="8">
        <v>1</v>
      </c>
      <c r="F23" s="11">
        <f t="shared" si="0"/>
        <v>0.67708333333333326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3">
      <c r="A24" s="4" t="s">
        <v>227</v>
      </c>
      <c r="B24" s="2" t="s">
        <v>14</v>
      </c>
      <c r="C24" s="79" t="s">
        <v>238</v>
      </c>
      <c r="D24" s="2" t="s">
        <v>47</v>
      </c>
      <c r="E24" s="8">
        <v>1</v>
      </c>
      <c r="F24" s="11">
        <f t="shared" si="0"/>
        <v>0.6777777777777777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3">
      <c r="A25" s="4" t="s">
        <v>228</v>
      </c>
      <c r="B25" s="2" t="s">
        <v>14</v>
      </c>
      <c r="C25" s="79" t="s">
        <v>238</v>
      </c>
      <c r="D25" s="2" t="s">
        <v>47</v>
      </c>
      <c r="E25" s="8">
        <v>1</v>
      </c>
      <c r="F25" s="11">
        <f t="shared" si="0"/>
        <v>0.67847222222222214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3">
      <c r="A26" s="4" t="s">
        <v>229</v>
      </c>
      <c r="B26" s="2" t="s">
        <v>14</v>
      </c>
      <c r="C26" s="79" t="s">
        <v>238</v>
      </c>
      <c r="D26" s="2" t="s">
        <v>47</v>
      </c>
      <c r="E26" s="8">
        <v>1</v>
      </c>
      <c r="F26" s="11">
        <f t="shared" si="0"/>
        <v>0.67916666666666659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30" customHeight="1" x14ac:dyDescent="0.3">
      <c r="A27" s="4"/>
      <c r="B27" s="2"/>
      <c r="C27" s="79"/>
      <c r="D27" s="2"/>
      <c r="E27" s="8"/>
      <c r="F27" s="11">
        <f t="shared" si="0"/>
        <v>0.67986111111111103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 t="s">
        <v>32</v>
      </c>
      <c r="B28" s="2" t="s">
        <v>18</v>
      </c>
      <c r="C28" s="2" t="s">
        <v>186</v>
      </c>
      <c r="D28" s="2" t="str">
        <f>'WG Opening'!D40</f>
        <v>Powell</v>
      </c>
      <c r="E28" s="8"/>
      <c r="F28" s="11">
        <f t="shared" si="0"/>
        <v>0.67986111111111103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customFormat="1" ht="15" customHeight="1" x14ac:dyDescent="0.3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5</v>
      </c>
      <c r="F29" s="11">
        <f t="shared" si="0"/>
        <v>0.67986111111111103</v>
      </c>
    </row>
    <row r="30" spans="1:255" customFormat="1" ht="15" customHeight="1" x14ac:dyDescent="0.3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0.68333333333333324</v>
      </c>
    </row>
    <row r="31" spans="1:255" customFormat="1" ht="15" customHeight="1" x14ac:dyDescent="0.3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0.68333333333333324</v>
      </c>
      <c r="H31" s="38"/>
      <c r="J31" s="38"/>
    </row>
    <row r="32" spans="1:255" customFormat="1" ht="15" customHeight="1" x14ac:dyDescent="0.3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3</v>
      </c>
      <c r="F32" s="11">
        <f t="shared" si="0"/>
        <v>0.68333333333333324</v>
      </c>
    </row>
    <row r="33" spans="1:255" customFormat="1" ht="15" customHeight="1" x14ac:dyDescent="0.3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3</v>
      </c>
      <c r="F33" s="11">
        <f t="shared" si="0"/>
        <v>0.68541666666666656</v>
      </c>
    </row>
    <row r="34" spans="1:255" customFormat="1" ht="15" customHeight="1" x14ac:dyDescent="0.3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3</v>
      </c>
      <c r="F34" s="11">
        <f t="shared" si="0"/>
        <v>0.68749999999999989</v>
      </c>
      <c r="H34" s="38"/>
      <c r="J34" s="38"/>
    </row>
    <row r="35" spans="1:255" customFormat="1" ht="15" customHeight="1" x14ac:dyDescent="0.3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0</v>
      </c>
      <c r="F35" s="11">
        <f t="shared" si="0"/>
        <v>0.68958333333333321</v>
      </c>
    </row>
    <row r="36" spans="1:255" customFormat="1" ht="15" customHeight="1" x14ac:dyDescent="0.3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3</v>
      </c>
      <c r="F36" s="11">
        <f t="shared" si="0"/>
        <v>0.68958333333333321</v>
      </c>
    </row>
    <row r="37" spans="1:255" ht="15" customHeight="1" x14ac:dyDescent="0.3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0.69166666666666654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0.69166666666666654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15" customHeight="1" x14ac:dyDescent="0.3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3</v>
      </c>
      <c r="F39" s="11">
        <f t="shared" si="0"/>
        <v>0.69166666666666654</v>
      </c>
      <c r="H39" s="38"/>
    </row>
    <row r="40" spans="1:255" customFormat="1" ht="15" customHeight="1" x14ac:dyDescent="0.3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3</v>
      </c>
      <c r="F40" s="11">
        <f t="shared" si="0"/>
        <v>0.69374999999999987</v>
      </c>
    </row>
    <row r="41" spans="1:255" customFormat="1" ht="15" customHeight="1" x14ac:dyDescent="0.3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3</v>
      </c>
      <c r="F41" s="11">
        <f t="shared" si="0"/>
        <v>0.69583333333333319</v>
      </c>
    </row>
    <row r="42" spans="1:255" s="24" customFormat="1" ht="15" customHeight="1" x14ac:dyDescent="0.3">
      <c r="A42" s="4" t="s">
        <v>76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3</v>
      </c>
      <c r="F42" s="11">
        <f t="shared" si="0"/>
        <v>0.69791666666666652</v>
      </c>
    </row>
    <row r="43" spans="1:255" s="24" customFormat="1" ht="15" customHeight="1" x14ac:dyDescent="0.3">
      <c r="A43" s="4" t="s">
        <v>61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3</v>
      </c>
      <c r="F43" s="11">
        <f t="shared" si="0"/>
        <v>0.69999999999999984</v>
      </c>
    </row>
    <row r="44" spans="1:255" customFormat="1" ht="15" customHeight="1" x14ac:dyDescent="0.3">
      <c r="A44" s="4" t="s">
        <v>62</v>
      </c>
      <c r="B44" s="2" t="s">
        <v>14</v>
      </c>
      <c r="C44" s="28" t="s">
        <v>54</v>
      </c>
      <c r="D44" s="40" t="s">
        <v>42</v>
      </c>
      <c r="E44" s="26">
        <v>3</v>
      </c>
      <c r="F44" s="11">
        <f t="shared" si="0"/>
        <v>0.70208333333333317</v>
      </c>
    </row>
    <row r="45" spans="1:255" customFormat="1" ht="15" customHeight="1" x14ac:dyDescent="0.3">
      <c r="A45" s="4" t="s">
        <v>216</v>
      </c>
      <c r="B45" s="2" t="s">
        <v>14</v>
      </c>
      <c r="C45" s="28" t="s">
        <v>48</v>
      </c>
      <c r="D45" s="26" t="s">
        <v>284</v>
      </c>
      <c r="E45" s="26">
        <v>5</v>
      </c>
      <c r="F45" s="11">
        <f t="shared" si="0"/>
        <v>0.7041666666666665</v>
      </c>
    </row>
    <row r="46" spans="1:255" customFormat="1" ht="15" customHeight="1" x14ac:dyDescent="0.3">
      <c r="A46" s="4" t="s">
        <v>217</v>
      </c>
      <c r="B46" s="2" t="s">
        <v>14</v>
      </c>
      <c r="C46" s="28" t="s">
        <v>49</v>
      </c>
      <c r="D46" s="26" t="s">
        <v>40</v>
      </c>
      <c r="E46" s="26">
        <v>3</v>
      </c>
      <c r="F46" s="11">
        <f t="shared" si="0"/>
        <v>0.70763888888888871</v>
      </c>
    </row>
    <row r="47" spans="1:255" customFormat="1" ht="15" customHeight="1" x14ac:dyDescent="0.3">
      <c r="A47" s="4" t="s">
        <v>218</v>
      </c>
      <c r="B47" s="2" t="s">
        <v>14</v>
      </c>
      <c r="C47" s="28" t="s">
        <v>50</v>
      </c>
      <c r="D47" s="26" t="s">
        <v>176</v>
      </c>
      <c r="E47" s="26">
        <v>3</v>
      </c>
      <c r="F47" s="11">
        <f t="shared" si="0"/>
        <v>0.70972222222222203</v>
      </c>
    </row>
    <row r="48" spans="1:255" customFormat="1" ht="15" customHeight="1" x14ac:dyDescent="0.3">
      <c r="A48" s="4"/>
      <c r="B48" s="8"/>
      <c r="D48" s="1"/>
      <c r="E48" s="1"/>
      <c r="F48" s="11">
        <f t="shared" si="0"/>
        <v>0.71180555555555536</v>
      </c>
    </row>
    <row r="49" spans="1:255" customFormat="1" ht="15" customHeight="1" x14ac:dyDescent="0.3">
      <c r="A49" s="4" t="s">
        <v>63</v>
      </c>
      <c r="B49" s="2" t="str">
        <f>'WG Opening'!B57</f>
        <v>*</v>
      </c>
      <c r="C49" s="2" t="str">
        <f>'WG Opening'!C5</f>
        <v>ANNOUNCEMENTS (Don’t forget to announce your name and affiliation before you speak)</v>
      </c>
      <c r="D49" s="2" t="str">
        <f>'WG Opening'!D57</f>
        <v>Powell</v>
      </c>
      <c r="E49" s="1">
        <v>1</v>
      </c>
      <c r="F49" s="11">
        <f t="shared" si="0"/>
        <v>0.71180555555555536</v>
      </c>
    </row>
    <row r="50" spans="1:255" customFormat="1" ht="15" customHeight="1" x14ac:dyDescent="0.3">
      <c r="B50" s="2"/>
      <c r="C50" s="22"/>
      <c r="D50" s="2"/>
      <c r="E50" s="1"/>
      <c r="F50" s="11">
        <f t="shared" si="0"/>
        <v>0.7124999999999998</v>
      </c>
    </row>
    <row r="51" spans="1:255" customFormat="1" x14ac:dyDescent="0.3">
      <c r="A51" s="4" t="s">
        <v>175</v>
      </c>
      <c r="B51" s="2" t="str">
        <f>'WG Opening'!B59</f>
        <v>*</v>
      </c>
      <c r="C51" s="2" t="str">
        <f>'WG Opening'!C59</f>
        <v>AOB</v>
      </c>
      <c r="D51" s="2" t="str">
        <f>'WG Opening'!D59</f>
        <v>Powell</v>
      </c>
      <c r="E51" s="1">
        <v>1</v>
      </c>
      <c r="F51" s="11">
        <f t="shared" si="0"/>
        <v>0.7124999999999998</v>
      </c>
    </row>
    <row r="52" spans="1:255" customFormat="1" x14ac:dyDescent="0.3">
      <c r="A52" s="4"/>
      <c r="B52" s="2"/>
      <c r="C52" s="32"/>
      <c r="D52" s="2"/>
      <c r="E52" s="1"/>
      <c r="F52" s="11">
        <f t="shared" si="0"/>
        <v>0.71319444444444424</v>
      </c>
    </row>
    <row r="53" spans="1:255" customFormat="1" x14ac:dyDescent="0.3">
      <c r="A53" s="4" t="s">
        <v>66</v>
      </c>
      <c r="B53" s="2" t="s">
        <v>13</v>
      </c>
      <c r="C53" s="22" t="s">
        <v>19</v>
      </c>
      <c r="D53" s="1" t="str">
        <f>'WG Opening'!D61</f>
        <v>Powell</v>
      </c>
      <c r="E53" s="1">
        <v>1</v>
      </c>
      <c r="F53" s="11">
        <f t="shared" si="0"/>
        <v>0.71319444444444424</v>
      </c>
    </row>
    <row r="54" spans="1:255" customFormat="1" x14ac:dyDescent="0.3">
      <c r="A54" s="4"/>
      <c r="B54" s="2"/>
      <c r="C54" s="22"/>
      <c r="D54" s="22"/>
      <c r="E54" s="1"/>
      <c r="F54" s="11">
        <f t="shared" si="0"/>
        <v>0.71388888888888868</v>
      </c>
    </row>
    <row r="55" spans="1:255" customFormat="1" x14ac:dyDescent="0.3">
      <c r="A55" s="3"/>
      <c r="B55" s="2"/>
      <c r="C55" s="1"/>
      <c r="D55" s="1"/>
      <c r="E55" s="1"/>
      <c r="F55" s="25"/>
    </row>
    <row r="56" spans="1:255" ht="15" customHeight="1" x14ac:dyDescent="0.3">
      <c r="A56" s="21"/>
      <c r="B56" s="2" t="s">
        <v>16</v>
      </c>
      <c r="C56" s="14" t="str">
        <f>'WG Opening'!C64</f>
        <v>ME - Motion, External        MI - Motion, Internal</v>
      </c>
      <c r="D56" s="2"/>
      <c r="E56" s="8" t="s">
        <v>16</v>
      </c>
      <c r="F56" s="1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ht="15" customHeight="1" x14ac:dyDescent="0.3">
      <c r="A57" s="21" t="s">
        <v>16</v>
      </c>
      <c r="B57" s="2"/>
      <c r="C57" s="14" t="str">
        <f>'WG Opening'!C65</f>
        <v>DT - Discussion Topic         II - Information Item</v>
      </c>
      <c r="D57" s="2"/>
      <c r="E57" s="8"/>
      <c r="F57" s="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ht="15.5" x14ac:dyDescent="0.3">
      <c r="A58" s="21"/>
      <c r="B58" s="2"/>
      <c r="C58" s="14" t="str">
        <f>'WG Opening'!C66</f>
        <v>Category  (* = consent agenda)</v>
      </c>
      <c r="D58" s="2"/>
      <c r="E58" s="8"/>
      <c r="F58" s="1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A62" s="15"/>
      <c r="C62" s="15"/>
      <c r="E62" s="15"/>
      <c r="F62" s="15"/>
    </row>
    <row r="63" spans="1:255" x14ac:dyDescent="0.25">
      <c r="A63" s="15"/>
      <c r="C63" s="15"/>
      <c r="E63" s="15"/>
      <c r="F63" s="15"/>
    </row>
    <row r="64" spans="1:255" x14ac:dyDescent="0.25">
      <c r="A64" s="15"/>
    </row>
    <row r="65" spans="1:6" x14ac:dyDescent="0.25">
      <c r="A65" s="15"/>
    </row>
    <row r="66" spans="1:6" x14ac:dyDescent="0.25">
      <c r="A66" s="15"/>
    </row>
    <row r="77" spans="1:6" x14ac:dyDescent="0.25">
      <c r="A77" s="15"/>
    </row>
    <row r="78" spans="1:6" ht="16.5" customHeight="1" x14ac:dyDescent="0.25">
      <c r="A78" s="15"/>
    </row>
    <row r="79" spans="1:6" ht="16.5" customHeight="1" x14ac:dyDescent="0.25">
      <c r="A79" s="15"/>
      <c r="C79" s="15"/>
      <c r="E79" s="15"/>
      <c r="F79" s="15"/>
    </row>
    <row r="80" spans="1:6" ht="16.5" customHeight="1" x14ac:dyDescent="0.25">
      <c r="A80" s="15"/>
      <c r="C80" s="15"/>
      <c r="E80" s="15"/>
      <c r="F80" s="15"/>
    </row>
    <row r="81" s="15" customFormat="1" ht="16.5" customHeight="1" x14ac:dyDescent="0.25"/>
    <row r="82" s="15" customFormat="1" ht="16.5" customHeight="1" x14ac:dyDescent="0.25"/>
    <row r="83" s="15" customFormat="1" x14ac:dyDescent="0.25"/>
  </sheetData>
  <mergeCells count="3">
    <mergeCell ref="E3:F3"/>
    <mergeCell ref="A1:F1"/>
    <mergeCell ref="A2:F2"/>
  </mergeCells>
  <pageMargins left="0.7" right="0.7" top="0.75" bottom="0.75" header="0.3" footer="0.3"/>
  <pageSetup orientation="portrait" horizontalDpi="300" verticalDpi="300" r:id="rId1"/>
  <ignoredErrors>
    <ignoredError sqref="A28:A38 A48:A53 A4:A13 A15:A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AB9A-E901-4831-BB13-0445EAE54268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" x14ac:dyDescent="0.3"/>
  <cols>
    <col min="1" max="4" width="7.83203125" style="1"/>
    <col min="5" max="5" width="11.83203125" style="1" customWidth="1"/>
    <col min="6" max="23" width="5.08203125" style="1" customWidth="1"/>
    <col min="24" max="29" width="3.08203125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3" customFormat="1" ht="1.65" customHeight="1" thickBot="1" x14ac:dyDescent="0.35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3" s="53" customFormat="1" ht="19.649999999999999" customHeight="1" x14ac:dyDescent="0.3">
      <c r="A2" s="385" t="s">
        <v>226</v>
      </c>
      <c r="B2" s="385" t="s">
        <v>225</v>
      </c>
      <c r="C2" s="385" t="s">
        <v>51</v>
      </c>
      <c r="D2" s="388" t="s">
        <v>38</v>
      </c>
      <c r="E2" s="391" t="s">
        <v>297</v>
      </c>
      <c r="F2" s="86" t="s">
        <v>247</v>
      </c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/>
      <c r="Z2" s="88"/>
      <c r="AA2" s="87"/>
      <c r="AB2" s="88"/>
      <c r="AC2" s="89"/>
    </row>
    <row r="3" spans="1:33" s="53" customFormat="1" ht="19.25" customHeight="1" x14ac:dyDescent="0.5">
      <c r="A3" s="386"/>
      <c r="B3" s="386"/>
      <c r="C3" s="386"/>
      <c r="D3" s="389"/>
      <c r="E3" s="392"/>
      <c r="F3" s="90" t="s">
        <v>248</v>
      </c>
      <c r="G3" s="90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42"/>
      <c r="AE3" s="42"/>
      <c r="AF3"/>
      <c r="AG3"/>
    </row>
    <row r="4" spans="1:33" s="53" customFormat="1" ht="19.649999999999999" customHeight="1" x14ac:dyDescent="0.3">
      <c r="A4" s="386"/>
      <c r="B4" s="386"/>
      <c r="C4" s="386"/>
      <c r="D4" s="389"/>
      <c r="E4" s="392"/>
      <c r="F4" s="93" t="s">
        <v>249</v>
      </c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B4" s="94"/>
      <c r="AC4" s="96"/>
      <c r="AD4" s="97"/>
      <c r="AE4" s="97"/>
      <c r="AF4"/>
      <c r="AG4"/>
    </row>
    <row r="5" spans="1:33" s="53" customFormat="1" ht="19.649999999999999" customHeight="1" thickBot="1" x14ac:dyDescent="0.35">
      <c r="A5" s="386"/>
      <c r="B5" s="386"/>
      <c r="C5" s="386"/>
      <c r="D5" s="389"/>
      <c r="E5" s="392"/>
      <c r="F5" s="98" t="s">
        <v>231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 t="s">
        <v>77</v>
      </c>
      <c r="Y5" s="98"/>
      <c r="Z5" s="99"/>
      <c r="AA5" s="98" t="s">
        <v>77</v>
      </c>
      <c r="AB5" s="98"/>
      <c r="AC5" s="100"/>
    </row>
    <row r="6" spans="1:33" ht="12.9" customHeight="1" x14ac:dyDescent="0.3">
      <c r="A6" s="386"/>
      <c r="B6" s="386"/>
      <c r="C6" s="386"/>
      <c r="D6" s="389"/>
      <c r="E6" s="215" t="s">
        <v>78</v>
      </c>
      <c r="F6" s="393" t="s">
        <v>79</v>
      </c>
      <c r="G6" s="394"/>
      <c r="H6" s="365" t="s">
        <v>80</v>
      </c>
      <c r="I6" s="366"/>
      <c r="J6" s="366"/>
      <c r="K6" s="367"/>
      <c r="L6" s="365" t="s">
        <v>81</v>
      </c>
      <c r="M6" s="366"/>
      <c r="N6" s="366"/>
      <c r="O6" s="367"/>
      <c r="P6" s="365" t="s">
        <v>82</v>
      </c>
      <c r="Q6" s="366"/>
      <c r="R6" s="366"/>
      <c r="S6" s="367"/>
      <c r="T6" s="365" t="s">
        <v>83</v>
      </c>
      <c r="U6" s="366"/>
      <c r="V6" s="366"/>
      <c r="W6" s="367"/>
      <c r="X6" s="365" t="s">
        <v>84</v>
      </c>
      <c r="Y6" s="366"/>
      <c r="Z6" s="367"/>
      <c r="AA6" s="365" t="s">
        <v>85</v>
      </c>
      <c r="AB6" s="366"/>
      <c r="AC6" s="367"/>
    </row>
    <row r="7" spans="1:33" ht="12.65" customHeight="1" thickBot="1" x14ac:dyDescent="0.35">
      <c r="A7" s="387"/>
      <c r="B7" s="387"/>
      <c r="C7" s="387"/>
      <c r="D7" s="390"/>
      <c r="E7" s="102" t="s">
        <v>250</v>
      </c>
      <c r="F7" s="395">
        <f>DATE(2023,3,12)</f>
        <v>44997</v>
      </c>
      <c r="G7" s="396"/>
      <c r="H7" s="363">
        <f>F7+1</f>
        <v>44998</v>
      </c>
      <c r="I7" s="363"/>
      <c r="J7" s="363"/>
      <c r="K7" s="364"/>
      <c r="L7" s="362">
        <f>H7+1</f>
        <v>44999</v>
      </c>
      <c r="M7" s="363"/>
      <c r="N7" s="363"/>
      <c r="O7" s="364"/>
      <c r="P7" s="362">
        <f>L7+1</f>
        <v>45000</v>
      </c>
      <c r="Q7" s="363"/>
      <c r="R7" s="363"/>
      <c r="S7" s="364"/>
      <c r="T7" s="362">
        <f>P7+1</f>
        <v>45001</v>
      </c>
      <c r="U7" s="363"/>
      <c r="V7" s="363"/>
      <c r="W7" s="364"/>
      <c r="X7" s="362">
        <f>T7+1</f>
        <v>45002</v>
      </c>
      <c r="Y7" s="363"/>
      <c r="Z7" s="364"/>
      <c r="AA7" s="362">
        <f>X7+1</f>
        <v>45003</v>
      </c>
      <c r="AB7" s="363"/>
      <c r="AC7" s="364"/>
    </row>
    <row r="8" spans="1:33" s="53" customFormat="1" ht="38.25" customHeight="1" thickBot="1" x14ac:dyDescent="0.35">
      <c r="A8" s="397"/>
      <c r="B8" s="398"/>
      <c r="C8" s="398"/>
      <c r="D8" s="399"/>
      <c r="E8" s="103"/>
      <c r="F8" s="400" t="s">
        <v>177</v>
      </c>
      <c r="G8" s="401"/>
      <c r="H8" s="82" t="s">
        <v>177</v>
      </c>
      <c r="I8" s="84" t="s">
        <v>189</v>
      </c>
      <c r="J8" s="84" t="s">
        <v>190</v>
      </c>
      <c r="K8" s="83" t="s">
        <v>191</v>
      </c>
      <c r="L8" s="82" t="s">
        <v>177</v>
      </c>
      <c r="M8" s="84" t="s">
        <v>189</v>
      </c>
      <c r="N8" s="84" t="s">
        <v>190</v>
      </c>
      <c r="O8" s="83" t="s">
        <v>191</v>
      </c>
      <c r="P8" s="82" t="s">
        <v>177</v>
      </c>
      <c r="Q8" s="84" t="s">
        <v>189</v>
      </c>
      <c r="R8" s="84" t="s">
        <v>190</v>
      </c>
      <c r="S8" s="83" t="s">
        <v>191</v>
      </c>
      <c r="T8" s="82" t="s">
        <v>177</v>
      </c>
      <c r="U8" s="84" t="s">
        <v>189</v>
      </c>
      <c r="V8" s="84" t="s">
        <v>190</v>
      </c>
      <c r="W8" s="83" t="s">
        <v>191</v>
      </c>
      <c r="X8" s="104"/>
      <c r="Y8" s="105"/>
      <c r="Z8" s="106"/>
      <c r="AA8" s="104"/>
      <c r="AB8" s="105"/>
      <c r="AC8" s="106"/>
    </row>
    <row r="9" spans="1:33" ht="15" customHeight="1" thickBot="1" x14ac:dyDescent="0.4">
      <c r="A9" s="107">
        <v>0.29166666666666669</v>
      </c>
      <c r="B9" s="108">
        <f>A9-3/24</f>
        <v>0.16666666666666669</v>
      </c>
      <c r="C9" s="109">
        <f>A9+4/24</f>
        <v>0.45833333333333337</v>
      </c>
      <c r="D9" s="109">
        <f>A9+13/24</f>
        <v>0.83333333333333326</v>
      </c>
      <c r="E9" s="216" t="s">
        <v>86</v>
      </c>
      <c r="F9" s="105"/>
      <c r="G9" s="106"/>
      <c r="H9" s="276" t="s">
        <v>87</v>
      </c>
      <c r="I9" s="276"/>
      <c r="J9" s="276"/>
      <c r="K9" s="277"/>
      <c r="L9" s="335" t="s">
        <v>87</v>
      </c>
      <c r="M9" s="276"/>
      <c r="N9" s="276"/>
      <c r="O9" s="277"/>
      <c r="P9" s="368" t="s">
        <v>87</v>
      </c>
      <c r="Q9" s="369"/>
      <c r="R9" s="369"/>
      <c r="S9" s="370"/>
      <c r="T9" s="335" t="s">
        <v>87</v>
      </c>
      <c r="U9" s="276"/>
      <c r="V9" s="276"/>
      <c r="W9" s="277"/>
      <c r="X9" s="104"/>
      <c r="Y9" s="105"/>
      <c r="Z9" s="106"/>
      <c r="AA9" s="104"/>
      <c r="AB9" s="105"/>
      <c r="AC9" s="106"/>
      <c r="AE9"/>
    </row>
    <row r="10" spans="1:33" ht="15" customHeight="1" thickBot="1" x14ac:dyDescent="0.4">
      <c r="A10" s="110">
        <f>A9+0.5/24</f>
        <v>0.3125</v>
      </c>
      <c r="B10" s="111">
        <f t="shared" ref="B10:B40" si="0">A10-3/24</f>
        <v>0.1875</v>
      </c>
      <c r="C10" s="112">
        <f t="shared" ref="C10:C40" si="1">A10+4/24</f>
        <v>0.47916666666666663</v>
      </c>
      <c r="D10" s="112">
        <f t="shared" ref="D10:D40" si="2">A10+13/24</f>
        <v>0.85416666666666663</v>
      </c>
      <c r="E10" s="217" t="s">
        <v>88</v>
      </c>
      <c r="F10" s="105"/>
      <c r="G10" s="106"/>
      <c r="H10" s="280"/>
      <c r="I10" s="280"/>
      <c r="J10" s="280"/>
      <c r="K10" s="281"/>
      <c r="L10" s="292"/>
      <c r="M10" s="280"/>
      <c r="N10" s="280"/>
      <c r="O10" s="281"/>
      <c r="P10" s="296" t="s">
        <v>222</v>
      </c>
      <c r="Q10" s="297"/>
      <c r="R10" s="297"/>
      <c r="S10" s="298"/>
      <c r="T10" s="292"/>
      <c r="U10" s="280"/>
      <c r="V10" s="280"/>
      <c r="W10" s="281"/>
      <c r="X10" s="104"/>
      <c r="Y10" s="105"/>
      <c r="Z10" s="106"/>
      <c r="AA10" s="104"/>
      <c r="AB10" s="105"/>
      <c r="AC10" s="106"/>
      <c r="AE10"/>
    </row>
    <row r="11" spans="1:33" ht="15" customHeight="1" thickBot="1" x14ac:dyDescent="0.4">
      <c r="A11" s="110">
        <f t="shared" ref="A11:A40" si="3">A10+0.5/24</f>
        <v>0.33333333333333331</v>
      </c>
      <c r="B11" s="111">
        <f t="shared" si="0"/>
        <v>0.20833333333333331</v>
      </c>
      <c r="C11" s="112">
        <f t="shared" si="1"/>
        <v>0.5</v>
      </c>
      <c r="D11" s="112">
        <f t="shared" si="2"/>
        <v>0.875</v>
      </c>
      <c r="E11" s="113" t="s">
        <v>89</v>
      </c>
      <c r="F11" s="105"/>
      <c r="G11" s="106"/>
      <c r="H11" s="323" t="s">
        <v>251</v>
      </c>
      <c r="I11" s="324"/>
      <c r="J11" s="324"/>
      <c r="K11" s="293" t="s">
        <v>252</v>
      </c>
      <c r="L11" s="311" t="s">
        <v>90</v>
      </c>
      <c r="M11" s="314" t="s">
        <v>91</v>
      </c>
      <c r="N11" s="371" t="s">
        <v>57</v>
      </c>
      <c r="O11" s="293" t="s">
        <v>252</v>
      </c>
      <c r="P11" s="299"/>
      <c r="Q11" s="300"/>
      <c r="R11" s="300"/>
      <c r="S11" s="301"/>
      <c r="T11" s="311" t="s">
        <v>90</v>
      </c>
      <c r="U11" s="336" t="s">
        <v>234</v>
      </c>
      <c r="V11" s="371" t="s">
        <v>57</v>
      </c>
      <c r="W11" s="293" t="s">
        <v>252</v>
      </c>
      <c r="X11" s="104"/>
      <c r="Y11" s="105"/>
      <c r="Z11" s="106"/>
      <c r="AA11" s="104"/>
      <c r="AB11" s="105"/>
      <c r="AC11" s="106"/>
      <c r="AE11"/>
    </row>
    <row r="12" spans="1:33" ht="15" customHeight="1" thickBot="1" x14ac:dyDescent="0.4">
      <c r="A12" s="110">
        <f t="shared" si="3"/>
        <v>0.35416666666666663</v>
      </c>
      <c r="B12" s="111">
        <f t="shared" si="0"/>
        <v>0.22916666666666663</v>
      </c>
      <c r="C12" s="112">
        <f t="shared" si="1"/>
        <v>0.52083333333333326</v>
      </c>
      <c r="D12" s="112">
        <f t="shared" si="2"/>
        <v>0.89583333333333326</v>
      </c>
      <c r="E12" s="113" t="s">
        <v>92</v>
      </c>
      <c r="F12" s="105"/>
      <c r="G12" s="106"/>
      <c r="H12" s="326"/>
      <c r="I12" s="327"/>
      <c r="J12" s="327"/>
      <c r="K12" s="294"/>
      <c r="L12" s="312"/>
      <c r="M12" s="315"/>
      <c r="N12" s="372"/>
      <c r="O12" s="294"/>
      <c r="P12" s="114"/>
      <c r="Q12" s="114"/>
      <c r="R12" s="114"/>
      <c r="S12" s="114"/>
      <c r="T12" s="312"/>
      <c r="U12" s="337"/>
      <c r="V12" s="372"/>
      <c r="W12" s="294"/>
      <c r="X12" s="104"/>
      <c r="Y12" s="105"/>
      <c r="Z12" s="106"/>
      <c r="AA12" s="104"/>
      <c r="AB12" s="105"/>
      <c r="AC12" s="106"/>
      <c r="AE12"/>
    </row>
    <row r="13" spans="1:33" ht="15" customHeight="1" x14ac:dyDescent="0.35">
      <c r="A13" s="110">
        <f t="shared" si="3"/>
        <v>0.37499999999999994</v>
      </c>
      <c r="B13" s="111">
        <f t="shared" si="0"/>
        <v>0.24999999999999994</v>
      </c>
      <c r="C13" s="112">
        <f t="shared" si="1"/>
        <v>0.54166666666666663</v>
      </c>
      <c r="D13" s="112">
        <f t="shared" si="2"/>
        <v>0.91666666666666652</v>
      </c>
      <c r="E13" s="113" t="s">
        <v>93</v>
      </c>
      <c r="F13" s="105"/>
      <c r="G13" s="106"/>
      <c r="H13" s="326"/>
      <c r="I13" s="327"/>
      <c r="J13" s="327"/>
      <c r="K13" s="294"/>
      <c r="L13" s="312"/>
      <c r="M13" s="315"/>
      <c r="N13" s="372"/>
      <c r="O13" s="294"/>
      <c r="P13" s="374" t="s">
        <v>104</v>
      </c>
      <c r="Q13" s="336" t="s">
        <v>234</v>
      </c>
      <c r="R13" s="371" t="s">
        <v>233</v>
      </c>
      <c r="S13" s="308" t="s">
        <v>192</v>
      </c>
      <c r="T13" s="312"/>
      <c r="U13" s="337"/>
      <c r="V13" s="372"/>
      <c r="W13" s="294"/>
      <c r="X13" s="104"/>
      <c r="Y13" s="105"/>
      <c r="Z13" s="106"/>
      <c r="AA13" s="104"/>
      <c r="AB13" s="105"/>
      <c r="AC13" s="106"/>
    </row>
    <row r="14" spans="1:33" ht="15" customHeight="1" thickBot="1" x14ac:dyDescent="0.4">
      <c r="A14" s="110">
        <f t="shared" si="3"/>
        <v>0.39583333333333326</v>
      </c>
      <c r="B14" s="111">
        <f t="shared" si="0"/>
        <v>0.27083333333333326</v>
      </c>
      <c r="C14" s="112">
        <f t="shared" si="1"/>
        <v>0.56249999999999989</v>
      </c>
      <c r="D14" s="112">
        <f t="shared" si="2"/>
        <v>0.93749999999999989</v>
      </c>
      <c r="E14" s="113" t="s">
        <v>94</v>
      </c>
      <c r="F14" s="105"/>
      <c r="G14" s="106"/>
      <c r="H14" s="329"/>
      <c r="I14" s="330"/>
      <c r="J14" s="330"/>
      <c r="K14" s="295"/>
      <c r="L14" s="313"/>
      <c r="M14" s="316"/>
      <c r="N14" s="373"/>
      <c r="O14" s="295"/>
      <c r="P14" s="375"/>
      <c r="Q14" s="338"/>
      <c r="R14" s="373"/>
      <c r="S14" s="310"/>
      <c r="T14" s="313"/>
      <c r="U14" s="338"/>
      <c r="V14" s="373"/>
      <c r="W14" s="295"/>
      <c r="X14" s="104"/>
      <c r="Y14" s="105"/>
      <c r="Z14" s="106"/>
      <c r="AA14" s="104"/>
      <c r="AB14" s="105"/>
      <c r="AC14" s="106"/>
    </row>
    <row r="15" spans="1:33" ht="15" customHeight="1" thickBot="1" x14ac:dyDescent="0.4">
      <c r="A15" s="110">
        <f t="shared" si="3"/>
        <v>0.41666666666666657</v>
      </c>
      <c r="B15" s="112">
        <f t="shared" si="0"/>
        <v>0.29166666666666657</v>
      </c>
      <c r="C15" s="112">
        <f t="shared" si="1"/>
        <v>0.58333333333333326</v>
      </c>
      <c r="D15" s="112">
        <f t="shared" si="2"/>
        <v>0.95833333333333326</v>
      </c>
      <c r="E15" s="115" t="s">
        <v>95</v>
      </c>
      <c r="F15" s="351"/>
      <c r="G15" s="352"/>
      <c r="H15" s="303" t="s">
        <v>96</v>
      </c>
      <c r="I15" s="303"/>
      <c r="J15" s="303"/>
      <c r="K15" s="304"/>
      <c r="L15" s="302" t="s">
        <v>96</v>
      </c>
      <c r="M15" s="303"/>
      <c r="N15" s="303"/>
      <c r="O15" s="304"/>
      <c r="P15" s="302" t="s">
        <v>96</v>
      </c>
      <c r="Q15" s="303"/>
      <c r="R15" s="303"/>
      <c r="S15" s="304"/>
      <c r="T15" s="302" t="s">
        <v>96</v>
      </c>
      <c r="U15" s="303"/>
      <c r="V15" s="303"/>
      <c r="W15" s="304"/>
      <c r="X15" s="104"/>
      <c r="Y15" s="105"/>
      <c r="Z15" s="106"/>
      <c r="AA15" s="104"/>
      <c r="AB15" s="105"/>
      <c r="AC15" s="106"/>
    </row>
    <row r="16" spans="1:33" ht="15" customHeight="1" x14ac:dyDescent="0.35">
      <c r="A16" s="110">
        <f t="shared" si="3"/>
        <v>0.43749999999999989</v>
      </c>
      <c r="B16" s="112">
        <f t="shared" si="0"/>
        <v>0.31249999999999989</v>
      </c>
      <c r="C16" s="112">
        <f t="shared" si="1"/>
        <v>0.60416666666666652</v>
      </c>
      <c r="D16" s="112">
        <f t="shared" si="2"/>
        <v>0.97916666666666652</v>
      </c>
      <c r="E16" s="116" t="s">
        <v>97</v>
      </c>
      <c r="F16" s="105"/>
      <c r="G16" s="106"/>
      <c r="H16" s="296" t="s">
        <v>232</v>
      </c>
      <c r="I16" s="297"/>
      <c r="J16" s="297"/>
      <c r="K16" s="298"/>
      <c r="L16" s="353" t="s">
        <v>253</v>
      </c>
      <c r="M16" s="354"/>
      <c r="N16" s="354"/>
      <c r="O16" s="355"/>
      <c r="P16" s="296" t="s">
        <v>235</v>
      </c>
      <c r="Q16" s="297"/>
      <c r="R16" s="297"/>
      <c r="S16" s="298"/>
      <c r="T16" s="311" t="s">
        <v>254</v>
      </c>
      <c r="U16" s="305" t="s">
        <v>178</v>
      </c>
      <c r="V16" s="339" t="s">
        <v>105</v>
      </c>
      <c r="W16" s="308" t="s">
        <v>192</v>
      </c>
      <c r="X16" s="104"/>
      <c r="Y16" s="105"/>
      <c r="Z16" s="106"/>
      <c r="AA16" s="104"/>
      <c r="AB16" s="105"/>
      <c r="AC16" s="106"/>
    </row>
    <row r="17" spans="1:29" ht="15" customHeight="1" thickBot="1" x14ac:dyDescent="0.4">
      <c r="A17" s="110">
        <f t="shared" si="3"/>
        <v>0.4583333333333332</v>
      </c>
      <c r="B17" s="112">
        <f t="shared" si="0"/>
        <v>0.3333333333333332</v>
      </c>
      <c r="C17" s="112">
        <f t="shared" si="1"/>
        <v>0.62499999999999989</v>
      </c>
      <c r="D17" s="111">
        <f t="shared" si="2"/>
        <v>0.99999999999999978</v>
      </c>
      <c r="E17" s="116" t="s">
        <v>98</v>
      </c>
      <c r="F17" s="105"/>
      <c r="G17" s="106"/>
      <c r="H17" s="259"/>
      <c r="I17" s="260"/>
      <c r="J17" s="260"/>
      <c r="K17" s="261"/>
      <c r="L17" s="356"/>
      <c r="M17" s="357"/>
      <c r="N17" s="357"/>
      <c r="O17" s="358"/>
      <c r="P17" s="299"/>
      <c r="Q17" s="300"/>
      <c r="R17" s="300"/>
      <c r="S17" s="301"/>
      <c r="T17" s="312"/>
      <c r="U17" s="306"/>
      <c r="V17" s="340"/>
      <c r="W17" s="309"/>
      <c r="X17" s="104"/>
      <c r="Y17" s="105"/>
      <c r="Z17" s="106"/>
      <c r="AA17" s="104"/>
      <c r="AB17" s="105"/>
      <c r="AC17" s="106"/>
    </row>
    <row r="18" spans="1:29" ht="15" customHeight="1" x14ac:dyDescent="0.35">
      <c r="A18" s="110">
        <f t="shared" si="3"/>
        <v>0.47916666666666652</v>
      </c>
      <c r="B18" s="112">
        <f t="shared" si="0"/>
        <v>0.35416666666666652</v>
      </c>
      <c r="C18" s="112">
        <f t="shared" si="1"/>
        <v>0.64583333333333315</v>
      </c>
      <c r="D18" s="111">
        <f t="shared" si="2"/>
        <v>1.020833333333333</v>
      </c>
      <c r="E18" s="116" t="s">
        <v>99</v>
      </c>
      <c r="F18" s="105"/>
      <c r="G18" s="106"/>
      <c r="H18" s="259"/>
      <c r="I18" s="260"/>
      <c r="J18" s="260"/>
      <c r="K18" s="261"/>
      <c r="L18" s="356"/>
      <c r="M18" s="357"/>
      <c r="N18" s="357"/>
      <c r="O18" s="358"/>
      <c r="P18" s="296" t="s">
        <v>220</v>
      </c>
      <c r="Q18" s="297"/>
      <c r="R18" s="297"/>
      <c r="S18" s="298"/>
      <c r="T18" s="312"/>
      <c r="U18" s="306"/>
      <c r="V18" s="340"/>
      <c r="W18" s="309"/>
      <c r="X18" s="104"/>
      <c r="Y18" s="105"/>
      <c r="Z18" s="106"/>
      <c r="AA18" s="104"/>
      <c r="AB18" s="105"/>
      <c r="AC18" s="106"/>
    </row>
    <row r="19" spans="1:29" ht="15" customHeight="1" thickBot="1" x14ac:dyDescent="0.4">
      <c r="A19" s="110">
        <f t="shared" si="3"/>
        <v>0.49999999999999983</v>
      </c>
      <c r="B19" s="112">
        <f t="shared" si="0"/>
        <v>0.37499999999999983</v>
      </c>
      <c r="C19" s="112">
        <f t="shared" si="1"/>
        <v>0.66666666666666652</v>
      </c>
      <c r="D19" s="111">
        <f t="shared" si="2"/>
        <v>1.0416666666666665</v>
      </c>
      <c r="E19" s="116" t="s">
        <v>100</v>
      </c>
      <c r="F19" s="105"/>
      <c r="G19" s="106"/>
      <c r="H19" s="299"/>
      <c r="I19" s="300"/>
      <c r="J19" s="300"/>
      <c r="K19" s="301"/>
      <c r="L19" s="359"/>
      <c r="M19" s="360"/>
      <c r="N19" s="360"/>
      <c r="O19" s="361"/>
      <c r="P19" s="299"/>
      <c r="Q19" s="300"/>
      <c r="R19" s="300"/>
      <c r="S19" s="301"/>
      <c r="T19" s="313"/>
      <c r="U19" s="307"/>
      <c r="V19" s="341"/>
      <c r="W19" s="310"/>
      <c r="X19" s="104"/>
      <c r="Y19" s="105"/>
      <c r="Z19" s="106"/>
      <c r="AA19" s="104"/>
      <c r="AB19" s="105"/>
      <c r="AC19" s="106"/>
    </row>
    <row r="20" spans="1:29" ht="15" customHeight="1" thickBot="1" x14ac:dyDescent="0.4">
      <c r="A20" s="110">
        <f t="shared" si="3"/>
        <v>0.52083333333333315</v>
      </c>
      <c r="B20" s="112">
        <f t="shared" si="0"/>
        <v>0.39583333333333315</v>
      </c>
      <c r="C20" s="112">
        <f t="shared" si="1"/>
        <v>0.68749999999999978</v>
      </c>
      <c r="D20" s="111">
        <f t="shared" si="2"/>
        <v>1.0624999999999998</v>
      </c>
      <c r="E20" s="217" t="s">
        <v>101</v>
      </c>
      <c r="F20" s="105"/>
      <c r="G20" s="106"/>
      <c r="H20" s="276" t="s">
        <v>291</v>
      </c>
      <c r="I20" s="276"/>
      <c r="J20" s="276"/>
      <c r="K20" s="277"/>
      <c r="L20" s="276" t="s">
        <v>291</v>
      </c>
      <c r="M20" s="276"/>
      <c r="N20" s="276"/>
      <c r="O20" s="277"/>
      <c r="P20" s="276" t="s">
        <v>291</v>
      </c>
      <c r="Q20" s="276"/>
      <c r="R20" s="276"/>
      <c r="S20" s="277"/>
      <c r="T20" s="276" t="s">
        <v>291</v>
      </c>
      <c r="U20" s="276"/>
      <c r="V20" s="276"/>
      <c r="W20" s="277"/>
      <c r="X20" s="104"/>
      <c r="Y20" s="105"/>
      <c r="Z20" s="106"/>
      <c r="AA20" s="104"/>
      <c r="AB20" s="105"/>
      <c r="AC20" s="106"/>
    </row>
    <row r="21" spans="1:29" ht="15" customHeight="1" thickBot="1" x14ac:dyDescent="0.4">
      <c r="A21" s="110">
        <f t="shared" si="3"/>
        <v>0.54166666666666652</v>
      </c>
      <c r="B21" s="112">
        <f t="shared" si="0"/>
        <v>0.41666666666666652</v>
      </c>
      <c r="C21" s="112">
        <f t="shared" si="1"/>
        <v>0.70833333333333315</v>
      </c>
      <c r="D21" s="111">
        <f t="shared" si="2"/>
        <v>1.083333333333333</v>
      </c>
      <c r="E21" s="217" t="s">
        <v>102</v>
      </c>
      <c r="F21" s="105"/>
      <c r="G21" s="106"/>
      <c r="H21" s="280"/>
      <c r="I21" s="280"/>
      <c r="J21" s="280"/>
      <c r="K21" s="281"/>
      <c r="L21" s="280"/>
      <c r="M21" s="280"/>
      <c r="N21" s="280"/>
      <c r="O21" s="281"/>
      <c r="P21" s="280"/>
      <c r="Q21" s="280"/>
      <c r="R21" s="280"/>
      <c r="S21" s="281"/>
      <c r="T21" s="280"/>
      <c r="U21" s="280"/>
      <c r="V21" s="280"/>
      <c r="W21" s="281"/>
      <c r="X21" s="323" t="s">
        <v>255</v>
      </c>
      <c r="Y21" s="324"/>
      <c r="Z21" s="325"/>
      <c r="AA21" s="104"/>
      <c r="AB21" s="105"/>
      <c r="AC21" s="106"/>
    </row>
    <row r="22" spans="1:29" ht="15" customHeight="1" thickBot="1" x14ac:dyDescent="0.4">
      <c r="A22" s="110">
        <f t="shared" si="3"/>
        <v>0.56249999999999989</v>
      </c>
      <c r="B22" s="112">
        <f t="shared" si="0"/>
        <v>0.43749999999999989</v>
      </c>
      <c r="C22" s="112">
        <f t="shared" si="1"/>
        <v>0.72916666666666652</v>
      </c>
      <c r="D22" s="111">
        <f t="shared" si="2"/>
        <v>1.1041666666666665</v>
      </c>
      <c r="E22" s="116" t="s">
        <v>103</v>
      </c>
      <c r="F22" s="105"/>
      <c r="G22" s="106"/>
      <c r="H22" s="311" t="s">
        <v>90</v>
      </c>
      <c r="I22" s="342" t="s">
        <v>256</v>
      </c>
      <c r="J22" s="345" t="s">
        <v>193</v>
      </c>
      <c r="K22" s="348" t="s">
        <v>257</v>
      </c>
      <c r="L22" s="311" t="s">
        <v>90</v>
      </c>
      <c r="M22" s="342" t="s">
        <v>256</v>
      </c>
      <c r="N22" s="339" t="s">
        <v>105</v>
      </c>
      <c r="O22" s="293" t="s">
        <v>252</v>
      </c>
      <c r="P22" s="311" t="s">
        <v>90</v>
      </c>
      <c r="Q22" s="336" t="s">
        <v>234</v>
      </c>
      <c r="R22" s="339" t="s">
        <v>105</v>
      </c>
      <c r="S22" s="308" t="s">
        <v>192</v>
      </c>
      <c r="T22" s="311" t="s">
        <v>90</v>
      </c>
      <c r="U22" s="342" t="s">
        <v>256</v>
      </c>
      <c r="V22" s="339" t="s">
        <v>105</v>
      </c>
      <c r="W22" s="308" t="s">
        <v>192</v>
      </c>
      <c r="X22" s="326"/>
      <c r="Y22" s="327"/>
      <c r="Z22" s="328"/>
      <c r="AA22" s="104"/>
      <c r="AB22" s="105"/>
      <c r="AC22" s="106"/>
    </row>
    <row r="23" spans="1:29" ht="15" customHeight="1" x14ac:dyDescent="0.35">
      <c r="A23" s="110">
        <f t="shared" si="3"/>
        <v>0.58333333333333326</v>
      </c>
      <c r="B23" s="112">
        <f t="shared" si="0"/>
        <v>0.45833333333333326</v>
      </c>
      <c r="C23" s="112">
        <f t="shared" si="1"/>
        <v>0.74999999999999989</v>
      </c>
      <c r="D23" s="111">
        <f t="shared" si="2"/>
        <v>1.125</v>
      </c>
      <c r="E23" s="116" t="s">
        <v>106</v>
      </c>
      <c r="F23" s="262" t="s">
        <v>290</v>
      </c>
      <c r="G23" s="263"/>
      <c r="H23" s="312"/>
      <c r="I23" s="343"/>
      <c r="J23" s="346"/>
      <c r="K23" s="349"/>
      <c r="L23" s="312"/>
      <c r="M23" s="343"/>
      <c r="N23" s="340"/>
      <c r="O23" s="294"/>
      <c r="P23" s="312"/>
      <c r="Q23" s="337"/>
      <c r="R23" s="340"/>
      <c r="S23" s="309"/>
      <c r="T23" s="312"/>
      <c r="U23" s="343"/>
      <c r="V23" s="340"/>
      <c r="W23" s="309"/>
      <c r="X23" s="326"/>
      <c r="Y23" s="327"/>
      <c r="Z23" s="328"/>
      <c r="AA23" s="104"/>
      <c r="AB23" s="105"/>
      <c r="AC23" s="106"/>
    </row>
    <row r="24" spans="1:29" ht="15" customHeight="1" thickBot="1" x14ac:dyDescent="0.4">
      <c r="A24" s="110">
        <f t="shared" si="3"/>
        <v>0.60416666666666663</v>
      </c>
      <c r="B24" s="112">
        <f t="shared" si="0"/>
        <v>0.47916666666666663</v>
      </c>
      <c r="C24" s="112">
        <f t="shared" si="1"/>
        <v>0.77083333333333326</v>
      </c>
      <c r="D24" s="111">
        <f t="shared" si="2"/>
        <v>1.1458333333333333</v>
      </c>
      <c r="E24" s="116" t="s">
        <v>107</v>
      </c>
      <c r="F24" s="264"/>
      <c r="G24" s="265"/>
      <c r="H24" s="312"/>
      <c r="I24" s="343"/>
      <c r="J24" s="346"/>
      <c r="K24" s="349"/>
      <c r="L24" s="312"/>
      <c r="M24" s="343"/>
      <c r="N24" s="340"/>
      <c r="O24" s="294"/>
      <c r="P24" s="312"/>
      <c r="Q24" s="337"/>
      <c r="R24" s="340"/>
      <c r="S24" s="309"/>
      <c r="T24" s="312"/>
      <c r="U24" s="343"/>
      <c r="V24" s="340"/>
      <c r="W24" s="309"/>
      <c r="X24" s="326"/>
      <c r="Y24" s="327"/>
      <c r="Z24" s="328"/>
      <c r="AA24" s="104"/>
      <c r="AB24" s="105"/>
      <c r="AC24" s="106"/>
    </row>
    <row r="25" spans="1:29" ht="15" customHeight="1" thickBot="1" x14ac:dyDescent="0.4">
      <c r="A25" s="110">
        <f t="shared" si="3"/>
        <v>0.625</v>
      </c>
      <c r="B25" s="112">
        <f t="shared" si="0"/>
        <v>0.5</v>
      </c>
      <c r="C25" s="112">
        <f t="shared" si="1"/>
        <v>0.79166666666666663</v>
      </c>
      <c r="D25" s="111">
        <f t="shared" si="2"/>
        <v>1.1666666666666665</v>
      </c>
      <c r="E25" s="116" t="s">
        <v>108</v>
      </c>
      <c r="F25" s="105"/>
      <c r="G25" s="106"/>
      <c r="H25" s="313"/>
      <c r="I25" s="344"/>
      <c r="J25" s="347"/>
      <c r="K25" s="350"/>
      <c r="L25" s="313"/>
      <c r="M25" s="344"/>
      <c r="N25" s="341"/>
      <c r="O25" s="295"/>
      <c r="P25" s="313"/>
      <c r="Q25" s="338"/>
      <c r="R25" s="341"/>
      <c r="S25" s="310"/>
      <c r="T25" s="313"/>
      <c r="U25" s="344"/>
      <c r="V25" s="341"/>
      <c r="W25" s="310"/>
      <c r="X25" s="326"/>
      <c r="Y25" s="327"/>
      <c r="Z25" s="328"/>
      <c r="AA25" s="104"/>
      <c r="AB25" s="105"/>
      <c r="AC25" s="106"/>
    </row>
    <row r="26" spans="1:29" ht="15" customHeight="1" thickBot="1" x14ac:dyDescent="0.4">
      <c r="A26" s="110">
        <f t="shared" si="3"/>
        <v>0.64583333333333337</v>
      </c>
      <c r="B26" s="112">
        <f t="shared" si="0"/>
        <v>0.52083333333333337</v>
      </c>
      <c r="C26" s="112">
        <f t="shared" si="1"/>
        <v>0.8125</v>
      </c>
      <c r="D26" s="111">
        <f t="shared" si="2"/>
        <v>1.1875</v>
      </c>
      <c r="E26" s="115" t="s">
        <v>109</v>
      </c>
      <c r="F26" s="351"/>
      <c r="G26" s="352"/>
      <c r="H26" s="302" t="s">
        <v>96</v>
      </c>
      <c r="I26" s="303"/>
      <c r="J26" s="303"/>
      <c r="K26" s="304"/>
      <c r="L26" s="302" t="s">
        <v>96</v>
      </c>
      <c r="M26" s="303"/>
      <c r="N26" s="303"/>
      <c r="O26" s="304"/>
      <c r="P26" s="302" t="s">
        <v>96</v>
      </c>
      <c r="Q26" s="303"/>
      <c r="R26" s="303"/>
      <c r="S26" s="304"/>
      <c r="T26" s="302" t="s">
        <v>96</v>
      </c>
      <c r="U26" s="303"/>
      <c r="V26" s="303"/>
      <c r="W26" s="304"/>
      <c r="X26" s="326"/>
      <c r="Y26" s="327"/>
      <c r="Z26" s="328"/>
      <c r="AA26" s="104"/>
      <c r="AB26" s="105"/>
      <c r="AC26" s="106"/>
    </row>
    <row r="27" spans="1:29" ht="15" customHeight="1" x14ac:dyDescent="0.35">
      <c r="A27" s="110">
        <f t="shared" si="3"/>
        <v>0.66666666666666674</v>
      </c>
      <c r="B27" s="112">
        <f t="shared" si="0"/>
        <v>0.54166666666666674</v>
      </c>
      <c r="C27" s="112">
        <f t="shared" si="1"/>
        <v>0.83333333333333337</v>
      </c>
      <c r="D27" s="111">
        <f t="shared" si="2"/>
        <v>1.2083333333333335</v>
      </c>
      <c r="E27" s="113" t="s">
        <v>110</v>
      </c>
      <c r="F27" s="317" t="s">
        <v>294</v>
      </c>
      <c r="G27" s="318"/>
      <c r="H27" s="311" t="s">
        <v>90</v>
      </c>
      <c r="I27" s="305" t="s">
        <v>178</v>
      </c>
      <c r="J27" s="314" t="s">
        <v>91</v>
      </c>
      <c r="K27" s="293" t="s">
        <v>252</v>
      </c>
      <c r="L27" s="332" t="s">
        <v>289</v>
      </c>
      <c r="M27" s="305" t="s">
        <v>178</v>
      </c>
      <c r="N27" s="308" t="s">
        <v>258</v>
      </c>
      <c r="O27" s="293" t="s">
        <v>252</v>
      </c>
      <c r="P27" s="311" t="s">
        <v>90</v>
      </c>
      <c r="Q27" s="305" t="s">
        <v>178</v>
      </c>
      <c r="R27" s="314" t="s">
        <v>91</v>
      </c>
      <c r="S27" s="293" t="s">
        <v>252</v>
      </c>
      <c r="T27" s="296" t="s">
        <v>236</v>
      </c>
      <c r="U27" s="297"/>
      <c r="V27" s="297"/>
      <c r="W27" s="298"/>
      <c r="X27" s="326"/>
      <c r="Y27" s="327"/>
      <c r="Z27" s="328"/>
      <c r="AA27" s="104"/>
      <c r="AB27" s="105"/>
      <c r="AC27" s="106"/>
    </row>
    <row r="28" spans="1:29" ht="15" customHeight="1" x14ac:dyDescent="0.35">
      <c r="A28" s="110">
        <f t="shared" si="3"/>
        <v>0.68750000000000011</v>
      </c>
      <c r="B28" s="112">
        <f t="shared" si="0"/>
        <v>0.56250000000000011</v>
      </c>
      <c r="C28" s="112">
        <f t="shared" si="1"/>
        <v>0.85416666666666674</v>
      </c>
      <c r="D28" s="111">
        <f t="shared" si="2"/>
        <v>1.2291666666666667</v>
      </c>
      <c r="E28" s="116" t="s">
        <v>111</v>
      </c>
      <c r="F28" s="319"/>
      <c r="G28" s="320"/>
      <c r="H28" s="312"/>
      <c r="I28" s="306"/>
      <c r="J28" s="315"/>
      <c r="K28" s="294"/>
      <c r="L28" s="333"/>
      <c r="M28" s="306"/>
      <c r="N28" s="309"/>
      <c r="O28" s="294"/>
      <c r="P28" s="312"/>
      <c r="Q28" s="306"/>
      <c r="R28" s="315"/>
      <c r="S28" s="294"/>
      <c r="T28" s="259"/>
      <c r="U28" s="260"/>
      <c r="V28" s="260"/>
      <c r="W28" s="261"/>
      <c r="X28" s="326"/>
      <c r="Y28" s="327"/>
      <c r="Z28" s="328"/>
      <c r="AA28" s="104"/>
      <c r="AB28" s="105"/>
      <c r="AC28" s="106"/>
    </row>
    <row r="29" spans="1:29" ht="15" customHeight="1" thickBot="1" x14ac:dyDescent="0.4">
      <c r="A29" s="110">
        <f t="shared" si="3"/>
        <v>0.70833333333333348</v>
      </c>
      <c r="B29" s="112">
        <f t="shared" si="0"/>
        <v>0.58333333333333348</v>
      </c>
      <c r="C29" s="112">
        <f t="shared" si="1"/>
        <v>0.87500000000000011</v>
      </c>
      <c r="D29" s="111">
        <f t="shared" si="2"/>
        <v>1.25</v>
      </c>
      <c r="E29" s="116" t="s">
        <v>112</v>
      </c>
      <c r="F29" s="321"/>
      <c r="G29" s="322"/>
      <c r="H29" s="312"/>
      <c r="I29" s="306"/>
      <c r="J29" s="315"/>
      <c r="K29" s="294"/>
      <c r="L29" s="333"/>
      <c r="M29" s="306"/>
      <c r="N29" s="309"/>
      <c r="O29" s="294"/>
      <c r="P29" s="312"/>
      <c r="Q29" s="306"/>
      <c r="R29" s="315"/>
      <c r="S29" s="294"/>
      <c r="T29" s="259"/>
      <c r="U29" s="260"/>
      <c r="V29" s="260"/>
      <c r="W29" s="261"/>
      <c r="X29" s="326"/>
      <c r="Y29" s="327"/>
      <c r="Z29" s="328"/>
      <c r="AA29" s="104"/>
      <c r="AB29" s="105"/>
      <c r="AC29" s="106"/>
    </row>
    <row r="30" spans="1:29" ht="15" customHeight="1" thickBot="1" x14ac:dyDescent="0.4">
      <c r="A30" s="110">
        <f t="shared" si="3"/>
        <v>0.72916666666666685</v>
      </c>
      <c r="B30" s="112">
        <f t="shared" si="0"/>
        <v>0.60416666666666685</v>
      </c>
      <c r="C30" s="112">
        <f t="shared" si="1"/>
        <v>0.89583333333333348</v>
      </c>
      <c r="D30" s="111">
        <f t="shared" si="2"/>
        <v>1.2708333333333335</v>
      </c>
      <c r="E30" s="116" t="s">
        <v>113</v>
      </c>
      <c r="F30" s="262" t="s">
        <v>221</v>
      </c>
      <c r="G30" s="263"/>
      <c r="H30" s="313"/>
      <c r="I30" s="307"/>
      <c r="J30" s="316"/>
      <c r="K30" s="295"/>
      <c r="L30" s="334"/>
      <c r="M30" s="307"/>
      <c r="N30" s="310"/>
      <c r="O30" s="295"/>
      <c r="P30" s="313"/>
      <c r="Q30" s="307"/>
      <c r="R30" s="316"/>
      <c r="S30" s="295"/>
      <c r="T30" s="299"/>
      <c r="U30" s="300"/>
      <c r="V30" s="300"/>
      <c r="W30" s="301"/>
      <c r="X30" s="329"/>
      <c r="Y30" s="330"/>
      <c r="Z30" s="331"/>
      <c r="AA30" s="104"/>
      <c r="AB30" s="105"/>
      <c r="AC30" s="106"/>
    </row>
    <row r="31" spans="1:29" ht="15" customHeight="1" thickBot="1" x14ac:dyDescent="0.4">
      <c r="A31" s="110">
        <f t="shared" si="3"/>
        <v>0.75000000000000022</v>
      </c>
      <c r="B31" s="112">
        <f t="shared" si="0"/>
        <v>0.62500000000000022</v>
      </c>
      <c r="C31" s="112">
        <f t="shared" si="1"/>
        <v>0.91666666666666685</v>
      </c>
      <c r="D31" s="112">
        <f t="shared" si="2"/>
        <v>1.291666666666667</v>
      </c>
      <c r="E31" s="217" t="s">
        <v>114</v>
      </c>
      <c r="F31" s="264"/>
      <c r="G31" s="265"/>
      <c r="H31" s="376" t="s">
        <v>292</v>
      </c>
      <c r="I31" s="377"/>
      <c r="J31" s="377"/>
      <c r="K31" s="378"/>
      <c r="L31" s="302" t="s">
        <v>96</v>
      </c>
      <c r="M31" s="303"/>
      <c r="N31" s="303"/>
      <c r="O31" s="304"/>
      <c r="P31" s="302" t="s">
        <v>96</v>
      </c>
      <c r="Q31" s="303"/>
      <c r="R31" s="303"/>
      <c r="S31" s="304"/>
      <c r="T31" s="335" t="s">
        <v>116</v>
      </c>
      <c r="U31" s="276"/>
      <c r="V31" s="276"/>
      <c r="W31" s="277"/>
      <c r="X31" s="267" t="s">
        <v>259</v>
      </c>
      <c r="Y31" s="268"/>
      <c r="Z31" s="269"/>
      <c r="AA31" s="104"/>
      <c r="AB31" s="105"/>
      <c r="AC31" s="106"/>
    </row>
    <row r="32" spans="1:29" ht="15" customHeight="1" x14ac:dyDescent="0.35">
      <c r="A32" s="110">
        <f t="shared" si="3"/>
        <v>0.77083333333333359</v>
      </c>
      <c r="B32" s="112">
        <f t="shared" si="0"/>
        <v>0.64583333333333359</v>
      </c>
      <c r="C32" s="112">
        <f t="shared" si="1"/>
        <v>0.93750000000000022</v>
      </c>
      <c r="D32" s="112">
        <f t="shared" si="2"/>
        <v>1.3125000000000002</v>
      </c>
      <c r="E32" s="217" t="s">
        <v>115</v>
      </c>
      <c r="F32" s="276" t="s">
        <v>116</v>
      </c>
      <c r="G32" s="277"/>
      <c r="H32" s="379"/>
      <c r="I32" s="380"/>
      <c r="J32" s="380"/>
      <c r="K32" s="381"/>
      <c r="L32" s="259" t="s">
        <v>293</v>
      </c>
      <c r="M32" s="260"/>
      <c r="N32" s="260"/>
      <c r="O32" s="261"/>
      <c r="P32" s="282" t="s">
        <v>260</v>
      </c>
      <c r="Q32" s="283"/>
      <c r="R32" s="283"/>
      <c r="S32" s="284"/>
      <c r="T32" s="291"/>
      <c r="U32" s="278"/>
      <c r="V32" s="278"/>
      <c r="W32" s="279"/>
      <c r="X32" s="270"/>
      <c r="Y32" s="271"/>
      <c r="Z32" s="272"/>
      <c r="AA32" s="104"/>
      <c r="AB32" s="105"/>
      <c r="AC32" s="106"/>
    </row>
    <row r="33" spans="1:29" ht="15" customHeight="1" thickBot="1" x14ac:dyDescent="0.4">
      <c r="A33" s="110">
        <f t="shared" si="3"/>
        <v>0.79166666666666696</v>
      </c>
      <c r="B33" s="112">
        <f t="shared" si="0"/>
        <v>0.66666666666666696</v>
      </c>
      <c r="C33" s="112">
        <f t="shared" si="1"/>
        <v>0.95833333333333359</v>
      </c>
      <c r="D33" s="112">
        <f t="shared" si="2"/>
        <v>1.3333333333333335</v>
      </c>
      <c r="E33" s="217" t="s">
        <v>117</v>
      </c>
      <c r="F33" s="278"/>
      <c r="G33" s="279"/>
      <c r="H33" s="382"/>
      <c r="I33" s="383"/>
      <c r="J33" s="383"/>
      <c r="K33" s="384"/>
      <c r="L33" s="259"/>
      <c r="M33" s="260"/>
      <c r="N33" s="260"/>
      <c r="O33" s="261"/>
      <c r="P33" s="285"/>
      <c r="Q33" s="286"/>
      <c r="R33" s="286"/>
      <c r="S33" s="287"/>
      <c r="T33" s="291"/>
      <c r="U33" s="278"/>
      <c r="V33" s="278"/>
      <c r="W33" s="279"/>
      <c r="X33" s="270"/>
      <c r="Y33" s="271"/>
      <c r="Z33" s="272"/>
      <c r="AA33" s="104"/>
      <c r="AB33" s="105"/>
      <c r="AC33" s="106"/>
    </row>
    <row r="34" spans="1:29" ht="15" customHeight="1" x14ac:dyDescent="0.35">
      <c r="A34" s="110">
        <f t="shared" si="3"/>
        <v>0.81250000000000033</v>
      </c>
      <c r="B34" s="112">
        <f t="shared" si="0"/>
        <v>0.68750000000000033</v>
      </c>
      <c r="C34" s="112">
        <f t="shared" si="1"/>
        <v>0.97916666666666696</v>
      </c>
      <c r="D34" s="112">
        <f t="shared" si="2"/>
        <v>1.354166666666667</v>
      </c>
      <c r="E34" s="217" t="s">
        <v>118</v>
      </c>
      <c r="F34" s="278"/>
      <c r="G34" s="279"/>
      <c r="H34" s="376" t="s">
        <v>295</v>
      </c>
      <c r="I34" s="377"/>
      <c r="J34" s="377"/>
      <c r="K34" s="378"/>
      <c r="L34" s="291" t="s">
        <v>116</v>
      </c>
      <c r="M34" s="278"/>
      <c r="N34" s="278"/>
      <c r="O34" s="279"/>
      <c r="P34" s="285"/>
      <c r="Q34" s="286"/>
      <c r="R34" s="286"/>
      <c r="S34" s="287"/>
      <c r="T34" s="291"/>
      <c r="U34" s="278"/>
      <c r="V34" s="278"/>
      <c r="W34" s="279"/>
      <c r="X34" s="270"/>
      <c r="Y34" s="271"/>
      <c r="Z34" s="272"/>
      <c r="AA34" s="104"/>
      <c r="AB34" s="105"/>
      <c r="AC34" s="106"/>
    </row>
    <row r="35" spans="1:29" ht="15" customHeight="1" thickBot="1" x14ac:dyDescent="0.4">
      <c r="A35" s="110">
        <f t="shared" si="3"/>
        <v>0.8333333333333337</v>
      </c>
      <c r="B35" s="112">
        <f t="shared" si="0"/>
        <v>0.7083333333333337</v>
      </c>
      <c r="C35" s="111">
        <f t="shared" si="1"/>
        <v>1.0000000000000004</v>
      </c>
      <c r="D35" s="112">
        <f t="shared" si="2"/>
        <v>1.3750000000000004</v>
      </c>
      <c r="E35" s="217" t="s">
        <v>119</v>
      </c>
      <c r="F35" s="278"/>
      <c r="G35" s="279"/>
      <c r="H35" s="379"/>
      <c r="I35" s="380"/>
      <c r="J35" s="380"/>
      <c r="K35" s="381"/>
      <c r="L35" s="291"/>
      <c r="M35" s="278"/>
      <c r="N35" s="278"/>
      <c r="O35" s="279"/>
      <c r="P35" s="288"/>
      <c r="Q35" s="289"/>
      <c r="R35" s="289"/>
      <c r="S35" s="290"/>
      <c r="T35" s="291"/>
      <c r="U35" s="278"/>
      <c r="V35" s="278"/>
      <c r="W35" s="279"/>
      <c r="X35" s="270"/>
      <c r="Y35" s="271"/>
      <c r="Z35" s="272"/>
      <c r="AA35" s="104"/>
      <c r="AB35" s="105"/>
      <c r="AC35" s="106"/>
    </row>
    <row r="36" spans="1:29" ht="15" customHeight="1" thickBot="1" x14ac:dyDescent="0.4">
      <c r="A36" s="110">
        <f t="shared" si="3"/>
        <v>0.85416666666666707</v>
      </c>
      <c r="B36" s="112">
        <f t="shared" si="0"/>
        <v>0.72916666666666707</v>
      </c>
      <c r="C36" s="111">
        <f t="shared" si="1"/>
        <v>1.0208333333333337</v>
      </c>
      <c r="D36" s="112">
        <f t="shared" si="2"/>
        <v>1.3958333333333337</v>
      </c>
      <c r="E36" s="117" t="s">
        <v>120</v>
      </c>
      <c r="F36" s="278"/>
      <c r="G36" s="279"/>
      <c r="H36" s="382"/>
      <c r="I36" s="383"/>
      <c r="J36" s="383"/>
      <c r="K36" s="384"/>
      <c r="L36" s="291"/>
      <c r="M36" s="278"/>
      <c r="N36" s="278"/>
      <c r="O36" s="279"/>
      <c r="P36" s="291" t="s">
        <v>116</v>
      </c>
      <c r="Q36" s="278"/>
      <c r="R36" s="278"/>
      <c r="S36" s="279"/>
      <c r="T36" s="291"/>
      <c r="U36" s="278"/>
      <c r="V36" s="278"/>
      <c r="W36" s="279"/>
      <c r="X36" s="270"/>
      <c r="Y36" s="271"/>
      <c r="Z36" s="272"/>
      <c r="AA36" s="104"/>
      <c r="AB36" s="105"/>
      <c r="AC36" s="106"/>
    </row>
    <row r="37" spans="1:29" ht="15" customHeight="1" x14ac:dyDescent="0.35">
      <c r="A37" s="110">
        <f t="shared" si="3"/>
        <v>0.87500000000000044</v>
      </c>
      <c r="B37" s="112">
        <f t="shared" si="0"/>
        <v>0.75000000000000044</v>
      </c>
      <c r="C37" s="111">
        <f t="shared" si="1"/>
        <v>1.0416666666666672</v>
      </c>
      <c r="D37" s="112">
        <f t="shared" si="2"/>
        <v>1.416666666666667</v>
      </c>
      <c r="E37" s="117" t="s">
        <v>121</v>
      </c>
      <c r="F37" s="278"/>
      <c r="G37" s="279"/>
      <c r="H37" s="335" t="s">
        <v>116</v>
      </c>
      <c r="I37" s="276"/>
      <c r="J37" s="276"/>
      <c r="K37" s="277"/>
      <c r="L37" s="291"/>
      <c r="M37" s="278"/>
      <c r="N37" s="278"/>
      <c r="O37" s="279"/>
      <c r="P37" s="291"/>
      <c r="Q37" s="278"/>
      <c r="R37" s="278"/>
      <c r="S37" s="279"/>
      <c r="T37" s="291"/>
      <c r="U37" s="278"/>
      <c r="V37" s="278"/>
      <c r="W37" s="279"/>
      <c r="X37" s="270"/>
      <c r="Y37" s="271"/>
      <c r="Z37" s="272"/>
      <c r="AA37" s="104"/>
      <c r="AB37" s="105"/>
      <c r="AC37" s="106"/>
    </row>
    <row r="38" spans="1:29" ht="15" customHeight="1" x14ac:dyDescent="0.35">
      <c r="A38" s="110">
        <f t="shared" si="3"/>
        <v>0.89583333333333381</v>
      </c>
      <c r="B38" s="112">
        <f t="shared" si="0"/>
        <v>0.77083333333333381</v>
      </c>
      <c r="C38" s="111">
        <f t="shared" si="1"/>
        <v>1.0625000000000004</v>
      </c>
      <c r="D38" s="112">
        <f t="shared" si="2"/>
        <v>1.4375000000000004</v>
      </c>
      <c r="E38" s="118" t="s">
        <v>122</v>
      </c>
      <c r="F38" s="278"/>
      <c r="G38" s="279"/>
      <c r="H38" s="291"/>
      <c r="I38" s="278"/>
      <c r="J38" s="278"/>
      <c r="K38" s="279"/>
      <c r="L38" s="291"/>
      <c r="M38" s="278"/>
      <c r="N38" s="278"/>
      <c r="O38" s="279"/>
      <c r="P38" s="291"/>
      <c r="Q38" s="278"/>
      <c r="R38" s="278"/>
      <c r="S38" s="279"/>
      <c r="T38" s="291"/>
      <c r="U38" s="278"/>
      <c r="V38" s="278"/>
      <c r="W38" s="279"/>
      <c r="X38" s="270"/>
      <c r="Y38" s="271"/>
      <c r="Z38" s="272"/>
      <c r="AA38" s="104"/>
      <c r="AB38" s="105"/>
      <c r="AC38" s="106"/>
    </row>
    <row r="39" spans="1:29" ht="15" customHeight="1" x14ac:dyDescent="0.35">
      <c r="A39" s="110">
        <f t="shared" si="3"/>
        <v>0.91666666666666718</v>
      </c>
      <c r="B39" s="112">
        <f t="shared" si="0"/>
        <v>0.79166666666666718</v>
      </c>
      <c r="C39" s="111">
        <f t="shared" si="1"/>
        <v>1.0833333333333339</v>
      </c>
      <c r="D39" s="112">
        <f t="shared" si="2"/>
        <v>1.4583333333333339</v>
      </c>
      <c r="E39" s="118" t="s">
        <v>123</v>
      </c>
      <c r="F39" s="278"/>
      <c r="G39" s="279"/>
      <c r="H39" s="291"/>
      <c r="I39" s="278"/>
      <c r="J39" s="278"/>
      <c r="K39" s="279"/>
      <c r="L39" s="291"/>
      <c r="M39" s="278"/>
      <c r="N39" s="278"/>
      <c r="O39" s="279"/>
      <c r="P39" s="291"/>
      <c r="Q39" s="278"/>
      <c r="R39" s="278"/>
      <c r="S39" s="279"/>
      <c r="T39" s="291"/>
      <c r="U39" s="278"/>
      <c r="V39" s="278"/>
      <c r="W39" s="279"/>
      <c r="X39" s="270"/>
      <c r="Y39" s="271"/>
      <c r="Z39" s="272"/>
      <c r="AA39" s="104"/>
      <c r="AB39" s="105"/>
      <c r="AC39" s="106"/>
    </row>
    <row r="40" spans="1:29" ht="15" customHeight="1" thickBot="1" x14ac:dyDescent="0.4">
      <c r="A40" s="119">
        <f t="shared" si="3"/>
        <v>0.93750000000000056</v>
      </c>
      <c r="B40" s="120">
        <f t="shared" si="0"/>
        <v>0.81250000000000056</v>
      </c>
      <c r="C40" s="121">
        <f t="shared" si="1"/>
        <v>1.1041666666666672</v>
      </c>
      <c r="D40" s="120">
        <f t="shared" si="2"/>
        <v>1.4791666666666672</v>
      </c>
      <c r="E40" s="122" t="s">
        <v>124</v>
      </c>
      <c r="F40" s="280"/>
      <c r="G40" s="281"/>
      <c r="H40" s="292"/>
      <c r="I40" s="280"/>
      <c r="J40" s="280"/>
      <c r="K40" s="281"/>
      <c r="L40" s="292"/>
      <c r="M40" s="280"/>
      <c r="N40" s="280"/>
      <c r="O40" s="281"/>
      <c r="P40" s="292"/>
      <c r="Q40" s="280"/>
      <c r="R40" s="280"/>
      <c r="S40" s="281"/>
      <c r="T40" s="292"/>
      <c r="U40" s="280"/>
      <c r="V40" s="280"/>
      <c r="W40" s="281"/>
      <c r="X40" s="273"/>
      <c r="Y40" s="274"/>
      <c r="Z40" s="275"/>
      <c r="AA40" s="123"/>
      <c r="AB40" s="124"/>
      <c r="AC40" s="125"/>
    </row>
    <row r="41" spans="1:29" s="53" customFormat="1" ht="13.5" thickBot="1" x14ac:dyDescent="0.35">
      <c r="E41" s="218" t="s">
        <v>125</v>
      </c>
      <c r="F41" s="219"/>
      <c r="G41" s="219"/>
      <c r="H41" s="219"/>
      <c r="I41" s="101"/>
      <c r="J41" s="101"/>
      <c r="K41" s="101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20"/>
    </row>
    <row r="42" spans="1:29" s="53" customFormat="1" x14ac:dyDescent="0.3">
      <c r="E42" s="126" t="s">
        <v>223</v>
      </c>
      <c r="F42" s="127" t="s">
        <v>194</v>
      </c>
      <c r="G42" s="128"/>
      <c r="H42" s="129"/>
      <c r="I42" s="129"/>
      <c r="J42" s="129"/>
      <c r="K42" s="129"/>
      <c r="L42" s="129"/>
      <c r="M42" s="130"/>
      <c r="N42" s="157"/>
      <c r="O42" s="157"/>
      <c r="P42" s="131" t="s">
        <v>126</v>
      </c>
      <c r="Q42" s="127" t="s">
        <v>127</v>
      </c>
      <c r="R42" s="132"/>
      <c r="S42" s="132"/>
      <c r="T42" s="133"/>
      <c r="U42" s="133"/>
      <c r="V42" s="133"/>
      <c r="W42" s="133"/>
      <c r="X42" s="134"/>
      <c r="Y42" s="159"/>
      <c r="Z42" s="157"/>
      <c r="AA42" s="157"/>
      <c r="AB42" s="159"/>
      <c r="AC42" s="160"/>
    </row>
    <row r="43" spans="1:29" s="53" customFormat="1" x14ac:dyDescent="0.3">
      <c r="E43" s="126" t="s">
        <v>55</v>
      </c>
      <c r="F43" s="135" t="s">
        <v>195</v>
      </c>
      <c r="G43" s="136"/>
      <c r="H43" s="137"/>
      <c r="I43" s="137"/>
      <c r="J43" s="137"/>
      <c r="K43" s="137"/>
      <c r="L43" s="137"/>
      <c r="M43" s="138"/>
      <c r="N43" s="157"/>
      <c r="O43" s="157"/>
      <c r="P43" s="131" t="s">
        <v>128</v>
      </c>
      <c r="Q43" s="135" t="s">
        <v>129</v>
      </c>
      <c r="R43" s="139"/>
      <c r="S43" s="139"/>
      <c r="T43" s="140"/>
      <c r="U43" s="140"/>
      <c r="V43" s="140"/>
      <c r="W43" s="140"/>
      <c r="X43" s="141"/>
      <c r="Y43" s="159"/>
      <c r="Z43" s="157"/>
      <c r="AA43" s="157"/>
      <c r="AB43" s="159"/>
      <c r="AC43" s="160"/>
    </row>
    <row r="44" spans="1:29" s="53" customFormat="1" x14ac:dyDescent="0.3">
      <c r="E44" s="126" t="s">
        <v>178</v>
      </c>
      <c r="F44" s="135" t="s">
        <v>196</v>
      </c>
      <c r="G44" s="142"/>
      <c r="H44" s="143"/>
      <c r="I44" s="143"/>
      <c r="J44" s="143"/>
      <c r="K44" s="143"/>
      <c r="L44" s="143"/>
      <c r="M44" s="144"/>
      <c r="N44" s="157"/>
      <c r="O44" s="157"/>
      <c r="P44" s="131" t="s">
        <v>130</v>
      </c>
      <c r="Q44" s="135" t="s">
        <v>131</v>
      </c>
      <c r="R44" s="145"/>
      <c r="S44" s="145"/>
      <c r="T44" s="146"/>
      <c r="U44" s="146"/>
      <c r="V44" s="146"/>
      <c r="W44" s="146"/>
      <c r="X44" s="141"/>
      <c r="Y44" s="159"/>
      <c r="Z44" s="157"/>
      <c r="AA44" s="157"/>
      <c r="AB44" s="159"/>
      <c r="AC44" s="160"/>
    </row>
    <row r="45" spans="1:29" s="53" customFormat="1" x14ac:dyDescent="0.3">
      <c r="E45" s="126" t="s">
        <v>132</v>
      </c>
      <c r="F45" s="135" t="s">
        <v>197</v>
      </c>
      <c r="G45" s="142"/>
      <c r="H45" s="143"/>
      <c r="I45" s="143"/>
      <c r="J45" s="143"/>
      <c r="K45" s="143"/>
      <c r="L45" s="143"/>
      <c r="M45" s="144"/>
      <c r="N45" s="157"/>
      <c r="O45" s="157"/>
      <c r="P45" s="131" t="s">
        <v>133</v>
      </c>
      <c r="Q45" s="135" t="s">
        <v>134</v>
      </c>
      <c r="R45" s="147"/>
      <c r="S45" s="147"/>
      <c r="T45" s="148"/>
      <c r="U45" s="148"/>
      <c r="V45" s="148"/>
      <c r="W45" s="148"/>
      <c r="X45" s="149"/>
      <c r="Y45" s="159"/>
      <c r="Z45" s="157"/>
      <c r="AA45" s="157"/>
      <c r="AB45" s="159"/>
      <c r="AC45" s="160"/>
    </row>
    <row r="46" spans="1:29" s="53" customFormat="1" x14ac:dyDescent="0.3">
      <c r="E46" s="126" t="s">
        <v>57</v>
      </c>
      <c r="F46" s="135" t="s">
        <v>198</v>
      </c>
      <c r="G46" s="136"/>
      <c r="H46" s="150"/>
      <c r="I46" s="148"/>
      <c r="J46" s="148"/>
      <c r="K46" s="143"/>
      <c r="L46" s="143"/>
      <c r="M46" s="144"/>
      <c r="N46" s="157"/>
      <c r="O46" s="157"/>
      <c r="P46" s="131" t="s">
        <v>135</v>
      </c>
      <c r="Q46" s="135" t="s">
        <v>136</v>
      </c>
      <c r="R46" s="151"/>
      <c r="S46" s="151"/>
      <c r="T46" s="152"/>
      <c r="U46" s="152"/>
      <c r="V46" s="152"/>
      <c r="W46" s="148"/>
      <c r="X46" s="149"/>
      <c r="Y46" s="159"/>
      <c r="Z46" s="157"/>
      <c r="AA46" s="157"/>
      <c r="AB46" s="159"/>
      <c r="AC46" s="160"/>
    </row>
    <row r="47" spans="1:29" s="53" customFormat="1" x14ac:dyDescent="0.3">
      <c r="E47" s="126" t="s">
        <v>137</v>
      </c>
      <c r="F47" s="135" t="s">
        <v>199</v>
      </c>
      <c r="G47" s="136"/>
      <c r="H47" s="148"/>
      <c r="I47" s="152"/>
      <c r="J47" s="148"/>
      <c r="K47" s="148"/>
      <c r="L47" s="148"/>
      <c r="M47" s="149"/>
      <c r="N47" s="157"/>
      <c r="O47" s="157"/>
      <c r="P47" s="131" t="s">
        <v>261</v>
      </c>
      <c r="Q47" s="135" t="s">
        <v>262</v>
      </c>
      <c r="R47" s="147"/>
      <c r="S47" s="147"/>
      <c r="T47" s="148"/>
      <c r="U47" s="153"/>
      <c r="V47" s="153"/>
      <c r="W47" s="153"/>
      <c r="X47" s="149"/>
      <c r="Y47" s="159"/>
      <c r="Z47" s="157"/>
      <c r="AA47" s="157"/>
      <c r="AB47" s="159"/>
      <c r="AC47" s="160"/>
    </row>
    <row r="48" spans="1:29" s="53" customFormat="1" x14ac:dyDescent="0.3">
      <c r="E48" s="126" t="s">
        <v>138</v>
      </c>
      <c r="F48" s="135" t="s">
        <v>200</v>
      </c>
      <c r="G48" s="136"/>
      <c r="H48" s="153"/>
      <c r="I48" s="148"/>
      <c r="J48" s="148"/>
      <c r="K48" s="148"/>
      <c r="L48" s="148"/>
      <c r="M48" s="149"/>
      <c r="N48" s="157"/>
      <c r="O48" s="157"/>
      <c r="P48" s="131"/>
      <c r="Q48" s="135"/>
      <c r="R48" s="147"/>
      <c r="S48" s="147"/>
      <c r="T48" s="153"/>
      <c r="U48" s="152"/>
      <c r="V48" s="152"/>
      <c r="W48" s="152"/>
      <c r="X48" s="154"/>
      <c r="Y48" s="159"/>
      <c r="Z48" s="157"/>
      <c r="AA48" s="157"/>
      <c r="AB48" s="159"/>
      <c r="AC48" s="160"/>
    </row>
    <row r="49" spans="5:32" s="53" customFormat="1" x14ac:dyDescent="0.3">
      <c r="E49" s="126" t="s">
        <v>139</v>
      </c>
      <c r="F49" s="135" t="s">
        <v>201</v>
      </c>
      <c r="G49" s="136"/>
      <c r="H49" s="152"/>
      <c r="I49" s="152"/>
      <c r="J49" s="152"/>
      <c r="K49" s="153"/>
      <c r="L49" s="148"/>
      <c r="M49" s="149"/>
      <c r="N49" s="157"/>
      <c r="O49" s="157"/>
      <c r="P49" s="131"/>
      <c r="Q49" s="135"/>
      <c r="R49" s="147"/>
      <c r="S49" s="147"/>
      <c r="T49" s="153"/>
      <c r="U49" s="152"/>
      <c r="V49" s="152"/>
      <c r="W49" s="152"/>
      <c r="X49" s="154"/>
      <c r="Y49" s="159"/>
      <c r="Z49" s="157"/>
      <c r="AA49" s="157"/>
      <c r="AB49" s="159"/>
      <c r="AC49" s="160"/>
    </row>
    <row r="50" spans="5:32" s="53" customFormat="1" x14ac:dyDescent="0.3">
      <c r="E50" s="126" t="s">
        <v>35</v>
      </c>
      <c r="F50" s="135" t="s">
        <v>140</v>
      </c>
      <c r="G50" s="136"/>
      <c r="H50" s="153"/>
      <c r="I50" s="153"/>
      <c r="J50" s="153"/>
      <c r="K50" s="153"/>
      <c r="L50" s="153"/>
      <c r="M50" s="155"/>
      <c r="N50" s="157"/>
      <c r="O50" s="157"/>
      <c r="P50" s="131"/>
      <c r="Q50" s="135"/>
      <c r="R50" s="156"/>
      <c r="S50" s="156"/>
      <c r="T50" s="152"/>
      <c r="U50" s="152"/>
      <c r="V50" s="152"/>
      <c r="W50" s="152"/>
      <c r="X50" s="154"/>
      <c r="Y50" s="159"/>
      <c r="Z50" s="157"/>
      <c r="AA50" s="157"/>
      <c r="AB50" s="159"/>
      <c r="AC50" s="160"/>
    </row>
    <row r="51" spans="5:32" s="53" customFormat="1" x14ac:dyDescent="0.3">
      <c r="E51" s="126" t="s">
        <v>241</v>
      </c>
      <c r="F51" s="135" t="s">
        <v>242</v>
      </c>
      <c r="G51" s="151"/>
      <c r="H51" s="152"/>
      <c r="I51" s="152"/>
      <c r="J51" s="152"/>
      <c r="K51" s="153"/>
      <c r="L51" s="153"/>
      <c r="M51" s="155"/>
      <c r="N51" s="157"/>
      <c r="O51" s="157"/>
      <c r="P51" s="131"/>
      <c r="Q51" s="135"/>
      <c r="R51" s="158"/>
      <c r="S51" s="158"/>
      <c r="T51" s="152"/>
      <c r="U51" s="152"/>
      <c r="V51" s="152"/>
      <c r="W51" s="152"/>
      <c r="X51" s="154"/>
      <c r="Y51" s="159"/>
      <c r="Z51" s="157"/>
      <c r="AA51" s="157"/>
      <c r="AB51" s="159"/>
      <c r="AC51" s="160"/>
    </row>
    <row r="52" spans="5:32" s="53" customFormat="1" x14ac:dyDescent="0.3">
      <c r="E52" s="226"/>
      <c r="F52" s="161"/>
      <c r="G52" s="151"/>
      <c r="H52" s="152"/>
      <c r="I52" s="152"/>
      <c r="J52" s="152"/>
      <c r="K52" s="152"/>
      <c r="L52" s="153"/>
      <c r="M52" s="155"/>
      <c r="N52" s="157"/>
      <c r="O52" s="157"/>
      <c r="P52" s="131"/>
      <c r="Q52" s="135"/>
      <c r="R52" s="151"/>
      <c r="S52" s="151"/>
      <c r="T52" s="152"/>
      <c r="U52" s="152"/>
      <c r="V52" s="152"/>
      <c r="W52" s="152"/>
      <c r="X52" s="154"/>
      <c r="Y52" s="159"/>
      <c r="Z52" s="157"/>
      <c r="AA52" s="157"/>
      <c r="AB52" s="159"/>
      <c r="AC52" s="160"/>
    </row>
    <row r="53" spans="5:32" s="53" customFormat="1" ht="13.5" thickBot="1" x14ac:dyDescent="0.35">
      <c r="E53" s="227"/>
      <c r="F53" s="162"/>
      <c r="G53" s="163"/>
      <c r="H53" s="164"/>
      <c r="I53" s="164"/>
      <c r="J53" s="164"/>
      <c r="K53" s="164"/>
      <c r="L53" s="164"/>
      <c r="M53" s="165"/>
      <c r="N53" s="157"/>
      <c r="O53" s="157"/>
      <c r="P53" s="224"/>
      <c r="Q53" s="166"/>
      <c r="R53" s="167"/>
      <c r="S53" s="167"/>
      <c r="T53" s="168"/>
      <c r="U53" s="168"/>
      <c r="V53" s="168"/>
      <c r="W53" s="168"/>
      <c r="X53" s="169"/>
      <c r="Y53" s="159"/>
      <c r="Z53" s="157"/>
      <c r="AA53" s="157"/>
      <c r="AB53" s="159"/>
      <c r="AC53" s="160"/>
    </row>
    <row r="54" spans="5:32" s="53" customFormat="1" ht="13.5" thickBot="1" x14ac:dyDescent="0.35">
      <c r="E54" s="228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2"/>
      <c r="Q54" s="222"/>
      <c r="R54" s="222"/>
      <c r="S54" s="222"/>
      <c r="T54" s="222"/>
      <c r="U54" s="222"/>
      <c r="V54" s="222"/>
      <c r="W54" s="222"/>
      <c r="X54" s="221"/>
      <c r="Y54" s="221"/>
      <c r="Z54" s="222"/>
      <c r="AA54" s="221"/>
      <c r="AB54" s="221"/>
      <c r="AC54" s="223"/>
    </row>
    <row r="55" spans="5:32" s="174" customFormat="1" ht="13.5" thickBot="1" x14ac:dyDescent="0.3">
      <c r="E55" s="170" t="s">
        <v>141</v>
      </c>
      <c r="F55" s="171"/>
      <c r="G55" s="171"/>
      <c r="H55" s="171"/>
      <c r="I55" s="171"/>
      <c r="J55" s="171"/>
      <c r="K55" s="171"/>
      <c r="L55" s="171"/>
      <c r="M55" s="172"/>
      <c r="N55" s="172"/>
      <c r="O55" s="172"/>
      <c r="P55" s="172"/>
      <c r="Q55" s="266"/>
      <c r="R55" s="266"/>
      <c r="S55" s="266"/>
      <c r="T55" s="266"/>
      <c r="U55" s="266"/>
      <c r="V55" s="266"/>
      <c r="W55" s="266"/>
      <c r="X55" s="172"/>
      <c r="Y55" s="172"/>
      <c r="Z55" s="172"/>
      <c r="AA55" s="172"/>
      <c r="AB55" s="172"/>
      <c r="AC55" s="173"/>
      <c r="AD55"/>
      <c r="AE55"/>
      <c r="AF55"/>
    </row>
    <row r="56" spans="5:32" s="186" customFormat="1" ht="15" customHeight="1" thickBot="1" x14ac:dyDescent="0.3">
      <c r="E56" s="175"/>
      <c r="F56" s="176"/>
      <c r="G56" s="177" t="s">
        <v>142</v>
      </c>
      <c r="H56" s="178" t="s">
        <v>143</v>
      </c>
      <c r="I56" s="179"/>
      <c r="J56" s="180"/>
      <c r="K56" s="180" t="s">
        <v>144</v>
      </c>
      <c r="L56" s="181" t="s">
        <v>145</v>
      </c>
      <c r="M56" s="182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4"/>
      <c r="AA56" s="184"/>
      <c r="AB56" s="184"/>
      <c r="AC56" s="185"/>
      <c r="AD56"/>
      <c r="AE56"/>
      <c r="AF56"/>
    </row>
    <row r="57" spans="5:32" s="186" customFormat="1" ht="12" customHeight="1" x14ac:dyDescent="0.25">
      <c r="E57" s="187" t="s">
        <v>146</v>
      </c>
      <c r="F57" s="188"/>
      <c r="G57" s="189">
        <v>70</v>
      </c>
      <c r="H57" s="189" t="s">
        <v>147</v>
      </c>
      <c r="I57" s="189"/>
      <c r="J57" s="190"/>
      <c r="K57" s="189">
        <v>1</v>
      </c>
      <c r="L57" s="189">
        <v>2</v>
      </c>
      <c r="M57" s="191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4"/>
      <c r="AA57" s="184"/>
      <c r="AB57" s="184"/>
      <c r="AC57" s="185"/>
      <c r="AD57"/>
      <c r="AE57"/>
      <c r="AF57"/>
    </row>
    <row r="58" spans="5:32" s="186" customFormat="1" ht="12" customHeight="1" x14ac:dyDescent="0.25">
      <c r="E58" s="187" t="s">
        <v>202</v>
      </c>
      <c r="F58" s="192"/>
      <c r="G58" s="193">
        <v>30</v>
      </c>
      <c r="H58" s="193" t="s">
        <v>147</v>
      </c>
      <c r="I58" s="193"/>
      <c r="J58" s="193"/>
      <c r="K58" s="193">
        <v>1</v>
      </c>
      <c r="L58" s="193">
        <v>1</v>
      </c>
      <c r="M58" s="191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4"/>
      <c r="AA58" s="184"/>
      <c r="AB58" s="184"/>
      <c r="AC58" s="185"/>
      <c r="AD58"/>
      <c r="AE58"/>
      <c r="AF58"/>
    </row>
    <row r="59" spans="5:32" s="186" customFormat="1" ht="12" customHeight="1" x14ac:dyDescent="0.25">
      <c r="E59" s="187" t="s">
        <v>203</v>
      </c>
      <c r="F59" s="194"/>
      <c r="G59" s="189">
        <v>15</v>
      </c>
      <c r="H59" s="189" t="s">
        <v>148</v>
      </c>
      <c r="I59" s="189"/>
      <c r="J59" s="190"/>
      <c r="K59" s="189">
        <v>1</v>
      </c>
      <c r="L59" s="189" t="s">
        <v>21</v>
      </c>
      <c r="M59" s="191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4"/>
      <c r="AA59" s="184"/>
      <c r="AB59" s="184"/>
      <c r="AC59" s="185"/>
      <c r="AD59"/>
      <c r="AE59"/>
      <c r="AF59"/>
    </row>
    <row r="60" spans="5:32" s="186" customFormat="1" ht="12" customHeight="1" x14ac:dyDescent="0.25">
      <c r="E60" s="187" t="s">
        <v>204</v>
      </c>
      <c r="F60" s="176"/>
      <c r="G60" s="193">
        <v>20</v>
      </c>
      <c r="H60" s="193" t="s">
        <v>148</v>
      </c>
      <c r="I60" s="193"/>
      <c r="J60" s="193"/>
      <c r="K60" s="193">
        <v>1</v>
      </c>
      <c r="L60" s="193" t="s">
        <v>21</v>
      </c>
      <c r="M60" s="191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4"/>
      <c r="AA60" s="184"/>
      <c r="AB60" s="184"/>
      <c r="AC60" s="185"/>
      <c r="AD60"/>
      <c r="AE60"/>
      <c r="AF60"/>
    </row>
    <row r="61" spans="5:32" s="186" customFormat="1" ht="12" customHeight="1" x14ac:dyDescent="0.25">
      <c r="E61" s="187"/>
      <c r="F61" s="176"/>
      <c r="G61" s="189"/>
      <c r="H61" s="189"/>
      <c r="I61" s="189"/>
      <c r="J61" s="195"/>
      <c r="K61" s="189"/>
      <c r="L61" s="196"/>
      <c r="M61" s="197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4"/>
      <c r="AA61" s="184"/>
      <c r="AB61" s="184"/>
      <c r="AC61" s="185"/>
      <c r="AD61"/>
      <c r="AE61"/>
      <c r="AF61"/>
    </row>
    <row r="62" spans="5:32" s="186" customFormat="1" ht="12" customHeight="1" x14ac:dyDescent="0.25">
      <c r="E62" s="187"/>
      <c r="F62" s="176"/>
      <c r="G62" s="193"/>
      <c r="H62" s="198"/>
      <c r="I62" s="198"/>
      <c r="J62" s="199"/>
      <c r="K62" s="193"/>
      <c r="L62" s="193"/>
      <c r="M62" s="200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4"/>
      <c r="AA62" s="184"/>
      <c r="AB62" s="184"/>
      <c r="AC62" s="185"/>
      <c r="AD62"/>
      <c r="AE62"/>
      <c r="AF62"/>
    </row>
    <row r="63" spans="5:32" s="186" customFormat="1" ht="12" customHeight="1" x14ac:dyDescent="0.25">
      <c r="E63" s="175"/>
      <c r="F63" s="201"/>
      <c r="G63" s="196"/>
      <c r="H63" s="189"/>
      <c r="I63" s="189"/>
      <c r="J63" s="190"/>
      <c r="K63" s="196"/>
      <c r="L63" s="196"/>
      <c r="M63" s="200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4"/>
      <c r="AA63" s="184"/>
      <c r="AB63" s="184"/>
      <c r="AC63" s="185"/>
      <c r="AD63"/>
      <c r="AE63"/>
      <c r="AF63"/>
    </row>
    <row r="64" spans="5:32" s="186" customFormat="1" ht="12" customHeight="1" x14ac:dyDescent="0.25">
      <c r="E64" s="202"/>
      <c r="F64" s="203"/>
      <c r="G64" s="196"/>
      <c r="H64" s="189"/>
      <c r="I64" s="189"/>
      <c r="J64" s="190"/>
      <c r="K64" s="196"/>
      <c r="L64" s="196"/>
      <c r="M64" s="204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4"/>
      <c r="AA64" s="184"/>
      <c r="AB64" s="184"/>
      <c r="AC64" s="185"/>
      <c r="AD64"/>
      <c r="AE64"/>
      <c r="AF64"/>
    </row>
    <row r="65" spans="5:32" s="186" customFormat="1" ht="12.5" x14ac:dyDescent="0.25">
      <c r="E65" s="205"/>
      <c r="F65" s="176"/>
      <c r="G65" s="196"/>
      <c r="H65" s="189"/>
      <c r="I65" s="196"/>
      <c r="J65" s="206"/>
      <c r="K65" s="196"/>
      <c r="L65" s="196"/>
      <c r="M65" s="191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4"/>
      <c r="AB65" s="184"/>
      <c r="AC65" s="185"/>
      <c r="AD65"/>
      <c r="AE65"/>
      <c r="AF65"/>
    </row>
    <row r="66" spans="5:32" s="186" customFormat="1" thickBot="1" x14ac:dyDescent="0.3">
      <c r="E66" s="175"/>
      <c r="F66" s="176"/>
      <c r="G66" s="207"/>
      <c r="H66" s="208"/>
      <c r="I66" s="208"/>
      <c r="J66" s="208"/>
      <c r="K66" s="207"/>
      <c r="L66" s="207"/>
      <c r="M66" s="191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4"/>
      <c r="AA66" s="184"/>
      <c r="AB66" s="184"/>
      <c r="AC66" s="185"/>
      <c r="AD66"/>
      <c r="AE66"/>
      <c r="AF66"/>
    </row>
    <row r="67" spans="5:32" s="186" customFormat="1" thickBot="1" x14ac:dyDescent="0.3">
      <c r="E67" s="209"/>
      <c r="F67" s="210"/>
      <c r="G67" s="210"/>
      <c r="H67" s="210"/>
      <c r="I67" s="210"/>
      <c r="J67" s="210"/>
      <c r="K67" s="210"/>
      <c r="L67" s="210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2"/>
      <c r="AD67"/>
      <c r="AE67"/>
      <c r="AF67"/>
    </row>
    <row r="68" spans="5:32" s="53" customFormat="1" x14ac:dyDescent="0.3"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</row>
    <row r="69" spans="5:32" s="53" customFormat="1" x14ac:dyDescent="0.3"/>
    <row r="70" spans="5:32" s="53" customFormat="1" x14ac:dyDescent="0.3">
      <c r="P70" s="214"/>
      <c r="Q70" s="214"/>
      <c r="R70" s="214"/>
      <c r="S70" s="214"/>
      <c r="T70" s="214"/>
      <c r="U70" s="214"/>
      <c r="V70" s="214"/>
      <c r="W70" s="214"/>
    </row>
    <row r="71" spans="5:32" s="53" customFormat="1" x14ac:dyDescent="0.3">
      <c r="P71" s="214"/>
      <c r="Q71" s="214"/>
      <c r="R71" s="214"/>
      <c r="S71" s="214"/>
      <c r="T71" s="214"/>
      <c r="U71" s="214"/>
      <c r="V71" s="214"/>
      <c r="W71" s="214"/>
    </row>
    <row r="72" spans="5:32" s="53" customFormat="1" x14ac:dyDescent="0.3">
      <c r="P72" s="214"/>
      <c r="Q72" s="214"/>
      <c r="R72" s="214"/>
      <c r="S72" s="214"/>
      <c r="T72" s="214"/>
      <c r="U72" s="214"/>
      <c r="V72" s="214"/>
      <c r="W72" s="214"/>
    </row>
    <row r="73" spans="5:32" s="53" customFormat="1" x14ac:dyDescent="0.3">
      <c r="P73" s="214"/>
      <c r="Q73" s="214"/>
      <c r="R73" s="214"/>
      <c r="S73" s="214"/>
      <c r="T73" s="214"/>
      <c r="U73" s="214"/>
      <c r="V73" s="214"/>
      <c r="W73" s="214"/>
    </row>
    <row r="74" spans="5:32" s="53" customFormat="1" ht="12.75" customHeight="1" x14ac:dyDescent="0.3">
      <c r="P74" s="214"/>
      <c r="Q74" s="214"/>
      <c r="R74" s="214"/>
      <c r="S74" s="214"/>
      <c r="T74" s="214"/>
      <c r="U74" s="214"/>
      <c r="V74" s="214"/>
      <c r="W74" s="214"/>
    </row>
    <row r="75" spans="5:32" s="53" customFormat="1" ht="15.75" customHeight="1" x14ac:dyDescent="0.3">
      <c r="P75" s="214"/>
      <c r="Q75" s="214"/>
      <c r="R75" s="214"/>
      <c r="S75" s="214"/>
      <c r="T75" s="214"/>
      <c r="U75" s="214"/>
      <c r="V75" s="214"/>
      <c r="W75" s="214"/>
    </row>
    <row r="76" spans="5:32" s="53" customFormat="1" ht="12.75" customHeight="1" x14ac:dyDescent="0.3">
      <c r="P76" s="214"/>
      <c r="Q76" s="214"/>
      <c r="R76" s="214"/>
      <c r="S76" s="214"/>
      <c r="T76" s="214"/>
      <c r="U76" s="214"/>
      <c r="V76" s="214"/>
      <c r="W76" s="214"/>
    </row>
    <row r="77" spans="5:32" s="53" customFormat="1" ht="15.75" customHeight="1" x14ac:dyDescent="0.3"/>
    <row r="78" spans="5:32" s="53" customFormat="1" ht="15.75" customHeight="1" x14ac:dyDescent="0.3"/>
    <row r="79" spans="5:32" s="53" customFormat="1" ht="13.5" customHeight="1" x14ac:dyDescent="0.3"/>
    <row r="80" spans="5:32" s="53" customFormat="1" ht="15.75" customHeight="1" x14ac:dyDescent="0.3"/>
    <row r="81" spans="5:29" s="53" customFormat="1" ht="12.75" customHeight="1" x14ac:dyDescent="0.3"/>
    <row r="82" spans="5:29" x14ac:dyDescent="0.3"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5:29" x14ac:dyDescent="0.3"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5:29" x14ac:dyDescent="0.3"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5:29" x14ac:dyDescent="0.3"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AA85" s="53"/>
    </row>
    <row r="86" spans="5:29" x14ac:dyDescent="0.3">
      <c r="F86" s="53"/>
      <c r="G86" s="53"/>
      <c r="H86" s="53"/>
      <c r="I86" s="53"/>
    </row>
    <row r="87" spans="5:29" x14ac:dyDescent="0.3">
      <c r="F87" s="53"/>
      <c r="G87" s="53"/>
      <c r="H87" s="53"/>
      <c r="I87" s="53"/>
    </row>
  </sheetData>
  <mergeCells count="108">
    <mergeCell ref="H34:K36"/>
    <mergeCell ref="L34:O40"/>
    <mergeCell ref="H37:K40"/>
    <mergeCell ref="A2:A7"/>
    <mergeCell ref="B2:B7"/>
    <mergeCell ref="C2:C7"/>
    <mergeCell ref="D2:D7"/>
    <mergeCell ref="E2:E5"/>
    <mergeCell ref="F6:G6"/>
    <mergeCell ref="F7:G7"/>
    <mergeCell ref="H31:K33"/>
    <mergeCell ref="L31:O31"/>
    <mergeCell ref="H7:K7"/>
    <mergeCell ref="L7:O7"/>
    <mergeCell ref="H9:K10"/>
    <mergeCell ref="L9:O10"/>
    <mergeCell ref="L11:L14"/>
    <mergeCell ref="M11:M14"/>
    <mergeCell ref="N11:N14"/>
    <mergeCell ref="A8:D8"/>
    <mergeCell ref="F8:G8"/>
    <mergeCell ref="F26:G26"/>
    <mergeCell ref="H26:K26"/>
    <mergeCell ref="L26:O26"/>
    <mergeCell ref="X7:Z7"/>
    <mergeCell ref="AA7:AC7"/>
    <mergeCell ref="H6:K6"/>
    <mergeCell ref="L6:O6"/>
    <mergeCell ref="P6:S6"/>
    <mergeCell ref="T6:W6"/>
    <mergeCell ref="X6:Z6"/>
    <mergeCell ref="AA6:AC6"/>
    <mergeCell ref="H11:J14"/>
    <mergeCell ref="K11:K14"/>
    <mergeCell ref="P9:S9"/>
    <mergeCell ref="T9:W10"/>
    <mergeCell ref="P10:S11"/>
    <mergeCell ref="P7:S7"/>
    <mergeCell ref="T7:W7"/>
    <mergeCell ref="T11:T14"/>
    <mergeCell ref="U11:U14"/>
    <mergeCell ref="V11:V14"/>
    <mergeCell ref="W11:W14"/>
    <mergeCell ref="P13:P14"/>
    <mergeCell ref="Q13:Q14"/>
    <mergeCell ref="R13:R14"/>
    <mergeCell ref="S13:S14"/>
    <mergeCell ref="O11:O14"/>
    <mergeCell ref="V16:V19"/>
    <mergeCell ref="W16:W19"/>
    <mergeCell ref="P18:S19"/>
    <mergeCell ref="H20:K21"/>
    <mergeCell ref="L20:O21"/>
    <mergeCell ref="P20:S21"/>
    <mergeCell ref="T20:W21"/>
    <mergeCell ref="F15:G15"/>
    <mergeCell ref="H15:K15"/>
    <mergeCell ref="L15:O15"/>
    <mergeCell ref="P15:S15"/>
    <mergeCell ref="T15:W15"/>
    <mergeCell ref="H16:K19"/>
    <mergeCell ref="L16:O19"/>
    <mergeCell ref="P16:S17"/>
    <mergeCell ref="T16:T19"/>
    <mergeCell ref="U16:U19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T31:W40"/>
    <mergeCell ref="P26:S26"/>
    <mergeCell ref="T26:W26"/>
    <mergeCell ref="Q22:Q25"/>
    <mergeCell ref="R22:R25"/>
    <mergeCell ref="S22:S25"/>
    <mergeCell ref="T22:T25"/>
    <mergeCell ref="U22:U25"/>
    <mergeCell ref="V22:V25"/>
    <mergeCell ref="W22:W25"/>
    <mergeCell ref="L32:O33"/>
    <mergeCell ref="F23:G24"/>
    <mergeCell ref="Q55:W55"/>
    <mergeCell ref="X31:Z40"/>
    <mergeCell ref="F32:G40"/>
    <mergeCell ref="P32:S35"/>
    <mergeCell ref="P36:S40"/>
    <mergeCell ref="S27:S30"/>
    <mergeCell ref="T27:W30"/>
    <mergeCell ref="F30:G31"/>
    <mergeCell ref="P31:S31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X21:Z30"/>
    <mergeCell ref="K27:K30"/>
    <mergeCell ref="L27:L30"/>
  </mergeCells>
  <hyperlinks>
    <hyperlink ref="H8" r:id="rId1" xr:uid="{F9A0F489-4549-4968-9517-047E616E03BF}"/>
    <hyperlink ref="I8" r:id="rId2" xr:uid="{6A4C6119-3505-4790-9434-45F6A44ABE47}"/>
    <hyperlink ref="J8" r:id="rId3" xr:uid="{7DCDA3D2-7E18-4FC7-B18C-8119CB89E571}"/>
    <hyperlink ref="K8" r:id="rId4" xr:uid="{25FD717D-5F7B-41EB-81F8-4590419D06A8}"/>
    <hyperlink ref="F8:G8" r:id="rId5" display="Virtual Rm 1" xr:uid="{26F55954-F24B-4387-B779-C65AFC2F3EC2}"/>
    <hyperlink ref="L8" r:id="rId6" xr:uid="{C44DEA94-CF7E-4804-A730-9DE6B9780229}"/>
    <hyperlink ref="P8" r:id="rId7" xr:uid="{D5F4FE6D-20C3-4D15-A573-47293927973B}"/>
    <hyperlink ref="T8" r:id="rId8" xr:uid="{CB26F9D7-E7C4-40B4-8C59-198EB0E01554}"/>
    <hyperlink ref="M8" r:id="rId9" xr:uid="{9F6ED29A-0BF5-4F19-B31B-37324CBBD3EA}"/>
    <hyperlink ref="Q8" r:id="rId10" xr:uid="{5D86B2D8-76C7-4DC0-9A47-86224FF385B5}"/>
    <hyperlink ref="U8" r:id="rId11" xr:uid="{3446A9C7-5A9F-4490-B724-E3BB0F805904}"/>
    <hyperlink ref="N8" r:id="rId12" xr:uid="{E49C403A-64B1-4C87-85F6-E889A1B3FB27}"/>
    <hyperlink ref="R8" r:id="rId13" xr:uid="{63099145-2C23-43E5-A291-36A0CC45E713}"/>
    <hyperlink ref="V8" r:id="rId14" xr:uid="{E1B6D35C-6792-4F17-BD18-A8433863C94E}"/>
    <hyperlink ref="O8" r:id="rId15" xr:uid="{92E736BA-8172-48BA-8D13-5BE41C580D4B}"/>
    <hyperlink ref="S8" r:id="rId16" xr:uid="{7D28BE0B-6451-4EDF-8991-26ED00D0C60A}"/>
    <hyperlink ref="W8" r:id="rId17" xr:uid="{AFDE0494-D61B-47C1-84AA-C40012FCD334}"/>
  </hyperlinks>
  <pageMargins left="0.7" right="0.7" top="0.75" bottom="0.75" header="0.3" footer="0.3"/>
  <pageSetup orientation="portrait" r:id="rId18"/>
  <legacy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7" customFormat="1" ht="15" customHeight="1" x14ac:dyDescent="0.35">
      <c r="A1" s="232" t="str">
        <f>Registration!A1</f>
        <v>142nd IEEE 802.15 WSN Session</v>
      </c>
      <c r="B1" s="233"/>
      <c r="C1" s="234"/>
      <c r="D1"/>
      <c r="E1"/>
      <c r="F1"/>
      <c r="G1"/>
      <c r="H1"/>
      <c r="I1" s="9"/>
    </row>
    <row r="2" spans="1:9" s="7" customFormat="1" ht="15" customHeight="1" thickBot="1" x14ac:dyDescent="0.4">
      <c r="A2" s="235" t="s">
        <v>74</v>
      </c>
      <c r="B2" s="236"/>
      <c r="C2" s="237"/>
      <c r="D2"/>
      <c r="E2"/>
      <c r="F2"/>
      <c r="G2"/>
      <c r="H2"/>
      <c r="I2" s="10"/>
    </row>
    <row r="3" spans="1:9" s="41" customFormat="1" ht="15" customHeight="1" thickBot="1" x14ac:dyDescent="0.35">
      <c r="A3" s="50" t="s">
        <v>33</v>
      </c>
      <c r="B3" s="51" t="s">
        <v>34</v>
      </c>
      <c r="C3" s="52" t="s">
        <v>71</v>
      </c>
      <c r="D3"/>
      <c r="E3"/>
      <c r="F3"/>
      <c r="G3"/>
      <c r="H3"/>
    </row>
    <row r="4" spans="1:9" s="41" customFormat="1" ht="15" customHeight="1" x14ac:dyDescent="0.3">
      <c r="A4" s="65" t="s">
        <v>157</v>
      </c>
      <c r="B4" s="53"/>
      <c r="C4" s="55"/>
      <c r="D4"/>
      <c r="E4"/>
      <c r="F4"/>
      <c r="G4"/>
      <c r="H4"/>
    </row>
    <row r="5" spans="1:9" s="41" customFormat="1" ht="15" customHeight="1" x14ac:dyDescent="0.3">
      <c r="A5" s="53"/>
      <c r="B5" s="53"/>
      <c r="C5" s="55"/>
      <c r="D5" s="53"/>
      <c r="E5" s="53"/>
      <c r="F5" s="53"/>
      <c r="G5" s="53"/>
    </row>
    <row r="6" spans="1:9" s="41" customFormat="1" ht="15" customHeight="1" x14ac:dyDescent="0.3">
      <c r="A6" s="53"/>
      <c r="B6" s="53"/>
      <c r="C6" s="55"/>
      <c r="D6" s="53"/>
      <c r="E6" s="53"/>
      <c r="G6" s="53"/>
    </row>
    <row r="7" spans="1:9" s="41" customFormat="1" ht="15" customHeight="1" x14ac:dyDescent="0.3">
      <c r="A7" s="53"/>
      <c r="B7" s="53"/>
      <c r="C7" s="55"/>
      <c r="D7" s="53"/>
      <c r="E7" s="53"/>
      <c r="F7" s="56"/>
      <c r="G7" s="53"/>
    </row>
    <row r="8" spans="1:9" s="41" customFormat="1" ht="15" customHeight="1" x14ac:dyDescent="0.3">
      <c r="A8" s="53"/>
      <c r="B8" s="53"/>
      <c r="C8" s="57"/>
      <c r="D8" s="53"/>
      <c r="E8" s="53"/>
      <c r="F8" s="56"/>
      <c r="G8" s="53"/>
    </row>
    <row r="9" spans="1:9" s="41" customFormat="1" ht="15" customHeight="1" x14ac:dyDescent="0.3">
      <c r="A9" s="53"/>
      <c r="B9" s="53"/>
      <c r="C9" s="57"/>
      <c r="D9" s="53"/>
      <c r="E9" s="53"/>
      <c r="F9" s="56"/>
      <c r="G9" s="53"/>
    </row>
    <row r="10" spans="1:9" s="41" customFormat="1" ht="15" customHeight="1" x14ac:dyDescent="0.3">
      <c r="A10" s="53"/>
      <c r="B10" s="53"/>
      <c r="C10" s="57"/>
      <c r="D10" s="53"/>
      <c r="E10" s="53"/>
      <c r="F10" s="56"/>
      <c r="G10" s="53"/>
    </row>
    <row r="11" spans="1:9" s="41" customFormat="1" ht="15" customHeight="1" x14ac:dyDescent="0.3">
      <c r="A11" s="53"/>
      <c r="B11" s="53"/>
      <c r="C11" s="57"/>
      <c r="D11" s="53"/>
      <c r="E11" s="53"/>
      <c r="F11" s="56"/>
      <c r="G11" s="53"/>
    </row>
    <row r="12" spans="1:9" s="41" customFormat="1" ht="15" customHeight="1" x14ac:dyDescent="0.3">
      <c r="A12" s="53"/>
      <c r="B12" s="53"/>
      <c r="D12" s="53"/>
      <c r="E12" s="53"/>
      <c r="F12" s="56"/>
      <c r="G12" s="53"/>
    </row>
    <row r="13" spans="1:9" s="41" customFormat="1" ht="15" customHeight="1" x14ac:dyDescent="0.3">
      <c r="A13" s="54"/>
      <c r="B13" s="53"/>
      <c r="C13" s="42"/>
      <c r="D13" s="53"/>
      <c r="E13" s="53"/>
      <c r="F13" s="53"/>
      <c r="G13" s="53"/>
    </row>
    <row r="14" spans="1:9" s="41" customFormat="1" ht="15" customHeight="1" x14ac:dyDescent="0.3">
      <c r="A14" s="53"/>
      <c r="B14" s="53"/>
      <c r="D14" s="53"/>
      <c r="E14" s="53"/>
      <c r="F14" s="53"/>
      <c r="G14" s="53"/>
    </row>
    <row r="15" spans="1:9" s="41" customFormat="1" ht="15" customHeight="1" x14ac:dyDescent="0.3">
      <c r="A15" s="54"/>
      <c r="B15" s="53"/>
      <c r="C15" s="42"/>
      <c r="D15" s="53"/>
      <c r="E15" s="53"/>
      <c r="F15" s="56"/>
      <c r="G15" s="53"/>
    </row>
    <row r="16" spans="1:9" s="41" customFormat="1" ht="15" customHeight="1" x14ac:dyDescent="0.3">
      <c r="A16" s="54"/>
      <c r="B16" s="53"/>
      <c r="C16" s="42"/>
      <c r="D16" s="53"/>
      <c r="E16" s="53"/>
      <c r="F16" s="56"/>
      <c r="G16" s="53"/>
    </row>
    <row r="17" spans="1:7" s="41" customFormat="1" ht="15" customHeight="1" x14ac:dyDescent="0.3">
      <c r="A17" s="53"/>
      <c r="B17" s="53"/>
      <c r="C17" s="42"/>
      <c r="D17" s="53"/>
      <c r="E17" s="58"/>
      <c r="F17" s="53"/>
      <c r="G17" s="53"/>
    </row>
    <row r="18" spans="1:7" s="41" customFormat="1" ht="15" customHeight="1" x14ac:dyDescent="0.3">
      <c r="A18" s="54"/>
      <c r="B18" s="53"/>
      <c r="C18" s="59"/>
      <c r="D18" s="53"/>
      <c r="E18" s="58"/>
      <c r="F18" s="53"/>
      <c r="G18" s="53"/>
    </row>
    <row r="19" spans="1:7" s="41" customFormat="1" ht="15" customHeight="1" x14ac:dyDescent="0.3">
      <c r="A19" s="54"/>
      <c r="B19" s="53"/>
      <c r="C19" s="59"/>
      <c r="D19" s="53"/>
      <c r="E19" s="60"/>
      <c r="F19" s="53"/>
      <c r="G19" s="53"/>
    </row>
    <row r="20" spans="1:7" s="41" customFormat="1" ht="15" customHeight="1" x14ac:dyDescent="0.3">
      <c r="A20" s="54"/>
      <c r="B20" s="53"/>
      <c r="C20" s="59"/>
      <c r="D20" s="53"/>
      <c r="E20" s="60"/>
      <c r="F20" s="53"/>
      <c r="G20" s="53"/>
    </row>
    <row r="21" spans="1:7" s="41" customFormat="1" ht="15" customHeight="1" x14ac:dyDescent="0.3">
      <c r="A21" s="54"/>
      <c r="B21" s="53"/>
      <c r="C21" s="59"/>
      <c r="D21" s="53"/>
      <c r="E21" s="60"/>
      <c r="F21" s="53"/>
      <c r="G21" s="53"/>
    </row>
    <row r="22" spans="1:7" s="41" customFormat="1" ht="15" customHeight="1" x14ac:dyDescent="0.3">
      <c r="A22" s="53"/>
      <c r="B22" s="53"/>
      <c r="D22" s="53"/>
      <c r="E22" s="60"/>
      <c r="F22" s="53"/>
      <c r="G22" s="53"/>
    </row>
    <row r="23" spans="1:7" s="41" customFormat="1" ht="15" customHeight="1" x14ac:dyDescent="0.3">
      <c r="A23" s="54"/>
      <c r="B23" s="53"/>
      <c r="C23" s="61"/>
      <c r="D23" s="53"/>
      <c r="E23" s="53"/>
      <c r="F23" s="53"/>
      <c r="G23" s="53"/>
    </row>
    <row r="24" spans="1:7" s="41" customFormat="1" ht="15" customHeight="1" x14ac:dyDescent="0.3">
      <c r="A24" s="53"/>
      <c r="B24" s="53"/>
      <c r="C24" s="62"/>
      <c r="D24" s="53"/>
      <c r="E24" s="53"/>
      <c r="F24" s="53"/>
      <c r="G24" s="53"/>
    </row>
    <row r="25" spans="1:7" s="41" customFormat="1" ht="15" customHeight="1" x14ac:dyDescent="0.3">
      <c r="A25" s="53"/>
      <c r="B25" s="53"/>
      <c r="C25" s="62"/>
      <c r="D25" s="53"/>
      <c r="E25" s="53"/>
      <c r="F25" s="53"/>
      <c r="G25" s="53"/>
    </row>
    <row r="26" spans="1:7" s="41" customFormat="1" ht="15" customHeight="1" x14ac:dyDescent="0.3">
      <c r="A26" s="54"/>
      <c r="B26" s="53"/>
      <c r="C26" s="42"/>
      <c r="D26" s="53"/>
      <c r="E26" s="53"/>
      <c r="F26" s="53"/>
      <c r="G26" s="53"/>
    </row>
    <row r="27" spans="1:7" s="41" customFormat="1" ht="15" customHeight="1" x14ac:dyDescent="0.3">
      <c r="C27" s="63"/>
      <c r="D27" s="53"/>
      <c r="E27" s="53"/>
      <c r="F27" s="53"/>
      <c r="G27" s="53"/>
    </row>
    <row r="28" spans="1:7" s="41" customFormat="1" ht="15" customHeight="1" x14ac:dyDescent="0.3">
      <c r="A28" s="53"/>
      <c r="B28" s="53"/>
      <c r="D28" s="53"/>
      <c r="E28" s="53"/>
      <c r="F28" s="53"/>
      <c r="G28" s="53"/>
    </row>
    <row r="29" spans="1:7" s="41" customFormat="1" ht="15" customHeight="1" x14ac:dyDescent="0.3">
      <c r="A29" s="54"/>
      <c r="B29" s="53"/>
      <c r="C29" s="42"/>
      <c r="D29" s="53"/>
      <c r="E29" s="53"/>
      <c r="F29" s="53"/>
      <c r="G29" s="53"/>
    </row>
    <row r="30" spans="1:7" s="41" customFormat="1" ht="15" customHeight="1" x14ac:dyDescent="0.3">
      <c r="A30" s="54"/>
      <c r="B30" s="53"/>
      <c r="C30" s="42"/>
      <c r="D30" s="53"/>
      <c r="E30" s="53"/>
      <c r="F30" s="53"/>
      <c r="G30" s="53"/>
    </row>
    <row r="31" spans="1:7" s="41" customFormat="1" ht="15" customHeight="1" x14ac:dyDescent="0.3">
      <c r="D31" s="53"/>
      <c r="E31" s="53"/>
      <c r="F31" s="53"/>
      <c r="G31" s="53"/>
    </row>
    <row r="32" spans="1:7" s="41" customFormat="1" ht="15" customHeight="1" x14ac:dyDescent="0.3">
      <c r="A32" s="54"/>
      <c r="B32" s="53"/>
      <c r="C32" s="61"/>
      <c r="D32" s="53"/>
      <c r="E32" s="53"/>
      <c r="F32" s="53"/>
      <c r="G32" s="53"/>
    </row>
    <row r="33" spans="1:7" s="41" customFormat="1" ht="15" customHeight="1" x14ac:dyDescent="0.3">
      <c r="A33" s="54"/>
      <c r="B33" s="53"/>
      <c r="C33" s="61"/>
      <c r="D33" s="53"/>
      <c r="E33" s="53"/>
      <c r="F33" s="53"/>
      <c r="G33" s="53"/>
    </row>
    <row r="34" spans="1:7" s="41" customFormat="1" ht="15" customHeight="1" x14ac:dyDescent="0.3">
      <c r="A34" s="54"/>
      <c r="B34" s="53"/>
      <c r="C34" s="61"/>
      <c r="D34" s="53"/>
      <c r="E34" s="53"/>
      <c r="F34" s="53"/>
      <c r="G34" s="53"/>
    </row>
    <row r="35" spans="1:7" s="41" customFormat="1" ht="15" customHeight="1" x14ac:dyDescent="0.3">
      <c r="A35" s="54"/>
      <c r="B35" s="53"/>
      <c r="C35" s="64"/>
      <c r="D35" s="53"/>
      <c r="E35" s="53"/>
      <c r="F35" s="53"/>
      <c r="G35" s="53"/>
    </row>
    <row r="36" spans="1:7" s="41" customFormat="1" ht="15" customHeight="1" x14ac:dyDescent="0.3">
      <c r="A36" s="53"/>
      <c r="B36" s="53"/>
      <c r="C36" s="61"/>
      <c r="D36" s="53"/>
      <c r="E36" s="53"/>
      <c r="F36" s="53"/>
      <c r="G36" s="53"/>
    </row>
    <row r="37" spans="1:7" s="41" customFormat="1" ht="15" customHeight="1" x14ac:dyDescent="0.3">
      <c r="A37" s="53"/>
      <c r="B37" s="53"/>
      <c r="C37" s="61"/>
      <c r="D37" s="53"/>
      <c r="E37" s="53"/>
      <c r="F37" s="53"/>
      <c r="G37" s="53"/>
    </row>
    <row r="38" spans="1:7" s="41" customFormat="1" ht="15" customHeight="1" x14ac:dyDescent="0.3">
      <c r="A38" s="53"/>
      <c r="B38" s="53"/>
      <c r="C38" s="64"/>
      <c r="D38" s="53"/>
      <c r="E38" s="53"/>
      <c r="F38" s="53"/>
      <c r="G38" s="53"/>
    </row>
    <row r="39" spans="1:7" s="41" customFormat="1" ht="15" customHeight="1" x14ac:dyDescent="0.3">
      <c r="A39" s="54"/>
      <c r="B39" s="53"/>
      <c r="C39" s="42"/>
      <c r="D39" s="53"/>
      <c r="E39" s="53"/>
      <c r="F39" s="53"/>
      <c r="G39" s="53"/>
    </row>
    <row r="40" spans="1:7" s="41" customFormat="1" ht="15" customHeight="1" x14ac:dyDescent="0.3">
      <c r="A40" s="53"/>
      <c r="B40" s="53"/>
      <c r="C40" s="42"/>
      <c r="D40" s="53"/>
      <c r="E40" s="53"/>
      <c r="F40" s="53"/>
      <c r="G40" s="53"/>
    </row>
    <row r="41" spans="1:7" s="41" customFormat="1" ht="15" customHeight="1" x14ac:dyDescent="0.3">
      <c r="A41" s="53"/>
      <c r="B41" s="53"/>
      <c r="C41" s="42"/>
      <c r="D41" s="53"/>
      <c r="E41" s="53"/>
      <c r="F41" s="53"/>
      <c r="G41" s="53"/>
    </row>
    <row r="42" spans="1:7" s="41" customFormat="1" ht="15" customHeight="1" x14ac:dyDescent="0.3">
      <c r="A42" s="53"/>
      <c r="B42" s="53"/>
      <c r="C42" s="42"/>
      <c r="D42" s="53"/>
      <c r="E42" s="53"/>
      <c r="F42" s="53"/>
      <c r="G42" s="53"/>
    </row>
    <row r="43" spans="1:7" s="41" customFormat="1" ht="15" customHeight="1" x14ac:dyDescent="0.3">
      <c r="A43" s="53"/>
      <c r="B43" s="53"/>
      <c r="C43" s="42"/>
      <c r="D43" s="53"/>
      <c r="E43" s="53"/>
      <c r="F43" s="53"/>
      <c r="G43" s="53"/>
    </row>
    <row r="44" spans="1:7" s="41" customFormat="1" ht="15" customHeight="1" x14ac:dyDescent="0.3">
      <c r="A44" s="53"/>
      <c r="B44" s="53"/>
      <c r="C44" s="42"/>
      <c r="D44" s="53"/>
      <c r="E44" s="53"/>
      <c r="F44" s="53"/>
      <c r="G44" s="53"/>
    </row>
    <row r="45" spans="1:7" s="41" customFormat="1" ht="15" customHeight="1" x14ac:dyDescent="0.3">
      <c r="A45" s="53"/>
      <c r="B45" s="53"/>
      <c r="C45" s="42"/>
      <c r="D45" s="53"/>
      <c r="E45" s="53"/>
      <c r="F45" s="53"/>
      <c r="G45" s="53"/>
    </row>
    <row r="46" spans="1:7" s="41" customFormat="1" ht="15" customHeight="1" x14ac:dyDescent="0.3">
      <c r="A46" s="54"/>
      <c r="B46" s="53"/>
      <c r="C46" s="65"/>
      <c r="D46" s="53"/>
      <c r="E46" s="53"/>
      <c r="F46" s="53"/>
      <c r="G46" s="53"/>
    </row>
    <row r="47" spans="1:7" s="41" customFormat="1" ht="15" customHeight="1" x14ac:dyDescent="0.3">
      <c r="A47" s="53"/>
      <c r="B47" s="53"/>
      <c r="C47" s="53"/>
      <c r="D47" s="53"/>
      <c r="E47" s="53"/>
      <c r="F47" s="53"/>
      <c r="G47" s="53"/>
    </row>
    <row r="48" spans="1:7" s="41" customFormat="1" ht="15" customHeight="1" x14ac:dyDescent="0.3">
      <c r="A48" s="54"/>
      <c r="B48" s="53"/>
      <c r="C48" s="42"/>
      <c r="D48" s="53"/>
      <c r="E48" s="53"/>
      <c r="F48" s="53"/>
      <c r="G48" s="53"/>
    </row>
    <row r="49" spans="1:7" s="41" customFormat="1" ht="15" customHeight="1" x14ac:dyDescent="0.3">
      <c r="A49" s="53"/>
      <c r="B49" s="53"/>
      <c r="C49" s="42"/>
      <c r="D49" s="53"/>
      <c r="E49" s="53"/>
      <c r="F49" s="53"/>
      <c r="G49" s="53"/>
    </row>
    <row r="50" spans="1:7" s="41" customFormat="1" ht="15" customHeight="1" x14ac:dyDescent="0.3">
      <c r="A50" s="53"/>
      <c r="B50" s="53"/>
      <c r="C50" s="42"/>
      <c r="D50" s="53"/>
      <c r="E50" s="53"/>
      <c r="F50" s="53"/>
      <c r="G50" s="53"/>
    </row>
    <row r="51" spans="1:7" s="41" customFormat="1" ht="15" customHeight="1" x14ac:dyDescent="0.3">
      <c r="A51" s="53"/>
      <c r="B51" s="53"/>
      <c r="D51" s="53"/>
      <c r="E51" s="53"/>
      <c r="F51" s="53"/>
      <c r="G51" s="53"/>
    </row>
    <row r="52" spans="1:7" s="41" customFormat="1" ht="15" customHeight="1" x14ac:dyDescent="0.3">
      <c r="A52" s="54"/>
      <c r="B52" s="53"/>
      <c r="C52" s="42"/>
      <c r="D52" s="53"/>
      <c r="E52" s="53"/>
      <c r="F52" s="53"/>
      <c r="G52" s="53"/>
    </row>
    <row r="53" spans="1:7" ht="15" customHeight="1" x14ac:dyDescent="0.4">
      <c r="A53" s="33"/>
      <c r="B53" s="33"/>
      <c r="C53" s="39"/>
      <c r="D53" s="33"/>
      <c r="E53" s="33"/>
      <c r="F53" s="33"/>
      <c r="G53" s="33"/>
    </row>
    <row r="54" spans="1:7" ht="15" customHeight="1" x14ac:dyDescent="0.4">
      <c r="D54" s="33"/>
      <c r="E54" s="33"/>
      <c r="F54" s="33"/>
      <c r="G54" s="33"/>
    </row>
    <row r="55" spans="1:7" ht="15" customHeight="1" x14ac:dyDescent="0.4">
      <c r="D55" s="33"/>
      <c r="E55" s="33"/>
      <c r="F55" s="33"/>
      <c r="G55" s="33"/>
    </row>
    <row r="56" spans="1:7" ht="15" customHeight="1" x14ac:dyDescent="0.4">
      <c r="D56" s="33"/>
      <c r="E56" s="33"/>
      <c r="F56" s="33"/>
      <c r="G56" s="33"/>
    </row>
    <row r="57" spans="1:7" ht="15" customHeight="1" x14ac:dyDescent="0.4">
      <c r="A57" s="33"/>
      <c r="B57" s="33"/>
      <c r="C57" s="33"/>
      <c r="D57" s="33"/>
      <c r="E57" s="33"/>
      <c r="F57" s="33"/>
      <c r="G57" s="33"/>
    </row>
    <row r="58" spans="1:7" ht="15" customHeight="1" x14ac:dyDescent="0.4">
      <c r="A58" s="33"/>
      <c r="B58" s="33"/>
      <c r="C58" s="33"/>
      <c r="D58" s="33"/>
      <c r="E58" s="33"/>
      <c r="F58" s="33"/>
      <c r="G58" s="33"/>
    </row>
    <row r="59" spans="1:7" ht="15" customHeight="1" x14ac:dyDescent="0.4">
      <c r="A59" s="33"/>
      <c r="B59" s="33"/>
      <c r="C59" s="33"/>
      <c r="D59" s="33"/>
      <c r="E59" s="33"/>
      <c r="F59" s="33"/>
      <c r="G59" s="33"/>
    </row>
    <row r="60" spans="1:7" ht="15" customHeight="1" x14ac:dyDescent="0.4">
      <c r="A60" s="33"/>
      <c r="B60" s="33"/>
      <c r="C60" s="33"/>
      <c r="D60" s="33"/>
      <c r="E60" s="33"/>
      <c r="F60" s="33"/>
      <c r="G60" s="33"/>
    </row>
    <row r="61" spans="1:7" ht="15" customHeight="1" x14ac:dyDescent="0.4">
      <c r="A61" s="33"/>
      <c r="B61" s="33"/>
      <c r="C61" s="33"/>
      <c r="D61" s="33"/>
      <c r="E61" s="33"/>
      <c r="F61" s="33"/>
      <c r="G61" s="33"/>
    </row>
    <row r="62" spans="1:7" ht="15" customHeight="1" x14ac:dyDescent="0.4">
      <c r="A62" s="33"/>
      <c r="B62" s="33"/>
      <c r="C62" s="33"/>
      <c r="D62" s="33"/>
      <c r="E62" s="33"/>
      <c r="F62" s="33"/>
      <c r="G62" s="33"/>
    </row>
    <row r="63" spans="1:7" ht="15" customHeight="1" x14ac:dyDescent="0.4">
      <c r="A63" s="33"/>
      <c r="B63" s="33"/>
      <c r="C63" s="33"/>
      <c r="D63" s="33"/>
      <c r="E63" s="33"/>
      <c r="F63" s="33"/>
      <c r="G63" s="33"/>
    </row>
    <row r="64" spans="1:7" ht="15" customHeight="1" x14ac:dyDescent="0.4">
      <c r="A64" s="33"/>
      <c r="B64" s="33"/>
      <c r="C64" s="33"/>
      <c r="D64" s="33"/>
      <c r="E64" s="33"/>
      <c r="F64" s="33"/>
      <c r="G64" s="33"/>
    </row>
    <row r="65" spans="1:7" ht="15" customHeight="1" x14ac:dyDescent="0.4">
      <c r="A65" s="33"/>
      <c r="B65" s="33"/>
      <c r="C65" s="33"/>
      <c r="D65" s="33"/>
      <c r="E65" s="33"/>
      <c r="F65" s="33"/>
      <c r="G65" s="33"/>
    </row>
    <row r="66" spans="1:7" ht="15" customHeight="1" x14ac:dyDescent="0.4">
      <c r="A66" s="33"/>
      <c r="B66" s="33"/>
      <c r="C66" s="33"/>
      <c r="D66" s="33"/>
      <c r="E66" s="33"/>
      <c r="F66" s="33"/>
      <c r="G66" s="33"/>
    </row>
    <row r="67" spans="1:7" ht="15" customHeight="1" x14ac:dyDescent="0.4">
      <c r="A67" s="33"/>
      <c r="B67" s="33"/>
      <c r="C67" s="33"/>
      <c r="D67" s="33"/>
      <c r="E67" s="33"/>
      <c r="F67" s="33"/>
      <c r="G67" s="33"/>
    </row>
    <row r="68" spans="1:7" ht="15" customHeight="1" x14ac:dyDescent="0.4">
      <c r="A68" s="33"/>
      <c r="B68" s="33"/>
      <c r="C68" s="33"/>
      <c r="D68" s="33"/>
      <c r="E68" s="33"/>
      <c r="F68" s="33"/>
      <c r="G68" s="33"/>
    </row>
    <row r="69" spans="1:7" ht="15" customHeight="1" x14ac:dyDescent="0.4">
      <c r="A69" s="33"/>
      <c r="B69" s="33"/>
      <c r="C69" s="33"/>
      <c r="D69" s="33"/>
      <c r="E69" s="33"/>
      <c r="F69" s="33"/>
      <c r="G69" s="33"/>
    </row>
    <row r="70" spans="1:7" ht="15" customHeight="1" x14ac:dyDescent="0.4">
      <c r="A70" s="33"/>
      <c r="B70" s="33"/>
      <c r="C70" s="33"/>
      <c r="D70" s="33"/>
      <c r="E70" s="33"/>
      <c r="F70" s="33"/>
      <c r="G70" s="33"/>
    </row>
    <row r="71" spans="1:7" ht="15" customHeight="1" x14ac:dyDescent="0.4">
      <c r="A71" s="33"/>
      <c r="B71" s="33"/>
      <c r="C71" s="33"/>
      <c r="D71" s="33"/>
      <c r="E71" s="33"/>
      <c r="F71" s="33"/>
      <c r="G71" s="33"/>
    </row>
    <row r="72" spans="1:7" ht="15" customHeight="1" x14ac:dyDescent="0.4">
      <c r="A72" s="33"/>
      <c r="B72" s="33"/>
      <c r="C72" s="33"/>
      <c r="D72" s="33"/>
      <c r="E72" s="33"/>
      <c r="F72" s="33"/>
      <c r="G72" s="33"/>
    </row>
    <row r="73" spans="1:7" ht="15" customHeight="1" x14ac:dyDescent="0.4">
      <c r="A73" s="33"/>
      <c r="B73" s="33"/>
      <c r="C73" s="33"/>
      <c r="D73" s="33"/>
      <c r="E73" s="33"/>
      <c r="F73" s="33"/>
      <c r="G73" s="33"/>
    </row>
    <row r="74" spans="1:7" ht="15" customHeight="1" x14ac:dyDescent="0.4">
      <c r="A74" s="33"/>
      <c r="B74" s="33"/>
      <c r="C74" s="33"/>
      <c r="D74" s="33"/>
      <c r="E74" s="33"/>
      <c r="F74" s="33"/>
      <c r="G74" s="33"/>
    </row>
    <row r="75" spans="1:7" ht="15" customHeight="1" x14ac:dyDescent="0.4">
      <c r="A75" s="33"/>
      <c r="B75" s="33"/>
      <c r="C75" s="33"/>
      <c r="D75" s="33"/>
      <c r="E75" s="33"/>
      <c r="F75" s="33"/>
      <c r="G75" s="33"/>
    </row>
    <row r="76" spans="1:7" ht="15" customHeight="1" x14ac:dyDescent="0.4">
      <c r="A76" s="33"/>
      <c r="B76" s="33"/>
      <c r="C76" s="33"/>
      <c r="D76" s="33"/>
      <c r="E76" s="33"/>
      <c r="F76" s="33"/>
      <c r="G76" s="33"/>
    </row>
    <row r="77" spans="1:7" ht="15" customHeight="1" x14ac:dyDescent="0.4">
      <c r="A77" s="33"/>
      <c r="B77" s="33"/>
      <c r="C77" s="33"/>
      <c r="D77" s="33"/>
      <c r="E77" s="33"/>
      <c r="F77" s="33"/>
      <c r="G77" s="33"/>
    </row>
    <row r="78" spans="1:7" ht="15" customHeight="1" x14ac:dyDescent="0.4">
      <c r="A78" s="33"/>
      <c r="B78" s="33"/>
      <c r="C78" s="33"/>
      <c r="D78" s="33"/>
      <c r="E78" s="33"/>
      <c r="F78" s="33"/>
      <c r="G78" s="33"/>
    </row>
    <row r="79" spans="1:7" ht="15" customHeight="1" x14ac:dyDescent="0.4">
      <c r="A79" s="33"/>
      <c r="B79" s="33"/>
      <c r="C79" s="33"/>
      <c r="D79" s="33"/>
      <c r="E79" s="33"/>
      <c r="F79" s="33"/>
      <c r="G79" s="33"/>
    </row>
    <row r="80" spans="1:7" ht="15" customHeight="1" x14ac:dyDescent="0.4">
      <c r="A80" s="33"/>
      <c r="B80" s="33"/>
      <c r="C80" s="33"/>
      <c r="D80" s="33"/>
      <c r="E80" s="33"/>
      <c r="F80" s="33"/>
      <c r="G80" s="33"/>
    </row>
    <row r="81" spans="1:7" ht="15" customHeight="1" x14ac:dyDescent="0.4">
      <c r="A81" s="33"/>
      <c r="B81" s="33"/>
      <c r="C81" s="33"/>
      <c r="D81" s="33"/>
      <c r="E81" s="33"/>
      <c r="F81" s="33"/>
      <c r="G81" s="33"/>
    </row>
    <row r="82" spans="1:7" ht="15" customHeight="1" x14ac:dyDescent="0.4">
      <c r="A82" s="33"/>
      <c r="B82" s="33"/>
      <c r="C82" s="33"/>
      <c r="D82" s="33"/>
      <c r="E82" s="33"/>
      <c r="F82" s="33"/>
      <c r="G82" s="33"/>
    </row>
    <row r="83" spans="1:7" ht="15" customHeight="1" x14ac:dyDescent="0.4">
      <c r="A83" s="33"/>
      <c r="B83" s="33"/>
      <c r="C83" s="33"/>
      <c r="D83" s="33"/>
      <c r="E83" s="33"/>
      <c r="F83" s="33"/>
      <c r="G83" s="33"/>
    </row>
    <row r="84" spans="1:7" ht="15" customHeight="1" x14ac:dyDescent="0.4">
      <c r="A84" s="33"/>
      <c r="B84" s="33"/>
      <c r="C84" s="33"/>
      <c r="D84" s="33"/>
      <c r="E84" s="33"/>
      <c r="F84" s="33"/>
      <c r="G84" s="33"/>
    </row>
    <row r="85" spans="1:7" ht="15" customHeight="1" x14ac:dyDescent="0.4">
      <c r="A85" s="33"/>
      <c r="B85" s="33"/>
      <c r="C85" s="33"/>
      <c r="D85" s="33"/>
      <c r="E85" s="33"/>
      <c r="F85" s="33"/>
      <c r="G85" s="33"/>
    </row>
    <row r="86" spans="1:7" ht="15" customHeight="1" x14ac:dyDescent="0.4">
      <c r="A86" s="33"/>
      <c r="B86" s="33"/>
      <c r="C86" s="33"/>
      <c r="D86" s="33"/>
      <c r="E86" s="33"/>
      <c r="F86" s="33"/>
      <c r="G86" s="33"/>
    </row>
    <row r="87" spans="1:7" ht="15" customHeight="1" x14ac:dyDescent="0.4">
      <c r="A87" s="33"/>
      <c r="B87" s="33"/>
      <c r="C87" s="33"/>
      <c r="D87" s="33"/>
      <c r="E87" s="33"/>
      <c r="F87" s="33"/>
      <c r="G87" s="33"/>
    </row>
    <row r="88" spans="1:7" ht="15" customHeight="1" x14ac:dyDescent="0.4">
      <c r="A88" s="33"/>
      <c r="B88" s="33"/>
      <c r="C88" s="33"/>
      <c r="D88" s="33"/>
      <c r="E88" s="33"/>
      <c r="F88" s="33"/>
      <c r="G88" s="33"/>
    </row>
    <row r="89" spans="1:7" ht="15" customHeight="1" x14ac:dyDescent="0.4">
      <c r="A89" s="33"/>
      <c r="B89" s="33"/>
      <c r="C89" s="33"/>
      <c r="D89" s="33"/>
      <c r="E89" s="33"/>
      <c r="F89" s="33"/>
      <c r="G89" s="33"/>
    </row>
    <row r="90" spans="1:7" ht="15" customHeight="1" x14ac:dyDescent="0.4">
      <c r="A90" s="33"/>
      <c r="B90" s="33"/>
      <c r="C90" s="33"/>
      <c r="D90" s="33"/>
      <c r="E90" s="33"/>
      <c r="F90" s="33"/>
      <c r="G90" s="33"/>
    </row>
    <row r="91" spans="1:7" ht="15" customHeight="1" x14ac:dyDescent="0.4">
      <c r="A91" s="33"/>
      <c r="B91" s="33"/>
      <c r="C91" s="33"/>
      <c r="D91" s="33"/>
      <c r="E91" s="33"/>
      <c r="F91" s="33"/>
      <c r="G91" s="33"/>
    </row>
    <row r="92" spans="1:7" ht="15" customHeight="1" x14ac:dyDescent="0.4">
      <c r="A92" s="33"/>
      <c r="B92" s="33"/>
      <c r="C92" s="33"/>
      <c r="D92" s="33"/>
      <c r="E92" s="33"/>
      <c r="F92" s="33"/>
      <c r="G92" s="33"/>
    </row>
    <row r="93" spans="1:7" ht="15" customHeight="1" x14ac:dyDescent="0.4">
      <c r="A93" s="33"/>
      <c r="B93" s="33"/>
      <c r="C93" s="33"/>
      <c r="D93" s="33"/>
      <c r="E93" s="33"/>
      <c r="F93" s="33"/>
      <c r="G93" s="33"/>
    </row>
    <row r="94" spans="1:7" ht="15" customHeight="1" x14ac:dyDescent="0.4">
      <c r="A94" s="33"/>
      <c r="B94" s="33"/>
      <c r="C94" s="33"/>
      <c r="D94" s="33"/>
      <c r="E94" s="33"/>
      <c r="F94" s="33"/>
      <c r="G94" s="33"/>
    </row>
    <row r="95" spans="1:7" ht="15" customHeight="1" x14ac:dyDescent="0.4">
      <c r="A95" s="33"/>
      <c r="B95" s="33"/>
      <c r="C95" s="33"/>
      <c r="D95" s="33"/>
      <c r="E95" s="33"/>
      <c r="F95" s="33"/>
      <c r="G95" s="33"/>
    </row>
    <row r="96" spans="1:7" ht="15" customHeight="1" x14ac:dyDescent="0.4">
      <c r="A96" s="33"/>
      <c r="B96" s="33"/>
      <c r="C96" s="33"/>
      <c r="D96" s="33"/>
      <c r="E96" s="33"/>
      <c r="F96" s="33"/>
      <c r="G96" s="33"/>
    </row>
    <row r="97" spans="1:7" ht="15" customHeight="1" x14ac:dyDescent="0.4">
      <c r="A97" s="33"/>
      <c r="B97" s="33"/>
      <c r="C97" s="33"/>
      <c r="D97" s="33"/>
      <c r="E97" s="33"/>
      <c r="F97" s="33"/>
      <c r="G97" s="33"/>
    </row>
    <row r="98" spans="1:7" ht="15" customHeight="1" x14ac:dyDescent="0.4">
      <c r="A98" s="33"/>
      <c r="B98" s="33"/>
      <c r="C98" s="33"/>
      <c r="D98" s="33"/>
      <c r="E98" s="33"/>
      <c r="F98" s="33"/>
      <c r="G98" s="33"/>
    </row>
    <row r="99" spans="1:7" ht="15" customHeight="1" x14ac:dyDescent="0.4">
      <c r="A99" s="33"/>
      <c r="B99" s="33"/>
      <c r="C99" s="33"/>
      <c r="D99" s="33"/>
      <c r="E99" s="33"/>
      <c r="F99" s="33"/>
      <c r="G99" s="33"/>
    </row>
    <row r="100" spans="1:7" ht="15" customHeight="1" x14ac:dyDescent="0.4">
      <c r="A100" s="33"/>
      <c r="B100" s="33"/>
      <c r="C100" s="33"/>
      <c r="D100" s="33"/>
      <c r="E100" s="33"/>
      <c r="F100" s="33"/>
      <c r="G100" s="33"/>
    </row>
    <row r="101" spans="1:7" ht="15" customHeight="1" x14ac:dyDescent="0.4">
      <c r="A101" s="33"/>
      <c r="B101" s="33"/>
      <c r="C101" s="33"/>
      <c r="D101" s="33"/>
      <c r="E101" s="33"/>
      <c r="F101" s="33"/>
      <c r="G101" s="33"/>
    </row>
    <row r="102" spans="1:7" ht="15" customHeight="1" x14ac:dyDescent="0.4">
      <c r="A102" s="33"/>
      <c r="B102" s="33"/>
      <c r="C102" s="33"/>
      <c r="D102" s="33"/>
      <c r="E102" s="33"/>
      <c r="F102" s="33"/>
      <c r="G102" s="33"/>
    </row>
    <row r="103" spans="1:7" ht="15" customHeight="1" x14ac:dyDescent="0.4">
      <c r="A103" s="33"/>
      <c r="B103" s="33"/>
      <c r="C103" s="33"/>
      <c r="D103" s="33"/>
      <c r="E103" s="33"/>
      <c r="F103" s="33"/>
      <c r="G103" s="33"/>
    </row>
    <row r="104" spans="1:7" ht="15" customHeight="1" x14ac:dyDescent="0.4">
      <c r="A104" s="33"/>
      <c r="B104" s="33"/>
      <c r="C104" s="33"/>
      <c r="D104" s="33"/>
      <c r="E104" s="33"/>
      <c r="F104" s="33"/>
      <c r="G104" s="33"/>
    </row>
    <row r="105" spans="1:7" ht="15" customHeight="1" x14ac:dyDescent="0.4">
      <c r="A105" s="33"/>
      <c r="B105" s="33"/>
      <c r="C105" s="33"/>
      <c r="D105" s="33"/>
      <c r="E105" s="33"/>
      <c r="F105" s="33"/>
      <c r="G105" s="33"/>
    </row>
    <row r="106" spans="1:7" ht="15" customHeight="1" x14ac:dyDescent="0.4">
      <c r="A106" s="33"/>
      <c r="B106" s="33"/>
      <c r="C106" s="33"/>
      <c r="D106" s="33"/>
      <c r="E106" s="33"/>
      <c r="F106" s="33"/>
      <c r="G106" s="33"/>
    </row>
    <row r="107" spans="1:7" ht="15" customHeight="1" x14ac:dyDescent="0.4">
      <c r="A107" s="33"/>
      <c r="B107" s="33"/>
      <c r="C107" s="33"/>
      <c r="D107" s="33"/>
      <c r="E107" s="33"/>
      <c r="F107" s="33"/>
      <c r="G107" s="33"/>
    </row>
    <row r="108" spans="1:7" ht="15" customHeight="1" x14ac:dyDescent="0.4">
      <c r="A108" s="33"/>
      <c r="B108" s="33"/>
      <c r="C108" s="33"/>
      <c r="D108" s="33"/>
      <c r="E108" s="33"/>
      <c r="F108" s="33"/>
      <c r="G108" s="33"/>
    </row>
    <row r="109" spans="1:7" ht="15" customHeight="1" x14ac:dyDescent="0.4">
      <c r="A109" s="33"/>
      <c r="B109" s="33"/>
      <c r="C109" s="33"/>
      <c r="D109" s="33"/>
      <c r="E109" s="33"/>
      <c r="F109" s="33"/>
      <c r="G109" s="33"/>
    </row>
    <row r="110" spans="1:7" ht="15" customHeight="1" x14ac:dyDescent="0.4">
      <c r="A110" s="33"/>
      <c r="B110" s="33"/>
      <c r="C110" s="33"/>
      <c r="D110" s="33"/>
      <c r="E110" s="33"/>
      <c r="F110" s="33"/>
      <c r="G110" s="33"/>
    </row>
    <row r="111" spans="1:7" ht="15" customHeight="1" x14ac:dyDescent="0.4">
      <c r="A111" s="33"/>
      <c r="B111" s="33"/>
      <c r="C111" s="33"/>
      <c r="D111" s="33"/>
      <c r="E111" s="33"/>
      <c r="F111" s="33"/>
      <c r="G111" s="33"/>
    </row>
    <row r="112" spans="1:7" ht="15" customHeight="1" x14ac:dyDescent="0.4">
      <c r="A112" s="33"/>
      <c r="B112" s="33"/>
      <c r="C112" s="33"/>
      <c r="D112" s="33"/>
      <c r="E112" s="33"/>
      <c r="F112" s="33"/>
      <c r="G112" s="33"/>
    </row>
    <row r="113" spans="1:7" ht="15" customHeight="1" x14ac:dyDescent="0.4">
      <c r="A113" s="33"/>
      <c r="B113" s="33"/>
      <c r="C113" s="33"/>
      <c r="D113" s="33"/>
      <c r="E113" s="33"/>
      <c r="F113" s="33"/>
      <c r="G113" s="33"/>
    </row>
    <row r="114" spans="1:7" ht="15" customHeight="1" x14ac:dyDescent="0.4">
      <c r="A114" s="33"/>
      <c r="B114" s="33"/>
      <c r="C114" s="33"/>
      <c r="D114" s="33"/>
      <c r="E114" s="33"/>
      <c r="F114" s="33"/>
      <c r="G114" s="33"/>
    </row>
    <row r="115" spans="1:7" ht="15" customHeight="1" x14ac:dyDescent="0.4">
      <c r="A115" s="33"/>
      <c r="B115" s="33"/>
      <c r="C115" s="33"/>
      <c r="D115" s="33"/>
      <c r="E115" s="33"/>
      <c r="F115" s="33"/>
      <c r="G115" s="33"/>
    </row>
    <row r="116" spans="1:7" ht="15" customHeight="1" x14ac:dyDescent="0.4">
      <c r="A116" s="33"/>
      <c r="B116" s="33"/>
      <c r="C116" s="33"/>
      <c r="D116" s="33"/>
      <c r="E116" s="33"/>
      <c r="F116" s="33"/>
      <c r="G116" s="33"/>
    </row>
    <row r="117" spans="1:7" ht="15" customHeight="1" x14ac:dyDescent="0.4">
      <c r="A117" s="33"/>
      <c r="B117" s="33"/>
      <c r="C117" s="33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Patent Policy-AntiTrust</vt:lpstr>
      <vt:lpstr>Registration</vt:lpstr>
      <vt:lpstr>SASB Dates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2023-03-13T12:38:26Z</dcterms:modified>
  <cp:category/>
</cp:coreProperties>
</file>