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ink/ink1.xml" ContentType="application/inkml+xml"/>
  <Override PartName="/xl/ink/ink2.xml" ContentType="application/inkml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3 802.15 Mtgs\230312 March Hybrid Plenary\802.15\"/>
    </mc:Choice>
  </mc:AlternateContent>
  <xr:revisionPtr revIDLastSave="0" documentId="13_ncr:1_{DF0881CE-97C9-4BBF-8D7F-95068551AE67}" xr6:coauthVersionLast="47" xr6:coauthVersionMax="47" xr10:uidLastSave="{00000000-0000-0000-0000-000000000000}"/>
  <bookViews>
    <workbookView xWindow="3708" yWindow="132" windowWidth="19224" windowHeight="11268" tabRatio="844" firstSheet="2" activeTab="8" xr2:uid="{00000000-000D-0000-FFFF-FFFF00000000}"/>
  </bookViews>
  <sheets>
    <sheet name="Patent Policy-AntiTrust" sheetId="401" r:id="rId1"/>
    <sheet name="Registration" sheetId="418" r:id="rId2"/>
    <sheet name="SASB Dates" sheetId="425" r:id="rId3"/>
    <sheet name="CAC Opening" sheetId="414" r:id="rId4"/>
    <sheet name="WG Opening" sheetId="419" r:id="rId5"/>
    <sheet name="CAC Mid-Week" sheetId="423" r:id="rId6"/>
    <sheet name="WG Mid-Week" sheetId="422" r:id="rId7"/>
    <sheet name="WG Closing" sheetId="421" r:id="rId8"/>
    <sheet name="SubGroup mtgs" sheetId="424" r:id="rId9"/>
    <sheet name="SubGroup Agendas" sheetId="413" r:id="rId10"/>
    <sheet name="Squirrel" sheetId="408" r:id="rId11"/>
  </sheets>
  <definedNames>
    <definedName name="all">#REF!</definedName>
    <definedName name="circular">#REF!</definedName>
    <definedName name="hour">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4" i="421" l="1"/>
  <c r="D14" i="422"/>
  <c r="D25" i="419"/>
  <c r="F7" i="421" l="1"/>
  <c r="F8" i="421" s="1"/>
  <c r="F9" i="421" s="1"/>
  <c r="F10" i="421" s="1"/>
  <c r="F11" i="421" s="1"/>
  <c r="F12" i="421" s="1"/>
  <c r="F13" i="421" s="1"/>
  <c r="F14" i="421" s="1"/>
  <c r="F15" i="421" s="1"/>
  <c r="F16" i="421" s="1"/>
  <c r="F17" i="421" s="1"/>
  <c r="F18" i="421" s="1"/>
  <c r="F19" i="421" s="1"/>
  <c r="F20" i="421" s="1"/>
  <c r="F21" i="421" s="1"/>
  <c r="F22" i="421" s="1"/>
  <c r="F23" i="421" s="1"/>
  <c r="F24" i="421" s="1"/>
  <c r="F25" i="421" s="1"/>
  <c r="F26" i="421" s="1"/>
  <c r="F27" i="421" s="1"/>
  <c r="F28" i="421" s="1"/>
  <c r="F29" i="421" s="1"/>
  <c r="F30" i="421" s="1"/>
  <c r="F31" i="421" s="1"/>
  <c r="F32" i="421" s="1"/>
  <c r="F33" i="421" s="1"/>
  <c r="F34" i="421" s="1"/>
  <c r="F35" i="421" s="1"/>
  <c r="F36" i="421" s="1"/>
  <c r="F37" i="421" s="1"/>
  <c r="F38" i="421" s="1"/>
  <c r="F39" i="421" s="1"/>
  <c r="F40" i="421" s="1"/>
  <c r="F41" i="421" s="1"/>
  <c r="F42" i="421" s="1"/>
  <c r="F43" i="421" s="1"/>
  <c r="F44" i="421" s="1"/>
  <c r="F45" i="421" s="1"/>
  <c r="F46" i="421" s="1"/>
  <c r="F47" i="421" s="1"/>
  <c r="F48" i="421" s="1"/>
  <c r="F49" i="421" s="1"/>
  <c r="F50" i="421" s="1"/>
  <c r="F51" i="421" s="1"/>
  <c r="F52" i="421" s="1"/>
  <c r="F53" i="421" s="1"/>
  <c r="F54" i="421" s="1"/>
  <c r="F6" i="421"/>
  <c r="F6" i="422"/>
  <c r="F7" i="422" s="1"/>
  <c r="F8" i="422" s="1"/>
  <c r="F9" i="422" s="1"/>
  <c r="F10" i="422" s="1"/>
  <c r="F11" i="422" s="1"/>
  <c r="F12" i="422" s="1"/>
  <c r="F13" i="422" s="1"/>
  <c r="F14" i="422" s="1"/>
  <c r="F15" i="422" s="1"/>
  <c r="F16" i="422" s="1"/>
  <c r="F17" i="422" s="1"/>
  <c r="F18" i="422" s="1"/>
  <c r="F19" i="422" s="1"/>
  <c r="F20" i="422" s="1"/>
  <c r="F21" i="422" s="1"/>
  <c r="F22" i="422" s="1"/>
  <c r="F23" i="422" s="1"/>
  <c r="F24" i="422" s="1"/>
  <c r="F25" i="422" s="1"/>
  <c r="F26" i="422" s="1"/>
  <c r="F27" i="422" s="1"/>
  <c r="F28" i="422" s="1"/>
  <c r="F29" i="422" s="1"/>
  <c r="F30" i="422" s="1"/>
  <c r="F31" i="422" s="1"/>
  <c r="F32" i="422" s="1"/>
  <c r="F33" i="422" s="1"/>
  <c r="F34" i="422" s="1"/>
  <c r="F35" i="422" s="1"/>
  <c r="F36" i="422" s="1"/>
  <c r="F37" i="422" s="1"/>
  <c r="F38" i="422" s="1"/>
  <c r="F39" i="422" s="1"/>
  <c r="F40" i="422" s="1"/>
  <c r="F41" i="422" s="1"/>
  <c r="F42" i="422" s="1"/>
  <c r="F43" i="422" s="1"/>
  <c r="F44" i="422" s="1"/>
  <c r="F45" i="422" s="1"/>
  <c r="F46" i="422" s="1"/>
  <c r="F47" i="422" s="1"/>
  <c r="F48" i="422" s="1"/>
  <c r="F49" i="422" s="1"/>
  <c r="F50" i="422" s="1"/>
  <c r="F6" i="419"/>
  <c r="F7" i="419" s="1"/>
  <c r="F8" i="419" s="1"/>
  <c r="F9" i="419" s="1"/>
  <c r="F10" i="419" s="1"/>
  <c r="F11" i="419" s="1"/>
  <c r="F12" i="419" s="1"/>
  <c r="F13" i="419" s="1"/>
  <c r="F14" i="419" s="1"/>
  <c r="F15" i="419" s="1"/>
  <c r="F16" i="419" s="1"/>
  <c r="F17" i="419" s="1"/>
  <c r="F18" i="419" s="1"/>
  <c r="F19" i="419" s="1"/>
  <c r="F20" i="419" s="1"/>
  <c r="F21" i="419" s="1"/>
  <c r="F22" i="419" s="1"/>
  <c r="F23" i="419" s="1"/>
  <c r="F24" i="419" s="1"/>
  <c r="F25" i="419" s="1"/>
  <c r="F26" i="419" s="1"/>
  <c r="F27" i="419" s="1"/>
  <c r="F28" i="419" s="1"/>
  <c r="F29" i="419" s="1"/>
  <c r="F30" i="419" s="1"/>
  <c r="F31" i="419" s="1"/>
  <c r="F32" i="419" s="1"/>
  <c r="F33" i="419" s="1"/>
  <c r="F34" i="419" s="1"/>
  <c r="F35" i="419" s="1"/>
  <c r="F36" i="419" s="1"/>
  <c r="F37" i="419" s="1"/>
  <c r="F38" i="419" s="1"/>
  <c r="F39" i="419" s="1"/>
  <c r="F40" i="419" s="1"/>
  <c r="F41" i="419" s="1"/>
  <c r="F42" i="419" s="1"/>
  <c r="F43" i="419" s="1"/>
  <c r="F44" i="419" s="1"/>
  <c r="F45" i="419" s="1"/>
  <c r="F46" i="419" s="1"/>
  <c r="F47" i="419" s="1"/>
  <c r="F48" i="419" s="1"/>
  <c r="F49" i="419" s="1"/>
  <c r="F50" i="419" s="1"/>
  <c r="F51" i="419" s="1"/>
  <c r="F52" i="419" s="1"/>
  <c r="F53" i="419" s="1"/>
  <c r="F54" i="419" s="1"/>
  <c r="F55" i="419" s="1"/>
  <c r="F56" i="419" s="1"/>
  <c r="F57" i="419" s="1"/>
  <c r="F58" i="419" s="1"/>
  <c r="F59" i="419" s="1"/>
  <c r="F60" i="419" s="1"/>
  <c r="F61" i="419" s="1"/>
  <c r="F62" i="419" s="1"/>
  <c r="C23" i="421"/>
  <c r="C23" i="422"/>
  <c r="C58" i="421"/>
  <c r="C57" i="421"/>
  <c r="C56" i="421"/>
  <c r="C52" i="422"/>
  <c r="C54" i="422"/>
  <c r="C53" i="422"/>
  <c r="D51" i="421"/>
  <c r="D49" i="421"/>
  <c r="C51" i="421"/>
  <c r="C49" i="421"/>
  <c r="B51" i="421"/>
  <c r="B49" i="421"/>
  <c r="D47" i="422"/>
  <c r="C47" i="422"/>
  <c r="B47" i="422"/>
  <c r="D45" i="422"/>
  <c r="C45" i="422"/>
  <c r="B45" i="422"/>
  <c r="B43" i="421"/>
  <c r="B42" i="421"/>
  <c r="B41" i="421"/>
  <c r="B40" i="421"/>
  <c r="B39" i="421"/>
  <c r="B38" i="421"/>
  <c r="B37" i="421"/>
  <c r="B36" i="421"/>
  <c r="B35" i="421"/>
  <c r="B34" i="421"/>
  <c r="B33" i="421"/>
  <c r="B32" i="421"/>
  <c r="B31" i="421"/>
  <c r="B30" i="421"/>
  <c r="B29" i="421"/>
  <c r="B29" i="422"/>
  <c r="B43" i="422"/>
  <c r="B42" i="422"/>
  <c r="B41" i="422"/>
  <c r="B40" i="422"/>
  <c r="B39" i="422"/>
  <c r="B38" i="422"/>
  <c r="B37" i="422"/>
  <c r="B36" i="422"/>
  <c r="B35" i="422"/>
  <c r="B34" i="422"/>
  <c r="B33" i="422"/>
  <c r="B32" i="422"/>
  <c r="B31" i="422"/>
  <c r="B30" i="422"/>
  <c r="C8" i="422"/>
  <c r="C31" i="423"/>
  <c r="B31" i="423"/>
  <c r="C30" i="423"/>
  <c r="B30" i="423"/>
  <c r="C29" i="423"/>
  <c r="B29" i="423"/>
  <c r="C28" i="423"/>
  <c r="B28" i="423"/>
  <c r="C27" i="423"/>
  <c r="B27" i="423"/>
  <c r="C26" i="423"/>
  <c r="B26" i="423"/>
  <c r="C25" i="423"/>
  <c r="B25" i="423"/>
  <c r="C24" i="423"/>
  <c r="B24" i="423"/>
  <c r="C23" i="423"/>
  <c r="B23" i="423"/>
  <c r="C22" i="423"/>
  <c r="B22" i="423"/>
  <c r="C21" i="423"/>
  <c r="B21" i="423"/>
  <c r="C20" i="423"/>
  <c r="B20" i="423"/>
  <c r="C19" i="423"/>
  <c r="B19" i="423"/>
  <c r="C18" i="423"/>
  <c r="B18" i="423"/>
  <c r="C17" i="423"/>
  <c r="B17" i="423"/>
  <c r="C16" i="423"/>
  <c r="B16" i="423"/>
  <c r="C15" i="423"/>
  <c r="B15" i="423"/>
  <c r="C14" i="423"/>
  <c r="B14" i="423"/>
  <c r="C13" i="423"/>
  <c r="B13" i="423"/>
  <c r="C12" i="423"/>
  <c r="B12" i="423"/>
  <c r="C11" i="423"/>
  <c r="B11" i="423"/>
  <c r="C10" i="423"/>
  <c r="B10" i="423"/>
  <c r="D8" i="423"/>
  <c r="C9" i="423"/>
  <c r="C8" i="423"/>
  <c r="B8" i="423"/>
  <c r="A8" i="423"/>
  <c r="C7" i="423"/>
  <c r="B7" i="423"/>
  <c r="A7" i="423"/>
  <c r="C6" i="423"/>
  <c r="B6" i="423"/>
  <c r="A6" i="423"/>
  <c r="C5" i="423"/>
  <c r="B5" i="423"/>
  <c r="A5" i="423"/>
  <c r="C4" i="423"/>
  <c r="B4" i="423"/>
  <c r="A4" i="423"/>
  <c r="C25" i="419"/>
  <c r="D55" i="419"/>
  <c r="D43" i="422" s="1"/>
  <c r="D54" i="419"/>
  <c r="D42" i="422" s="1"/>
  <c r="D53" i="419"/>
  <c r="D41" i="422" s="1"/>
  <c r="D52" i="419"/>
  <c r="D40" i="422" s="1"/>
  <c r="D51" i="419"/>
  <c r="D50" i="419"/>
  <c r="D38" i="422" s="1"/>
  <c r="D49" i="419"/>
  <c r="D37" i="422" s="1"/>
  <c r="D48" i="419"/>
  <c r="D36" i="422" s="1"/>
  <c r="D47" i="419"/>
  <c r="D35" i="422" s="1"/>
  <c r="D46" i="419"/>
  <c r="D34" i="422" s="1"/>
  <c r="D45" i="419"/>
  <c r="D33" i="422" s="1"/>
  <c r="D44" i="419"/>
  <c r="D32" i="422" s="1"/>
  <c r="D43" i="419"/>
  <c r="D31" i="422" s="1"/>
  <c r="D42" i="419"/>
  <c r="D30" i="422" s="1"/>
  <c r="D41" i="419"/>
  <c r="D29" i="422" s="1"/>
  <c r="C55" i="419"/>
  <c r="C43" i="422" s="1"/>
  <c r="C54" i="419"/>
  <c r="C42" i="422" s="1"/>
  <c r="C53" i="419"/>
  <c r="C41" i="422" s="1"/>
  <c r="C52" i="419"/>
  <c r="C40" i="422" s="1"/>
  <c r="C51" i="419"/>
  <c r="C39" i="422" s="1"/>
  <c r="C50" i="419"/>
  <c r="C38" i="422" s="1"/>
  <c r="C49" i="419"/>
  <c r="C37" i="422" s="1"/>
  <c r="C48" i="419"/>
  <c r="C36" i="422" s="1"/>
  <c r="C47" i="419"/>
  <c r="C35" i="422" s="1"/>
  <c r="C46" i="419"/>
  <c r="C34" i="422" s="1"/>
  <c r="C45" i="419"/>
  <c r="C33" i="422" s="1"/>
  <c r="C44" i="419"/>
  <c r="C32" i="422" s="1"/>
  <c r="C43" i="419"/>
  <c r="C31" i="422" s="1"/>
  <c r="C42" i="419"/>
  <c r="C30" i="422" s="1"/>
  <c r="C41" i="419"/>
  <c r="C29" i="422" s="1"/>
  <c r="D39" i="422" l="1"/>
  <c r="A1" i="425"/>
  <c r="F4" i="419"/>
  <c r="C17" i="414"/>
  <c r="C16" i="414"/>
  <c r="C13" i="414"/>
  <c r="C12" i="414"/>
  <c r="A10" i="424"/>
  <c r="C10" i="424" s="1"/>
  <c r="D9" i="424"/>
  <c r="C9" i="424"/>
  <c r="B9" i="424"/>
  <c r="F7" i="424"/>
  <c r="H7" i="424" s="1"/>
  <c r="L7" i="424" s="1"/>
  <c r="P7" i="424" s="1"/>
  <c r="T7" i="424" s="1"/>
  <c r="X7" i="424" s="1"/>
  <c r="AA7" i="424" s="1"/>
  <c r="D10" i="424" l="1"/>
  <c r="A11" i="424"/>
  <c r="B10" i="424"/>
  <c r="C14" i="421"/>
  <c r="C14" i="422"/>
  <c r="A12" i="424" l="1"/>
  <c r="D11" i="424"/>
  <c r="C11" i="424"/>
  <c r="B11" i="424"/>
  <c r="F4" i="421"/>
  <c r="D12" i="424" l="1"/>
  <c r="B12" i="424"/>
  <c r="A13" i="424"/>
  <c r="C12" i="424"/>
  <c r="C15" i="414"/>
  <c r="C14" i="414"/>
  <c r="C10" i="414"/>
  <c r="C11" i="414"/>
  <c r="A2" i="419"/>
  <c r="A2" i="422"/>
  <c r="D13" i="424" l="1"/>
  <c r="C13" i="424"/>
  <c r="B13" i="424"/>
  <c r="A14" i="424"/>
  <c r="A2" i="421"/>
  <c r="D2" i="423"/>
  <c r="C14" i="424" l="1"/>
  <c r="B14" i="424"/>
  <c r="A15" i="424"/>
  <c r="D14" i="424"/>
  <c r="D28" i="421"/>
  <c r="D29" i="421"/>
  <c r="D30" i="421"/>
  <c r="D31" i="421"/>
  <c r="D32" i="421"/>
  <c r="D33" i="421"/>
  <c r="D34" i="421"/>
  <c r="D35" i="421"/>
  <c r="D36" i="421"/>
  <c r="D37" i="421"/>
  <c r="D38" i="421"/>
  <c r="D39" i="421"/>
  <c r="D40" i="421"/>
  <c r="D41" i="421"/>
  <c r="D42" i="421"/>
  <c r="D43" i="421"/>
  <c r="C13" i="422"/>
  <c r="D5" i="421"/>
  <c r="A16" i="424" l="1"/>
  <c r="D15" i="424"/>
  <c r="C15" i="424"/>
  <c r="B15" i="424"/>
  <c r="D53" i="421"/>
  <c r="C13" i="421"/>
  <c r="C43" i="421"/>
  <c r="C42" i="421"/>
  <c r="C41" i="421"/>
  <c r="C40" i="421"/>
  <c r="C39" i="421"/>
  <c r="C38" i="421"/>
  <c r="C37" i="421"/>
  <c r="C36" i="421"/>
  <c r="C35" i="421"/>
  <c r="C34" i="421"/>
  <c r="C33" i="421"/>
  <c r="C32" i="421"/>
  <c r="C31" i="421"/>
  <c r="C30" i="421"/>
  <c r="C29" i="421"/>
  <c r="D16" i="424" l="1"/>
  <c r="B16" i="424"/>
  <c r="A17" i="424"/>
  <c r="C16" i="424"/>
  <c r="D23" i="421"/>
  <c r="D22" i="421"/>
  <c r="D21" i="421"/>
  <c r="D20" i="421"/>
  <c r="D19" i="421"/>
  <c r="D18" i="421"/>
  <c r="D17" i="421"/>
  <c r="C4" i="421"/>
  <c r="D28" i="422"/>
  <c r="C16" i="422"/>
  <c r="C16" i="421" s="1"/>
  <c r="D11" i="421"/>
  <c r="D10" i="421"/>
  <c r="D9" i="421"/>
  <c r="D8" i="421"/>
  <c r="D7" i="421"/>
  <c r="D6" i="421"/>
  <c r="D4" i="421"/>
  <c r="C11" i="421"/>
  <c r="C10" i="421"/>
  <c r="C9" i="421"/>
  <c r="C8" i="421"/>
  <c r="C7" i="421"/>
  <c r="C6" i="421"/>
  <c r="C5" i="421"/>
  <c r="D49" i="422"/>
  <c r="C49" i="422"/>
  <c r="D23" i="422"/>
  <c r="D22" i="422"/>
  <c r="D11" i="422"/>
  <c r="D10" i="422"/>
  <c r="D9" i="422"/>
  <c r="D8" i="422"/>
  <c r="D7" i="422"/>
  <c r="D6" i="422"/>
  <c r="D5" i="422"/>
  <c r="D4" i="422"/>
  <c r="D21" i="422"/>
  <c r="D20" i="422"/>
  <c r="D19" i="422"/>
  <c r="D18" i="422"/>
  <c r="D17" i="422"/>
  <c r="C22" i="422"/>
  <c r="C22" i="421" s="1"/>
  <c r="C11" i="422"/>
  <c r="C10" i="422"/>
  <c r="C9" i="422"/>
  <c r="C7" i="422"/>
  <c r="C6" i="422"/>
  <c r="C5" i="422"/>
  <c r="C4" i="422"/>
  <c r="C21" i="422"/>
  <c r="C21" i="421" s="1"/>
  <c r="C20" i="422"/>
  <c r="C20" i="421" s="1"/>
  <c r="C19" i="422"/>
  <c r="C19" i="421" s="1"/>
  <c r="C18" i="422"/>
  <c r="C18" i="421" s="1"/>
  <c r="C17" i="422"/>
  <c r="C17" i="421" s="1"/>
  <c r="C17" i="424" l="1"/>
  <c r="D17" i="424"/>
  <c r="B17" i="424"/>
  <c r="A18" i="424"/>
  <c r="A1" i="419"/>
  <c r="C18" i="424" l="1"/>
  <c r="B18" i="424"/>
  <c r="A19" i="424"/>
  <c r="D18" i="424"/>
  <c r="A1" i="413"/>
  <c r="A1" i="421"/>
  <c r="A1" i="422"/>
  <c r="A1" i="423"/>
  <c r="A1" i="414"/>
  <c r="F4" i="422"/>
  <c r="F5" i="422" s="1"/>
  <c r="F5" i="421"/>
  <c r="A20" i="424" l="1"/>
  <c r="D19" i="424"/>
  <c r="C19" i="424"/>
  <c r="B19" i="424"/>
  <c r="D20" i="424" l="1"/>
  <c r="B20" i="424"/>
  <c r="A21" i="424"/>
  <c r="C20" i="424"/>
  <c r="D21" i="424" l="1"/>
  <c r="B21" i="424"/>
  <c r="A22" i="424"/>
  <c r="C21" i="424"/>
  <c r="D22" i="424" l="1"/>
  <c r="C22" i="424"/>
  <c r="B22" i="424"/>
  <c r="A23" i="424"/>
  <c r="A24" i="424" l="1"/>
  <c r="D23" i="424"/>
  <c r="C23" i="424"/>
  <c r="B23" i="424"/>
  <c r="D24" i="424" l="1"/>
  <c r="B24" i="424"/>
  <c r="A25" i="424"/>
  <c r="C24" i="424"/>
  <c r="B25" i="424" l="1"/>
  <c r="A26" i="424"/>
  <c r="D25" i="424"/>
  <c r="C25" i="424"/>
  <c r="B26" i="424" l="1"/>
  <c r="A27" i="424"/>
  <c r="D26" i="424"/>
  <c r="C26" i="424"/>
  <c r="A28" i="424" l="1"/>
  <c r="D27" i="424"/>
  <c r="C27" i="424"/>
  <c r="B27" i="424"/>
  <c r="D28" i="424" l="1"/>
  <c r="C28" i="424"/>
  <c r="B28" i="424"/>
  <c r="A29" i="424"/>
  <c r="B29" i="424" l="1"/>
  <c r="A30" i="424"/>
  <c r="D29" i="424"/>
  <c r="C29" i="424"/>
  <c r="D30" i="424" l="1"/>
  <c r="B30" i="424"/>
  <c r="A31" i="424"/>
  <c r="C30" i="424"/>
  <c r="A32" i="424" l="1"/>
  <c r="D31" i="424"/>
  <c r="C31" i="424"/>
  <c r="B31" i="424"/>
  <c r="D32" i="424" l="1"/>
  <c r="B32" i="424"/>
  <c r="A33" i="424"/>
  <c r="C32" i="424"/>
  <c r="B33" i="424" l="1"/>
  <c r="A34" i="424"/>
  <c r="D33" i="424"/>
  <c r="C33" i="424"/>
  <c r="D34" i="424" l="1"/>
  <c r="B34" i="424"/>
  <c r="A35" i="424"/>
  <c r="C34" i="424"/>
  <c r="B35" i="424" l="1"/>
  <c r="A36" i="424"/>
  <c r="D35" i="424"/>
  <c r="C35" i="424"/>
  <c r="D36" i="424" l="1"/>
  <c r="C36" i="424"/>
  <c r="B36" i="424"/>
  <c r="A37" i="424"/>
  <c r="A38" i="424" l="1"/>
  <c r="D37" i="424"/>
  <c r="C37" i="424"/>
  <c r="B37" i="424"/>
  <c r="D38" i="424" l="1"/>
  <c r="B38" i="424"/>
  <c r="A39" i="424"/>
  <c r="C38" i="424"/>
  <c r="A40" i="424" l="1"/>
  <c r="D39" i="424"/>
  <c r="C39" i="424"/>
  <c r="B39" i="424"/>
  <c r="D40" i="424" l="1"/>
  <c r="C40" i="424"/>
  <c r="B40" i="424"/>
  <c r="F5" i="4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 Powell2</author>
  </authors>
  <commentList>
    <comment ref="F27" authorId="0" shapeId="0" xr:uid="{572CE8A3-84ED-4D74-8B51-A0CC7FA3BE07}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https://ieeesa.webex.com/ieeesa/j.php?MTID=m847de111f214f14141a8e68d6334769b
Meeting number (access code): 2338 858 8875
Meeting password: wireless</t>
        </r>
      </text>
    </comment>
    <comment ref="H31" authorId="0" shapeId="0" xr:uid="{21DDE8B4-3A4C-4405-A4B0-49A7B1DCF29C}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https://ieeesa.webex.com/ieeesa/j.php?MTID=mfd775d5a4dadce8d92e7cf3dc5d09ccb
Meeting number (access code): 2336 010 3103
Meeting password: Tutorial</t>
        </r>
      </text>
    </comment>
    <comment ref="L32" authorId="0" shapeId="0" xr:uid="{2EABB238-44AD-48EF-BD0F-5F018CA5CEA1}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https://ieeesa.webex.com/ieeesa/j.php?MTID=m07d788655d61abda332eed3bee048de0
Meeting number (access code): 2331 718 4096
Meeting password: Atlanta</t>
        </r>
      </text>
    </comment>
    <comment ref="H34" authorId="0" shapeId="0" xr:uid="{FCCEE046-71E0-4C44-B3C4-2ADFEFDE1C67}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https://ieeesa.webex.com/ieeesa/j.php?MTID=m9621838b6b8377a4b03867e2fd891ba4
Meeting number (access code): 2331 308 2652
Meeting password: Tutorial</t>
        </r>
      </text>
    </comment>
  </commentList>
</comments>
</file>

<file path=xl/sharedStrings.xml><?xml version="1.0" encoding="utf-8"?>
<sst xmlns="http://schemas.openxmlformats.org/spreadsheetml/2006/main" count="634" uniqueCount="299">
  <si>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</si>
  <si>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</si>
  <si>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</si>
  <si>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</si>
  <si>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</si>
  <si>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</si>
  <si>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</si>
  <si>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</si>
  <si>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</si>
  <si>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</si>
  <si>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</si>
  <si>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</si>
  <si>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</si>
  <si>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</si>
  <si>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</si>
  <si>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</si>
  <si>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</si>
  <si>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</si>
  <si>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</si>
  <si>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</si>
  <si>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</si>
  <si>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</si>
  <si>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</si>
  <si>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</si>
  <si>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</si>
  <si>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</si>
  <si>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RECESS FOR SUBGROUP MEETINGS</t>
  </si>
  <si>
    <t>1.1a</t>
  </si>
  <si>
    <t>1.1b</t>
  </si>
  <si>
    <t>1.1c</t>
  </si>
  <si>
    <t>CALL TO SEE IF THERE ARE ANY NEW PARTICIPANTS</t>
  </si>
  <si>
    <t>ANNOUNCEMENTS (Don’t forget to announce your name and affiliation before you speak)</t>
  </si>
  <si>
    <t>4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</si>
  <si>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</si>
  <si>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</si>
  <si>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</si>
  <si>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</si>
  <si>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</si>
  <si>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</si>
  <si>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</si>
  <si>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</si>
  <si>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</si>
  <si>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</si>
  <si>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</si>
  <si>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</si>
  <si>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</si>
  <si>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</si>
  <si>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Powell</t>
  </si>
  <si>
    <t xml:space="preserve">LIAISON REPORT: 802.18 </t>
  </si>
  <si>
    <t xml:space="preserve">LIAISON REPORT: 802.19 </t>
  </si>
  <si>
    <t xml:space="preserve">LIAISON REPORT: 802.11 </t>
  </si>
  <si>
    <t>UTC</t>
  </si>
  <si>
    <t>Beecher</t>
  </si>
  <si>
    <t xml:space="preserve">AoB: </t>
  </si>
  <si>
    <t>LIAISON REPORT: 802.24</t>
  </si>
  <si>
    <t>TG4ab</t>
  </si>
  <si>
    <t>1.1d</t>
  </si>
  <si>
    <t>TG7a OCC</t>
  </si>
  <si>
    <t>Registration for this Session</t>
  </si>
  <si>
    <t>Still need permanent chairs for TG14, TG15</t>
  </si>
  <si>
    <t>https://grouper.ieee.org/groups/802/15/pub/Meeting_Plan.html</t>
  </si>
  <si>
    <t>1</t>
  </si>
  <si>
    <t>4.15</t>
  </si>
  <si>
    <t>4.17</t>
  </si>
  <si>
    <t>5</t>
  </si>
  <si>
    <t>3.1</t>
  </si>
  <si>
    <t>3.2</t>
  </si>
  <si>
    <t>7</t>
  </si>
  <si>
    <t>Item #</t>
  </si>
  <si>
    <t>802.1/802.15 Joint Mtg. topics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</si>
  <si>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</si>
  <si>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</si>
  <si>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</si>
  <si>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</si>
  <si>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</si>
  <si>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</si>
  <si>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</si>
  <si>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</si>
  <si>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</si>
  <si>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</si>
  <si>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</si>
  <si>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</si>
  <si>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</si>
  <si>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</si>
  <si>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</si>
  <si>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</si>
  <si>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</si>
  <si>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</si>
  <si>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</si>
  <si>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</si>
  <si>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</si>
  <si>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</si>
  <si>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</si>
  <si>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</si>
  <si>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</si>
  <si>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</si>
  <si>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</si>
  <si>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</si>
  <si>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</si>
  <si>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</si>
  <si>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</si>
  <si>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</si>
  <si>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</si>
  <si>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</si>
  <si>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</si>
  <si>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</si>
  <si>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</si>
  <si>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</si>
  <si>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</si>
  <si>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</si>
  <si>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</si>
  <si>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</si>
  <si>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</si>
  <si>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</si>
  <si>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</si>
  <si>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</si>
  <si>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</si>
  <si>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</si>
  <si>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</si>
  <si>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</si>
  <si>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</si>
  <si>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</si>
  <si>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</si>
  <si>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</si>
  <si>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</si>
  <si>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</si>
  <si>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</si>
  <si>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</si>
  <si>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</si>
  <si>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</si>
  <si>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</si>
  <si>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</si>
  <si>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</si>
  <si>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</si>
  <si>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</si>
  <si>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</si>
  <si>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</si>
  <si>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</si>
  <si>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</si>
  <si>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</si>
  <si>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</si>
  <si>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</si>
  <si>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</si>
  <si>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</si>
  <si>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</si>
  <si>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</si>
  <si>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</si>
  <si>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</si>
  <si>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</si>
  <si>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BR</t>
  </si>
  <si>
    <t>2.1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</si>
  <si>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</si>
  <si>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</si>
  <si>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</si>
  <si>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</si>
  <si>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</si>
  <si>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</si>
  <si>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All motions for WG closing are due to Chair (Clint Powell), and Vice-Chair (Phil Beecher) immediately after the close of your last mtg.</t>
  </si>
  <si>
    <t>See 802.15 WG &amp; CAC Mins for the mtg.</t>
  </si>
  <si>
    <t>1.1f</t>
  </si>
  <si>
    <t>2.6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</si>
  <si>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</si>
  <si>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</si>
  <si>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</si>
  <si>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</si>
  <si>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</si>
  <si>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</si>
  <si>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Reminder to still show opening slides and ask patent claim question</t>
  </si>
  <si>
    <t>Closing motions
EC Agenda items
PAR extension needed
Any issues</t>
  </si>
  <si>
    <t>FUTURE MTGS AND POLLS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</si>
  <si>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</si>
  <si>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</si>
  <si>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</si>
  <si>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</si>
  <si>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</si>
  <si>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</si>
  <si>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</si>
  <si>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</si>
  <si>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>???</t>
  </si>
  <si>
    <t>Virtual Rm 1</t>
  </si>
  <si>
    <t>TG4me</t>
  </si>
  <si>
    <t>Stuebing</t>
  </si>
  <si>
    <t>Attendance requirements for Mtg.</t>
  </si>
  <si>
    <t>Subgroup Status and Objectives for Mtg.</t>
  </si>
  <si>
    <t>Mtg. Update</t>
  </si>
  <si>
    <t>Mixed-Mode Meeting Ground Rules &amp; 75% Criteria</t>
  </si>
  <si>
    <t>SUB-GROUPS AND COMMITTEES OPENING VERBAL REPORTS</t>
  </si>
  <si>
    <t>SUB-GROUPS AND COMMITTEES MID-WEEK VERBAL UPDATES (UNLESS CLOSING REPORT)</t>
  </si>
  <si>
    <t>SUB-GROUPS AND COMMITTEES CLOSING REPORTS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</si>
  <si>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</si>
  <si>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Plans for March Mtg.</t>
  </si>
  <si>
    <t>Virtual Rm 2</t>
  </si>
  <si>
    <t>Virtual Rm 3</t>
  </si>
  <si>
    <t>Virtual Rm 4</t>
  </si>
  <si>
    <t>TG3mb
HDR</t>
  </si>
  <si>
    <t>SC
IETF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</si>
  <si>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</si>
  <si>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</si>
  <si>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</si>
  <si>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</si>
  <si>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</si>
  <si>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Task Group-15.3 Optical Wireless Communications</t>
  </si>
  <si>
    <t>UWB-AHN (in hibernation)</t>
  </si>
  <si>
    <t>NB-AHN (in hibernation)</t>
  </si>
  <si>
    <t>ROOM 2</t>
  </si>
  <si>
    <t>ROOM 3</t>
  </si>
  <si>
    <t>ROOM 4</t>
  </si>
  <si>
    <t>DirectVoteLive (DVL) for Closing Plenary [rem: highly recomm. to use one email for all 802 items]</t>
  </si>
  <si>
    <t>TG 4ab UWB-NG Amendment</t>
  </si>
  <si>
    <t>TG 4me Revision to 2020</t>
  </si>
  <si>
    <t>TG 6ma BAN/VAN Revision</t>
  </si>
  <si>
    <t>TG 7a OCC Amendment</t>
  </si>
  <si>
    <t>TG 13 MG-OWC New Standard</t>
  </si>
  <si>
    <t>TG 14 UWB-AHN New Standard - IN HIBERNATION</t>
  </si>
  <si>
    <t>TG 15 NB-AHN New Standard - IN HIBERNATION</t>
  </si>
  <si>
    <t>TG 16t Lic-NB Amendment</t>
  </si>
  <si>
    <t>Joint 802.1/802.15 Mtg.</t>
  </si>
  <si>
    <t>SC M/RULES</t>
  </si>
  <si>
    <t>4.18</t>
  </si>
  <si>
    <t>4.19</t>
  </si>
  <si>
    <t>4.20</t>
  </si>
  <si>
    <t xml:space="preserve">Agenda for WG15 AC Mtg. - </t>
  </si>
  <si>
    <t>WNG
(Virtual Rm 1)</t>
  </si>
  <si>
    <t>802.15
AC MEETING
(Virtual Rm 1)</t>
  </si>
  <si>
    <t>802.15 AC Meeting
(Virtual Rm 1)</t>
  </si>
  <si>
    <t>TG3mb</t>
  </si>
  <si>
    <t>Recess</t>
  </si>
  <si>
    <t>PST</t>
  </si>
  <si>
    <t>EST</t>
  </si>
  <si>
    <t>3.2a</t>
  </si>
  <si>
    <t>3.2b</t>
  </si>
  <si>
    <t>3.2c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</si>
  <si>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t>
  </si>
  <si>
    <t>The graphic below describes the weekly session of the IEEE P802.15 WG in graphic format. All local times are Baltimore time.</t>
  </si>
  <si>
    <t>802.15 WG Opening Plenary
(Virtual Rm 1)</t>
  </si>
  <si>
    <t>TG7a
OCC</t>
  </si>
  <si>
    <r>
      <t xml:space="preserve">SG
</t>
    </r>
    <r>
      <rPr>
        <b/>
        <sz val="7"/>
        <rFont val="Arial"/>
        <family val="2"/>
      </rPr>
      <t>Privacy</t>
    </r>
  </si>
  <si>
    <t>802.15 WG Midweek Plenary (Virtual Rm 1)</t>
  </si>
  <si>
    <t>802.15 WG Closing Plenary
(Virtual Rm 1)</t>
  </si>
  <si>
    <t>SG on Privacy</t>
  </si>
  <si>
    <t>TBD</t>
  </si>
  <si>
    <t>Plans for May Mtg.</t>
  </si>
  <si>
    <t>Guidance Timing Local Time</t>
  </si>
  <si>
    <t>SG Privacy</t>
  </si>
  <si>
    <t>Study Group on Privacy</t>
  </si>
  <si>
    <t>Status Update Topic</t>
  </si>
  <si>
    <t>WG Awards for Publish Standards</t>
  </si>
  <si>
    <t>TREASURER'S REPORT (ec-23-0003-00-WCSC)</t>
  </si>
  <si>
    <t>142nd IEEE 802.15 WSN Session</t>
  </si>
  <si>
    <t>142nd IEEE 802.15 WSN MEETING</t>
  </si>
  <si>
    <t>Hilton Atlanta</t>
  </si>
  <si>
    <t>Atlanta, Georgia</t>
  </si>
  <si>
    <t>Atlanta</t>
  </si>
  <si>
    <t>802 LMSC
OPENING MEETING</t>
  </si>
  <si>
    <t>AdHoc
-
Reqs.
WG15
Chair
Approv.</t>
  </si>
  <si>
    <t>802.18
Regulatory</t>
  </si>
  <si>
    <t>Joint
TG4ab
&amp;
TG6ma</t>
  </si>
  <si>
    <t>802 LMSC
 CLOSING MEETING</t>
  </si>
  <si>
    <t>SC
MAINT</t>
  </si>
  <si>
    <t>SC
THz</t>
  </si>
  <si>
    <t>Joint
TG3mb
&amp;
SC THz</t>
  </si>
  <si>
    <t>Dinner on
your own</t>
  </si>
  <si>
    <t>Social
Atlanta Aquarium</t>
  </si>
  <si>
    <t>802 LMSC</t>
  </si>
  <si>
    <t>802 LAN/MAN Standards Committee</t>
  </si>
  <si>
    <t>802 LMSC Opening meeting:</t>
  </si>
  <si>
    <t>802 LMSC Closing meeting:</t>
  </si>
  <si>
    <t>PAR on Privacy Comments</t>
  </si>
  <si>
    <t>REVIEW AND APPROVE MTG AGENDA (15-23-0090-00)</t>
  </si>
  <si>
    <t>NesCom RevCom SA Stds. Board UPDATES</t>
  </si>
  <si>
    <t>CHAIR'S ADVISORY COMMITTEE (CAC) (minutes: 15-23-0090-00)</t>
  </si>
  <si>
    <t>WG Opening Report (15-23-0091-00)</t>
  </si>
  <si>
    <t>MAY 2023 802 PLENARY MIXED MODE MTG. - PLAN OF RECORD FOR IEEE 802.15 WG</t>
  </si>
  <si>
    <t>802.15 WG will hold its May Mtg. session from May 14-19, 2023, with the in-person part being held at the Hilton,  Orlando Lake Buena Vista</t>
  </si>
  <si>
    <t>The 802 Wireless Chairs Adv. Committee for the March Mtg. will be held on Sun. May 14, 2023, at 4:00pm local time</t>
  </si>
  <si>
    <t>The 802.15 CAC for the May Mtg. will be held on Sun. May 14, 2023, at 5:30pm local time</t>
  </si>
  <si>
    <t>Registration for the this Mtg. is required -
If you have not already done so, you can follow the registration link
    https://grouper.ieee.org/groups/802/15/pub/Meeting_Plan.html</t>
  </si>
  <si>
    <t>See SASB Dates TAB</t>
  </si>
  <si>
    <t>SASB Dates</t>
  </si>
  <si>
    <t>Kurner</t>
  </si>
  <si>
    <t>APPROVE THE MINUTES FROM Jan. Mtg. (15-23-0039-01)</t>
  </si>
  <si>
    <t>802 Mtg. Registration Fees &amp; Deadlines have been set at $600 on or before 31 March., $800 on or before 28 April, and $1000 after 28 April</t>
  </si>
  <si>
    <t>TG3mb Revision</t>
  </si>
  <si>
    <t>Update on NesCom and RevCom and Dates</t>
  </si>
  <si>
    <t>Midweek Subgroup Status Updates</t>
  </si>
  <si>
    <t>This Mtg. is being held Mixed-Mode as per the vote in the 802 LMSC</t>
  </si>
  <si>
    <t>Au</t>
  </si>
  <si>
    <t>AOB</t>
  </si>
  <si>
    <t>WEBEX/ATTENDANCE/VOTERS (voters: 135, nearly: 14, aspirant: 30)</t>
  </si>
  <si>
    <t>Still need:
   - WG Secretary
   - Volunteer to setup New WG15 Webpages
     (pref. using WordPress)
   - Volunteer to setup automate voting rights calculator
     (Visual Basic or Python)</t>
  </si>
  <si>
    <t>WIRELESS CHAIRS STEERING COMMITTEE (WCSC) (minutes: ec-23-0xxx-00-WCSC)</t>
  </si>
  <si>
    <t>IG
JS1G</t>
  </si>
  <si>
    <t>R4</t>
  </si>
  <si>
    <t>802.15
WG Leadership</t>
  </si>
  <si>
    <t>LUNCH</t>
  </si>
  <si>
    <t>802 Tutorial #1
802 Stds. on Light Comms
(see note for Webex)</t>
  </si>
  <si>
    <t>802 Tutorial #2
IEEE SA Open
(see note for Webex)</t>
  </si>
  <si>
    <t>802.15 / 802.1 Joint Mtg
(see note for Webex)</t>
  </si>
  <si>
    <t>WIRELESS CHAIRS MTG
(see note
for Webex)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</si>
</sst>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  <numFmt numFmtId="169" formatCode="[$-F800]dddd\,\ mmmm\ dd\,\ yyyy"/>
  </numFmts>
  <fonts count="73" x14ac:knownFonts="1">
    <font>
      <sz val="12"/>
      <name val="Courie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sz val="10"/>
      <color rgb="FF000000"/>
      <name val="Times New Roman"/>
      <family val="1"/>
    </font>
    <font>
      <b/>
      <sz val="7"/>
      <color indexed="9"/>
      <name val="Arial"/>
      <family val="2"/>
    </font>
    <font>
      <b/>
      <sz val="7"/>
      <name val="Arial"/>
      <family val="2"/>
    </font>
    <font>
      <b/>
      <u/>
      <sz val="11"/>
      <color theme="10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indexed="8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-0.249977111117893"/>
        <bgColor indexed="64"/>
      </patternFill>
    </fill>
  </fills>
  <borders count="4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164" fontId="0" fillId="0" borderId="0"/>
    <xf numFmtId="166" fontId="2" fillId="0" borderId="0" applyFont="0" applyFill="0" applyBorder="0" applyAlignment="0" applyProtection="0"/>
    <xf numFmtId="164" fontId="5" fillId="0" borderId="0"/>
    <xf numFmtId="164" fontId="5" fillId="0" borderId="0"/>
    <xf numFmtId="164" fontId="14" fillId="0" borderId="0" applyNumberFormat="0" applyFill="0" applyBorder="0" applyAlignment="0" applyProtection="0"/>
    <xf numFmtId="0" fontId="1" fillId="0" borderId="0"/>
    <xf numFmtId="0" fontId="70" fillId="0" borderId="0" applyNumberFormat="0" applyFill="0" applyBorder="0" applyAlignment="0" applyProtection="0"/>
  </cellStyleXfs>
  <cellXfs count="409">
    <xf numFmtId="164" fontId="0" fillId="0" borderId="0" xfId="0"/>
    <xf numFmtId="164" fontId="4" fillId="0" borderId="0" xfId="0" applyFont="1"/>
    <xf numFmtId="164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49" fontId="3" fillId="0" borderId="0" xfId="0" quotePrefix="1" applyNumberFormat="1" applyFont="1" applyAlignment="1">
      <alignment horizontal="left"/>
    </xf>
    <xf numFmtId="164" fontId="4" fillId="0" borderId="0" xfId="0" applyFont="1" applyAlignment="1">
      <alignment horizontal="left" indent="2"/>
    </xf>
    <xf numFmtId="164" fontId="6" fillId="0" borderId="0" xfId="0" applyFont="1"/>
    <xf numFmtId="164" fontId="7" fillId="0" borderId="0" xfId="0" applyFont="1"/>
    <xf numFmtId="164" fontId="3" fillId="0" borderId="0" xfId="0" applyFont="1"/>
    <xf numFmtId="164" fontId="8" fillId="0" borderId="0" xfId="0" quotePrefix="1" applyFont="1" applyAlignment="1">
      <alignment horizontal="left" vertical="top"/>
    </xf>
    <xf numFmtId="164" fontId="8" fillId="0" borderId="0" xfId="0" applyFont="1" applyAlignment="1">
      <alignment vertical="top"/>
    </xf>
    <xf numFmtId="165" fontId="3" fillId="0" borderId="0" xfId="0" applyNumberFormat="1" applyFont="1"/>
    <xf numFmtId="164" fontId="9" fillId="0" borderId="0" xfId="0" applyFont="1" applyAlignment="1">
      <alignment vertical="top"/>
    </xf>
    <xf numFmtId="164" fontId="3" fillId="0" borderId="0" xfId="0" applyFont="1" applyAlignment="1">
      <alignment horizontal="left" indent="1"/>
    </xf>
    <xf numFmtId="164" fontId="3" fillId="0" borderId="0" xfId="0" applyFont="1" applyAlignment="1">
      <alignment horizontal="left" indent="2"/>
    </xf>
    <xf numFmtId="164" fontId="7" fillId="0" borderId="0" xfId="2" applyFont="1" applyAlignment="1">
      <alignment horizontal="left" vertical="center"/>
    </xf>
    <xf numFmtId="164" fontId="7" fillId="0" borderId="0" xfId="2" applyFont="1" applyAlignment="1">
      <alignment horizontal="left" vertical="center" wrapText="1"/>
    </xf>
    <xf numFmtId="164" fontId="3" fillId="0" borderId="0" xfId="2" applyFont="1" applyAlignment="1">
      <alignment horizontal="center" vertical="center"/>
    </xf>
    <xf numFmtId="164" fontId="9" fillId="0" borderId="0" xfId="3" applyFont="1" applyAlignment="1">
      <alignment horizontal="left" vertical="center"/>
    </xf>
    <xf numFmtId="164" fontId="7" fillId="0" borderId="0" xfId="2" applyFont="1" applyAlignment="1">
      <alignment horizontal="center" vertical="center"/>
    </xf>
    <xf numFmtId="0" fontId="7" fillId="0" borderId="0" xfId="2" applyNumberFormat="1" applyFont="1" applyAlignment="1">
      <alignment horizontal="left" vertical="center"/>
    </xf>
    <xf numFmtId="0" fontId="3" fillId="0" borderId="0" xfId="0" applyNumberFormat="1" applyFont="1" applyAlignment="1">
      <alignment horizontal="left"/>
    </xf>
    <xf numFmtId="164" fontId="4" fillId="0" borderId="0" xfId="0" applyFont="1" applyAlignment="1">
      <alignment horizontal="left"/>
    </xf>
    <xf numFmtId="164" fontId="3" fillId="0" borderId="0" xfId="0" applyFont="1" applyAlignment="1">
      <alignment horizontal="left" wrapText="1"/>
    </xf>
    <xf numFmtId="164" fontId="4" fillId="0" borderId="0" xfId="0" applyFont="1" applyAlignment="1">
      <alignment horizontal="left" indent="1"/>
    </xf>
    <xf numFmtId="165" fontId="4" fillId="0" borderId="0" xfId="0" applyNumberFormat="1" applyFont="1"/>
    <xf numFmtId="164" fontId="4" fillId="2" borderId="0" xfId="0" applyFont="1" applyFill="1"/>
    <xf numFmtId="0" fontId="6" fillId="0" borderId="0" xfId="0" applyNumberFormat="1" applyFont="1"/>
    <xf numFmtId="164" fontId="4" fillId="2" borderId="0" xfId="0" applyFont="1" applyFill="1" applyAlignment="1">
      <alignment horizontal="left" indent="1"/>
    </xf>
    <xf numFmtId="164" fontId="3" fillId="0" borderId="0" xfId="0" applyFont="1" applyAlignment="1">
      <alignment horizontal="left" vertical="center" wrapText="1"/>
    </xf>
    <xf numFmtId="164" fontId="3" fillId="0" borderId="0" xfId="0" applyFont="1" applyAlignment="1">
      <alignment horizontal="left" vertical="center" wrapText="1" indent="1"/>
    </xf>
    <xf numFmtId="164" fontId="3" fillId="0" borderId="0" xfId="0" applyFont="1" applyAlignment="1">
      <alignment horizontal="left" vertical="center" indent="1"/>
    </xf>
    <xf numFmtId="164" fontId="4" fillId="0" borderId="0" xfId="0" applyFont="1" applyAlignment="1">
      <alignment horizontal="left" wrapText="1" indent="1"/>
    </xf>
    <xf numFmtId="164" fontId="13" fillId="0" borderId="0" xfId="0" applyFont="1"/>
    <xf numFmtId="164" fontId="15" fillId="0" borderId="0" xfId="0" applyFont="1"/>
    <xf numFmtId="164" fontId="14" fillId="0" borderId="0" xfId="4"/>
    <xf numFmtId="164" fontId="4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2" fillId="0" borderId="0" xfId="0" applyFont="1"/>
    <xf numFmtId="164" fontId="11" fillId="0" borderId="0" xfId="0" applyFont="1"/>
    <xf numFmtId="164" fontId="4" fillId="2" borderId="0" xfId="0" applyFont="1" applyFill="1" applyAlignment="1">
      <alignment wrapText="1"/>
    </xf>
    <xf numFmtId="164" fontId="20" fillId="0" borderId="0" xfId="0" applyFont="1"/>
    <xf numFmtId="164" fontId="2" fillId="0" borderId="0" xfId="0" applyFont="1"/>
    <xf numFmtId="164" fontId="21" fillId="0" borderId="0" xfId="0" applyFont="1" applyAlignment="1">
      <alignment horizontal="left" indent="1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10" fillId="0" borderId="0" xfId="0" applyFont="1" applyAlignment="1">
      <alignment horizontal="center"/>
    </xf>
    <xf numFmtId="164" fontId="23" fillId="0" borderId="0" xfId="0" applyFont="1"/>
    <xf numFmtId="164" fontId="24" fillId="0" borderId="21" xfId="0" applyFont="1" applyBorder="1"/>
    <xf numFmtId="164" fontId="24" fillId="0" borderId="22" xfId="0" applyFont="1" applyBorder="1" applyAlignment="1">
      <alignment wrapText="1"/>
    </xf>
    <xf numFmtId="164" fontId="24" fillId="0" borderId="23" xfId="0" applyFont="1" applyBorder="1"/>
    <xf numFmtId="164" fontId="24" fillId="0" borderId="0" xfId="0" applyFont="1"/>
    <xf numFmtId="164" fontId="25" fillId="0" borderId="0" xfId="0" applyFont="1"/>
    <xf numFmtId="164" fontId="2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2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3" fillId="0" borderId="0" xfId="2" applyFont="1" applyAlignment="1">
      <alignment vertical="center"/>
    </xf>
    <xf numFmtId="0" fontId="3" fillId="0" borderId="21" xfId="2" applyNumberFormat="1" applyFont="1" applyBorder="1" applyAlignment="1">
      <alignment horizontal="left" vertical="center"/>
    </xf>
    <xf numFmtId="164" fontId="3" fillId="0" borderId="22" xfId="2" quotePrefix="1" applyFont="1" applyBorder="1" applyAlignment="1">
      <alignment horizontal="left" vertical="center"/>
    </xf>
    <xf numFmtId="164" fontId="3" fillId="0" borderId="22" xfId="2" quotePrefix="1" applyFont="1" applyBorder="1" applyAlignment="1">
      <alignment horizontal="left" vertical="center" wrapText="1"/>
    </xf>
    <xf numFmtId="164" fontId="19" fillId="0" borderId="18" xfId="0" applyFont="1" applyBorder="1" applyAlignment="1">
      <alignment horizontal="center"/>
    </xf>
    <xf numFmtId="164" fontId="19" fillId="0" borderId="19" xfId="0" applyFont="1" applyBorder="1"/>
    <xf numFmtId="164" fontId="20" fillId="0" borderId="19" xfId="0" applyFont="1" applyBorder="1"/>
    <xf numFmtId="164" fontId="20" fillId="0" borderId="20" xfId="0" applyFont="1" applyBorder="1"/>
    <xf numFmtId="164" fontId="21" fillId="0" borderId="0" xfId="0" applyFont="1"/>
    <xf numFmtId="164" fontId="2" fillId="0" borderId="0" xfId="0" applyFont="1" applyAlignment="1">
      <alignment wrapText="1"/>
    </xf>
    <xf numFmtId="164" fontId="4" fillId="0" borderId="0" xfId="0" applyFont="1" applyAlignment="1">
      <alignment horizontal="left" wrapText="1"/>
    </xf>
    <xf numFmtId="164" fontId="3" fillId="0" borderId="0" xfId="0" applyFont="1" applyAlignment="1">
      <alignment horizontal="left" wrapText="1" indent="1"/>
    </xf>
    <xf numFmtId="169" fontId="20" fillId="0" borderId="0" xfId="0" applyNumberFormat="1" applyFont="1"/>
    <xf numFmtId="164" fontId="4" fillId="0" borderId="0" xfId="0" applyFont="1" applyAlignment="1">
      <alignment horizontal="left" vertical="top" wrapText="1"/>
    </xf>
    <xf numFmtId="164" fontId="69" fillId="0" borderId="0" xfId="0" applyFont="1" applyAlignment="1">
      <alignment horizontal="left" vertical="center" indent="1"/>
    </xf>
    <xf numFmtId="164" fontId="69" fillId="0" borderId="0" xfId="0" applyFont="1" applyAlignment="1">
      <alignment horizontal="left" vertical="center" indent="2"/>
    </xf>
    <xf numFmtId="0" fontId="68" fillId="0" borderId="21" xfId="6" applyFont="1" applyBorder="1" applyAlignment="1">
      <alignment horizontal="center" vertical="center" wrapText="1"/>
    </xf>
    <xf numFmtId="0" fontId="68" fillId="0" borderId="23" xfId="6" applyFont="1" applyBorder="1" applyAlignment="1">
      <alignment horizontal="center" vertical="center" wrapText="1"/>
    </xf>
    <xf numFmtId="0" fontId="68" fillId="0" borderId="22" xfId="6" applyFont="1" applyBorder="1" applyAlignment="1">
      <alignment horizontal="center" vertical="center" wrapText="1"/>
    </xf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2" fillId="8" borderId="0" xfId="0" applyFont="1" applyFill="1"/>
    <xf numFmtId="164" fontId="2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horizontal="center" vertical="center"/>
    </xf>
    <xf numFmtId="168" fontId="24" fillId="6" borderId="13" xfId="0" applyNumberFormat="1" applyFont="1" applyFill="1" applyBorder="1" applyAlignment="1">
      <alignment horizontal="center" vertical="center"/>
    </xf>
    <xf numFmtId="164" fontId="24" fillId="10" borderId="10" xfId="0" applyFont="1" applyFill="1" applyBorder="1"/>
    <xf numFmtId="164" fontId="34" fillId="11" borderId="4" xfId="0" applyFont="1" applyFill="1" applyBorder="1" applyAlignment="1">
      <alignment horizontal="center" vertical="center" wrapText="1"/>
    </xf>
    <xf numFmtId="164" fontId="34" fillId="11" borderId="0" xfId="0" applyFont="1" applyFill="1" applyAlignment="1">
      <alignment horizontal="center" vertical="center" wrapText="1"/>
    </xf>
    <xf numFmtId="164" fontId="34" fillId="11" borderId="7" xfId="0" applyFont="1" applyFill="1" applyBorder="1" applyAlignment="1">
      <alignment horizontal="center" vertical="center" wrapText="1"/>
    </xf>
    <xf numFmtId="167" fontId="17" fillId="0" borderId="38" xfId="0" applyNumberFormat="1" applyFont="1" applyBorder="1" applyAlignment="1">
      <alignment horizontal="center"/>
    </xf>
    <xf numFmtId="167" fontId="17" fillId="28" borderId="39" xfId="0" applyNumberFormat="1" applyFont="1" applyFill="1" applyBorder="1" applyAlignment="1">
      <alignment horizontal="center"/>
    </xf>
    <xf numFmtId="167" fontId="17" fillId="0" borderId="39" xfId="0" applyNumberFormat="1" applyFont="1" applyBorder="1" applyAlignment="1">
      <alignment horizontal="center"/>
    </xf>
    <xf numFmtId="167" fontId="17" fillId="0" borderId="40" xfId="0" applyNumberFormat="1" applyFont="1" applyBorder="1" applyAlignment="1">
      <alignment horizontal="center"/>
    </xf>
    <xf numFmtId="167" fontId="17" fillId="0" borderId="17" xfId="0" applyNumberFormat="1" applyFont="1" applyBorder="1" applyAlignment="1">
      <alignment horizontal="center"/>
    </xf>
    <xf numFmtId="167" fontId="17" fillId="28" borderId="5" xfId="0" applyNumberFormat="1" applyFont="1" applyFill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4" fontId="38" fillId="13" borderId="15" xfId="0" quotePrefix="1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vertical="center" wrapText="1"/>
    </xf>
    <xf numFmtId="167" fontId="17" fillId="28" borderId="16" xfId="0" applyNumberFormat="1" applyFont="1" applyFill="1" applyBorder="1" applyAlignment="1">
      <alignment horizontal="center"/>
    </xf>
    <xf numFmtId="164" fontId="24" fillId="19" borderId="15" xfId="0" applyFont="1" applyFill="1" applyBorder="1" applyAlignment="1">
      <alignment horizontal="center" vertical="center" wrapText="1"/>
    </xf>
    <xf numFmtId="164" fontId="38" fillId="13" borderId="15" xfId="0" applyFont="1" applyFill="1" applyBorder="1" applyAlignment="1">
      <alignment horizontal="center" vertical="center" wrapText="1"/>
    </xf>
    <xf numFmtId="164" fontId="38" fillId="13" borderId="37" xfId="0" applyFont="1" applyFill="1" applyBorder="1" applyAlignment="1">
      <alignment horizontal="center" vertical="center" wrapText="1"/>
    </xf>
    <xf numFmtId="164" fontId="38" fillId="24" borderId="37" xfId="0" applyFont="1" applyFill="1" applyBorder="1" applyAlignment="1">
      <alignment horizontal="center" vertical="center" wrapText="1"/>
    </xf>
    <xf numFmtId="167" fontId="17" fillId="0" borderId="34" xfId="0" applyNumberFormat="1" applyFont="1" applyBorder="1" applyAlignment="1">
      <alignment horizontal="center"/>
    </xf>
    <xf numFmtId="167" fontId="17" fillId="0" borderId="35" xfId="0" applyNumberFormat="1" applyFont="1" applyBorder="1" applyAlignment="1">
      <alignment horizontal="center"/>
    </xf>
    <xf numFmtId="167" fontId="17" fillId="28" borderId="35" xfId="0" applyNumberFormat="1" applyFont="1" applyFill="1" applyBorder="1" applyAlignment="1">
      <alignment horizontal="center"/>
    </xf>
    <xf numFmtId="167" fontId="17" fillId="0" borderId="36" xfId="0" applyNumberFormat="1" applyFont="1" applyBorder="1" applyAlignment="1">
      <alignment horizontal="center"/>
    </xf>
    <xf numFmtId="164" fontId="38" fillId="24" borderId="14" xfId="0" applyFont="1" applyFill="1" applyBorder="1" applyAlignment="1">
      <alignment horizontal="center" vertical="center" wrapText="1"/>
    </xf>
    <xf numFmtId="164" fontId="34" fillId="11" borderId="8" xfId="0" applyFont="1" applyFill="1" applyBorder="1" applyAlignment="1">
      <alignment horizontal="center" vertical="center" wrapText="1"/>
    </xf>
    <xf numFmtId="164" fontId="34" fillId="11" borderId="6" xfId="0" applyFont="1" applyFill="1" applyBorder="1" applyAlignment="1">
      <alignment horizontal="center" vertical="center" wrapText="1"/>
    </xf>
    <xf numFmtId="164" fontId="34" fillId="11" borderId="9" xfId="0" applyFont="1" applyFill="1" applyBorder="1" applyAlignment="1">
      <alignment horizontal="center" vertical="center" wrapText="1"/>
    </xf>
    <xf numFmtId="164" fontId="24" fillId="6" borderId="4" xfId="0" applyFont="1" applyFill="1" applyBorder="1" applyAlignment="1">
      <alignment horizontal="right" vertical="center"/>
    </xf>
    <xf numFmtId="164" fontId="24" fillId="25" borderId="3" xfId="0" applyFont="1" applyFill="1" applyBorder="1" applyAlignment="1">
      <alignment vertical="center"/>
    </xf>
    <xf numFmtId="164" fontId="41" fillId="25" borderId="12" xfId="0" applyFont="1" applyFill="1" applyBorder="1" applyAlignment="1">
      <alignment horizontal="left" vertical="center"/>
    </xf>
    <xf numFmtId="164" fontId="42" fillId="25" borderId="12" xfId="0" applyFont="1" applyFill="1" applyBorder="1" applyAlignment="1">
      <alignment horizontal="left" vertical="center"/>
    </xf>
    <xf numFmtId="164" fontId="42" fillId="25" borderId="11" xfId="0" applyFont="1" applyFill="1" applyBorder="1" applyAlignment="1">
      <alignment horizontal="left" vertical="center"/>
    </xf>
    <xf numFmtId="164" fontId="24" fillId="6" borderId="0" xfId="0" applyFont="1" applyFill="1" applyAlignment="1">
      <alignment horizontal="right" vertical="center"/>
    </xf>
    <xf numFmtId="164" fontId="35" fillId="25" borderId="12" xfId="0" applyFont="1" applyFill="1" applyBorder="1" applyAlignment="1">
      <alignment vertical="center"/>
    </xf>
    <xf numFmtId="164" fontId="43" fillId="25" borderId="12" xfId="0" applyFont="1" applyFill="1" applyBorder="1" applyAlignment="1">
      <alignment vertical="center"/>
    </xf>
    <xf numFmtId="164" fontId="43" fillId="25" borderId="11" xfId="0" applyFont="1" applyFill="1" applyBorder="1" applyAlignment="1">
      <alignment vertical="center"/>
    </xf>
    <xf numFmtId="164" fontId="24" fillId="25" borderId="4" xfId="0" applyFont="1" applyFill="1" applyBorder="1" applyAlignment="1">
      <alignment vertical="center"/>
    </xf>
    <xf numFmtId="164" fontId="24" fillId="25" borderId="0" xfId="0" applyFont="1" applyFill="1" applyAlignment="1">
      <alignment vertical="center"/>
    </xf>
    <xf numFmtId="164" fontId="44" fillId="25" borderId="0" xfId="0" applyFont="1" applyFill="1" applyAlignment="1">
      <alignment horizontal="left" vertical="center"/>
    </xf>
    <xf numFmtId="164" fontId="44" fillId="25" borderId="7" xfId="0" applyFont="1" applyFill="1" applyBorder="1" applyAlignment="1">
      <alignment horizontal="left" vertical="center"/>
    </xf>
    <xf numFmtId="164" fontId="45" fillId="25" borderId="0" xfId="0" applyFont="1" applyFill="1" applyAlignment="1">
      <alignment vertical="center"/>
    </xf>
    <xf numFmtId="164" fontId="46" fillId="25" borderId="0" xfId="0" applyFont="1" applyFill="1" applyAlignment="1">
      <alignment vertical="center"/>
    </xf>
    <xf numFmtId="164" fontId="46" fillId="25" borderId="7" xfId="0" applyFont="1" applyFill="1" applyBorder="1" applyAlignment="1">
      <alignment vertical="center"/>
    </xf>
    <xf numFmtId="164" fontId="24" fillId="25" borderId="0" xfId="0" applyFont="1" applyFill="1" applyAlignment="1">
      <alignment horizontal="left" vertical="center"/>
    </xf>
    <xf numFmtId="164" fontId="47" fillId="25" borderId="0" xfId="0" applyFont="1" applyFill="1" applyAlignment="1">
      <alignment horizontal="left" vertical="center"/>
    </xf>
    <xf numFmtId="164" fontId="47" fillId="25" borderId="7" xfId="0" applyFont="1" applyFill="1" applyBorder="1" applyAlignment="1">
      <alignment horizontal="left" vertical="center"/>
    </xf>
    <xf numFmtId="164" fontId="48" fillId="25" borderId="0" xfId="0" applyFont="1" applyFill="1" applyAlignment="1">
      <alignment vertical="center"/>
    </xf>
    <xf numFmtId="164" fontId="49" fillId="25" borderId="0" xfId="0" applyFont="1" applyFill="1" applyAlignment="1">
      <alignment vertical="center"/>
    </xf>
    <xf numFmtId="164" fontId="41" fillId="25" borderId="0" xfId="0" applyFont="1" applyFill="1" applyAlignment="1">
      <alignment vertical="center"/>
    </xf>
    <xf numFmtId="164" fontId="42" fillId="25" borderId="0" xfId="0" applyFont="1" applyFill="1" applyAlignment="1">
      <alignment vertical="center"/>
    </xf>
    <xf numFmtId="164" fontId="42" fillId="25" borderId="7" xfId="0" applyFont="1" applyFill="1" applyBorder="1" applyAlignment="1">
      <alignment vertical="center"/>
    </xf>
    <xf numFmtId="164" fontId="50" fillId="25" borderId="0" xfId="0" applyFont="1" applyFill="1" applyAlignment="1">
      <alignment vertical="center"/>
    </xf>
    <xf numFmtId="164" fontId="51" fillId="25" borderId="0" xfId="0" applyFont="1" applyFill="1" applyAlignment="1">
      <alignment vertical="center"/>
    </xf>
    <xf numFmtId="164" fontId="52" fillId="25" borderId="0" xfId="0" applyFont="1" applyFill="1" applyAlignment="1">
      <alignment horizontal="left" vertical="center" indent="1"/>
    </xf>
    <xf numFmtId="164" fontId="52" fillId="25" borderId="0" xfId="0" applyFont="1" applyFill="1" applyAlignment="1">
      <alignment vertical="center"/>
    </xf>
    <xf numFmtId="164" fontId="52" fillId="25" borderId="7" xfId="0" applyFont="1" applyFill="1" applyBorder="1" applyAlignment="1">
      <alignment horizontal="left" vertical="center" indent="1"/>
    </xf>
    <xf numFmtId="164" fontId="52" fillId="25" borderId="7" xfId="0" applyFont="1" applyFill="1" applyBorder="1" applyAlignment="1">
      <alignment vertical="center"/>
    </xf>
    <xf numFmtId="164" fontId="53" fillId="25" borderId="0" xfId="0" applyFont="1" applyFill="1" applyAlignment="1">
      <alignment vertical="center"/>
    </xf>
    <xf numFmtId="164" fontId="24" fillId="6" borderId="0" xfId="0" applyFont="1" applyFill="1" applyAlignment="1">
      <alignment horizontal="center" vertical="center"/>
    </xf>
    <xf numFmtId="164" fontId="53" fillId="25" borderId="0" xfId="0" applyFont="1" applyFill="1" applyAlignment="1">
      <alignment horizontal="left" vertical="center" indent="1"/>
    </xf>
    <xf numFmtId="164" fontId="24" fillId="6" borderId="0" xfId="0" applyFont="1" applyFill="1" applyAlignment="1">
      <alignment vertical="center"/>
    </xf>
    <xf numFmtId="164" fontId="24" fillId="6" borderId="7" xfId="0" applyFont="1" applyFill="1" applyBorder="1" applyAlignment="1">
      <alignment horizontal="center" vertical="center"/>
    </xf>
    <xf numFmtId="164" fontId="54" fillId="25" borderId="4" xfId="0" applyFont="1" applyFill="1" applyBorder="1" applyAlignment="1">
      <alignment vertical="center"/>
    </xf>
    <xf numFmtId="164" fontId="56" fillId="25" borderId="8" xfId="0" applyFont="1" applyFill="1" applyBorder="1" applyAlignment="1">
      <alignment horizontal="left" vertical="center"/>
    </xf>
    <xf numFmtId="164" fontId="41" fillId="25" borderId="6" xfId="0" applyFont="1" applyFill="1" applyBorder="1" applyAlignment="1">
      <alignment vertical="center"/>
    </xf>
    <xf numFmtId="164" fontId="52" fillId="25" borderId="6" xfId="0" applyFont="1" applyFill="1" applyBorder="1" applyAlignment="1">
      <alignment vertical="center"/>
    </xf>
    <xf numFmtId="164" fontId="52" fillId="25" borderId="9" xfId="0" applyFont="1" applyFill="1" applyBorder="1" applyAlignment="1">
      <alignment vertical="center"/>
    </xf>
    <xf numFmtId="164" fontId="54" fillId="25" borderId="8" xfId="0" applyFont="1" applyFill="1" applyBorder="1" applyAlignment="1">
      <alignment vertical="center"/>
    </xf>
    <xf numFmtId="164" fontId="51" fillId="25" borderId="6" xfId="0" applyFont="1" applyFill="1" applyBorder="1" applyAlignment="1">
      <alignment vertical="center"/>
    </xf>
    <xf numFmtId="164" fontId="52" fillId="25" borderId="6" xfId="0" applyFont="1" applyFill="1" applyBorder="1" applyAlignment="1">
      <alignment horizontal="left" vertical="center" indent="1"/>
    </xf>
    <xf numFmtId="164" fontId="52" fillId="25" borderId="9" xfId="0" applyFont="1" applyFill="1" applyBorder="1" applyAlignment="1">
      <alignment horizontal="left" vertical="center" indent="1"/>
    </xf>
    <xf numFmtId="164" fontId="19" fillId="35" borderId="3" xfId="0" applyFont="1" applyFill="1" applyBorder="1" applyAlignment="1">
      <alignment horizontal="center" vertical="center"/>
    </xf>
    <xf numFmtId="164" fontId="58" fillId="35" borderId="12" xfId="0" applyFont="1" applyFill="1" applyBorder="1" applyAlignment="1">
      <alignment horizontal="left" vertical="center"/>
    </xf>
    <xf numFmtId="164" fontId="36" fillId="35" borderId="12" xfId="0" applyFont="1" applyFill="1" applyBorder="1" applyAlignment="1">
      <alignment horizontal="center" vertical="center"/>
    </xf>
    <xf numFmtId="164" fontId="36" fillId="35" borderId="11" xfId="0" applyFont="1" applyFill="1" applyBorder="1" applyAlignment="1">
      <alignment horizontal="center" vertical="center"/>
    </xf>
    <xf numFmtId="164" fontId="59" fillId="0" borderId="0" xfId="0" applyFont="1"/>
    <xf numFmtId="164" fontId="36" fillId="35" borderId="4" xfId="0" applyFont="1" applyFill="1" applyBorder="1" applyAlignment="1">
      <alignment horizontal="right" vertical="center"/>
    </xf>
    <xf numFmtId="164" fontId="36" fillId="35" borderId="0" xfId="0" applyFont="1" applyFill="1" applyAlignment="1">
      <alignment horizontal="right" vertical="center"/>
    </xf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left" vertical="center"/>
    </xf>
    <xf numFmtId="164" fontId="36" fillId="7" borderId="19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7" borderId="23" xfId="0" applyFont="1" applyFill="1" applyBorder="1" applyAlignment="1">
      <alignment horizontal="center" vertical="center"/>
    </xf>
    <xf numFmtId="164" fontId="36" fillId="35" borderId="0" xfId="0" applyFont="1" applyFill="1" applyAlignment="1">
      <alignment vertical="center"/>
    </xf>
    <xf numFmtId="164" fontId="58" fillId="35" borderId="0" xfId="0" applyFont="1" applyFill="1" applyAlignment="1">
      <alignment horizontal="left" vertical="center"/>
    </xf>
    <xf numFmtId="164" fontId="58" fillId="35" borderId="0" xfId="0" applyFont="1" applyFill="1" applyAlignment="1">
      <alignment horizontal="center" vertical="center"/>
    </xf>
    <xf numFmtId="164" fontId="58" fillId="35" borderId="7" xfId="0" applyFont="1" applyFill="1" applyBorder="1" applyAlignment="1">
      <alignment horizontal="center" vertical="center"/>
    </xf>
    <xf numFmtId="164" fontId="36" fillId="0" borderId="0" xfId="0" applyFont="1"/>
    <xf numFmtId="164" fontId="59" fillId="35" borderId="4" xfId="0" applyFont="1" applyFill="1" applyBorder="1" applyAlignment="1">
      <alignment horizontal="center" vertical="center"/>
    </xf>
    <xf numFmtId="164" fontId="60" fillId="35" borderId="0" xfId="0" applyFont="1" applyFill="1" applyAlignment="1">
      <alignment horizontal="right" vertical="center"/>
    </xf>
    <xf numFmtId="164" fontId="36" fillId="25" borderId="13" xfId="0" applyFont="1" applyFill="1" applyBorder="1" applyAlignment="1">
      <alignment horizontal="center" vertical="center"/>
    </xf>
    <xf numFmtId="164" fontId="36" fillId="25" borderId="0" xfId="0" applyFont="1" applyFill="1" applyAlignment="1">
      <alignment horizontal="center" vertical="center"/>
    </xf>
    <xf numFmtId="10" fontId="60" fillId="35" borderId="0" xfId="0" applyNumberFormat="1" applyFont="1" applyFill="1" applyAlignment="1">
      <alignment horizontal="right" vertical="center"/>
    </xf>
    <xf numFmtId="164" fontId="61" fillId="35" borderId="0" xfId="0" applyFont="1" applyFill="1" applyAlignment="1">
      <alignment horizontal="right" vertical="center"/>
    </xf>
    <xf numFmtId="164" fontId="36" fillId="26" borderId="13" xfId="0" quotePrefix="1" applyFont="1" applyFill="1" applyBorder="1" applyAlignment="1">
      <alignment horizontal="center" vertical="center"/>
    </xf>
    <xf numFmtId="164" fontId="62" fillId="35" borderId="0" xfId="0" applyFont="1" applyFill="1" applyAlignment="1">
      <alignment horizontal="right" vertical="center"/>
    </xf>
    <xf numFmtId="164" fontId="36" fillId="27" borderId="0" xfId="0" applyFont="1" applyFill="1" applyAlignment="1">
      <alignment horizontal="center" vertical="center"/>
    </xf>
    <xf numFmtId="164" fontId="36" fillId="25" borderId="13" xfId="0" quotePrefix="1" applyFont="1" applyFill="1" applyBorder="1" applyAlignment="1">
      <alignment horizontal="center" vertical="center"/>
    </xf>
    <xf numFmtId="10" fontId="63" fillId="35" borderId="0" xfId="0" applyNumberFormat="1" applyFont="1" applyFill="1" applyAlignment="1">
      <alignment horizontal="right" vertical="center"/>
    </xf>
    <xf numFmtId="164" fontId="36" fillId="26" borderId="13" xfId="0" applyFont="1" applyFill="1" applyBorder="1" applyAlignment="1">
      <alignment horizontal="center" vertical="center"/>
    </xf>
    <xf numFmtId="164" fontId="36" fillId="26" borderId="0" xfId="0" applyFont="1" applyFill="1" applyAlignment="1">
      <alignment horizontal="center" vertical="center"/>
    </xf>
    <xf numFmtId="10" fontId="61" fillId="35" borderId="0" xfId="0" applyNumberFormat="1" applyFont="1" applyFill="1" applyAlignment="1">
      <alignment horizontal="right" vertical="center"/>
    </xf>
    <xf numFmtId="164" fontId="63" fillId="35" borderId="0" xfId="0" applyFont="1" applyFill="1" applyAlignment="1">
      <alignment horizontal="right" vertical="center"/>
    </xf>
    <xf numFmtId="164" fontId="63" fillId="35" borderId="4" xfId="0" applyFont="1" applyFill="1" applyBorder="1" applyAlignment="1">
      <alignment horizontal="right" vertical="center"/>
    </xf>
    <xf numFmtId="164" fontId="64" fillId="35" borderId="0" xfId="0" applyFont="1" applyFill="1" applyAlignment="1">
      <alignment horizontal="right" vertical="center"/>
    </xf>
    <xf numFmtId="10" fontId="62" fillId="35" borderId="0" xfId="0" applyNumberFormat="1" applyFont="1" applyFill="1" applyAlignment="1">
      <alignment horizontal="right" vertical="center"/>
    </xf>
    <xf numFmtId="164" fontId="64" fillId="35" borderId="4" xfId="0" applyFont="1" applyFill="1" applyBorder="1" applyAlignment="1">
      <alignment horizontal="right" vertical="center"/>
    </xf>
    <xf numFmtId="164" fontId="36" fillId="25" borderId="0" xfId="0" quotePrefix="1" applyFont="1" applyFill="1" applyAlignment="1">
      <alignment horizontal="center" vertical="center"/>
    </xf>
    <xf numFmtId="164" fontId="36" fillId="25" borderId="14" xfId="0" quotePrefix="1" applyFont="1" applyFill="1" applyBorder="1" applyAlignment="1">
      <alignment horizontal="center" vertical="center"/>
    </xf>
    <xf numFmtId="164" fontId="36" fillId="25" borderId="14" xfId="0" applyFont="1" applyFill="1" applyBorder="1" applyAlignment="1">
      <alignment horizontal="center" vertical="center"/>
    </xf>
    <xf numFmtId="164" fontId="58" fillId="35" borderId="8" xfId="0" applyFont="1" applyFill="1" applyBorder="1" applyAlignment="1">
      <alignment horizontal="left" vertical="center"/>
    </xf>
    <xf numFmtId="164" fontId="58" fillId="35" borderId="6" xfId="0" applyFont="1" applyFill="1" applyBorder="1" applyAlignment="1">
      <alignment horizontal="left" vertical="center"/>
    </xf>
    <xf numFmtId="164" fontId="36" fillId="35" borderId="6" xfId="0" applyFont="1" applyFill="1" applyBorder="1" applyAlignment="1">
      <alignment vertical="center"/>
    </xf>
    <xf numFmtId="164" fontId="36" fillId="35" borderId="9" xfId="0" applyFont="1" applyFill="1" applyBorder="1" applyAlignment="1">
      <alignment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5" fillId="6" borderId="33" xfId="0" applyFont="1" applyFill="1" applyBorder="1" applyAlignment="1">
      <alignment horizontal="center" vertical="center" wrapText="1"/>
    </xf>
    <xf numFmtId="164" fontId="35" fillId="6" borderId="15" xfId="0" applyFont="1" applyFill="1" applyBorder="1" applyAlignment="1">
      <alignment horizontal="center" vertical="center" wrapText="1"/>
    </xf>
    <xf numFmtId="164" fontId="19" fillId="6" borderId="3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vertical="center"/>
    </xf>
    <xf numFmtId="164" fontId="24" fillId="6" borderId="11" xfId="0" applyFont="1" applyFill="1" applyBorder="1" applyAlignment="1">
      <alignment vertical="center"/>
    </xf>
    <xf numFmtId="164" fontId="24" fillId="6" borderId="6" xfId="0" applyFont="1" applyFill="1" applyBorder="1" applyAlignment="1">
      <alignment vertical="center"/>
    </xf>
    <xf numFmtId="164" fontId="35" fillId="6" borderId="6" xfId="0" applyFont="1" applyFill="1" applyBorder="1" applyAlignment="1">
      <alignment horizontal="center" vertical="center"/>
    </xf>
    <xf numFmtId="164" fontId="35" fillId="6" borderId="9" xfId="0" applyFont="1" applyFill="1" applyBorder="1" applyAlignment="1">
      <alignment horizontal="center" vertical="center"/>
    </xf>
    <xf numFmtId="164" fontId="54" fillId="6" borderId="0" xfId="0" applyFont="1" applyFill="1" applyAlignment="1">
      <alignment horizontal="right" vertical="center"/>
    </xf>
    <xf numFmtId="164" fontId="57" fillId="6" borderId="6" xfId="0" applyFont="1" applyFill="1" applyBorder="1" applyAlignment="1">
      <alignment horizontal="center" vertical="center"/>
    </xf>
    <xf numFmtId="164" fontId="54" fillId="6" borderId="4" xfId="0" applyFont="1" applyFill="1" applyBorder="1" applyAlignment="1">
      <alignment horizontal="right" vertical="center"/>
    </xf>
    <xf numFmtId="164" fontId="55" fillId="6" borderId="4" xfId="0" applyFont="1" applyFill="1" applyBorder="1" applyAlignment="1">
      <alignment horizontal="right" vertical="center"/>
    </xf>
    <xf numFmtId="164" fontId="57" fillId="6" borderId="8" xfId="0" applyFont="1" applyFill="1" applyBorder="1" applyAlignment="1">
      <alignment horizontal="center" vertical="center"/>
    </xf>
    <xf numFmtId="164" fontId="3" fillId="29" borderId="0" xfId="0" applyFont="1" applyFill="1" applyAlignment="1">
      <alignment horizontal="left" vertical="center" indent="1"/>
    </xf>
    <xf numFmtId="164" fontId="4" fillId="29" borderId="0" xfId="0" applyFont="1" applyFill="1" applyAlignment="1">
      <alignment horizontal="left" wrapText="1" indent="1"/>
    </xf>
    <xf numFmtId="164" fontId="2" fillId="0" borderId="0" xfId="0" applyFont="1" applyAlignment="1">
      <alignment horizontal="left" wrapText="1" indent="1"/>
    </xf>
    <xf numFmtId="164" fontId="8" fillId="0" borderId="3" xfId="0" applyFont="1" applyBorder="1" applyAlignment="1">
      <alignment horizontal="center" wrapText="1"/>
    </xf>
    <xf numFmtId="164" fontId="8" fillId="0" borderId="12" xfId="0" applyFont="1" applyBorder="1" applyAlignment="1">
      <alignment horizontal="center" wrapText="1"/>
    </xf>
    <xf numFmtId="164" fontId="8" fillId="0" borderId="11" xfId="0" applyFont="1" applyBorder="1" applyAlignment="1">
      <alignment horizontal="center" wrapText="1"/>
    </xf>
    <xf numFmtId="164" fontId="8" fillId="0" borderId="8" xfId="0" applyFont="1" applyBorder="1" applyAlignment="1">
      <alignment horizontal="center" wrapText="1"/>
    </xf>
    <xf numFmtId="164" fontId="8" fillId="0" borderId="6" xfId="0" applyFont="1" applyBorder="1" applyAlignment="1">
      <alignment horizontal="center" wrapText="1"/>
    </xf>
    <xf numFmtId="164" fontId="8" fillId="0" borderId="9" xfId="0" applyFont="1" applyBorder="1" applyAlignment="1">
      <alignment horizontal="center" wrapText="1"/>
    </xf>
    <xf numFmtId="164" fontId="22" fillId="0" borderId="24" xfId="0" applyFont="1" applyBorder="1" applyAlignment="1">
      <alignment horizontal="left" vertical="top" wrapText="1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9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4" fontId="8" fillId="0" borderId="8" xfId="0" applyFont="1" applyBorder="1" applyAlignment="1">
      <alignment horizontal="center"/>
    </xf>
    <xf numFmtId="164" fontId="8" fillId="0" borderId="6" xfId="0" applyFont="1" applyBorder="1" applyAlignment="1">
      <alignment horizontal="center"/>
    </xf>
    <xf numFmtId="164" fontId="8" fillId="0" borderId="9" xfId="0" applyFont="1" applyBorder="1" applyAlignment="1">
      <alignment horizontal="center"/>
    </xf>
    <xf numFmtId="169" fontId="8" fillId="0" borderId="6" xfId="0" applyNumberFormat="1" applyFont="1" applyBorder="1" applyAlignment="1">
      <alignment horizontal="left"/>
    </xf>
    <xf numFmtId="169" fontId="8" fillId="0" borderId="9" xfId="0" applyNumberFormat="1" applyFont="1" applyBorder="1" applyAlignment="1">
      <alignment horizontal="left"/>
    </xf>
    <xf numFmtId="164" fontId="8" fillId="0" borderId="8" xfId="0" applyFont="1" applyBorder="1" applyAlignment="1">
      <alignment horizontal="right"/>
    </xf>
    <xf numFmtId="164" fontId="8" fillId="0" borderId="6" xfId="0" applyFont="1" applyBorder="1" applyAlignment="1">
      <alignment horizontal="right"/>
    </xf>
    <xf numFmtId="164" fontId="3" fillId="0" borderId="22" xfId="2" applyFont="1" applyBorder="1" applyAlignment="1">
      <alignment horizontal="center" vertical="center" wrapText="1"/>
    </xf>
    <xf numFmtId="164" fontId="3" fillId="0" borderId="23" xfId="2" applyFont="1" applyBorder="1" applyAlignment="1">
      <alignment horizontal="center" vertical="center" wrapText="1"/>
    </xf>
    <xf numFmtId="169" fontId="8" fillId="0" borderId="8" xfId="0" applyNumberFormat="1" applyFont="1" applyBorder="1" applyAlignment="1">
      <alignment horizontal="center" wrapText="1"/>
    </xf>
    <xf numFmtId="169" fontId="8" fillId="0" borderId="6" xfId="0" applyNumberFormat="1" applyFont="1" applyBorder="1" applyAlignment="1">
      <alignment horizontal="center" wrapText="1"/>
    </xf>
    <xf numFmtId="169" fontId="8" fillId="0" borderId="9" xfId="0" applyNumberFormat="1" applyFont="1" applyBorder="1" applyAlignment="1">
      <alignment horizont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4" fontId="24" fillId="8" borderId="3" xfId="0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71" fillId="12" borderId="3" xfId="0" applyFont="1" applyFill="1" applyBorder="1" applyAlignment="1">
      <alignment horizontal="center" vertical="center" wrapText="1"/>
    </xf>
    <xf numFmtId="164" fontId="71" fillId="12" borderId="12" xfId="0" applyFont="1" applyFill="1" applyBorder="1" applyAlignment="1">
      <alignment horizontal="center" vertical="center" wrapText="1"/>
    </xf>
    <xf numFmtId="164" fontId="71" fillId="12" borderId="11" xfId="0" applyFont="1" applyFill="1" applyBorder="1" applyAlignment="1">
      <alignment horizontal="center" vertical="center" wrapText="1"/>
    </xf>
    <xf numFmtId="164" fontId="71" fillId="12" borderId="8" xfId="0" applyFont="1" applyFill="1" applyBorder="1" applyAlignment="1">
      <alignment horizontal="center" vertical="center" wrapText="1"/>
    </xf>
    <xf numFmtId="164" fontId="71" fillId="12" borderId="6" xfId="0" applyFont="1" applyFill="1" applyBorder="1" applyAlignment="1">
      <alignment horizontal="center" vertical="center" wrapText="1"/>
    </xf>
    <xf numFmtId="164" fontId="71" fillId="12" borderId="9" xfId="0" applyFont="1" applyFill="1" applyBorder="1" applyAlignment="1">
      <alignment horizontal="center" vertical="center" wrapText="1"/>
    </xf>
    <xf numFmtId="164" fontId="35" fillId="14" borderId="3" xfId="0" applyFont="1" applyFill="1" applyBorder="1" applyAlignment="1">
      <alignment horizontal="center" vertical="center" wrapText="1"/>
    </xf>
    <xf numFmtId="164" fontId="35" fillId="14" borderId="12" xfId="0" applyFont="1" applyFill="1" applyBorder="1" applyAlignment="1">
      <alignment horizontal="center" vertical="center" wrapText="1"/>
    </xf>
    <xf numFmtId="164" fontId="35" fillId="14" borderId="11" xfId="0" applyFont="1" applyFill="1" applyBorder="1" applyAlignment="1">
      <alignment horizontal="center" vertical="center" wrapText="1"/>
    </xf>
    <xf numFmtId="164" fontId="35" fillId="14" borderId="4" xfId="0" applyFont="1" applyFill="1" applyBorder="1" applyAlignment="1">
      <alignment horizontal="center" vertical="center" wrapText="1"/>
    </xf>
    <xf numFmtId="164" fontId="35" fillId="14" borderId="0" xfId="0" applyFont="1" applyFill="1" applyAlignment="1">
      <alignment horizontal="center" vertical="center" wrapText="1"/>
    </xf>
    <xf numFmtId="164" fontId="35" fillId="14" borderId="7" xfId="0" applyFont="1" applyFill="1" applyBorder="1" applyAlignment="1">
      <alignment horizontal="center" vertical="center" wrapText="1"/>
    </xf>
    <xf numFmtId="164" fontId="35" fillId="14" borderId="8" xfId="0" applyFont="1" applyFill="1" applyBorder="1" applyAlignment="1">
      <alignment horizontal="center" vertical="center" wrapText="1"/>
    </xf>
    <xf numFmtId="164" fontId="35" fillId="14" borderId="6" xfId="0" applyFont="1" applyFill="1" applyBorder="1" applyAlignment="1">
      <alignment horizontal="center" vertical="center" wrapText="1"/>
    </xf>
    <xf numFmtId="164" fontId="35" fillId="14" borderId="9" xfId="0" applyFont="1" applyFill="1" applyBorder="1" applyAlignment="1">
      <alignment horizontal="center" vertical="center" wrapText="1"/>
    </xf>
    <xf numFmtId="164" fontId="24" fillId="14" borderId="3" xfId="0" applyFont="1" applyFill="1" applyBorder="1" applyAlignment="1">
      <alignment horizontal="center" vertical="center" wrapText="1"/>
    </xf>
    <xf numFmtId="164" fontId="24" fillId="14" borderId="12" xfId="0" applyFont="1" applyFill="1" applyBorder="1" applyAlignment="1">
      <alignment horizontal="center" vertical="center" wrapText="1"/>
    </xf>
    <xf numFmtId="164" fontId="24" fillId="14" borderId="11" xfId="0" applyFont="1" applyFill="1" applyBorder="1" applyAlignment="1">
      <alignment horizontal="center" vertical="center" wrapText="1"/>
    </xf>
    <xf numFmtId="164" fontId="24" fillId="14" borderId="4" xfId="0" applyFont="1" applyFill="1" applyBorder="1" applyAlignment="1">
      <alignment horizontal="center" vertical="center" wrapText="1"/>
    </xf>
    <xf numFmtId="164" fontId="24" fillId="14" borderId="0" xfId="0" applyFont="1" applyFill="1" applyAlignment="1">
      <alignment horizontal="center" vertical="center" wrapText="1"/>
    </xf>
    <xf numFmtId="164" fontId="24" fillId="14" borderId="7" xfId="0" applyFont="1" applyFill="1" applyBorder="1" applyAlignment="1">
      <alignment horizontal="center" vertical="center" wrapText="1"/>
    </xf>
    <xf numFmtId="164" fontId="24" fillId="14" borderId="8" xfId="0" applyFont="1" applyFill="1" applyBorder="1" applyAlignment="1">
      <alignment horizontal="center" vertical="center" wrapText="1"/>
    </xf>
    <xf numFmtId="164" fontId="24" fillId="14" borderId="6" xfId="0" applyFont="1" applyFill="1" applyBorder="1" applyAlignment="1">
      <alignment horizontal="center" vertical="center" wrapText="1"/>
    </xf>
    <xf numFmtId="164" fontId="24" fillId="14" borderId="9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6" borderId="30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2" xfId="0" applyFont="1" applyFill="1" applyBorder="1" applyAlignment="1">
      <alignment horizontal="center"/>
    </xf>
    <xf numFmtId="164" fontId="24" fillId="6" borderId="41" xfId="0" applyFont="1" applyFill="1" applyBorder="1" applyAlignment="1">
      <alignment horizontal="center"/>
    </xf>
    <xf numFmtId="164" fontId="24" fillId="6" borderId="42" xfId="0" applyFont="1" applyFill="1" applyBorder="1" applyAlignment="1">
      <alignment horizontal="center"/>
    </xf>
    <xf numFmtId="164" fontId="24" fillId="6" borderId="43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/>
    </xf>
    <xf numFmtId="168" fontId="24" fillId="6" borderId="6" xfId="0" applyNumberFormat="1" applyFont="1" applyFill="1" applyBorder="1" applyAlignment="1">
      <alignment horizontal="center" vertical="center"/>
    </xf>
    <xf numFmtId="168" fontId="24" fillId="6" borderId="9" xfId="0" applyNumberFormat="1" applyFont="1" applyFill="1" applyBorder="1" applyAlignment="1">
      <alignment horizontal="center" vertical="center"/>
    </xf>
    <xf numFmtId="164" fontId="36" fillId="19" borderId="18" xfId="0" applyFont="1" applyFill="1" applyBorder="1" applyAlignment="1">
      <alignment horizontal="center" vertical="center" wrapText="1"/>
    </xf>
    <xf numFmtId="164" fontId="36" fillId="19" borderId="19" xfId="0" applyFont="1" applyFill="1" applyBorder="1" applyAlignment="1">
      <alignment horizontal="center" vertical="center" wrapText="1"/>
    </xf>
    <xf numFmtId="164" fontId="36" fillId="19" borderId="20" xfId="0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8" fontId="24" fillId="6" borderId="8" xfId="0" applyNumberFormat="1" applyFont="1" applyFill="1" applyBorder="1" applyAlignment="1">
      <alignment horizontal="center" vertical="center" wrapText="1"/>
    </xf>
    <xf numFmtId="164" fontId="36" fillId="15" borderId="10" xfId="0" applyFont="1" applyFill="1" applyBorder="1" applyAlignment="1">
      <alignment horizontal="center" vertical="center" wrapText="1"/>
    </xf>
    <xf numFmtId="164" fontId="36" fillId="15" borderId="13" xfId="0" applyFont="1" applyFill="1" applyBorder="1" applyAlignment="1">
      <alignment horizontal="center" vertical="center" wrapText="1"/>
    </xf>
    <xf numFmtId="164" fontId="36" fillId="15" borderId="14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36" fillId="20" borderId="10" xfId="0" applyFont="1" applyFill="1" applyBorder="1" applyAlignment="1">
      <alignment horizontal="center" vertical="center" wrapText="1"/>
    </xf>
    <xf numFmtId="164" fontId="36" fillId="20" borderId="13" xfId="0" applyFont="1" applyFill="1" applyBorder="1" applyAlignment="1">
      <alignment horizontal="center" vertical="center" wrapText="1"/>
    </xf>
    <xf numFmtId="164" fontId="36" fillId="20" borderId="14" xfId="0" applyFont="1" applyFill="1" applyBorder="1" applyAlignment="1">
      <alignment horizontal="center" vertical="center" wrapText="1"/>
    </xf>
    <xf numFmtId="164" fontId="36" fillId="32" borderId="10" xfId="0" applyFont="1" applyFill="1" applyBorder="1" applyAlignment="1">
      <alignment horizontal="center" vertical="center" wrapText="1"/>
    </xf>
    <xf numFmtId="164" fontId="36" fillId="32" borderId="13" xfId="0" applyFont="1" applyFill="1" applyBorder="1" applyAlignment="1">
      <alignment horizontal="center" vertical="center" wrapText="1"/>
    </xf>
    <xf numFmtId="164" fontId="36" fillId="32" borderId="14" xfId="0" applyFont="1" applyFill="1" applyBorder="1" applyAlignment="1">
      <alignment horizontal="center" vertical="center" wrapText="1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24" fillId="10" borderId="3" xfId="0" applyFont="1" applyFill="1" applyBorder="1" applyAlignment="1">
      <alignment horizontal="center"/>
    </xf>
    <xf numFmtId="164" fontId="24" fillId="10" borderId="12" xfId="0" applyFont="1" applyFill="1" applyBorder="1" applyAlignment="1">
      <alignment horizontal="center"/>
    </xf>
    <xf numFmtId="164" fontId="24" fillId="10" borderId="11" xfId="0" applyFont="1" applyFill="1" applyBorder="1" applyAlignment="1">
      <alignment horizontal="center"/>
    </xf>
    <xf numFmtId="0" fontId="68" fillId="0" borderId="21" xfId="6" applyFont="1" applyBorder="1" applyAlignment="1">
      <alignment horizontal="center" vertical="center" wrapText="1"/>
    </xf>
    <xf numFmtId="0" fontId="68" fillId="0" borderId="23" xfId="6" applyFont="1" applyBorder="1" applyAlignment="1">
      <alignment horizontal="center" vertical="center" wrapText="1"/>
    </xf>
    <xf numFmtId="164" fontId="36" fillId="31" borderId="10" xfId="0" applyFont="1" applyFill="1" applyBorder="1" applyAlignment="1">
      <alignment horizontal="center" vertical="center" wrapText="1"/>
    </xf>
    <xf numFmtId="164" fontId="36" fillId="31" borderId="13" xfId="0" applyFont="1" applyFill="1" applyBorder="1" applyAlignment="1">
      <alignment horizontal="center" vertical="center" wrapText="1"/>
    </xf>
    <xf numFmtId="164" fontId="36" fillId="31" borderId="14" xfId="0" applyFont="1" applyFill="1" applyBorder="1" applyAlignment="1">
      <alignment horizontal="center" vertical="center" wrapText="1"/>
    </xf>
    <xf numFmtId="164" fontId="37" fillId="21" borderId="10" xfId="0" applyFont="1" applyFill="1" applyBorder="1" applyAlignment="1">
      <alignment horizontal="center" vertical="center" wrapText="1"/>
    </xf>
    <xf numFmtId="164" fontId="37" fillId="21" borderId="14" xfId="0" applyFont="1" applyFill="1" applyBorder="1" applyAlignment="1">
      <alignment horizontal="center" vertical="center" wrapText="1"/>
    </xf>
    <xf numFmtId="164" fontId="37" fillId="17" borderId="10" xfId="0" applyFont="1" applyFill="1" applyBorder="1" applyAlignment="1">
      <alignment horizontal="center" vertical="center" wrapText="1"/>
    </xf>
    <xf numFmtId="164" fontId="37" fillId="17" borderId="14" xfId="0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horizontal="center" vertical="center" wrapText="1"/>
    </xf>
    <xf numFmtId="164" fontId="37" fillId="16" borderId="13" xfId="0" applyFont="1" applyFill="1" applyBorder="1" applyAlignment="1">
      <alignment horizontal="center" vertical="center" wrapText="1"/>
    </xf>
    <xf numFmtId="164" fontId="37" fillId="16" borderId="14" xfId="0" applyFont="1" applyFill="1" applyBorder="1" applyAlignment="1">
      <alignment horizontal="center" vertical="center" wrapText="1"/>
    </xf>
    <xf numFmtId="164" fontId="37" fillId="17" borderId="13" xfId="0" applyFont="1" applyFill="1" applyBorder="1" applyAlignment="1">
      <alignment horizontal="center" vertical="center" wrapText="1"/>
    </xf>
    <xf numFmtId="164" fontId="24" fillId="19" borderId="19" xfId="0" applyFont="1" applyFill="1" applyBorder="1" applyAlignment="1">
      <alignment horizontal="center" vertical="center" wrapText="1"/>
    </xf>
    <xf numFmtId="164" fontId="24" fillId="19" borderId="20" xfId="0" applyFont="1" applyFill="1" applyBorder="1" applyAlignment="1">
      <alignment horizontal="center" vertical="center" wrapText="1"/>
    </xf>
    <xf numFmtId="164" fontId="71" fillId="12" borderId="4" xfId="0" applyFont="1" applyFill="1" applyBorder="1" applyAlignment="1">
      <alignment horizontal="center" vertical="center" wrapText="1"/>
    </xf>
    <xf numFmtId="164" fontId="71" fillId="12" borderId="0" xfId="0" applyFont="1" applyFill="1" applyAlignment="1">
      <alignment horizontal="center" vertical="center" wrapText="1"/>
    </xf>
    <xf numFmtId="164" fontId="71" fillId="12" borderId="7" xfId="0" applyFont="1" applyFill="1" applyBorder="1" applyAlignment="1">
      <alignment horizontal="center" vertical="center" wrapText="1"/>
    </xf>
    <xf numFmtId="164" fontId="39" fillId="33" borderId="3" xfId="0" applyFont="1" applyFill="1" applyBorder="1" applyAlignment="1">
      <alignment horizontal="center" vertical="center" wrapText="1"/>
    </xf>
    <xf numFmtId="164" fontId="39" fillId="33" borderId="12" xfId="0" applyFont="1" applyFill="1" applyBorder="1" applyAlignment="1">
      <alignment horizontal="center" vertical="center" wrapText="1"/>
    </xf>
    <xf numFmtId="164" fontId="39" fillId="33" borderId="11" xfId="0" applyFont="1" applyFill="1" applyBorder="1" applyAlignment="1">
      <alignment horizontal="center" vertical="center" wrapText="1"/>
    </xf>
    <xf numFmtId="164" fontId="39" fillId="33" borderId="4" xfId="0" applyFont="1" applyFill="1" applyBorder="1" applyAlignment="1">
      <alignment horizontal="center" vertical="center" wrapText="1"/>
    </xf>
    <xf numFmtId="164" fontId="39" fillId="33" borderId="0" xfId="0" applyFont="1" applyFill="1" applyAlignment="1">
      <alignment horizontal="center" vertical="center" wrapText="1"/>
    </xf>
    <xf numFmtId="164" fontId="39" fillId="33" borderId="7" xfId="0" applyFont="1" applyFill="1" applyBorder="1" applyAlignment="1">
      <alignment horizontal="center" vertical="center" wrapText="1"/>
    </xf>
    <xf numFmtId="164" fontId="39" fillId="33" borderId="8" xfId="0" applyFont="1" applyFill="1" applyBorder="1" applyAlignment="1">
      <alignment horizontal="center" vertical="center" wrapText="1"/>
    </xf>
    <xf numFmtId="164" fontId="39" fillId="33" borderId="6" xfId="0" applyFont="1" applyFill="1" applyBorder="1" applyAlignment="1">
      <alignment horizontal="center" vertical="center" wrapText="1"/>
    </xf>
    <xf numFmtId="164" fontId="39" fillId="33" borderId="9" xfId="0" applyFont="1" applyFill="1" applyBorder="1" applyAlignment="1">
      <alignment horizontal="center" vertical="center" wrapText="1"/>
    </xf>
    <xf numFmtId="164" fontId="36" fillId="29" borderId="10" xfId="0" applyFont="1" applyFill="1" applyBorder="1" applyAlignment="1">
      <alignment horizontal="center" vertical="center" wrapText="1"/>
    </xf>
    <xf numFmtId="164" fontId="36" fillId="29" borderId="13" xfId="0" applyFont="1" applyFill="1" applyBorder="1" applyAlignment="1">
      <alignment horizontal="center" vertical="center" wrapText="1"/>
    </xf>
    <xf numFmtId="164" fontId="36" fillId="29" borderId="14" xfId="0" applyFont="1" applyFill="1" applyBorder="1" applyAlignment="1">
      <alignment horizontal="center" vertical="center" wrapText="1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36" fillId="30" borderId="10" xfId="0" applyFont="1" applyFill="1" applyBorder="1" applyAlignment="1">
      <alignment horizontal="center" vertical="center" wrapText="1"/>
    </xf>
    <xf numFmtId="164" fontId="36" fillId="30" borderId="13" xfId="0" applyFont="1" applyFill="1" applyBorder="1" applyAlignment="1">
      <alignment horizontal="center" vertical="center" wrapText="1"/>
    </xf>
    <xf numFmtId="164" fontId="36" fillId="30" borderId="14" xfId="0" applyFont="1" applyFill="1" applyBorder="1" applyAlignment="1">
      <alignment horizontal="center" vertical="center" wrapText="1"/>
    </xf>
    <xf numFmtId="164" fontId="37" fillId="34" borderId="10" xfId="0" applyFont="1" applyFill="1" applyBorder="1" applyAlignment="1">
      <alignment horizontal="center" vertical="center" wrapText="1"/>
    </xf>
    <xf numFmtId="164" fontId="37" fillId="34" borderId="13" xfId="0" applyFont="1" applyFill="1" applyBorder="1" applyAlignment="1">
      <alignment horizontal="center" vertical="center" wrapText="1"/>
    </xf>
    <xf numFmtId="164" fontId="37" fillId="34" borderId="14" xfId="0" applyFont="1" applyFill="1" applyBorder="1" applyAlignment="1">
      <alignment horizontal="center" vertical="center" wrapText="1"/>
    </xf>
    <xf numFmtId="164" fontId="40" fillId="12" borderId="12" xfId="0" applyFont="1" applyFill="1" applyBorder="1" applyAlignment="1">
      <alignment horizontal="center" vertical="center" wrapText="1"/>
    </xf>
    <xf numFmtId="164" fontId="40" fillId="12" borderId="11" xfId="0" applyFont="1" applyFill="1" applyBorder="1" applyAlignment="1">
      <alignment horizontal="center" vertical="center" wrapText="1"/>
    </xf>
    <xf numFmtId="164" fontId="40" fillId="12" borderId="6" xfId="0" applyFont="1" applyFill="1" applyBorder="1" applyAlignment="1">
      <alignment horizontal="center" vertical="center" wrapText="1"/>
    </xf>
    <xf numFmtId="164" fontId="40" fillId="12" borderId="9" xfId="0" applyFont="1" applyFill="1" applyBorder="1" applyAlignment="1">
      <alignment horizontal="center" vertical="center" wrapText="1"/>
    </xf>
    <xf numFmtId="164" fontId="36" fillId="35" borderId="12" xfId="0" applyFont="1" applyFill="1" applyBorder="1" applyAlignment="1">
      <alignment horizontal="center" vertical="center"/>
    </xf>
    <xf numFmtId="164" fontId="24" fillId="9" borderId="3" xfId="0" applyFont="1" applyFill="1" applyBorder="1" applyAlignment="1">
      <alignment horizontal="center" vertical="center" wrapText="1"/>
    </xf>
    <xf numFmtId="164" fontId="24" fillId="9" borderId="12" xfId="0" applyFont="1" applyFill="1" applyBorder="1" applyAlignment="1">
      <alignment horizontal="center" vertical="center" wrapText="1"/>
    </xf>
    <xf numFmtId="164" fontId="24" fillId="9" borderId="11" xfId="0" applyFont="1" applyFill="1" applyBorder="1" applyAlignment="1">
      <alignment horizontal="center" vertical="center" wrapText="1"/>
    </xf>
    <xf numFmtId="164" fontId="24" fillId="9" borderId="4" xfId="0" applyFont="1" applyFill="1" applyBorder="1" applyAlignment="1">
      <alignment horizontal="center" vertical="center" wrapText="1"/>
    </xf>
    <xf numFmtId="164" fontId="24" fillId="9" borderId="0" xfId="0" applyFont="1" applyFill="1" applyAlignment="1">
      <alignment horizontal="center" vertical="center" wrapText="1"/>
    </xf>
    <xf numFmtId="164" fontId="24" fillId="9" borderId="7" xfId="0" applyFont="1" applyFill="1" applyBorder="1" applyAlignment="1">
      <alignment horizontal="center" vertical="center" wrapText="1"/>
    </xf>
    <xf numFmtId="164" fontId="24" fillId="9" borderId="8" xfId="0" applyFont="1" applyFill="1" applyBorder="1" applyAlignment="1">
      <alignment horizontal="center" vertical="center" wrapText="1"/>
    </xf>
    <xf numFmtId="164" fontId="24" fillId="9" borderId="6" xfId="0" applyFont="1" applyFill="1" applyBorder="1" applyAlignment="1">
      <alignment horizontal="center" vertical="center" wrapText="1"/>
    </xf>
    <xf numFmtId="164" fontId="24" fillId="9" borderId="9" xfId="0" applyFont="1" applyFill="1" applyBorder="1" applyAlignment="1">
      <alignment horizontal="center" vertical="center" wrapText="1"/>
    </xf>
    <xf numFmtId="164" fontId="23" fillId="23" borderId="3" xfId="0" applyFont="1" applyFill="1" applyBorder="1" applyAlignment="1">
      <alignment horizontal="center" vertical="center" wrapText="1"/>
    </xf>
    <xf numFmtId="164" fontId="23" fillId="23" borderId="12" xfId="0" applyFont="1" applyFill="1" applyBorder="1" applyAlignment="1">
      <alignment horizontal="center" vertical="center" wrapText="1"/>
    </xf>
    <xf numFmtId="164" fontId="23" fillId="23" borderId="11" xfId="0" applyFont="1" applyFill="1" applyBorder="1" applyAlignment="1">
      <alignment horizontal="center" vertical="center" wrapText="1"/>
    </xf>
    <xf numFmtId="164" fontId="23" fillId="23" borderId="4" xfId="0" applyFont="1" applyFill="1" applyBorder="1" applyAlignment="1">
      <alignment horizontal="center" vertical="center" wrapText="1"/>
    </xf>
    <xf numFmtId="164" fontId="23" fillId="23" borderId="0" xfId="0" applyFont="1" applyFill="1" applyAlignment="1">
      <alignment horizontal="center" vertical="center" wrapText="1"/>
    </xf>
    <xf numFmtId="164" fontId="23" fillId="23" borderId="7" xfId="0" applyFont="1" applyFill="1" applyBorder="1" applyAlignment="1">
      <alignment horizontal="center" vertical="center" wrapText="1"/>
    </xf>
    <xf numFmtId="164" fontId="23" fillId="23" borderId="8" xfId="0" applyFont="1" applyFill="1" applyBorder="1" applyAlignment="1">
      <alignment horizontal="center" vertical="center" wrapText="1"/>
    </xf>
    <xf numFmtId="164" fontId="23" fillId="23" borderId="6" xfId="0" applyFont="1" applyFill="1" applyBorder="1" applyAlignment="1">
      <alignment horizontal="center" vertical="center" wrapText="1"/>
    </xf>
    <xf numFmtId="164" fontId="23" fillId="23" borderId="9" xfId="0" applyFont="1" applyFill="1" applyBorder="1" applyAlignment="1">
      <alignment horizontal="center" vertical="center" wrapText="1"/>
    </xf>
    <xf numFmtId="164" fontId="37" fillId="36" borderId="10" xfId="0" applyFont="1" applyFill="1" applyBorder="1" applyAlignment="1">
      <alignment horizontal="center" vertical="center" wrapText="1"/>
    </xf>
    <xf numFmtId="164" fontId="37" fillId="36" borderId="13" xfId="0" applyFont="1" applyFill="1" applyBorder="1" applyAlignment="1">
      <alignment horizontal="center" vertical="center" wrapText="1"/>
    </xf>
    <xf numFmtId="164" fontId="37" fillId="36" borderId="14" xfId="0" applyFont="1" applyFill="1" applyBorder="1" applyAlignment="1">
      <alignment horizontal="center" vertical="center" wrapText="1"/>
    </xf>
    <xf numFmtId="164" fontId="66" fillId="22" borderId="12" xfId="0" applyFont="1" applyFill="1" applyBorder="1" applyAlignment="1">
      <alignment horizontal="center" vertical="center" wrapText="1"/>
    </xf>
    <xf numFmtId="164" fontId="66" fillId="22" borderId="11" xfId="0" applyFont="1" applyFill="1" applyBorder="1" applyAlignment="1">
      <alignment horizontal="center" vertical="center" wrapText="1"/>
    </xf>
    <xf numFmtId="164" fontId="66" fillId="22" borderId="0" xfId="0" applyFont="1" applyFill="1" applyAlignment="1">
      <alignment horizontal="center" vertical="center" wrapText="1"/>
    </xf>
    <xf numFmtId="164" fontId="66" fillId="22" borderId="7" xfId="0" applyFont="1" applyFill="1" applyBorder="1" applyAlignment="1">
      <alignment horizontal="center" vertical="center" wrapText="1"/>
    </xf>
    <xf numFmtId="164" fontId="66" fillId="22" borderId="6" xfId="0" applyFont="1" applyFill="1" applyBorder="1" applyAlignment="1">
      <alignment horizontal="center" vertical="center" wrapText="1"/>
    </xf>
    <xf numFmtId="164" fontId="66" fillId="22" borderId="9" xfId="0" applyFont="1" applyFill="1" applyBorder="1" applyAlignment="1">
      <alignment horizontal="center" vertical="center" wrapText="1"/>
    </xf>
  </cellXfs>
  <cellStyles count="7">
    <cellStyle name="Euro" xfId="1" xr:uid="{00000000-0005-0000-0000-000000000000}"/>
    <cellStyle name="Hyperlink" xfId="4" builtinId="8" customBuiltin="1"/>
    <cellStyle name="Hyperlink 2" xfId="6" xr:uid="{CDC4224C-ADBD-4F0A-BC21-44CA658AC2EA}"/>
    <cellStyle name="Normal" xfId="0" builtinId="0"/>
    <cellStyle name="Normal 2" xfId="5" xr:uid="{EDAFCCC9-7EA5-453A-A9E9-8C513507127F}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2.xml"/><Relationship Id="rId2" Type="http://schemas.openxmlformats.org/officeDocument/2006/relationships/image" Target="../media/image8.png"/><Relationship Id="rId1" Type="http://schemas.openxmlformats.org/officeDocument/2006/relationships/customXml" Target="../ink/ink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6</xdr:col>
      <xdr:colOff>618067</xdr:colOff>
      <xdr:row>78</xdr:row>
      <xdr:rowOff>157238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1854559"/>
          <a:ext cx="5108196" cy="3586222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13</xdr:col>
      <xdr:colOff>437140</xdr:colOff>
      <xdr:row>78</xdr:row>
      <xdr:rowOff>163286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82613" y="11844868"/>
          <a:ext cx="5126584" cy="3601961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6</xdr:col>
      <xdr:colOff>600923</xdr:colOff>
      <xdr:row>99</xdr:row>
      <xdr:rowOff>123184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5631011"/>
          <a:ext cx="5020021" cy="3890516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13</xdr:col>
      <xdr:colOff>342901</xdr:colOff>
      <xdr:row>99</xdr:row>
      <xdr:rowOff>154422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5653076" y="15631188"/>
          <a:ext cx="5161882" cy="3921577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6</xdr:col>
      <xdr:colOff>596113</xdr:colOff>
      <xdr:row>120</xdr:row>
      <xdr:rowOff>40072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9644298"/>
          <a:ext cx="5022970" cy="3908917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6</xdr:col>
      <xdr:colOff>239488</xdr:colOff>
      <xdr:row>18</xdr:row>
      <xdr:rowOff>121864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4735286" cy="3539978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13</xdr:col>
      <xdr:colOff>152895</xdr:colOff>
      <xdr:row>18</xdr:row>
      <xdr:rowOff>108858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197" y="97972"/>
          <a:ext cx="4729755" cy="3537857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6</xdr:col>
      <xdr:colOff>266109</xdr:colOff>
      <xdr:row>38</xdr:row>
      <xdr:rowOff>87085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962400"/>
          <a:ext cx="4760686" cy="3570514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13</xdr:col>
      <xdr:colOff>192844</xdr:colOff>
      <xdr:row>38</xdr:row>
      <xdr:rowOff>76200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9171" y="3962400"/>
          <a:ext cx="4775730" cy="3559629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6</xdr:col>
      <xdr:colOff>295343</xdr:colOff>
      <xdr:row>58</xdr:row>
      <xdr:rowOff>76200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881257"/>
          <a:ext cx="4780256" cy="35596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7966</xdr:rowOff>
    </xdr:from>
    <xdr:to>
      <xdr:col>7</xdr:col>
      <xdr:colOff>0</xdr:colOff>
      <xdr:row>38</xdr:row>
      <xdr:rowOff>19742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4BA5C16-3665-25EE-4186-C6CC0F05D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" y="777586"/>
          <a:ext cx="8397240" cy="64887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294baede78fb6c8fe29dfdf2a1db6165" TargetMode="External"/><Relationship Id="rId13" Type="http://schemas.openxmlformats.org/officeDocument/2006/relationships/hyperlink" Target="https://ieeesa.webex.com/ieeesa/j.php?MTID=m570cfce4deb35eb3f342c0cd5aa4c7b0" TargetMode="External"/><Relationship Id="rId18" Type="http://schemas.openxmlformats.org/officeDocument/2006/relationships/printerSettings" Target="../printerSettings/printerSettings6.bin"/><Relationship Id="rId3" Type="http://schemas.openxmlformats.org/officeDocument/2006/relationships/hyperlink" Target="https://ieeesa.webex.com/ieeesa/j.php?MTID=m570cfce4deb35eb3f342c0cd5aa4c7b0" TargetMode="External"/><Relationship Id="rId7" Type="http://schemas.openxmlformats.org/officeDocument/2006/relationships/hyperlink" Target="https://ieeesa.webex.com/ieeesa/j.php?MTID=m294baede78fb6c8fe29dfdf2a1db6165" TargetMode="External"/><Relationship Id="rId12" Type="http://schemas.openxmlformats.org/officeDocument/2006/relationships/hyperlink" Target="https://ieeesa.webex.com/ieeesa/j.php?MTID=m570cfce4deb35eb3f342c0cd5aa4c7b0" TargetMode="External"/><Relationship Id="rId17" Type="http://schemas.openxmlformats.org/officeDocument/2006/relationships/hyperlink" Target="https://ieeesa.webex.com/ieeesa/j.php?MTID=me6986a0ccebfc175fa15438e3c2ffdb0" TargetMode="External"/><Relationship Id="rId2" Type="http://schemas.openxmlformats.org/officeDocument/2006/relationships/hyperlink" Target="https://ieeesa.webex.com/ieeesa/j.php?MTID=m8d9626c4e1cc028a178216d5371ece98" TargetMode="External"/><Relationship Id="rId16" Type="http://schemas.openxmlformats.org/officeDocument/2006/relationships/hyperlink" Target="https://ieeesa.webex.com/ieeesa/j.php?MTID=me6986a0ccebfc175fa15438e3c2ffdb0" TargetMode="External"/><Relationship Id="rId20" Type="http://schemas.openxmlformats.org/officeDocument/2006/relationships/comments" Target="../comments1.xml"/><Relationship Id="rId1" Type="http://schemas.openxmlformats.org/officeDocument/2006/relationships/hyperlink" Target="https://ieeesa.webex.com/ieeesa/j.php?MTID=m294baede78fb6c8fe29dfdf2a1db6165" TargetMode="External"/><Relationship Id="rId6" Type="http://schemas.openxmlformats.org/officeDocument/2006/relationships/hyperlink" Target="https://ieeesa.webex.com/ieeesa/j.php?MTID=m294baede78fb6c8fe29dfdf2a1db6165" TargetMode="External"/><Relationship Id="rId11" Type="http://schemas.openxmlformats.org/officeDocument/2006/relationships/hyperlink" Target="https://ieeesa.webex.com/ieeesa/j.php?MTID=m8d9626c4e1cc028a178216d5371ece98" TargetMode="External"/><Relationship Id="rId5" Type="http://schemas.openxmlformats.org/officeDocument/2006/relationships/hyperlink" Target="https://ieeesa.webex.com/ieeesa/j.php?MTID=m294baede78fb6c8fe29dfdf2a1db6165" TargetMode="External"/><Relationship Id="rId15" Type="http://schemas.openxmlformats.org/officeDocument/2006/relationships/hyperlink" Target="https://ieeesa.webex.com/ieeesa/j.php?MTID=me6986a0ccebfc175fa15438e3c2ffdb0" TargetMode="External"/><Relationship Id="rId10" Type="http://schemas.openxmlformats.org/officeDocument/2006/relationships/hyperlink" Target="https://ieeesa.webex.com/ieeesa/j.php?MTID=m8d9626c4e1cc028a178216d5371ece98" TargetMode="External"/><Relationship Id="rId19" Type="http://schemas.openxmlformats.org/officeDocument/2006/relationships/vmlDrawing" Target="../drawings/vmlDrawing1.vml"/><Relationship Id="rId4" Type="http://schemas.openxmlformats.org/officeDocument/2006/relationships/hyperlink" Target="https://ieeesa.webex.com/ieeesa/j.php?MTID=me6986a0ccebfc175fa15438e3c2ffdb0" TargetMode="External"/><Relationship Id="rId9" Type="http://schemas.openxmlformats.org/officeDocument/2006/relationships/hyperlink" Target="https://ieeesa.webex.com/ieeesa/j.php?MTID=m8d9626c4e1cc028a178216d5371ece98" TargetMode="External"/><Relationship Id="rId14" Type="http://schemas.openxmlformats.org/officeDocument/2006/relationships/hyperlink" Target="https://ieeesa.webex.com/ieeesa/j.php?MTID=m570cfce4deb35eb3f342c0cd5aa4c7b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94" zoomScale="130" zoomScaleNormal="130" workbookViewId="0">
      <selection activeCell="P61" sqref="P61"/>
    </sheetView>
  </sheetViews>
  <sheetFormatPr defaultColWidth="8.75" defaultRowHeight="1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7" customFormat="1" ht="15" customHeight="1" x14ac:dyDescent="0.3">
      <c r="A1" s="236" t="str">
        <f>Registration!A1</f>
        <v>142nd IEEE 802.15 WSN Session</v>
      </c>
      <c r="B1" s="237"/>
      <c r="C1" s="238"/>
      <c r="D1"/>
      <c r="E1"/>
      <c r="F1"/>
      <c r="G1"/>
      <c r="H1"/>
      <c r="I1" s="9"/>
    </row>
    <row r="2" spans="1:9" s="7" customFormat="1" ht="15" customHeight="1" thickBot="1" x14ac:dyDescent="0.35">
      <c r="A2" s="239" t="s">
        <v>75</v>
      </c>
      <c r="B2" s="240"/>
      <c r="C2" s="241"/>
      <c r="D2"/>
      <c r="E2"/>
      <c r="F2"/>
      <c r="G2"/>
      <c r="H2"/>
      <c r="I2" s="10"/>
    </row>
    <row r="3" spans="1:9" s="41" customFormat="1" ht="15" customHeight="1" thickBot="1" x14ac:dyDescent="0.3">
      <c r="A3" s="50" t="s">
        <v>33</v>
      </c>
      <c r="B3" s="51" t="s">
        <v>34</v>
      </c>
      <c r="C3" s="52" t="s">
        <v>72</v>
      </c>
      <c r="D3"/>
      <c r="E3"/>
      <c r="F3"/>
      <c r="G3"/>
      <c r="H3"/>
    </row>
    <row r="4" spans="1:9" s="41" customFormat="1" ht="15" customHeight="1" x14ac:dyDescent="0.25">
      <c r="A4" s="65" t="s">
        <v>158</v>
      </c>
      <c r="B4" s="53"/>
      <c r="C4" s="55"/>
      <c r="D4"/>
      <c r="E4"/>
      <c r="F4"/>
      <c r="G4"/>
      <c r="H4"/>
    </row>
    <row r="5" spans="1:9" s="41" customFormat="1" ht="15" customHeight="1" x14ac:dyDescent="0.25">
      <c r="A5" s="53"/>
      <c r="B5" s="53"/>
      <c r="C5" s="55"/>
      <c r="D5" s="53"/>
      <c r="E5" s="53"/>
      <c r="F5" s="53"/>
      <c r="G5" s="53"/>
    </row>
    <row r="6" spans="1:9" s="41" customFormat="1" ht="15" customHeight="1" x14ac:dyDescent="0.25">
      <c r="A6" s="53"/>
      <c r="B6" s="53"/>
      <c r="C6" s="55"/>
      <c r="D6" s="53"/>
      <c r="E6" s="53"/>
      <c r="G6" s="53"/>
    </row>
    <row r="7" spans="1:9" s="41" customFormat="1" ht="15" customHeight="1" x14ac:dyDescent="0.25">
      <c r="A7" s="53"/>
      <c r="B7" s="53"/>
      <c r="C7" s="55"/>
      <c r="D7" s="53"/>
      <c r="E7" s="53"/>
      <c r="F7" s="56"/>
      <c r="G7" s="53"/>
    </row>
    <row r="8" spans="1:9" s="41" customFormat="1" ht="15" customHeight="1" x14ac:dyDescent="0.25">
      <c r="A8" s="53"/>
      <c r="B8" s="53"/>
      <c r="C8" s="57"/>
      <c r="D8" s="53"/>
      <c r="E8" s="53"/>
      <c r="F8" s="56"/>
      <c r="G8" s="53"/>
    </row>
    <row r="9" spans="1:9" s="41" customFormat="1" ht="15" customHeight="1" x14ac:dyDescent="0.25">
      <c r="A9" s="53"/>
      <c r="B9" s="53"/>
      <c r="C9" s="57"/>
      <c r="D9" s="53"/>
      <c r="E9" s="53"/>
      <c r="F9" s="56"/>
      <c r="G9" s="53"/>
    </row>
    <row r="10" spans="1:9" s="41" customFormat="1" ht="15" customHeight="1" x14ac:dyDescent="0.25">
      <c r="A10" s="53"/>
      <c r="B10" s="53"/>
      <c r="C10" s="57"/>
      <c r="D10" s="53"/>
      <c r="E10" s="53"/>
      <c r="F10" s="56"/>
      <c r="G10" s="53"/>
    </row>
    <row r="11" spans="1:9" s="41" customFormat="1" ht="15" customHeight="1" x14ac:dyDescent="0.25">
      <c r="A11" s="53"/>
      <c r="B11" s="53"/>
      <c r="C11" s="57"/>
      <c r="D11" s="53"/>
      <c r="E11" s="53"/>
      <c r="F11" s="56"/>
      <c r="G11" s="53"/>
    </row>
    <row r="12" spans="1:9" s="41" customFormat="1" ht="15" customHeight="1" x14ac:dyDescent="0.25">
      <c r="A12" s="53"/>
      <c r="B12" s="53"/>
      <c r="D12" s="53"/>
      <c r="E12" s="53"/>
      <c r="F12" s="56"/>
      <c r="G12" s="53"/>
    </row>
    <row r="13" spans="1:9" s="41" customFormat="1" ht="15" customHeight="1" x14ac:dyDescent="0.25">
      <c r="A13" s="54"/>
      <c r="B13" s="53"/>
      <c r="C13" s="42"/>
      <c r="D13" s="53"/>
      <c r="E13" s="53"/>
      <c r="F13" s="53"/>
      <c r="G13" s="53"/>
    </row>
    <row r="14" spans="1:9" s="41" customFormat="1" ht="15" customHeight="1" x14ac:dyDescent="0.25">
      <c r="A14" s="53"/>
      <c r="B14" s="53"/>
      <c r="D14" s="53"/>
      <c r="E14" s="53"/>
      <c r="F14" s="53"/>
      <c r="G14" s="53"/>
    </row>
    <row r="15" spans="1:9" s="41" customFormat="1" ht="15" customHeight="1" x14ac:dyDescent="0.25">
      <c r="A15" s="54"/>
      <c r="B15" s="53"/>
      <c r="C15" s="42"/>
      <c r="D15" s="53"/>
      <c r="E15" s="53"/>
      <c r="F15" s="56"/>
      <c r="G15" s="53"/>
    </row>
    <row r="16" spans="1:9" s="41" customFormat="1" ht="15" customHeight="1" x14ac:dyDescent="0.25">
      <c r="A16" s="54"/>
      <c r="B16" s="53"/>
      <c r="C16" s="42"/>
      <c r="D16" s="53"/>
      <c r="E16" s="53"/>
      <c r="F16" s="56"/>
      <c r="G16" s="53"/>
    </row>
    <row r="17" spans="1:7" s="41" customFormat="1" ht="15" customHeight="1" x14ac:dyDescent="0.25">
      <c r="A17" s="53"/>
      <c r="B17" s="53"/>
      <c r="C17" s="42"/>
      <c r="D17" s="53"/>
      <c r="E17" s="58"/>
      <c r="F17" s="53"/>
      <c r="G17" s="53"/>
    </row>
    <row r="18" spans="1:7" s="41" customFormat="1" ht="15" customHeight="1" x14ac:dyDescent="0.25">
      <c r="A18" s="54"/>
      <c r="B18" s="53"/>
      <c r="C18" s="59"/>
      <c r="D18" s="53"/>
      <c r="E18" s="58"/>
      <c r="F18" s="53"/>
      <c r="G18" s="53"/>
    </row>
    <row r="19" spans="1:7" s="41" customFormat="1" ht="15" customHeight="1" x14ac:dyDescent="0.25">
      <c r="A19" s="54"/>
      <c r="B19" s="53"/>
      <c r="C19" s="59"/>
      <c r="D19" s="53"/>
      <c r="E19" s="60"/>
      <c r="F19" s="53"/>
      <c r="G19" s="53"/>
    </row>
    <row r="20" spans="1:7" s="41" customFormat="1" ht="15" customHeight="1" x14ac:dyDescent="0.25">
      <c r="A20" s="54"/>
      <c r="B20" s="53"/>
      <c r="C20" s="59"/>
      <c r="D20" s="53"/>
      <c r="E20" s="60"/>
      <c r="F20" s="53"/>
      <c r="G20" s="53"/>
    </row>
    <row r="21" spans="1:7" s="41" customFormat="1" ht="15" customHeight="1" x14ac:dyDescent="0.25">
      <c r="A21" s="54"/>
      <c r="B21" s="53"/>
      <c r="C21" s="59"/>
      <c r="D21" s="53"/>
      <c r="E21" s="60"/>
      <c r="F21" s="53"/>
      <c r="G21" s="53"/>
    </row>
    <row r="22" spans="1:7" s="41" customFormat="1" ht="15" customHeight="1" x14ac:dyDescent="0.25">
      <c r="A22" s="53"/>
      <c r="B22" s="53"/>
      <c r="D22" s="53"/>
      <c r="E22" s="60"/>
      <c r="F22" s="53"/>
      <c r="G22" s="53"/>
    </row>
    <row r="23" spans="1:7" s="41" customFormat="1" ht="15" customHeight="1" x14ac:dyDescent="0.25">
      <c r="A23" s="54"/>
      <c r="B23" s="53"/>
      <c r="C23" s="61"/>
      <c r="D23" s="53"/>
      <c r="E23" s="53"/>
      <c r="F23" s="53"/>
      <c r="G23" s="53"/>
    </row>
    <row r="24" spans="1:7" s="41" customFormat="1" ht="15" customHeight="1" x14ac:dyDescent="0.25">
      <c r="A24" s="53"/>
      <c r="B24" s="53"/>
      <c r="C24" s="62"/>
      <c r="D24" s="53"/>
      <c r="E24" s="53"/>
      <c r="F24" s="53"/>
      <c r="G24" s="53"/>
    </row>
    <row r="25" spans="1:7" s="41" customFormat="1" ht="15" customHeight="1" x14ac:dyDescent="0.25">
      <c r="A25" s="53"/>
      <c r="B25" s="53"/>
      <c r="C25" s="62"/>
      <c r="D25" s="53"/>
      <c r="E25" s="53"/>
      <c r="F25" s="53"/>
      <c r="G25" s="53"/>
    </row>
    <row r="26" spans="1:7" s="41" customFormat="1" ht="15" customHeight="1" x14ac:dyDescent="0.25">
      <c r="A26" s="54"/>
      <c r="B26" s="53"/>
      <c r="C26" s="42"/>
      <c r="D26" s="53"/>
      <c r="E26" s="53"/>
      <c r="F26" s="53"/>
      <c r="G26" s="53"/>
    </row>
    <row r="27" spans="1:7" s="41" customFormat="1" ht="15" customHeight="1" x14ac:dyDescent="0.25">
      <c r="C27" s="63"/>
      <c r="D27" s="53"/>
      <c r="E27" s="53"/>
      <c r="F27" s="53"/>
      <c r="G27" s="53"/>
    </row>
    <row r="28" spans="1:7" s="41" customFormat="1" ht="15" customHeight="1" x14ac:dyDescent="0.25">
      <c r="A28" s="53"/>
      <c r="B28" s="53"/>
      <c r="D28" s="53"/>
      <c r="E28" s="53"/>
      <c r="F28" s="53"/>
      <c r="G28" s="53"/>
    </row>
    <row r="29" spans="1:7" s="41" customFormat="1" ht="15" customHeight="1" x14ac:dyDescent="0.25">
      <c r="A29" s="54"/>
      <c r="B29" s="53"/>
      <c r="C29" s="42"/>
      <c r="D29" s="53"/>
      <c r="E29" s="53"/>
      <c r="F29" s="53"/>
      <c r="G29" s="53"/>
    </row>
    <row r="30" spans="1:7" s="41" customFormat="1" ht="15" customHeight="1" x14ac:dyDescent="0.25">
      <c r="A30" s="54"/>
      <c r="B30" s="53"/>
      <c r="C30" s="42"/>
      <c r="D30" s="53"/>
      <c r="E30" s="53"/>
      <c r="F30" s="53"/>
      <c r="G30" s="53"/>
    </row>
    <row r="31" spans="1:7" s="41" customFormat="1" ht="15" customHeight="1" x14ac:dyDescent="0.25">
      <c r="D31" s="53"/>
      <c r="E31" s="53"/>
      <c r="F31" s="53"/>
      <c r="G31" s="53"/>
    </row>
    <row r="32" spans="1:7" s="41" customFormat="1" ht="15" customHeight="1" x14ac:dyDescent="0.25">
      <c r="A32" s="54"/>
      <c r="B32" s="53"/>
      <c r="C32" s="61"/>
      <c r="D32" s="53"/>
      <c r="E32" s="53"/>
      <c r="F32" s="53"/>
      <c r="G32" s="53"/>
    </row>
    <row r="33" spans="1:7" s="41" customFormat="1" ht="15" customHeight="1" x14ac:dyDescent="0.25">
      <c r="A33" s="54"/>
      <c r="B33" s="53"/>
      <c r="C33" s="61"/>
      <c r="D33" s="53"/>
      <c r="E33" s="53"/>
      <c r="F33" s="53"/>
      <c r="G33" s="53"/>
    </row>
    <row r="34" spans="1:7" s="41" customFormat="1" ht="15" customHeight="1" x14ac:dyDescent="0.25">
      <c r="A34" s="54"/>
      <c r="B34" s="53"/>
      <c r="C34" s="61"/>
      <c r="D34" s="53"/>
      <c r="E34" s="53"/>
      <c r="F34" s="53"/>
      <c r="G34" s="53"/>
    </row>
    <row r="35" spans="1:7" s="41" customFormat="1" ht="15" customHeight="1" x14ac:dyDescent="0.25">
      <c r="A35" s="54"/>
      <c r="B35" s="53"/>
      <c r="C35" s="64"/>
      <c r="D35" s="53"/>
      <c r="E35" s="53"/>
      <c r="F35" s="53"/>
      <c r="G35" s="53"/>
    </row>
    <row r="36" spans="1:7" s="41" customFormat="1" ht="15" customHeight="1" x14ac:dyDescent="0.25">
      <c r="A36" s="53"/>
      <c r="B36" s="53"/>
      <c r="C36" s="61"/>
      <c r="D36" s="53"/>
      <c r="E36" s="53"/>
      <c r="F36" s="53"/>
      <c r="G36" s="53"/>
    </row>
    <row r="37" spans="1:7" s="41" customFormat="1" ht="15" customHeight="1" x14ac:dyDescent="0.25">
      <c r="A37" s="53"/>
      <c r="B37" s="53"/>
      <c r="C37" s="61"/>
      <c r="D37" s="53"/>
      <c r="E37" s="53"/>
      <c r="F37" s="53"/>
      <c r="G37" s="53"/>
    </row>
    <row r="38" spans="1:7" s="41" customFormat="1" ht="15" customHeight="1" x14ac:dyDescent="0.25">
      <c r="A38" s="53"/>
      <c r="B38" s="53"/>
      <c r="C38" s="64"/>
      <c r="D38" s="53"/>
      <c r="E38" s="53"/>
      <c r="F38" s="53"/>
      <c r="G38" s="53"/>
    </row>
    <row r="39" spans="1:7" s="41" customFormat="1" ht="15" customHeight="1" x14ac:dyDescent="0.25">
      <c r="A39" s="54"/>
      <c r="B39" s="53"/>
      <c r="C39" s="42"/>
      <c r="D39" s="53"/>
      <c r="E39" s="53"/>
      <c r="F39" s="53"/>
      <c r="G39" s="53"/>
    </row>
    <row r="40" spans="1:7" s="41" customFormat="1" ht="15" customHeight="1" x14ac:dyDescent="0.25">
      <c r="A40" s="53"/>
      <c r="B40" s="53"/>
      <c r="C40" s="42"/>
      <c r="D40" s="53"/>
      <c r="E40" s="53"/>
      <c r="F40" s="53"/>
      <c r="G40" s="53"/>
    </row>
    <row r="41" spans="1:7" s="41" customFormat="1" ht="15" customHeight="1" x14ac:dyDescent="0.25">
      <c r="A41" s="53"/>
      <c r="B41" s="53"/>
      <c r="C41" s="42"/>
      <c r="D41" s="53"/>
      <c r="E41" s="53"/>
      <c r="F41" s="53"/>
      <c r="G41" s="53"/>
    </row>
    <row r="42" spans="1:7" s="41" customFormat="1" ht="15" customHeight="1" x14ac:dyDescent="0.25">
      <c r="A42" s="53"/>
      <c r="B42" s="53"/>
      <c r="C42" s="42"/>
      <c r="D42" s="53"/>
      <c r="E42" s="53"/>
      <c r="F42" s="53"/>
      <c r="G42" s="53"/>
    </row>
    <row r="43" spans="1:7" s="41" customFormat="1" ht="15" customHeight="1" x14ac:dyDescent="0.25">
      <c r="A43" s="53"/>
      <c r="B43" s="53"/>
      <c r="C43" s="42"/>
      <c r="D43" s="53"/>
      <c r="E43" s="53"/>
      <c r="F43" s="53"/>
      <c r="G43" s="53"/>
    </row>
    <row r="44" spans="1:7" s="41" customFormat="1" ht="15" customHeight="1" x14ac:dyDescent="0.25">
      <c r="A44" s="53"/>
      <c r="B44" s="53"/>
      <c r="C44" s="42"/>
      <c r="D44" s="53"/>
      <c r="E44" s="53"/>
      <c r="F44" s="53"/>
      <c r="G44" s="53"/>
    </row>
    <row r="45" spans="1:7" s="41" customFormat="1" ht="15" customHeight="1" x14ac:dyDescent="0.25">
      <c r="A45" s="53"/>
      <c r="B45" s="53"/>
      <c r="C45" s="42"/>
      <c r="D45" s="53"/>
      <c r="E45" s="53"/>
      <c r="F45" s="53"/>
      <c r="G45" s="53"/>
    </row>
    <row r="46" spans="1:7" s="41" customFormat="1" ht="15" customHeight="1" x14ac:dyDescent="0.25">
      <c r="A46" s="54"/>
      <c r="B46" s="53"/>
      <c r="C46" s="65"/>
      <c r="D46" s="53"/>
      <c r="E46" s="53"/>
      <c r="F46" s="53"/>
      <c r="G46" s="53"/>
    </row>
    <row r="47" spans="1:7" s="41" customFormat="1" ht="15" customHeight="1" x14ac:dyDescent="0.25">
      <c r="A47" s="53"/>
      <c r="B47" s="53"/>
      <c r="C47" s="53"/>
      <c r="D47" s="53"/>
      <c r="E47" s="53"/>
      <c r="F47" s="53"/>
      <c r="G47" s="53"/>
    </row>
    <row r="48" spans="1:7" s="41" customFormat="1" ht="15" customHeight="1" x14ac:dyDescent="0.25">
      <c r="A48" s="54"/>
      <c r="B48" s="53"/>
      <c r="C48" s="42"/>
      <c r="D48" s="53"/>
      <c r="E48" s="53"/>
      <c r="F48" s="53"/>
      <c r="G48" s="53"/>
    </row>
    <row r="49" spans="1:7" s="41" customFormat="1" ht="15" customHeight="1" x14ac:dyDescent="0.25">
      <c r="A49" s="53"/>
      <c r="B49" s="53"/>
      <c r="C49" s="42"/>
      <c r="D49" s="53"/>
      <c r="E49" s="53"/>
      <c r="F49" s="53"/>
      <c r="G49" s="53"/>
    </row>
    <row r="50" spans="1:7" s="41" customFormat="1" ht="15" customHeight="1" x14ac:dyDescent="0.25">
      <c r="A50" s="53"/>
      <c r="B50" s="53"/>
      <c r="C50" s="42"/>
      <c r="D50" s="53"/>
      <c r="E50" s="53"/>
      <c r="F50" s="53"/>
      <c r="G50" s="53"/>
    </row>
    <row r="51" spans="1:7" s="41" customFormat="1" ht="15" customHeight="1" x14ac:dyDescent="0.25">
      <c r="A51" s="53"/>
      <c r="B51" s="53"/>
      <c r="D51" s="53"/>
      <c r="E51" s="53"/>
      <c r="F51" s="53"/>
      <c r="G51" s="53"/>
    </row>
    <row r="52" spans="1:7" s="41" customFormat="1" ht="15" customHeight="1" x14ac:dyDescent="0.25">
      <c r="A52" s="54"/>
      <c r="B52" s="53"/>
      <c r="C52" s="42"/>
      <c r="D52" s="53"/>
      <c r="E52" s="53"/>
      <c r="F52" s="53"/>
      <c r="G52" s="53"/>
    </row>
    <row r="53" spans="1:7" ht="15" customHeight="1" x14ac:dyDescent="0.3">
      <c r="A53" s="33"/>
      <c r="B53" s="33"/>
      <c r="C53" s="39"/>
      <c r="D53" s="33"/>
      <c r="E53" s="33"/>
      <c r="F53" s="33"/>
      <c r="G53" s="33"/>
    </row>
    <row r="54" spans="1:7" ht="15" customHeight="1" x14ac:dyDescent="0.3">
      <c r="D54" s="33"/>
      <c r="E54" s="33"/>
      <c r="F54" s="33"/>
      <c r="G54" s="33"/>
    </row>
    <row r="55" spans="1:7" ht="15" customHeight="1" x14ac:dyDescent="0.3">
      <c r="D55" s="33"/>
      <c r="E55" s="33"/>
      <c r="F55" s="33"/>
      <c r="G55" s="33"/>
    </row>
    <row r="56" spans="1:7" ht="15" customHeight="1" x14ac:dyDescent="0.3">
      <c r="D56" s="33"/>
      <c r="E56" s="33"/>
      <c r="F56" s="33"/>
      <c r="G56" s="33"/>
    </row>
    <row r="57" spans="1:7" ht="15" customHeight="1" x14ac:dyDescent="0.3">
      <c r="A57" s="33"/>
      <c r="B57" s="33"/>
      <c r="C57" s="33"/>
      <c r="D57" s="33"/>
      <c r="E57" s="33"/>
      <c r="F57" s="33"/>
      <c r="G57" s="33"/>
    </row>
    <row r="58" spans="1:7" ht="15" customHeight="1" x14ac:dyDescent="0.3">
      <c r="A58" s="33"/>
      <c r="B58" s="33"/>
      <c r="C58" s="33"/>
      <c r="D58" s="33"/>
      <c r="E58" s="33"/>
      <c r="F58" s="33"/>
      <c r="G58" s="33"/>
    </row>
    <row r="59" spans="1:7" ht="15" customHeight="1" x14ac:dyDescent="0.3">
      <c r="A59" s="33"/>
      <c r="B59" s="33"/>
      <c r="C59" s="33"/>
      <c r="D59" s="33"/>
      <c r="E59" s="33"/>
      <c r="F59" s="33"/>
      <c r="G59" s="33"/>
    </row>
    <row r="60" spans="1:7" ht="15" customHeight="1" x14ac:dyDescent="0.3">
      <c r="A60" s="33"/>
      <c r="B60" s="33"/>
      <c r="C60" s="33"/>
      <c r="D60" s="33"/>
      <c r="E60" s="33"/>
      <c r="F60" s="33"/>
      <c r="G60" s="33"/>
    </row>
    <row r="61" spans="1:7" ht="15" customHeight="1" x14ac:dyDescent="0.3">
      <c r="A61" s="33"/>
      <c r="B61" s="33"/>
      <c r="C61" s="33"/>
      <c r="D61" s="33"/>
      <c r="E61" s="33"/>
      <c r="F61" s="33"/>
      <c r="G61" s="33"/>
    </row>
    <row r="62" spans="1:7" ht="15" customHeight="1" x14ac:dyDescent="0.3">
      <c r="A62" s="33"/>
      <c r="B62" s="33"/>
      <c r="C62" s="33"/>
      <c r="D62" s="33"/>
      <c r="E62" s="33"/>
      <c r="F62" s="33"/>
      <c r="G62" s="33"/>
    </row>
    <row r="63" spans="1:7" ht="15" customHeight="1" x14ac:dyDescent="0.3">
      <c r="A63" s="33"/>
      <c r="B63" s="33"/>
      <c r="C63" s="33"/>
      <c r="D63" s="33"/>
      <c r="E63" s="33"/>
      <c r="F63" s="33"/>
      <c r="G63" s="33"/>
    </row>
    <row r="64" spans="1:7" ht="15" customHeight="1" x14ac:dyDescent="0.3">
      <c r="A64" s="33"/>
      <c r="B64" s="33"/>
      <c r="C64" s="33"/>
      <c r="D64" s="33"/>
      <c r="E64" s="33"/>
      <c r="F64" s="33"/>
      <c r="G64" s="33"/>
    </row>
    <row r="65" spans="1:7" ht="15" customHeight="1" x14ac:dyDescent="0.3">
      <c r="A65" s="33"/>
      <c r="B65" s="33"/>
      <c r="C65" s="33"/>
      <c r="D65" s="33"/>
      <c r="E65" s="33"/>
      <c r="F65" s="33"/>
      <c r="G65" s="33"/>
    </row>
    <row r="66" spans="1:7" ht="15" customHeight="1" x14ac:dyDescent="0.3">
      <c r="A66" s="33"/>
      <c r="B66" s="33"/>
      <c r="C66" s="33"/>
      <c r="D66" s="33"/>
      <c r="E66" s="33"/>
      <c r="F66" s="33"/>
      <c r="G66" s="33"/>
    </row>
    <row r="67" spans="1:7" ht="15" customHeight="1" x14ac:dyDescent="0.3">
      <c r="A67" s="33"/>
      <c r="B67" s="33"/>
      <c r="C67" s="33"/>
      <c r="D67" s="33"/>
      <c r="E67" s="33"/>
      <c r="F67" s="33"/>
      <c r="G67" s="33"/>
    </row>
    <row r="68" spans="1:7" ht="15" customHeight="1" x14ac:dyDescent="0.3">
      <c r="A68" s="33"/>
      <c r="B68" s="33"/>
      <c r="C68" s="33"/>
      <c r="D68" s="33"/>
      <c r="E68" s="33"/>
      <c r="F68" s="33"/>
      <c r="G68" s="33"/>
    </row>
    <row r="69" spans="1:7" ht="15" customHeight="1" x14ac:dyDescent="0.3">
      <c r="A69" s="33"/>
      <c r="B69" s="33"/>
      <c r="C69" s="33"/>
      <c r="D69" s="33"/>
      <c r="E69" s="33"/>
      <c r="F69" s="33"/>
      <c r="G69" s="33"/>
    </row>
    <row r="70" spans="1:7" ht="15" customHeight="1" x14ac:dyDescent="0.3">
      <c r="A70" s="33"/>
      <c r="B70" s="33"/>
      <c r="C70" s="33"/>
      <c r="D70" s="33"/>
      <c r="E70" s="33"/>
      <c r="F70" s="33"/>
      <c r="G70" s="33"/>
    </row>
    <row r="71" spans="1:7" ht="15" customHeight="1" x14ac:dyDescent="0.3">
      <c r="A71" s="33"/>
      <c r="B71" s="33"/>
      <c r="C71" s="33"/>
      <c r="D71" s="33"/>
      <c r="E71" s="33"/>
      <c r="F71" s="33"/>
      <c r="G71" s="33"/>
    </row>
    <row r="72" spans="1:7" ht="15" customHeight="1" x14ac:dyDescent="0.3">
      <c r="A72" s="33"/>
      <c r="B72" s="33"/>
      <c r="C72" s="33"/>
      <c r="D72" s="33"/>
      <c r="E72" s="33"/>
      <c r="F72" s="33"/>
      <c r="G72" s="33"/>
    </row>
    <row r="73" spans="1:7" ht="15" customHeight="1" x14ac:dyDescent="0.3">
      <c r="A73" s="33"/>
      <c r="B73" s="33"/>
      <c r="C73" s="33"/>
      <c r="D73" s="33"/>
      <c r="E73" s="33"/>
      <c r="F73" s="33"/>
      <c r="G73" s="33"/>
    </row>
    <row r="74" spans="1:7" ht="15" customHeight="1" x14ac:dyDescent="0.3">
      <c r="A74" s="33"/>
      <c r="B74" s="33"/>
      <c r="C74" s="33"/>
      <c r="D74" s="33"/>
      <c r="E74" s="33"/>
      <c r="F74" s="33"/>
      <c r="G74" s="33"/>
    </row>
    <row r="75" spans="1:7" ht="15" customHeight="1" x14ac:dyDescent="0.3">
      <c r="A75" s="33"/>
      <c r="B75" s="33"/>
      <c r="C75" s="33"/>
      <c r="D75" s="33"/>
      <c r="E75" s="33"/>
      <c r="F75" s="33"/>
      <c r="G75" s="33"/>
    </row>
    <row r="76" spans="1:7" ht="15" customHeight="1" x14ac:dyDescent="0.3">
      <c r="A76" s="33"/>
      <c r="B76" s="33"/>
      <c r="C76" s="33"/>
      <c r="D76" s="33"/>
      <c r="E76" s="33"/>
      <c r="F76" s="33"/>
      <c r="G76" s="33"/>
    </row>
    <row r="77" spans="1:7" ht="15" customHeight="1" x14ac:dyDescent="0.3">
      <c r="A77" s="33"/>
      <c r="B77" s="33"/>
      <c r="C77" s="33"/>
      <c r="D77" s="33"/>
      <c r="E77" s="33"/>
      <c r="F77" s="33"/>
      <c r="G77" s="33"/>
    </row>
    <row r="78" spans="1:7" ht="15" customHeight="1" x14ac:dyDescent="0.3">
      <c r="A78" s="33"/>
      <c r="B78" s="33"/>
      <c r="C78" s="33"/>
      <c r="D78" s="33"/>
      <c r="E78" s="33"/>
      <c r="F78" s="33"/>
      <c r="G78" s="33"/>
    </row>
    <row r="79" spans="1:7" ht="15" customHeight="1" x14ac:dyDescent="0.3">
      <c r="A79" s="33"/>
      <c r="B79" s="33"/>
      <c r="C79" s="33"/>
      <c r="D79" s="33"/>
      <c r="E79" s="33"/>
      <c r="F79" s="33"/>
      <c r="G79" s="33"/>
    </row>
    <row r="80" spans="1:7" ht="15" customHeight="1" x14ac:dyDescent="0.3">
      <c r="A80" s="33"/>
      <c r="B80" s="33"/>
      <c r="C80" s="33"/>
      <c r="D80" s="33"/>
      <c r="E80" s="33"/>
      <c r="F80" s="33"/>
      <c r="G80" s="33"/>
    </row>
    <row r="81" spans="1:7" ht="15" customHeight="1" x14ac:dyDescent="0.3">
      <c r="A81" s="33"/>
      <c r="B81" s="33"/>
      <c r="C81" s="33"/>
      <c r="D81" s="33"/>
      <c r="E81" s="33"/>
      <c r="F81" s="33"/>
      <c r="G81" s="33"/>
    </row>
    <row r="82" spans="1:7" ht="15" customHeight="1" x14ac:dyDescent="0.3">
      <c r="A82" s="33"/>
      <c r="B82" s="33"/>
      <c r="C82" s="33"/>
      <c r="D82" s="33"/>
      <c r="E82" s="33"/>
      <c r="F82" s="33"/>
      <c r="G82" s="33"/>
    </row>
    <row r="83" spans="1:7" ht="15" customHeight="1" x14ac:dyDescent="0.3">
      <c r="A83" s="33"/>
      <c r="B83" s="33"/>
      <c r="C83" s="33"/>
      <c r="D83" s="33"/>
      <c r="E83" s="33"/>
      <c r="F83" s="33"/>
      <c r="G83" s="33"/>
    </row>
    <row r="84" spans="1:7" ht="15" customHeight="1" x14ac:dyDescent="0.3">
      <c r="A84" s="33"/>
      <c r="B84" s="33"/>
      <c r="C84" s="33"/>
      <c r="D84" s="33"/>
      <c r="E84" s="33"/>
      <c r="F84" s="33"/>
      <c r="G84" s="33"/>
    </row>
    <row r="85" spans="1:7" ht="15" customHeight="1" x14ac:dyDescent="0.3">
      <c r="A85" s="33"/>
      <c r="B85" s="33"/>
      <c r="C85" s="33"/>
      <c r="D85" s="33"/>
      <c r="E85" s="33"/>
      <c r="F85" s="33"/>
      <c r="G85" s="33"/>
    </row>
    <row r="86" spans="1:7" ht="15" customHeight="1" x14ac:dyDescent="0.3">
      <c r="A86" s="33"/>
      <c r="B86" s="33"/>
      <c r="C86" s="33"/>
      <c r="D86" s="33"/>
      <c r="E86" s="33"/>
      <c r="F86" s="33"/>
      <c r="G86" s="33"/>
    </row>
    <row r="87" spans="1:7" ht="15" customHeight="1" x14ac:dyDescent="0.3">
      <c r="A87" s="33"/>
      <c r="B87" s="33"/>
      <c r="C87" s="33"/>
      <c r="D87" s="33"/>
      <c r="E87" s="33"/>
      <c r="F87" s="33"/>
      <c r="G87" s="33"/>
    </row>
    <row r="88" spans="1:7" ht="15" customHeight="1" x14ac:dyDescent="0.3">
      <c r="A88" s="33"/>
      <c r="B88" s="33"/>
      <c r="C88" s="33"/>
      <c r="D88" s="33"/>
      <c r="E88" s="33"/>
      <c r="F88" s="33"/>
      <c r="G88" s="33"/>
    </row>
    <row r="89" spans="1:7" ht="15" customHeight="1" x14ac:dyDescent="0.3">
      <c r="A89" s="33"/>
      <c r="B89" s="33"/>
      <c r="C89" s="33"/>
      <c r="D89" s="33"/>
      <c r="E89" s="33"/>
      <c r="F89" s="33"/>
      <c r="G89" s="33"/>
    </row>
    <row r="90" spans="1:7" ht="15" customHeight="1" x14ac:dyDescent="0.3">
      <c r="A90" s="33"/>
      <c r="B90" s="33"/>
      <c r="C90" s="33"/>
      <c r="D90" s="33"/>
      <c r="E90" s="33"/>
      <c r="F90" s="33"/>
      <c r="G90" s="33"/>
    </row>
    <row r="91" spans="1:7" ht="15" customHeight="1" x14ac:dyDescent="0.3">
      <c r="A91" s="33"/>
      <c r="B91" s="33"/>
      <c r="C91" s="33"/>
      <c r="D91" s="33"/>
      <c r="E91" s="33"/>
      <c r="F91" s="33"/>
      <c r="G91" s="33"/>
    </row>
    <row r="92" spans="1:7" ht="15" customHeight="1" x14ac:dyDescent="0.3">
      <c r="A92" s="33"/>
      <c r="B92" s="33"/>
      <c r="C92" s="33"/>
      <c r="D92" s="33"/>
      <c r="E92" s="33"/>
      <c r="F92" s="33"/>
      <c r="G92" s="33"/>
    </row>
    <row r="93" spans="1:7" ht="15" customHeight="1" x14ac:dyDescent="0.3">
      <c r="A93" s="33"/>
      <c r="B93" s="33"/>
      <c r="C93" s="33"/>
      <c r="D93" s="33"/>
      <c r="E93" s="33"/>
      <c r="F93" s="33"/>
      <c r="G93" s="33"/>
    </row>
    <row r="94" spans="1:7" ht="15" customHeight="1" x14ac:dyDescent="0.3">
      <c r="A94" s="33"/>
      <c r="B94" s="33"/>
      <c r="C94" s="33"/>
      <c r="D94" s="33"/>
      <c r="E94" s="33"/>
      <c r="F94" s="33"/>
      <c r="G94" s="33"/>
    </row>
    <row r="95" spans="1:7" ht="15" customHeight="1" x14ac:dyDescent="0.3">
      <c r="A95" s="33"/>
      <c r="B95" s="33"/>
      <c r="C95" s="33"/>
      <c r="D95" s="33"/>
      <c r="E95" s="33"/>
      <c r="F95" s="33"/>
      <c r="G95" s="33"/>
    </row>
    <row r="96" spans="1:7" ht="15" customHeight="1" x14ac:dyDescent="0.3">
      <c r="A96" s="33"/>
      <c r="B96" s="33"/>
      <c r="C96" s="33"/>
      <c r="D96" s="33"/>
      <c r="E96" s="33"/>
      <c r="F96" s="33"/>
      <c r="G96" s="33"/>
    </row>
    <row r="97" spans="1:7" ht="15" customHeight="1" x14ac:dyDescent="0.3">
      <c r="A97" s="33"/>
      <c r="B97" s="33"/>
      <c r="C97" s="33"/>
      <c r="D97" s="33"/>
      <c r="E97" s="33"/>
      <c r="F97" s="33"/>
      <c r="G97" s="33"/>
    </row>
    <row r="98" spans="1:7" ht="15" customHeight="1" x14ac:dyDescent="0.3">
      <c r="A98" s="33"/>
      <c r="B98" s="33"/>
      <c r="C98" s="33"/>
      <c r="D98" s="33"/>
      <c r="E98" s="33"/>
      <c r="F98" s="33"/>
      <c r="G98" s="33"/>
    </row>
    <row r="99" spans="1:7" ht="15" customHeight="1" x14ac:dyDescent="0.3">
      <c r="A99" s="33"/>
      <c r="B99" s="33"/>
      <c r="C99" s="33"/>
      <c r="D99" s="33"/>
      <c r="E99" s="33"/>
      <c r="F99" s="33"/>
      <c r="G99" s="33"/>
    </row>
    <row r="100" spans="1:7" ht="15" customHeight="1" x14ac:dyDescent="0.3">
      <c r="A100" s="33"/>
      <c r="B100" s="33"/>
      <c r="C100" s="33"/>
      <c r="D100" s="33"/>
      <c r="E100" s="33"/>
      <c r="F100" s="33"/>
      <c r="G100" s="33"/>
    </row>
    <row r="101" spans="1:7" ht="15" customHeight="1" x14ac:dyDescent="0.3">
      <c r="A101" s="33"/>
      <c r="B101" s="33"/>
      <c r="C101" s="33"/>
      <c r="D101" s="33"/>
      <c r="E101" s="33"/>
      <c r="F101" s="33"/>
      <c r="G101" s="33"/>
    </row>
    <row r="102" spans="1:7" ht="15" customHeight="1" x14ac:dyDescent="0.3">
      <c r="A102" s="33"/>
      <c r="B102" s="33"/>
      <c r="C102" s="33"/>
      <c r="D102" s="33"/>
      <c r="E102" s="33"/>
      <c r="F102" s="33"/>
      <c r="G102" s="33"/>
    </row>
    <row r="103" spans="1:7" ht="15" customHeight="1" x14ac:dyDescent="0.3">
      <c r="A103" s="33"/>
      <c r="B103" s="33"/>
      <c r="C103" s="33"/>
      <c r="D103" s="33"/>
      <c r="E103" s="33"/>
      <c r="F103" s="33"/>
      <c r="G103" s="33"/>
    </row>
    <row r="104" spans="1:7" ht="15" customHeight="1" x14ac:dyDescent="0.3">
      <c r="A104" s="33"/>
      <c r="B104" s="33"/>
      <c r="C104" s="33"/>
      <c r="D104" s="33"/>
      <c r="E104" s="33"/>
      <c r="F104" s="33"/>
      <c r="G104" s="33"/>
    </row>
    <row r="105" spans="1:7" ht="15" customHeight="1" x14ac:dyDescent="0.3">
      <c r="A105" s="33"/>
      <c r="B105" s="33"/>
      <c r="C105" s="33"/>
      <c r="D105" s="33"/>
      <c r="E105" s="33"/>
      <c r="F105" s="33"/>
      <c r="G105" s="33"/>
    </row>
    <row r="106" spans="1:7" ht="15" customHeight="1" x14ac:dyDescent="0.3">
      <c r="A106" s="33"/>
      <c r="B106" s="33"/>
      <c r="C106" s="33"/>
      <c r="D106" s="33"/>
      <c r="E106" s="33"/>
      <c r="F106" s="33"/>
      <c r="G106" s="33"/>
    </row>
    <row r="107" spans="1:7" ht="15" customHeight="1" x14ac:dyDescent="0.3">
      <c r="A107" s="33"/>
      <c r="B107" s="33"/>
      <c r="C107" s="33"/>
      <c r="D107" s="33"/>
      <c r="E107" s="33"/>
      <c r="F107" s="33"/>
      <c r="G107" s="33"/>
    </row>
    <row r="108" spans="1:7" ht="15" customHeight="1" x14ac:dyDescent="0.3">
      <c r="A108" s="33"/>
      <c r="B108" s="33"/>
      <c r="C108" s="33"/>
      <c r="D108" s="33"/>
      <c r="E108" s="33"/>
      <c r="F108" s="33"/>
      <c r="G108" s="33"/>
    </row>
    <row r="109" spans="1:7" ht="15" customHeight="1" x14ac:dyDescent="0.3">
      <c r="A109" s="33"/>
      <c r="B109" s="33"/>
      <c r="C109" s="33"/>
      <c r="D109" s="33"/>
      <c r="E109" s="33"/>
      <c r="F109" s="33"/>
      <c r="G109" s="33"/>
    </row>
    <row r="110" spans="1:7" ht="15" customHeight="1" x14ac:dyDescent="0.3">
      <c r="A110" s="33"/>
      <c r="B110" s="33"/>
      <c r="C110" s="33"/>
      <c r="D110" s="33"/>
      <c r="E110" s="33"/>
      <c r="F110" s="33"/>
      <c r="G110" s="33"/>
    </row>
    <row r="111" spans="1:7" ht="15" customHeight="1" x14ac:dyDescent="0.3">
      <c r="A111" s="33"/>
      <c r="B111" s="33"/>
      <c r="C111" s="33"/>
      <c r="D111" s="33"/>
      <c r="E111" s="33"/>
      <c r="F111" s="33"/>
      <c r="G111" s="33"/>
    </row>
    <row r="112" spans="1:7" ht="15" customHeight="1" x14ac:dyDescent="0.3">
      <c r="A112" s="33"/>
      <c r="B112" s="33"/>
      <c r="C112" s="33"/>
      <c r="D112" s="33"/>
      <c r="E112" s="33"/>
      <c r="F112" s="33"/>
      <c r="G112" s="33"/>
    </row>
    <row r="113" spans="1:7" ht="15" customHeight="1" x14ac:dyDescent="0.3">
      <c r="A113" s="33"/>
      <c r="B113" s="33"/>
      <c r="C113" s="33"/>
      <c r="D113" s="33"/>
      <c r="E113" s="33"/>
      <c r="F113" s="33"/>
      <c r="G113" s="33"/>
    </row>
    <row r="114" spans="1:7" ht="15" customHeight="1" x14ac:dyDescent="0.3">
      <c r="A114" s="33"/>
      <c r="B114" s="33"/>
      <c r="C114" s="33"/>
      <c r="D114" s="33"/>
      <c r="E114" s="33"/>
      <c r="F114" s="33"/>
      <c r="G114" s="33"/>
    </row>
    <row r="115" spans="1:7" ht="15" customHeight="1" x14ac:dyDescent="0.3">
      <c r="A115" s="33"/>
      <c r="B115" s="33"/>
      <c r="C115" s="33"/>
      <c r="D115" s="33"/>
      <c r="E115" s="33"/>
      <c r="F115" s="33"/>
      <c r="G115" s="33"/>
    </row>
    <row r="116" spans="1:7" ht="15" customHeight="1" x14ac:dyDescent="0.3">
      <c r="A116" s="33"/>
      <c r="B116" s="33"/>
      <c r="C116" s="33"/>
      <c r="D116" s="33"/>
      <c r="E116" s="33"/>
      <c r="F116" s="33"/>
      <c r="G116" s="33"/>
    </row>
    <row r="117" spans="1:7" ht="15" customHeight="1" x14ac:dyDescent="0.3">
      <c r="A117" s="33"/>
      <c r="B117" s="33"/>
      <c r="C117" s="33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activeCell="A10" sqref="A10"/>
    </sheetView>
  </sheetViews>
  <sheetFormatPr defaultColWidth="10.6640625" defaultRowHeight="15" x14ac:dyDescent="0.25"/>
  <cols>
    <col min="1" max="7" width="15.58203125" customWidth="1"/>
  </cols>
  <sheetData>
    <row r="1" spans="1:9" s="7" customFormat="1" ht="15" customHeight="1" x14ac:dyDescent="0.3">
      <c r="A1" s="236" t="s">
        <v>248</v>
      </c>
      <c r="B1" s="237"/>
      <c r="C1" s="237"/>
      <c r="D1" s="237"/>
      <c r="E1" s="237"/>
      <c r="F1" s="237"/>
      <c r="G1" s="238"/>
      <c r="I1" s="9"/>
    </row>
    <row r="2" spans="1:9" s="7" customFormat="1" ht="15" customHeight="1" thickBot="1" x14ac:dyDescent="0.35">
      <c r="A2" s="239" t="s">
        <v>58</v>
      </c>
      <c r="B2" s="240"/>
      <c r="C2" s="240"/>
      <c r="D2" s="240"/>
      <c r="E2" s="240"/>
      <c r="F2" s="240"/>
      <c r="G2" s="241"/>
      <c r="I2" s="10"/>
    </row>
    <row r="3" spans="1:9" ht="15" customHeight="1" x14ac:dyDescent="0.25"/>
    <row r="4" spans="1:9" s="42" customFormat="1" ht="15" customHeight="1" x14ac:dyDescent="0.25">
      <c r="A4" s="242" t="s">
        <v>189</v>
      </c>
      <c r="B4" s="243"/>
      <c r="C4" s="243"/>
      <c r="D4" s="243"/>
      <c r="E4" s="243"/>
      <c r="F4" s="243"/>
      <c r="G4" s="244"/>
    </row>
    <row r="5" spans="1:9" s="42" customFormat="1" ht="15" customHeight="1" x14ac:dyDescent="0.25">
      <c r="A5" s="245"/>
      <c r="B5" s="246"/>
      <c r="C5" s="246"/>
      <c r="D5" s="246"/>
      <c r="E5" s="246"/>
      <c r="F5" s="246"/>
      <c r="G5" s="247"/>
    </row>
    <row r="6" spans="1:9" s="42" customFormat="1" ht="15" customHeight="1" x14ac:dyDescent="0.25">
      <c r="A6" s="245"/>
      <c r="B6" s="246"/>
      <c r="C6" s="246"/>
      <c r="D6" s="246"/>
      <c r="E6" s="246"/>
      <c r="F6" s="246"/>
      <c r="G6" s="247"/>
    </row>
    <row r="7" spans="1:9" s="42" customFormat="1" ht="15" customHeight="1" x14ac:dyDescent="0.25">
      <c r="A7" s="245"/>
      <c r="B7" s="246"/>
      <c r="C7" s="246"/>
      <c r="D7" s="246"/>
      <c r="E7" s="246"/>
      <c r="F7" s="246"/>
      <c r="G7" s="247"/>
    </row>
    <row r="8" spans="1:9" ht="15" customHeight="1" x14ac:dyDescent="0.25">
      <c r="A8" s="248"/>
      <c r="B8" s="249"/>
      <c r="C8" s="249"/>
      <c r="D8" s="249"/>
      <c r="E8" s="249"/>
      <c r="F8" s="249"/>
      <c r="G8" s="250"/>
    </row>
    <row r="9" spans="1:9" x14ac:dyDescent="0.25">
      <c r="A9" s="49" t="s">
        <v>71</v>
      </c>
      <c r="B9" s="35" t="s">
        <v>60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9358B-8573-4757-8062-0E35BB54FD0B}">
  <dimension ref="A1:I70"/>
  <sheetViews>
    <sheetView workbookViewId="0">
      <selection activeCell="H5" sqref="H5"/>
    </sheetView>
  </sheetViews>
  <sheetFormatPr defaultRowHeight="15" x14ac:dyDescent="0.25"/>
  <cols>
    <col min="1" max="1" width="5.58203125" style="47" customWidth="1"/>
    <col min="2" max="2" width="35.58203125" customWidth="1"/>
    <col min="3" max="3" width="12" customWidth="1"/>
    <col min="4" max="4" width="12.25" customWidth="1"/>
    <col min="5" max="7" width="10.6640625"/>
  </cols>
  <sheetData>
    <row r="1" spans="1:9" s="7" customFormat="1" ht="15" customHeight="1" x14ac:dyDescent="0.3">
      <c r="A1" s="236" t="str">
        <f>Registration!A1</f>
        <v>142nd IEEE 802.15 WSN Session</v>
      </c>
      <c r="B1" s="237"/>
      <c r="C1" s="237"/>
      <c r="D1" s="237"/>
      <c r="E1" s="237"/>
      <c r="F1" s="237"/>
      <c r="G1" s="238"/>
      <c r="I1" s="9"/>
    </row>
    <row r="2" spans="1:9" s="7" customFormat="1" ht="15" customHeight="1" thickBot="1" x14ac:dyDescent="0.35">
      <c r="A2" s="251" t="s">
        <v>278</v>
      </c>
      <c r="B2" s="252"/>
      <c r="C2" s="252"/>
      <c r="D2" s="252"/>
      <c r="E2" s="252"/>
      <c r="F2" s="252"/>
      <c r="G2" s="253"/>
      <c r="I2" s="10"/>
    </row>
    <row r="3" spans="1:9" ht="15.6" thickBot="1" x14ac:dyDescent="0.3">
      <c r="A3" s="70"/>
      <c r="B3" s="71"/>
      <c r="C3" s="71"/>
      <c r="D3" s="72"/>
      <c r="E3" s="72"/>
      <c r="F3" s="72"/>
      <c r="G3" s="73"/>
    </row>
    <row r="4" spans="1:9" x14ac:dyDescent="0.25">
      <c r="A4" s="45"/>
      <c r="B4" s="42"/>
      <c r="C4" s="42"/>
      <c r="D4" s="41"/>
      <c r="E4" s="41"/>
      <c r="F4" s="41"/>
      <c r="G4" s="41"/>
    </row>
    <row r="5" spans="1:9" x14ac:dyDescent="0.25">
      <c r="A5" s="45"/>
      <c r="B5" s="42"/>
      <c r="C5" s="42"/>
      <c r="D5" s="41"/>
      <c r="E5" s="41"/>
      <c r="F5" s="41"/>
      <c r="G5" s="41"/>
    </row>
    <row r="6" spans="1:9" x14ac:dyDescent="0.25">
      <c r="A6" s="45"/>
      <c r="B6" s="42"/>
      <c r="C6" s="42"/>
      <c r="D6" s="41"/>
      <c r="E6" s="41"/>
      <c r="F6" s="41"/>
      <c r="G6" s="41"/>
    </row>
    <row r="7" spans="1:9" x14ac:dyDescent="0.25">
      <c r="A7" s="45"/>
      <c r="B7" s="42"/>
      <c r="C7" s="42"/>
      <c r="D7" s="42"/>
      <c r="E7" s="41"/>
      <c r="F7" s="41"/>
      <c r="G7" s="41"/>
    </row>
    <row r="8" spans="1:9" x14ac:dyDescent="0.25">
      <c r="A8" s="45"/>
      <c r="B8" s="42"/>
      <c r="C8" s="42"/>
      <c r="D8" s="41"/>
      <c r="E8" s="41"/>
      <c r="F8" s="41"/>
      <c r="G8" s="41"/>
    </row>
    <row r="9" spans="1:9" x14ac:dyDescent="0.25">
      <c r="A9" s="45"/>
      <c r="B9" s="42"/>
      <c r="C9" s="42"/>
      <c r="D9" s="41"/>
      <c r="E9" s="41"/>
      <c r="F9" s="41"/>
      <c r="G9" s="41"/>
    </row>
    <row r="10" spans="1:9" x14ac:dyDescent="0.25">
      <c r="A10" s="45"/>
      <c r="B10" s="43"/>
      <c r="C10" s="74"/>
      <c r="D10" s="41"/>
      <c r="E10" s="41"/>
      <c r="F10" s="41"/>
      <c r="G10" s="41"/>
    </row>
    <row r="11" spans="1:9" x14ac:dyDescent="0.25">
      <c r="A11" s="45"/>
      <c r="B11" s="43"/>
      <c r="C11" s="74"/>
      <c r="D11" s="41"/>
      <c r="E11" s="41"/>
      <c r="F11" s="41"/>
      <c r="G11" s="41"/>
    </row>
    <row r="12" spans="1:9" x14ac:dyDescent="0.25">
      <c r="A12" s="45"/>
      <c r="B12" s="43"/>
      <c r="C12" s="74"/>
      <c r="D12" s="41"/>
      <c r="E12" s="41"/>
      <c r="F12" s="41"/>
      <c r="G12" s="41"/>
    </row>
    <row r="13" spans="1:9" x14ac:dyDescent="0.25">
      <c r="A13" s="45"/>
      <c r="B13" s="43"/>
      <c r="C13" s="74"/>
      <c r="D13" s="41"/>
      <c r="E13" s="41"/>
      <c r="F13" s="41"/>
      <c r="G13" s="41"/>
    </row>
    <row r="14" spans="1:9" x14ac:dyDescent="0.25">
      <c r="A14" s="45"/>
      <c r="B14" s="43"/>
      <c r="C14" s="74"/>
      <c r="D14" s="41"/>
      <c r="E14" s="41"/>
      <c r="F14" s="41"/>
      <c r="G14" s="41"/>
    </row>
    <row r="15" spans="1:9" x14ac:dyDescent="0.25">
      <c r="A15" s="46"/>
      <c r="B15" s="43"/>
      <c r="C15" s="74"/>
      <c r="D15" s="41"/>
      <c r="E15" s="41"/>
      <c r="F15" s="41"/>
      <c r="G15" s="41"/>
    </row>
    <row r="16" spans="1:9" x14ac:dyDescent="0.25">
      <c r="A16" s="46"/>
      <c r="B16" s="43"/>
      <c r="C16" s="74"/>
      <c r="D16" s="41"/>
      <c r="E16" s="41"/>
      <c r="F16" s="41"/>
      <c r="G16" s="41"/>
    </row>
    <row r="17" spans="1:7" x14ac:dyDescent="0.25">
      <c r="A17" s="45"/>
      <c r="B17" s="43"/>
      <c r="C17" s="74"/>
      <c r="D17" s="41"/>
      <c r="E17" s="41"/>
      <c r="F17" s="41"/>
      <c r="G17" s="41"/>
    </row>
    <row r="18" spans="1:7" x14ac:dyDescent="0.25">
      <c r="A18" s="45"/>
      <c r="B18" s="42"/>
      <c r="C18" s="42"/>
      <c r="D18" s="41"/>
      <c r="E18" s="41"/>
      <c r="F18" s="41"/>
      <c r="G18" s="41"/>
    </row>
    <row r="19" spans="1:7" x14ac:dyDescent="0.25">
      <c r="A19" s="45"/>
      <c r="B19" s="42"/>
      <c r="C19" s="42"/>
      <c r="D19" s="41"/>
      <c r="E19" s="41"/>
      <c r="F19" s="41"/>
      <c r="G19" s="41"/>
    </row>
    <row r="20" spans="1:7" x14ac:dyDescent="0.25">
      <c r="A20" s="46"/>
      <c r="B20" s="42"/>
      <c r="C20" s="42"/>
      <c r="D20" s="41"/>
      <c r="E20" s="41"/>
      <c r="F20" s="41"/>
      <c r="G20" s="41"/>
    </row>
    <row r="21" spans="1:7" x14ac:dyDescent="0.25">
      <c r="A21" s="46"/>
      <c r="B21" s="42"/>
      <c r="C21" s="42"/>
      <c r="D21" s="41"/>
      <c r="E21" s="41"/>
      <c r="F21" s="41"/>
      <c r="G21" s="41"/>
    </row>
    <row r="22" spans="1:7" x14ac:dyDescent="0.25">
      <c r="A22" s="46"/>
      <c r="B22" s="42"/>
      <c r="C22" s="42"/>
      <c r="D22" s="41"/>
      <c r="E22" s="41"/>
      <c r="F22" s="41"/>
      <c r="G22" s="41"/>
    </row>
    <row r="23" spans="1:7" x14ac:dyDescent="0.25">
      <c r="A23" s="46"/>
      <c r="B23" s="42"/>
      <c r="C23" s="42"/>
      <c r="D23" s="41"/>
      <c r="E23" s="41"/>
      <c r="F23" s="41"/>
      <c r="G23" s="41"/>
    </row>
    <row r="24" spans="1:7" x14ac:dyDescent="0.25">
      <c r="A24" s="46"/>
      <c r="B24" s="42"/>
      <c r="C24" s="42"/>
      <c r="D24" s="41"/>
      <c r="E24" s="41"/>
      <c r="F24" s="41"/>
      <c r="G24" s="41"/>
    </row>
    <row r="25" spans="1:7" x14ac:dyDescent="0.25">
      <c r="A25" s="46"/>
      <c r="B25" s="42"/>
      <c r="C25" s="42"/>
      <c r="D25" s="41"/>
      <c r="E25" s="41"/>
      <c r="F25" s="41"/>
      <c r="G25" s="41"/>
    </row>
    <row r="26" spans="1:7" x14ac:dyDescent="0.25">
      <c r="A26" s="46"/>
      <c r="B26" s="42"/>
      <c r="C26" s="42"/>
      <c r="D26" s="41"/>
      <c r="E26" s="41"/>
      <c r="F26" s="41"/>
      <c r="G26" s="41"/>
    </row>
    <row r="27" spans="1:7" x14ac:dyDescent="0.25">
      <c r="A27" s="46"/>
      <c r="B27" s="42"/>
      <c r="C27" s="42"/>
      <c r="D27" s="41"/>
      <c r="E27" s="41"/>
      <c r="F27" s="41"/>
      <c r="G27" s="41"/>
    </row>
    <row r="28" spans="1:7" x14ac:dyDescent="0.25">
      <c r="A28" s="46"/>
      <c r="B28" s="42"/>
      <c r="C28" s="42"/>
      <c r="D28" s="41"/>
      <c r="E28" s="41"/>
      <c r="F28" s="41"/>
      <c r="G28" s="41"/>
    </row>
    <row r="29" spans="1:7" x14ac:dyDescent="0.25">
      <c r="A29" s="46"/>
      <c r="B29" s="42"/>
      <c r="C29" s="42"/>
      <c r="D29" s="41"/>
      <c r="E29" s="41"/>
      <c r="F29" s="41"/>
      <c r="G29" s="41"/>
    </row>
    <row r="30" spans="1:7" x14ac:dyDescent="0.25">
      <c r="A30" s="46"/>
      <c r="B30" s="42"/>
      <c r="C30" s="42"/>
      <c r="D30" s="41"/>
      <c r="E30" s="41"/>
      <c r="F30" s="41"/>
      <c r="G30" s="41"/>
    </row>
    <row r="31" spans="1:7" x14ac:dyDescent="0.25">
      <c r="A31" s="45"/>
      <c r="B31" s="42"/>
      <c r="C31" s="42"/>
      <c r="D31" s="41"/>
      <c r="E31" s="41"/>
      <c r="F31" s="41"/>
      <c r="G31" s="41"/>
    </row>
    <row r="32" spans="1:7" x14ac:dyDescent="0.25">
      <c r="A32" s="46"/>
      <c r="B32" s="42"/>
      <c r="C32" s="42"/>
      <c r="D32" s="41"/>
      <c r="E32" s="41"/>
      <c r="F32" s="41"/>
      <c r="G32" s="41"/>
    </row>
    <row r="33" spans="1:7" x14ac:dyDescent="0.25">
      <c r="A33" s="45"/>
      <c r="B33" s="42"/>
      <c r="C33" s="42"/>
      <c r="D33" s="41"/>
      <c r="E33" s="41"/>
      <c r="F33" s="41"/>
      <c r="G33" s="41"/>
    </row>
    <row r="34" spans="1:7" x14ac:dyDescent="0.25">
      <c r="A34" s="45"/>
      <c r="B34" s="42"/>
      <c r="C34" s="42"/>
      <c r="D34" s="41"/>
      <c r="E34" s="41"/>
      <c r="F34" s="41"/>
      <c r="G34" s="41"/>
    </row>
    <row r="35" spans="1:7" x14ac:dyDescent="0.25">
      <c r="A35" s="45"/>
      <c r="B35" s="42"/>
      <c r="C35" s="42"/>
      <c r="D35" s="41"/>
      <c r="E35" s="41"/>
      <c r="F35" s="41"/>
      <c r="G35" s="41"/>
    </row>
    <row r="36" spans="1:7" x14ac:dyDescent="0.25">
      <c r="A36" s="45"/>
      <c r="B36" s="44"/>
      <c r="C36" s="42"/>
      <c r="D36" s="42"/>
      <c r="E36" s="41"/>
      <c r="F36" s="41"/>
      <c r="G36" s="41"/>
    </row>
    <row r="37" spans="1:7" x14ac:dyDescent="0.25">
      <c r="A37" s="45"/>
      <c r="B37" s="44"/>
      <c r="C37" s="63"/>
      <c r="D37" s="63"/>
      <c r="E37" s="41"/>
      <c r="F37" s="41"/>
      <c r="G37" s="41"/>
    </row>
    <row r="38" spans="1:7" x14ac:dyDescent="0.25">
      <c r="A38" s="45"/>
      <c r="B38" s="81"/>
      <c r="C38" s="63"/>
      <c r="D38" s="63"/>
      <c r="E38" s="41"/>
      <c r="F38" s="41"/>
      <c r="G38" s="41"/>
    </row>
    <row r="39" spans="1:7" x14ac:dyDescent="0.25">
      <c r="A39" s="45"/>
      <c r="B39" s="81"/>
      <c r="C39" s="63"/>
      <c r="D39" s="63"/>
      <c r="E39" s="41"/>
      <c r="F39" s="41"/>
      <c r="G39" s="41"/>
    </row>
    <row r="40" spans="1:7" x14ac:dyDescent="0.25">
      <c r="A40" s="45"/>
      <c r="B40" s="81"/>
      <c r="C40" s="63"/>
      <c r="D40" s="63"/>
      <c r="E40" s="41"/>
      <c r="F40" s="41"/>
      <c r="G40" s="41"/>
    </row>
    <row r="41" spans="1:7" x14ac:dyDescent="0.25">
      <c r="A41" s="45"/>
      <c r="B41" s="80"/>
      <c r="C41" s="63"/>
      <c r="D41" s="63"/>
      <c r="E41" s="41"/>
      <c r="F41" s="41"/>
      <c r="G41" s="41"/>
    </row>
    <row r="42" spans="1:7" x14ac:dyDescent="0.25">
      <c r="A42" s="45"/>
      <c r="B42" s="42"/>
      <c r="C42" s="42"/>
      <c r="D42" s="41"/>
      <c r="E42" s="41"/>
      <c r="F42" s="41"/>
      <c r="G42" s="41"/>
    </row>
    <row r="43" spans="1:7" x14ac:dyDescent="0.25">
      <c r="A43" s="45"/>
      <c r="B43" s="42"/>
      <c r="C43" s="41"/>
      <c r="D43" s="41"/>
      <c r="E43" s="41"/>
      <c r="F43" s="41"/>
      <c r="G43" s="41"/>
    </row>
    <row r="44" spans="1:7" ht="17.399999999999999" x14ac:dyDescent="0.3">
      <c r="B44" s="33"/>
    </row>
    <row r="45" spans="1:7" ht="20.399999999999999" x14ac:dyDescent="0.35">
      <c r="A45" s="48"/>
      <c r="C45" s="35"/>
    </row>
    <row r="46" spans="1:7" ht="17.399999999999999" x14ac:dyDescent="0.3">
      <c r="B46" s="33"/>
    </row>
    <row r="47" spans="1:7" ht="17.399999999999999" x14ac:dyDescent="0.3">
      <c r="B47" s="33"/>
      <c r="C47" s="34"/>
    </row>
    <row r="48" spans="1:7" ht="17.399999999999999" x14ac:dyDescent="0.3">
      <c r="B48" s="33"/>
      <c r="C48" s="34"/>
    </row>
    <row r="49" spans="2:3" ht="17.399999999999999" x14ac:dyDescent="0.3">
      <c r="B49" s="33"/>
      <c r="C49" s="34"/>
    </row>
    <row r="50" spans="2:3" ht="17.399999999999999" x14ac:dyDescent="0.3">
      <c r="B50" s="33"/>
      <c r="C50" s="34"/>
    </row>
    <row r="51" spans="2:3" ht="17.399999999999999" x14ac:dyDescent="0.3">
      <c r="C51" s="34"/>
    </row>
    <row r="52" spans="2:3" ht="17.399999999999999" x14ac:dyDescent="0.3">
      <c r="B52" s="33"/>
      <c r="C52" s="34"/>
    </row>
    <row r="53" spans="2:3" ht="17.399999999999999" x14ac:dyDescent="0.3">
      <c r="B53" s="33"/>
      <c r="C53" s="34"/>
    </row>
    <row r="54" spans="2:3" ht="17.399999999999999" x14ac:dyDescent="0.3">
      <c r="C54" s="34"/>
    </row>
    <row r="55" spans="2:3" ht="17.399999999999999" x14ac:dyDescent="0.3">
      <c r="B55" s="33"/>
      <c r="C55" s="35"/>
    </row>
    <row r="56" spans="2:3" ht="17.399999999999999" x14ac:dyDescent="0.3">
      <c r="B56" s="33"/>
      <c r="C56" s="34"/>
    </row>
    <row r="57" spans="2:3" ht="17.399999999999999" x14ac:dyDescent="0.3">
      <c r="C57" s="34"/>
    </row>
    <row r="58" spans="2:3" ht="17.399999999999999" x14ac:dyDescent="0.3">
      <c r="B58" s="33"/>
      <c r="C58" s="34"/>
    </row>
    <row r="59" spans="2:3" ht="17.399999999999999" x14ac:dyDescent="0.3">
      <c r="C59" s="34"/>
    </row>
    <row r="60" spans="2:3" ht="17.399999999999999" x14ac:dyDescent="0.3">
      <c r="B60" s="33"/>
      <c r="C60" s="34"/>
    </row>
    <row r="61" spans="2:3" ht="17.399999999999999" x14ac:dyDescent="0.3">
      <c r="C61" s="34"/>
    </row>
    <row r="62" spans="2:3" ht="17.399999999999999" x14ac:dyDescent="0.3">
      <c r="B62" s="33"/>
      <c r="C62" s="34"/>
    </row>
    <row r="63" spans="2:3" ht="17.399999999999999" x14ac:dyDescent="0.3">
      <c r="B63" s="33"/>
      <c r="C63" s="34"/>
    </row>
    <row r="64" spans="2:3" ht="17.399999999999999" x14ac:dyDescent="0.3">
      <c r="C64" s="34"/>
    </row>
    <row r="65" spans="2:3" ht="17.399999999999999" x14ac:dyDescent="0.3">
      <c r="B65" s="33"/>
      <c r="C65" s="34"/>
    </row>
    <row r="66" spans="2:3" ht="17.399999999999999" x14ac:dyDescent="0.3">
      <c r="C66" s="34"/>
    </row>
    <row r="67" spans="2:3" ht="17.399999999999999" x14ac:dyDescent="0.3">
      <c r="B67" s="33"/>
      <c r="C67" s="34"/>
    </row>
    <row r="68" spans="2:3" ht="17.399999999999999" x14ac:dyDescent="0.3">
      <c r="C68" s="34"/>
    </row>
    <row r="69" spans="2:3" ht="17.399999999999999" x14ac:dyDescent="0.3">
      <c r="C69" s="34"/>
    </row>
    <row r="70" spans="2:3" ht="17.399999999999999" x14ac:dyDescent="0.3">
      <c r="C70" s="34"/>
    </row>
  </sheetData>
  <mergeCells count="2">
    <mergeCell ref="A1:G1"/>
    <mergeCell ref="A2:G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6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8" sqref="B8"/>
    </sheetView>
  </sheetViews>
  <sheetFormatPr defaultColWidth="10.6640625" defaultRowHeight="15" x14ac:dyDescent="0.25"/>
  <cols>
    <col min="1" max="1" width="5.58203125" style="47" customWidth="1"/>
    <col min="2" max="2" width="35.58203125" customWidth="1"/>
    <col min="3" max="3" width="12" customWidth="1"/>
    <col min="4" max="4" width="12.25" customWidth="1"/>
    <col min="8" max="8" width="19.6640625" bestFit="1" customWidth="1"/>
  </cols>
  <sheetData>
    <row r="1" spans="1:9" s="7" customFormat="1" ht="15" customHeight="1" x14ac:dyDescent="0.3">
      <c r="A1" s="236" t="str">
        <f>Registration!A1</f>
        <v>142nd IEEE 802.15 WSN Session</v>
      </c>
      <c r="B1" s="237"/>
      <c r="C1" s="237"/>
      <c r="D1" s="237"/>
      <c r="E1" s="237"/>
      <c r="F1" s="237"/>
      <c r="G1" s="238"/>
      <c r="I1" s="9"/>
    </row>
    <row r="2" spans="1:9" s="7" customFormat="1" ht="15" customHeight="1" thickBot="1" x14ac:dyDescent="0.35">
      <c r="A2" s="256" t="s">
        <v>221</v>
      </c>
      <c r="B2" s="257"/>
      <c r="C2" s="257"/>
      <c r="D2" s="254">
        <v>44997</v>
      </c>
      <c r="E2" s="254"/>
      <c r="F2" s="254"/>
      <c r="G2" s="255"/>
      <c r="I2" s="10"/>
    </row>
    <row r="3" spans="1:9" s="41" customFormat="1" ht="15" customHeight="1" thickBot="1" x14ac:dyDescent="0.3">
      <c r="A3" s="70" t="s">
        <v>68</v>
      </c>
      <c r="B3" s="71" t="s">
        <v>70</v>
      </c>
      <c r="C3" s="71" t="s">
        <v>74</v>
      </c>
      <c r="D3" s="72"/>
      <c r="E3" s="72"/>
      <c r="F3" s="72"/>
      <c r="G3" s="73"/>
    </row>
    <row r="4" spans="1:9" s="41" customFormat="1" ht="15" customHeight="1" x14ac:dyDescent="0.25">
      <c r="A4" s="45">
        <v>1</v>
      </c>
      <c r="B4" s="42" t="s">
        <v>182</v>
      </c>
      <c r="C4" s="42" t="s">
        <v>47</v>
      </c>
    </row>
    <row r="5" spans="1:9" s="41" customFormat="1" ht="15" customHeight="1" x14ac:dyDescent="0.25">
      <c r="A5" s="45">
        <v>2</v>
      </c>
      <c r="B5" s="75" t="s">
        <v>167</v>
      </c>
      <c r="C5" s="42" t="s">
        <v>47</v>
      </c>
    </row>
    <row r="6" spans="1:9" s="41" customFormat="1" ht="15" customHeight="1" x14ac:dyDescent="0.25">
      <c r="A6" s="45">
        <v>3</v>
      </c>
      <c r="B6" s="42" t="s">
        <v>59</v>
      </c>
      <c r="C6" s="42" t="s">
        <v>47</v>
      </c>
      <c r="I6" s="78"/>
    </row>
    <row r="7" spans="1:9" s="41" customFormat="1" ht="79.95" customHeight="1" x14ac:dyDescent="0.25">
      <c r="A7" s="45">
        <v>4</v>
      </c>
      <c r="B7" s="75" t="s">
        <v>289</v>
      </c>
      <c r="C7" s="42" t="s">
        <v>47</v>
      </c>
    </row>
    <row r="8" spans="1:9" s="41" customFormat="1" ht="15" customHeight="1" x14ac:dyDescent="0.25">
      <c r="A8" s="45">
        <v>5</v>
      </c>
      <c r="B8" s="42" t="s">
        <v>283</v>
      </c>
      <c r="C8" s="42" t="s">
        <v>47</v>
      </c>
      <c r="D8" s="42" t="s">
        <v>277</v>
      </c>
    </row>
    <row r="9" spans="1:9" s="41" customFormat="1" ht="15" customHeight="1" x14ac:dyDescent="0.25">
      <c r="A9" s="45">
        <v>6</v>
      </c>
      <c r="B9" s="42" t="s">
        <v>184</v>
      </c>
      <c r="C9" s="42" t="s">
        <v>47</v>
      </c>
    </row>
    <row r="10" spans="1:9" s="41" customFormat="1" ht="15" customHeight="1" x14ac:dyDescent="0.25">
      <c r="A10" s="45"/>
      <c r="B10" s="43" t="s">
        <v>156</v>
      </c>
      <c r="C10" s="74" t="str">
        <f>_xlfn.CONCAT("4pm to 5:30pm on ",TEXT(('CAC Opening'!D2),"DDD., MMM. DD, YYYY"))</f>
        <v>4pm to 5:30pm on Sun., Mar. 12, 2023</v>
      </c>
    </row>
    <row r="11" spans="1:9" s="41" customFormat="1" ht="15" customHeight="1" x14ac:dyDescent="0.25">
      <c r="A11" s="45"/>
      <c r="B11" s="43" t="s">
        <v>151</v>
      </c>
      <c r="C11" s="74" t="str">
        <f>_xlfn.CONCAT("5:30pm to 6:30pm on ",TEXT(('CAC Opening'!D2),"DDD., MMM. DD, YYYY"))</f>
        <v>5:30pm to 6:30pm on Sun., Mar. 12, 2023</v>
      </c>
    </row>
    <row r="12" spans="1:9" s="41" customFormat="1" ht="15" customHeight="1" x14ac:dyDescent="0.25">
      <c r="A12" s="45"/>
      <c r="B12" s="43" t="s">
        <v>265</v>
      </c>
      <c r="C12" s="74" t="str">
        <f>_xlfn.CONCAT("8am to 10am on ",TEXT(('CAC Opening'!D2)+1,"DDD., MMM. DD, YYYY"))</f>
        <v>8am to 10am on Mon., Mar. 13, 2023</v>
      </c>
    </row>
    <row r="13" spans="1:9" s="41" customFormat="1" ht="15" customHeight="1" x14ac:dyDescent="0.25">
      <c r="A13" s="45"/>
      <c r="B13" s="43" t="s">
        <v>152</v>
      </c>
      <c r="C13" s="74" t="str">
        <f>_xlfn.CONCAT("10:30am to 12:30pm on ",TEXT(('CAC Opening'!D2)+1,"DDD., MMM. DD, YYYY"))</f>
        <v>10:30am to 12:30pm on Mon., Mar. 13, 2023</v>
      </c>
    </row>
    <row r="14" spans="1:9" s="41" customFormat="1" ht="15" customHeight="1" x14ac:dyDescent="0.25">
      <c r="A14" s="45"/>
      <c r="B14" s="43" t="s">
        <v>153</v>
      </c>
      <c r="C14" s="74" t="str">
        <f>_xlfn.CONCAT("7:30am to 8:30am on ",TEXT(('CAC Opening'!D2)+3,"DDD., MMM. DD, YYYY"))</f>
        <v>7:30am to 8:30am on Wed., Mar. 15, 2023</v>
      </c>
    </row>
    <row r="15" spans="1:9" s="41" customFormat="1" ht="15" customHeight="1" x14ac:dyDescent="0.25">
      <c r="A15" s="46"/>
      <c r="B15" s="43" t="s">
        <v>154</v>
      </c>
      <c r="C15" s="74" t="str">
        <f>_xlfn.CONCAT("10:30am to 11:30am on ",TEXT(('CAC Opening'!D2)+3,"DDD., MMM. DD, YYYY"))</f>
        <v>10:30am to 11:30am on Wed., Mar. 15, 2023</v>
      </c>
    </row>
    <row r="16" spans="1:9" s="41" customFormat="1" ht="15" customHeight="1" x14ac:dyDescent="0.25">
      <c r="A16" s="46"/>
      <c r="B16" s="43" t="s">
        <v>155</v>
      </c>
      <c r="C16" s="74" t="str">
        <f>_xlfn.CONCAT("4pm to 6pm on ",TEXT(('CAC Opening'!D2)+4,"DDD., MMM. DD, YYYY"))</f>
        <v>4pm to 6pm on Thu., Mar. 16, 2023</v>
      </c>
    </row>
    <row r="17" spans="1:3" s="41" customFormat="1" ht="15" customHeight="1" x14ac:dyDescent="0.25">
      <c r="A17" s="45"/>
      <c r="B17" s="43" t="s">
        <v>266</v>
      </c>
      <c r="C17" s="74" t="str">
        <f>_xlfn.CONCAT("1pm to 6pm on ",TEXT(('CAC Opening'!D2)+5,"DDD., MMM. DD, YYYY"))</f>
        <v>1pm to 6pm on Fri., Mar. 17, 2023</v>
      </c>
    </row>
    <row r="18" spans="1:3" s="41" customFormat="1" ht="15" customHeight="1" x14ac:dyDescent="0.25">
      <c r="A18" s="45">
        <v>7</v>
      </c>
      <c r="B18" s="42" t="s">
        <v>183</v>
      </c>
      <c r="C18" s="42" t="s">
        <v>47</v>
      </c>
    </row>
    <row r="19" spans="1:3" s="41" customFormat="1" ht="15" customHeight="1" x14ac:dyDescent="0.25">
      <c r="A19" s="45"/>
      <c r="B19" s="42" t="s">
        <v>282</v>
      </c>
      <c r="C19" s="42" t="s">
        <v>44</v>
      </c>
    </row>
    <row r="20" spans="1:3" s="41" customFormat="1" ht="15" customHeight="1" x14ac:dyDescent="0.25">
      <c r="A20" s="46"/>
      <c r="B20" s="42" t="s">
        <v>39</v>
      </c>
      <c r="C20" s="42" t="s">
        <v>44</v>
      </c>
    </row>
    <row r="21" spans="1:3" s="41" customFormat="1" ht="15" customHeight="1" x14ac:dyDescent="0.25">
      <c r="A21" s="46"/>
      <c r="B21" s="42" t="s">
        <v>208</v>
      </c>
      <c r="C21" s="42" t="s">
        <v>40</v>
      </c>
    </row>
    <row r="22" spans="1:3" s="41" customFormat="1" ht="15" customHeight="1" x14ac:dyDescent="0.25">
      <c r="A22" s="46"/>
      <c r="B22" s="42" t="s">
        <v>209</v>
      </c>
      <c r="C22" s="42" t="s">
        <v>181</v>
      </c>
    </row>
    <row r="23" spans="1:3" s="41" customFormat="1" ht="15" customHeight="1" x14ac:dyDescent="0.25">
      <c r="A23" s="46"/>
      <c r="B23" s="42" t="s">
        <v>210</v>
      </c>
      <c r="C23" s="42" t="s">
        <v>43</v>
      </c>
    </row>
    <row r="24" spans="1:3" s="41" customFormat="1" ht="15" customHeight="1" x14ac:dyDescent="0.25">
      <c r="A24" s="46"/>
      <c r="B24" s="42" t="s">
        <v>211</v>
      </c>
      <c r="C24" s="42" t="s">
        <v>45</v>
      </c>
    </row>
    <row r="25" spans="1:3" s="41" customFormat="1" ht="15" customHeight="1" x14ac:dyDescent="0.25">
      <c r="A25" s="46"/>
      <c r="B25" s="42" t="s">
        <v>212</v>
      </c>
      <c r="C25" s="42" t="s">
        <v>46</v>
      </c>
    </row>
    <row r="26" spans="1:3" s="41" customFormat="1" ht="15" customHeight="1" x14ac:dyDescent="0.25">
      <c r="A26" s="46"/>
      <c r="B26" s="42" t="s">
        <v>213</v>
      </c>
      <c r="C26" s="42" t="s">
        <v>52</v>
      </c>
    </row>
    <row r="27" spans="1:3" s="41" customFormat="1" ht="15" customHeight="1" x14ac:dyDescent="0.25">
      <c r="A27" s="46"/>
      <c r="B27" s="42" t="s">
        <v>214</v>
      </c>
      <c r="C27" s="42" t="s">
        <v>47</v>
      </c>
    </row>
    <row r="28" spans="1:3" s="41" customFormat="1" ht="15" customHeight="1" x14ac:dyDescent="0.25">
      <c r="A28" s="46"/>
      <c r="B28" s="42" t="s">
        <v>215</v>
      </c>
      <c r="C28" s="42" t="s">
        <v>42</v>
      </c>
    </row>
    <row r="29" spans="1:3" s="41" customFormat="1" ht="15" customHeight="1" x14ac:dyDescent="0.25">
      <c r="A29" s="46"/>
      <c r="B29" s="42" t="s">
        <v>239</v>
      </c>
      <c r="C29" s="42" t="s">
        <v>41</v>
      </c>
    </row>
    <row r="30" spans="1:3" s="41" customFormat="1" ht="15" customHeight="1" x14ac:dyDescent="0.25">
      <c r="A30" s="46"/>
      <c r="B30" s="42" t="s">
        <v>37</v>
      </c>
      <c r="C30" s="42" t="s">
        <v>41</v>
      </c>
    </row>
    <row r="31" spans="1:3" s="41" customFormat="1" ht="15" customHeight="1" x14ac:dyDescent="0.25">
      <c r="A31" s="46"/>
      <c r="B31" s="42" t="s">
        <v>216</v>
      </c>
      <c r="C31" s="42" t="s">
        <v>52</v>
      </c>
    </row>
    <row r="32" spans="1:3" s="41" customFormat="1" ht="15" customHeight="1" x14ac:dyDescent="0.25">
      <c r="A32" s="45"/>
      <c r="B32" s="42" t="s">
        <v>217</v>
      </c>
      <c r="C32" s="42" t="s">
        <v>52</v>
      </c>
    </row>
    <row r="33" spans="1:4" s="41" customFormat="1" ht="15" customHeight="1" x14ac:dyDescent="0.25">
      <c r="A33" s="46"/>
      <c r="B33" s="42" t="s">
        <v>36</v>
      </c>
      <c r="C33" s="42" t="s">
        <v>40</v>
      </c>
    </row>
    <row r="34" spans="1:4" s="41" customFormat="1" ht="15" customHeight="1" x14ac:dyDescent="0.25">
      <c r="A34" s="45">
        <v>8</v>
      </c>
      <c r="B34" s="42" t="s">
        <v>190</v>
      </c>
      <c r="C34" s="42" t="s">
        <v>47</v>
      </c>
    </row>
    <row r="35" spans="1:4" s="41" customFormat="1" ht="15" customHeight="1" x14ac:dyDescent="0.25">
      <c r="A35" s="45"/>
      <c r="B35" s="42" t="s">
        <v>241</v>
      </c>
      <c r="C35" s="42" t="s">
        <v>47</v>
      </c>
    </row>
    <row r="36" spans="1:4" s="41" customFormat="1" ht="15" customHeight="1" x14ac:dyDescent="0.25">
      <c r="A36" s="45">
        <v>9</v>
      </c>
      <c r="B36" s="42" t="s">
        <v>53</v>
      </c>
      <c r="C36" s="42" t="s">
        <v>47</v>
      </c>
    </row>
    <row r="37" spans="1:4" s="41" customFormat="1" ht="15" customHeight="1" x14ac:dyDescent="0.25">
      <c r="A37" s="45"/>
      <c r="B37" s="44" t="s">
        <v>267</v>
      </c>
      <c r="C37" s="42" t="s">
        <v>41</v>
      </c>
      <c r="D37" s="42"/>
    </row>
    <row r="38" spans="1:4" s="41" customFormat="1" ht="15" customHeight="1" x14ac:dyDescent="0.25">
      <c r="A38" s="45"/>
      <c r="B38" s="44" t="s">
        <v>69</v>
      </c>
      <c r="C38" s="63" t="s">
        <v>279</v>
      </c>
      <c r="D38" s="63"/>
    </row>
    <row r="39" spans="1:4" s="41" customFormat="1" ht="15" customHeight="1" x14ac:dyDescent="0.25">
      <c r="A39" s="45"/>
      <c r="B39" s="80" t="s">
        <v>246</v>
      </c>
      <c r="C39" s="63" t="s">
        <v>47</v>
      </c>
      <c r="D39" s="63"/>
    </row>
    <row r="40" spans="1:4" s="41" customFormat="1" ht="15" customHeight="1" x14ac:dyDescent="0.25">
      <c r="A40" s="45">
        <v>10</v>
      </c>
      <c r="B40" s="42" t="s">
        <v>226</v>
      </c>
      <c r="C40" s="42" t="s">
        <v>47</v>
      </c>
    </row>
    <row r="41" spans="1:4" s="41" customFormat="1" ht="15" customHeight="1" x14ac:dyDescent="0.25">
      <c r="A41" s="45"/>
      <c r="B41" s="42"/>
    </row>
    <row r="42" spans="1:4" ht="17.399999999999999" x14ac:dyDescent="0.3">
      <c r="B42" s="33"/>
    </row>
    <row r="43" spans="1:4" ht="20.399999999999999" x14ac:dyDescent="0.35">
      <c r="A43" s="48"/>
      <c r="C43" s="35"/>
    </row>
    <row r="44" spans="1:4" ht="17.399999999999999" x14ac:dyDescent="0.3">
      <c r="B44" s="33"/>
    </row>
    <row r="45" spans="1:4" ht="17.399999999999999" x14ac:dyDescent="0.3">
      <c r="B45" s="33"/>
      <c r="C45" s="34"/>
    </row>
    <row r="46" spans="1:4" ht="17.399999999999999" x14ac:dyDescent="0.3">
      <c r="B46" s="33"/>
      <c r="C46" s="34"/>
    </row>
    <row r="47" spans="1:4" ht="17.399999999999999" x14ac:dyDescent="0.3">
      <c r="B47" s="33"/>
      <c r="C47" s="34"/>
    </row>
    <row r="48" spans="1:4" ht="17.399999999999999" x14ac:dyDescent="0.3">
      <c r="B48" s="33"/>
      <c r="C48" s="34"/>
    </row>
    <row r="49" spans="2:3" ht="17.399999999999999" x14ac:dyDescent="0.3">
      <c r="C49" s="34"/>
    </row>
    <row r="50" spans="2:3" ht="17.399999999999999" x14ac:dyDescent="0.3">
      <c r="B50" s="33"/>
      <c r="C50" s="34"/>
    </row>
    <row r="51" spans="2:3" ht="17.399999999999999" x14ac:dyDescent="0.3">
      <c r="B51" s="33"/>
      <c r="C51" s="34"/>
    </row>
    <row r="52" spans="2:3" ht="17.399999999999999" x14ac:dyDescent="0.3">
      <c r="C52" s="34"/>
    </row>
    <row r="53" spans="2:3" ht="17.399999999999999" x14ac:dyDescent="0.3">
      <c r="B53" s="33"/>
      <c r="C53" s="35"/>
    </row>
    <row r="54" spans="2:3" ht="17.399999999999999" x14ac:dyDescent="0.3">
      <c r="B54" s="33"/>
      <c r="C54" s="34"/>
    </row>
    <row r="55" spans="2:3" ht="17.399999999999999" x14ac:dyDescent="0.3">
      <c r="C55" s="34"/>
    </row>
    <row r="56" spans="2:3" ht="17.399999999999999" x14ac:dyDescent="0.3">
      <c r="B56" s="33"/>
      <c r="C56" s="34"/>
    </row>
    <row r="57" spans="2:3" ht="17.399999999999999" x14ac:dyDescent="0.3">
      <c r="C57" s="34"/>
    </row>
    <row r="58" spans="2:3" ht="17.399999999999999" x14ac:dyDescent="0.3">
      <c r="B58" s="33"/>
      <c r="C58" s="34"/>
    </row>
    <row r="59" spans="2:3" ht="17.399999999999999" x14ac:dyDescent="0.3">
      <c r="C59" s="34"/>
    </row>
    <row r="60" spans="2:3" ht="17.399999999999999" x14ac:dyDescent="0.3">
      <c r="B60" s="33"/>
      <c r="C60" s="34"/>
    </row>
    <row r="61" spans="2:3" ht="17.399999999999999" x14ac:dyDescent="0.3">
      <c r="B61" s="33"/>
      <c r="C61" s="34"/>
    </row>
    <row r="62" spans="2:3" ht="17.399999999999999" x14ac:dyDescent="0.3">
      <c r="C62" s="34"/>
    </row>
    <row r="63" spans="2:3" ht="17.399999999999999" x14ac:dyDescent="0.3">
      <c r="B63" s="33"/>
      <c r="C63" s="34"/>
    </row>
    <row r="64" spans="2:3" ht="17.399999999999999" x14ac:dyDescent="0.3">
      <c r="C64" s="34"/>
    </row>
    <row r="65" spans="2:3" ht="17.399999999999999" x14ac:dyDescent="0.3">
      <c r="B65" s="33"/>
      <c r="C65" s="34"/>
    </row>
    <row r="66" spans="2:3" ht="17.399999999999999" x14ac:dyDescent="0.3">
      <c r="C66" s="34"/>
    </row>
    <row r="67" spans="2:3" ht="17.399999999999999" x14ac:dyDescent="0.3">
      <c r="C67" s="34"/>
    </row>
    <row r="68" spans="2:3" ht="17.399999999999999" x14ac:dyDescent="0.3">
      <c r="C68" s="34"/>
    </row>
  </sheetData>
  <mergeCells count="3">
    <mergeCell ref="A1:G1"/>
    <mergeCell ref="D2:G2"/>
    <mergeCell ref="A2:C2"/>
  </mergeCells>
  <pageMargins left="0.7" right="0.7" top="0.75" bottom="0.75" header="0.3" footer="0.3"/>
  <pageSetup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U95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9.4140625" defaultRowHeight="13.2" x14ac:dyDescent="0.25"/>
  <cols>
    <col min="1" max="1" width="4.58203125" style="20" customWidth="1"/>
    <col min="2" max="2" width="3.58203125" style="15" customWidth="1"/>
    <col min="3" max="3" width="70.58203125" style="16" customWidth="1"/>
    <col min="4" max="4" width="11.58203125" style="15" customWidth="1"/>
    <col min="5" max="5" width="3.1640625" style="17" customWidth="1"/>
    <col min="6" max="6" width="8.75" style="19" customWidth="1"/>
    <col min="7" max="7" width="4.1640625" style="15" customWidth="1"/>
    <col min="8" max="255" width="9.4140625" style="15"/>
    <col min="256" max="256" width="6.25" style="15" customWidth="1"/>
    <col min="257" max="257" width="4.75" style="15" customWidth="1"/>
    <col min="258" max="258" width="55.83203125" style="15" customWidth="1"/>
    <col min="259" max="259" width="2.75" style="15" customWidth="1"/>
    <col min="260" max="260" width="14.75" style="15" customWidth="1"/>
    <col min="261" max="261" width="3.25" style="15" customWidth="1"/>
    <col min="262" max="262" width="8.1640625" style="15" customWidth="1"/>
    <col min="263" max="263" width="4.1640625" style="15" customWidth="1"/>
    <col min="264" max="511" width="9.4140625" style="15"/>
    <col min="512" max="512" width="6.25" style="15" customWidth="1"/>
    <col min="513" max="513" width="4.75" style="15" customWidth="1"/>
    <col min="514" max="514" width="55.83203125" style="15" customWidth="1"/>
    <col min="515" max="515" width="2.75" style="15" customWidth="1"/>
    <col min="516" max="516" width="14.75" style="15" customWidth="1"/>
    <col min="517" max="517" width="3.25" style="15" customWidth="1"/>
    <col min="518" max="518" width="8.1640625" style="15" customWidth="1"/>
    <col min="519" max="519" width="4.1640625" style="15" customWidth="1"/>
    <col min="520" max="767" width="9.4140625" style="15"/>
    <col min="768" max="768" width="6.25" style="15" customWidth="1"/>
    <col min="769" max="769" width="4.75" style="15" customWidth="1"/>
    <col min="770" max="770" width="55.83203125" style="15" customWidth="1"/>
    <col min="771" max="771" width="2.75" style="15" customWidth="1"/>
    <col min="772" max="772" width="14.75" style="15" customWidth="1"/>
    <col min="773" max="773" width="3.25" style="15" customWidth="1"/>
    <col min="774" max="774" width="8.1640625" style="15" customWidth="1"/>
    <col min="775" max="775" width="4.1640625" style="15" customWidth="1"/>
    <col min="776" max="1023" width="9.4140625" style="15"/>
    <col min="1024" max="1024" width="6.25" style="15" customWidth="1"/>
    <col min="1025" max="1025" width="4.75" style="15" customWidth="1"/>
    <col min="1026" max="1026" width="55.83203125" style="15" customWidth="1"/>
    <col min="1027" max="1027" width="2.75" style="15" customWidth="1"/>
    <col min="1028" max="1028" width="14.75" style="15" customWidth="1"/>
    <col min="1029" max="1029" width="3.25" style="15" customWidth="1"/>
    <col min="1030" max="1030" width="8.1640625" style="15" customWidth="1"/>
    <col min="1031" max="1031" width="4.1640625" style="15" customWidth="1"/>
    <col min="1032" max="1279" width="9.4140625" style="15"/>
    <col min="1280" max="1280" width="6.25" style="15" customWidth="1"/>
    <col min="1281" max="1281" width="4.75" style="15" customWidth="1"/>
    <col min="1282" max="1282" width="55.83203125" style="15" customWidth="1"/>
    <col min="1283" max="1283" width="2.75" style="15" customWidth="1"/>
    <col min="1284" max="1284" width="14.75" style="15" customWidth="1"/>
    <col min="1285" max="1285" width="3.25" style="15" customWidth="1"/>
    <col min="1286" max="1286" width="8.1640625" style="15" customWidth="1"/>
    <col min="1287" max="1287" width="4.1640625" style="15" customWidth="1"/>
    <col min="1288" max="1535" width="9.4140625" style="15"/>
    <col min="1536" max="1536" width="6.25" style="15" customWidth="1"/>
    <col min="1537" max="1537" width="4.75" style="15" customWidth="1"/>
    <col min="1538" max="1538" width="55.83203125" style="15" customWidth="1"/>
    <col min="1539" max="1539" width="2.75" style="15" customWidth="1"/>
    <col min="1540" max="1540" width="14.75" style="15" customWidth="1"/>
    <col min="1541" max="1541" width="3.25" style="15" customWidth="1"/>
    <col min="1542" max="1542" width="8.1640625" style="15" customWidth="1"/>
    <col min="1543" max="1543" width="4.1640625" style="15" customWidth="1"/>
    <col min="1544" max="1791" width="9.4140625" style="15"/>
    <col min="1792" max="1792" width="6.25" style="15" customWidth="1"/>
    <col min="1793" max="1793" width="4.75" style="15" customWidth="1"/>
    <col min="1794" max="1794" width="55.83203125" style="15" customWidth="1"/>
    <col min="1795" max="1795" width="2.75" style="15" customWidth="1"/>
    <col min="1796" max="1796" width="14.75" style="15" customWidth="1"/>
    <col min="1797" max="1797" width="3.25" style="15" customWidth="1"/>
    <col min="1798" max="1798" width="8.1640625" style="15" customWidth="1"/>
    <col min="1799" max="1799" width="4.1640625" style="15" customWidth="1"/>
    <col min="1800" max="2047" width="9.4140625" style="15"/>
    <col min="2048" max="2048" width="6.25" style="15" customWidth="1"/>
    <col min="2049" max="2049" width="4.75" style="15" customWidth="1"/>
    <col min="2050" max="2050" width="55.83203125" style="15" customWidth="1"/>
    <col min="2051" max="2051" width="2.75" style="15" customWidth="1"/>
    <col min="2052" max="2052" width="14.75" style="15" customWidth="1"/>
    <col min="2053" max="2053" width="3.25" style="15" customWidth="1"/>
    <col min="2054" max="2054" width="8.1640625" style="15" customWidth="1"/>
    <col min="2055" max="2055" width="4.1640625" style="15" customWidth="1"/>
    <col min="2056" max="2303" width="9.4140625" style="15"/>
    <col min="2304" max="2304" width="6.25" style="15" customWidth="1"/>
    <col min="2305" max="2305" width="4.75" style="15" customWidth="1"/>
    <col min="2306" max="2306" width="55.83203125" style="15" customWidth="1"/>
    <col min="2307" max="2307" width="2.75" style="15" customWidth="1"/>
    <col min="2308" max="2308" width="14.75" style="15" customWidth="1"/>
    <col min="2309" max="2309" width="3.25" style="15" customWidth="1"/>
    <col min="2310" max="2310" width="8.1640625" style="15" customWidth="1"/>
    <col min="2311" max="2311" width="4.1640625" style="15" customWidth="1"/>
    <col min="2312" max="2559" width="9.4140625" style="15"/>
    <col min="2560" max="2560" width="6.25" style="15" customWidth="1"/>
    <col min="2561" max="2561" width="4.75" style="15" customWidth="1"/>
    <col min="2562" max="2562" width="55.83203125" style="15" customWidth="1"/>
    <col min="2563" max="2563" width="2.75" style="15" customWidth="1"/>
    <col min="2564" max="2564" width="14.75" style="15" customWidth="1"/>
    <col min="2565" max="2565" width="3.25" style="15" customWidth="1"/>
    <col min="2566" max="2566" width="8.1640625" style="15" customWidth="1"/>
    <col min="2567" max="2567" width="4.1640625" style="15" customWidth="1"/>
    <col min="2568" max="2815" width="9.4140625" style="15"/>
    <col min="2816" max="2816" width="6.25" style="15" customWidth="1"/>
    <col min="2817" max="2817" width="4.75" style="15" customWidth="1"/>
    <col min="2818" max="2818" width="55.83203125" style="15" customWidth="1"/>
    <col min="2819" max="2819" width="2.75" style="15" customWidth="1"/>
    <col min="2820" max="2820" width="14.75" style="15" customWidth="1"/>
    <col min="2821" max="2821" width="3.25" style="15" customWidth="1"/>
    <col min="2822" max="2822" width="8.1640625" style="15" customWidth="1"/>
    <col min="2823" max="2823" width="4.1640625" style="15" customWidth="1"/>
    <col min="2824" max="3071" width="9.4140625" style="15"/>
    <col min="3072" max="3072" width="6.25" style="15" customWidth="1"/>
    <col min="3073" max="3073" width="4.75" style="15" customWidth="1"/>
    <col min="3074" max="3074" width="55.83203125" style="15" customWidth="1"/>
    <col min="3075" max="3075" width="2.75" style="15" customWidth="1"/>
    <col min="3076" max="3076" width="14.75" style="15" customWidth="1"/>
    <col min="3077" max="3077" width="3.25" style="15" customWidth="1"/>
    <col min="3078" max="3078" width="8.1640625" style="15" customWidth="1"/>
    <col min="3079" max="3079" width="4.1640625" style="15" customWidth="1"/>
    <col min="3080" max="3327" width="9.4140625" style="15"/>
    <col min="3328" max="3328" width="6.25" style="15" customWidth="1"/>
    <col min="3329" max="3329" width="4.75" style="15" customWidth="1"/>
    <col min="3330" max="3330" width="55.83203125" style="15" customWidth="1"/>
    <col min="3331" max="3331" width="2.75" style="15" customWidth="1"/>
    <col min="3332" max="3332" width="14.75" style="15" customWidth="1"/>
    <col min="3333" max="3333" width="3.25" style="15" customWidth="1"/>
    <col min="3334" max="3334" width="8.1640625" style="15" customWidth="1"/>
    <col min="3335" max="3335" width="4.1640625" style="15" customWidth="1"/>
    <col min="3336" max="3583" width="9.4140625" style="15"/>
    <col min="3584" max="3584" width="6.25" style="15" customWidth="1"/>
    <col min="3585" max="3585" width="4.75" style="15" customWidth="1"/>
    <col min="3586" max="3586" width="55.83203125" style="15" customWidth="1"/>
    <col min="3587" max="3587" width="2.75" style="15" customWidth="1"/>
    <col min="3588" max="3588" width="14.75" style="15" customWidth="1"/>
    <col min="3589" max="3589" width="3.25" style="15" customWidth="1"/>
    <col min="3590" max="3590" width="8.1640625" style="15" customWidth="1"/>
    <col min="3591" max="3591" width="4.1640625" style="15" customWidth="1"/>
    <col min="3592" max="3839" width="9.4140625" style="15"/>
    <col min="3840" max="3840" width="6.25" style="15" customWidth="1"/>
    <col min="3841" max="3841" width="4.75" style="15" customWidth="1"/>
    <col min="3842" max="3842" width="55.83203125" style="15" customWidth="1"/>
    <col min="3843" max="3843" width="2.75" style="15" customWidth="1"/>
    <col min="3844" max="3844" width="14.75" style="15" customWidth="1"/>
    <col min="3845" max="3845" width="3.25" style="15" customWidth="1"/>
    <col min="3846" max="3846" width="8.1640625" style="15" customWidth="1"/>
    <col min="3847" max="3847" width="4.1640625" style="15" customWidth="1"/>
    <col min="3848" max="4095" width="9.4140625" style="15"/>
    <col min="4096" max="4096" width="6.25" style="15" customWidth="1"/>
    <col min="4097" max="4097" width="4.75" style="15" customWidth="1"/>
    <col min="4098" max="4098" width="55.83203125" style="15" customWidth="1"/>
    <col min="4099" max="4099" width="2.75" style="15" customWidth="1"/>
    <col min="4100" max="4100" width="14.75" style="15" customWidth="1"/>
    <col min="4101" max="4101" width="3.25" style="15" customWidth="1"/>
    <col min="4102" max="4102" width="8.1640625" style="15" customWidth="1"/>
    <col min="4103" max="4103" width="4.1640625" style="15" customWidth="1"/>
    <col min="4104" max="4351" width="9.4140625" style="15"/>
    <col min="4352" max="4352" width="6.25" style="15" customWidth="1"/>
    <col min="4353" max="4353" width="4.75" style="15" customWidth="1"/>
    <col min="4354" max="4354" width="55.83203125" style="15" customWidth="1"/>
    <col min="4355" max="4355" width="2.75" style="15" customWidth="1"/>
    <col min="4356" max="4356" width="14.75" style="15" customWidth="1"/>
    <col min="4357" max="4357" width="3.25" style="15" customWidth="1"/>
    <col min="4358" max="4358" width="8.1640625" style="15" customWidth="1"/>
    <col min="4359" max="4359" width="4.1640625" style="15" customWidth="1"/>
    <col min="4360" max="4607" width="9.4140625" style="15"/>
    <col min="4608" max="4608" width="6.25" style="15" customWidth="1"/>
    <col min="4609" max="4609" width="4.75" style="15" customWidth="1"/>
    <col min="4610" max="4610" width="55.83203125" style="15" customWidth="1"/>
    <col min="4611" max="4611" width="2.75" style="15" customWidth="1"/>
    <col min="4612" max="4612" width="14.75" style="15" customWidth="1"/>
    <col min="4613" max="4613" width="3.25" style="15" customWidth="1"/>
    <col min="4614" max="4614" width="8.1640625" style="15" customWidth="1"/>
    <col min="4615" max="4615" width="4.1640625" style="15" customWidth="1"/>
    <col min="4616" max="4863" width="9.4140625" style="15"/>
    <col min="4864" max="4864" width="6.25" style="15" customWidth="1"/>
    <col min="4865" max="4865" width="4.75" style="15" customWidth="1"/>
    <col min="4866" max="4866" width="55.83203125" style="15" customWidth="1"/>
    <col min="4867" max="4867" width="2.75" style="15" customWidth="1"/>
    <col min="4868" max="4868" width="14.75" style="15" customWidth="1"/>
    <col min="4869" max="4869" width="3.25" style="15" customWidth="1"/>
    <col min="4870" max="4870" width="8.1640625" style="15" customWidth="1"/>
    <col min="4871" max="4871" width="4.1640625" style="15" customWidth="1"/>
    <col min="4872" max="5119" width="9.4140625" style="15"/>
    <col min="5120" max="5120" width="6.25" style="15" customWidth="1"/>
    <col min="5121" max="5121" width="4.75" style="15" customWidth="1"/>
    <col min="5122" max="5122" width="55.83203125" style="15" customWidth="1"/>
    <col min="5123" max="5123" width="2.75" style="15" customWidth="1"/>
    <col min="5124" max="5124" width="14.75" style="15" customWidth="1"/>
    <col min="5125" max="5125" width="3.25" style="15" customWidth="1"/>
    <col min="5126" max="5126" width="8.1640625" style="15" customWidth="1"/>
    <col min="5127" max="5127" width="4.1640625" style="15" customWidth="1"/>
    <col min="5128" max="5375" width="9.4140625" style="15"/>
    <col min="5376" max="5376" width="6.25" style="15" customWidth="1"/>
    <col min="5377" max="5377" width="4.75" style="15" customWidth="1"/>
    <col min="5378" max="5378" width="55.83203125" style="15" customWidth="1"/>
    <col min="5379" max="5379" width="2.75" style="15" customWidth="1"/>
    <col min="5380" max="5380" width="14.75" style="15" customWidth="1"/>
    <col min="5381" max="5381" width="3.25" style="15" customWidth="1"/>
    <col min="5382" max="5382" width="8.1640625" style="15" customWidth="1"/>
    <col min="5383" max="5383" width="4.1640625" style="15" customWidth="1"/>
    <col min="5384" max="5631" width="9.4140625" style="15"/>
    <col min="5632" max="5632" width="6.25" style="15" customWidth="1"/>
    <col min="5633" max="5633" width="4.75" style="15" customWidth="1"/>
    <col min="5634" max="5634" width="55.83203125" style="15" customWidth="1"/>
    <col min="5635" max="5635" width="2.75" style="15" customWidth="1"/>
    <col min="5636" max="5636" width="14.75" style="15" customWidth="1"/>
    <col min="5637" max="5637" width="3.25" style="15" customWidth="1"/>
    <col min="5638" max="5638" width="8.1640625" style="15" customWidth="1"/>
    <col min="5639" max="5639" width="4.1640625" style="15" customWidth="1"/>
    <col min="5640" max="5887" width="9.4140625" style="15"/>
    <col min="5888" max="5888" width="6.25" style="15" customWidth="1"/>
    <col min="5889" max="5889" width="4.75" style="15" customWidth="1"/>
    <col min="5890" max="5890" width="55.83203125" style="15" customWidth="1"/>
    <col min="5891" max="5891" width="2.75" style="15" customWidth="1"/>
    <col min="5892" max="5892" width="14.75" style="15" customWidth="1"/>
    <col min="5893" max="5893" width="3.25" style="15" customWidth="1"/>
    <col min="5894" max="5894" width="8.1640625" style="15" customWidth="1"/>
    <col min="5895" max="5895" width="4.1640625" style="15" customWidth="1"/>
    <col min="5896" max="6143" width="9.4140625" style="15"/>
    <col min="6144" max="6144" width="6.25" style="15" customWidth="1"/>
    <col min="6145" max="6145" width="4.75" style="15" customWidth="1"/>
    <col min="6146" max="6146" width="55.83203125" style="15" customWidth="1"/>
    <col min="6147" max="6147" width="2.75" style="15" customWidth="1"/>
    <col min="6148" max="6148" width="14.75" style="15" customWidth="1"/>
    <col min="6149" max="6149" width="3.25" style="15" customWidth="1"/>
    <col min="6150" max="6150" width="8.1640625" style="15" customWidth="1"/>
    <col min="6151" max="6151" width="4.1640625" style="15" customWidth="1"/>
    <col min="6152" max="6399" width="9.4140625" style="15"/>
    <col min="6400" max="6400" width="6.25" style="15" customWidth="1"/>
    <col min="6401" max="6401" width="4.75" style="15" customWidth="1"/>
    <col min="6402" max="6402" width="55.83203125" style="15" customWidth="1"/>
    <col min="6403" max="6403" width="2.75" style="15" customWidth="1"/>
    <col min="6404" max="6404" width="14.75" style="15" customWidth="1"/>
    <col min="6405" max="6405" width="3.25" style="15" customWidth="1"/>
    <col min="6406" max="6406" width="8.1640625" style="15" customWidth="1"/>
    <col min="6407" max="6407" width="4.1640625" style="15" customWidth="1"/>
    <col min="6408" max="6655" width="9.4140625" style="15"/>
    <col min="6656" max="6656" width="6.25" style="15" customWidth="1"/>
    <col min="6657" max="6657" width="4.75" style="15" customWidth="1"/>
    <col min="6658" max="6658" width="55.83203125" style="15" customWidth="1"/>
    <col min="6659" max="6659" width="2.75" style="15" customWidth="1"/>
    <col min="6660" max="6660" width="14.75" style="15" customWidth="1"/>
    <col min="6661" max="6661" width="3.25" style="15" customWidth="1"/>
    <col min="6662" max="6662" width="8.1640625" style="15" customWidth="1"/>
    <col min="6663" max="6663" width="4.1640625" style="15" customWidth="1"/>
    <col min="6664" max="6911" width="9.4140625" style="15"/>
    <col min="6912" max="6912" width="6.25" style="15" customWidth="1"/>
    <col min="6913" max="6913" width="4.75" style="15" customWidth="1"/>
    <col min="6914" max="6914" width="55.83203125" style="15" customWidth="1"/>
    <col min="6915" max="6915" width="2.75" style="15" customWidth="1"/>
    <col min="6916" max="6916" width="14.75" style="15" customWidth="1"/>
    <col min="6917" max="6917" width="3.25" style="15" customWidth="1"/>
    <col min="6918" max="6918" width="8.1640625" style="15" customWidth="1"/>
    <col min="6919" max="6919" width="4.1640625" style="15" customWidth="1"/>
    <col min="6920" max="7167" width="9.4140625" style="15"/>
    <col min="7168" max="7168" width="6.25" style="15" customWidth="1"/>
    <col min="7169" max="7169" width="4.75" style="15" customWidth="1"/>
    <col min="7170" max="7170" width="55.83203125" style="15" customWidth="1"/>
    <col min="7171" max="7171" width="2.75" style="15" customWidth="1"/>
    <col min="7172" max="7172" width="14.75" style="15" customWidth="1"/>
    <col min="7173" max="7173" width="3.25" style="15" customWidth="1"/>
    <col min="7174" max="7174" width="8.1640625" style="15" customWidth="1"/>
    <col min="7175" max="7175" width="4.1640625" style="15" customWidth="1"/>
    <col min="7176" max="7423" width="9.4140625" style="15"/>
    <col min="7424" max="7424" width="6.25" style="15" customWidth="1"/>
    <col min="7425" max="7425" width="4.75" style="15" customWidth="1"/>
    <col min="7426" max="7426" width="55.83203125" style="15" customWidth="1"/>
    <col min="7427" max="7427" width="2.75" style="15" customWidth="1"/>
    <col min="7428" max="7428" width="14.75" style="15" customWidth="1"/>
    <col min="7429" max="7429" width="3.25" style="15" customWidth="1"/>
    <col min="7430" max="7430" width="8.1640625" style="15" customWidth="1"/>
    <col min="7431" max="7431" width="4.1640625" style="15" customWidth="1"/>
    <col min="7432" max="7679" width="9.4140625" style="15"/>
    <col min="7680" max="7680" width="6.25" style="15" customWidth="1"/>
    <col min="7681" max="7681" width="4.75" style="15" customWidth="1"/>
    <col min="7682" max="7682" width="55.83203125" style="15" customWidth="1"/>
    <col min="7683" max="7683" width="2.75" style="15" customWidth="1"/>
    <col min="7684" max="7684" width="14.75" style="15" customWidth="1"/>
    <col min="7685" max="7685" width="3.25" style="15" customWidth="1"/>
    <col min="7686" max="7686" width="8.1640625" style="15" customWidth="1"/>
    <col min="7687" max="7687" width="4.1640625" style="15" customWidth="1"/>
    <col min="7688" max="7935" width="9.4140625" style="15"/>
    <col min="7936" max="7936" width="6.25" style="15" customWidth="1"/>
    <col min="7937" max="7937" width="4.75" style="15" customWidth="1"/>
    <col min="7938" max="7938" width="55.83203125" style="15" customWidth="1"/>
    <col min="7939" max="7939" width="2.75" style="15" customWidth="1"/>
    <col min="7940" max="7940" width="14.75" style="15" customWidth="1"/>
    <col min="7941" max="7941" width="3.25" style="15" customWidth="1"/>
    <col min="7942" max="7942" width="8.1640625" style="15" customWidth="1"/>
    <col min="7943" max="7943" width="4.1640625" style="15" customWidth="1"/>
    <col min="7944" max="8191" width="9.4140625" style="15"/>
    <col min="8192" max="8192" width="6.25" style="15" customWidth="1"/>
    <col min="8193" max="8193" width="4.75" style="15" customWidth="1"/>
    <col min="8194" max="8194" width="55.83203125" style="15" customWidth="1"/>
    <col min="8195" max="8195" width="2.75" style="15" customWidth="1"/>
    <col min="8196" max="8196" width="14.75" style="15" customWidth="1"/>
    <col min="8197" max="8197" width="3.25" style="15" customWidth="1"/>
    <col min="8198" max="8198" width="8.1640625" style="15" customWidth="1"/>
    <col min="8199" max="8199" width="4.1640625" style="15" customWidth="1"/>
    <col min="8200" max="8447" width="9.4140625" style="15"/>
    <col min="8448" max="8448" width="6.25" style="15" customWidth="1"/>
    <col min="8449" max="8449" width="4.75" style="15" customWidth="1"/>
    <col min="8450" max="8450" width="55.83203125" style="15" customWidth="1"/>
    <col min="8451" max="8451" width="2.75" style="15" customWidth="1"/>
    <col min="8452" max="8452" width="14.75" style="15" customWidth="1"/>
    <col min="8453" max="8453" width="3.25" style="15" customWidth="1"/>
    <col min="8454" max="8454" width="8.1640625" style="15" customWidth="1"/>
    <col min="8455" max="8455" width="4.1640625" style="15" customWidth="1"/>
    <col min="8456" max="8703" width="9.4140625" style="15"/>
    <col min="8704" max="8704" width="6.25" style="15" customWidth="1"/>
    <col min="8705" max="8705" width="4.75" style="15" customWidth="1"/>
    <col min="8706" max="8706" width="55.83203125" style="15" customWidth="1"/>
    <col min="8707" max="8707" width="2.75" style="15" customWidth="1"/>
    <col min="8708" max="8708" width="14.75" style="15" customWidth="1"/>
    <col min="8709" max="8709" width="3.25" style="15" customWidth="1"/>
    <col min="8710" max="8710" width="8.1640625" style="15" customWidth="1"/>
    <col min="8711" max="8711" width="4.1640625" style="15" customWidth="1"/>
    <col min="8712" max="8959" width="9.4140625" style="15"/>
    <col min="8960" max="8960" width="6.25" style="15" customWidth="1"/>
    <col min="8961" max="8961" width="4.75" style="15" customWidth="1"/>
    <col min="8962" max="8962" width="55.83203125" style="15" customWidth="1"/>
    <col min="8963" max="8963" width="2.75" style="15" customWidth="1"/>
    <col min="8964" max="8964" width="14.75" style="15" customWidth="1"/>
    <col min="8965" max="8965" width="3.25" style="15" customWidth="1"/>
    <col min="8966" max="8966" width="8.1640625" style="15" customWidth="1"/>
    <col min="8967" max="8967" width="4.1640625" style="15" customWidth="1"/>
    <col min="8968" max="9215" width="9.4140625" style="15"/>
    <col min="9216" max="9216" width="6.25" style="15" customWidth="1"/>
    <col min="9217" max="9217" width="4.75" style="15" customWidth="1"/>
    <col min="9218" max="9218" width="55.83203125" style="15" customWidth="1"/>
    <col min="9219" max="9219" width="2.75" style="15" customWidth="1"/>
    <col min="9220" max="9220" width="14.75" style="15" customWidth="1"/>
    <col min="9221" max="9221" width="3.25" style="15" customWidth="1"/>
    <col min="9222" max="9222" width="8.1640625" style="15" customWidth="1"/>
    <col min="9223" max="9223" width="4.1640625" style="15" customWidth="1"/>
    <col min="9224" max="9471" width="9.4140625" style="15"/>
    <col min="9472" max="9472" width="6.25" style="15" customWidth="1"/>
    <col min="9473" max="9473" width="4.75" style="15" customWidth="1"/>
    <col min="9474" max="9474" width="55.83203125" style="15" customWidth="1"/>
    <col min="9475" max="9475" width="2.75" style="15" customWidth="1"/>
    <col min="9476" max="9476" width="14.75" style="15" customWidth="1"/>
    <col min="9477" max="9477" width="3.25" style="15" customWidth="1"/>
    <col min="9478" max="9478" width="8.1640625" style="15" customWidth="1"/>
    <col min="9479" max="9479" width="4.1640625" style="15" customWidth="1"/>
    <col min="9480" max="9727" width="9.4140625" style="15"/>
    <col min="9728" max="9728" width="6.25" style="15" customWidth="1"/>
    <col min="9729" max="9729" width="4.75" style="15" customWidth="1"/>
    <col min="9730" max="9730" width="55.83203125" style="15" customWidth="1"/>
    <col min="9731" max="9731" width="2.75" style="15" customWidth="1"/>
    <col min="9732" max="9732" width="14.75" style="15" customWidth="1"/>
    <col min="9733" max="9733" width="3.25" style="15" customWidth="1"/>
    <col min="9734" max="9734" width="8.1640625" style="15" customWidth="1"/>
    <col min="9735" max="9735" width="4.1640625" style="15" customWidth="1"/>
    <col min="9736" max="9983" width="9.4140625" style="15"/>
    <col min="9984" max="9984" width="6.25" style="15" customWidth="1"/>
    <col min="9985" max="9985" width="4.75" style="15" customWidth="1"/>
    <col min="9986" max="9986" width="55.83203125" style="15" customWidth="1"/>
    <col min="9987" max="9987" width="2.75" style="15" customWidth="1"/>
    <col min="9988" max="9988" width="14.75" style="15" customWidth="1"/>
    <col min="9989" max="9989" width="3.25" style="15" customWidth="1"/>
    <col min="9990" max="9990" width="8.1640625" style="15" customWidth="1"/>
    <col min="9991" max="9991" width="4.1640625" style="15" customWidth="1"/>
    <col min="9992" max="10239" width="9.4140625" style="15"/>
    <col min="10240" max="10240" width="6.25" style="15" customWidth="1"/>
    <col min="10241" max="10241" width="4.75" style="15" customWidth="1"/>
    <col min="10242" max="10242" width="55.83203125" style="15" customWidth="1"/>
    <col min="10243" max="10243" width="2.75" style="15" customWidth="1"/>
    <col min="10244" max="10244" width="14.75" style="15" customWidth="1"/>
    <col min="10245" max="10245" width="3.25" style="15" customWidth="1"/>
    <col min="10246" max="10246" width="8.1640625" style="15" customWidth="1"/>
    <col min="10247" max="10247" width="4.1640625" style="15" customWidth="1"/>
    <col min="10248" max="10495" width="9.4140625" style="15"/>
    <col min="10496" max="10496" width="6.25" style="15" customWidth="1"/>
    <col min="10497" max="10497" width="4.75" style="15" customWidth="1"/>
    <col min="10498" max="10498" width="55.83203125" style="15" customWidth="1"/>
    <col min="10499" max="10499" width="2.75" style="15" customWidth="1"/>
    <col min="10500" max="10500" width="14.75" style="15" customWidth="1"/>
    <col min="10501" max="10501" width="3.25" style="15" customWidth="1"/>
    <col min="10502" max="10502" width="8.1640625" style="15" customWidth="1"/>
    <col min="10503" max="10503" width="4.1640625" style="15" customWidth="1"/>
    <col min="10504" max="10751" width="9.4140625" style="15"/>
    <col min="10752" max="10752" width="6.25" style="15" customWidth="1"/>
    <col min="10753" max="10753" width="4.75" style="15" customWidth="1"/>
    <col min="10754" max="10754" width="55.83203125" style="15" customWidth="1"/>
    <col min="10755" max="10755" width="2.75" style="15" customWidth="1"/>
    <col min="10756" max="10756" width="14.75" style="15" customWidth="1"/>
    <col min="10757" max="10757" width="3.25" style="15" customWidth="1"/>
    <col min="10758" max="10758" width="8.1640625" style="15" customWidth="1"/>
    <col min="10759" max="10759" width="4.1640625" style="15" customWidth="1"/>
    <col min="10760" max="11007" width="9.4140625" style="15"/>
    <col min="11008" max="11008" width="6.25" style="15" customWidth="1"/>
    <col min="11009" max="11009" width="4.75" style="15" customWidth="1"/>
    <col min="11010" max="11010" width="55.83203125" style="15" customWidth="1"/>
    <col min="11011" max="11011" width="2.75" style="15" customWidth="1"/>
    <col min="11012" max="11012" width="14.75" style="15" customWidth="1"/>
    <col min="11013" max="11013" width="3.25" style="15" customWidth="1"/>
    <col min="11014" max="11014" width="8.1640625" style="15" customWidth="1"/>
    <col min="11015" max="11015" width="4.1640625" style="15" customWidth="1"/>
    <col min="11016" max="11263" width="9.4140625" style="15"/>
    <col min="11264" max="11264" width="6.25" style="15" customWidth="1"/>
    <col min="11265" max="11265" width="4.75" style="15" customWidth="1"/>
    <col min="11266" max="11266" width="55.83203125" style="15" customWidth="1"/>
    <col min="11267" max="11267" width="2.75" style="15" customWidth="1"/>
    <col min="11268" max="11268" width="14.75" style="15" customWidth="1"/>
    <col min="11269" max="11269" width="3.25" style="15" customWidth="1"/>
    <col min="11270" max="11270" width="8.1640625" style="15" customWidth="1"/>
    <col min="11271" max="11271" width="4.1640625" style="15" customWidth="1"/>
    <col min="11272" max="11519" width="9.4140625" style="15"/>
    <col min="11520" max="11520" width="6.25" style="15" customWidth="1"/>
    <col min="11521" max="11521" width="4.75" style="15" customWidth="1"/>
    <col min="11522" max="11522" width="55.83203125" style="15" customWidth="1"/>
    <col min="11523" max="11523" width="2.75" style="15" customWidth="1"/>
    <col min="11524" max="11524" width="14.75" style="15" customWidth="1"/>
    <col min="11525" max="11525" width="3.25" style="15" customWidth="1"/>
    <col min="11526" max="11526" width="8.1640625" style="15" customWidth="1"/>
    <col min="11527" max="11527" width="4.1640625" style="15" customWidth="1"/>
    <col min="11528" max="11775" width="9.4140625" style="15"/>
    <col min="11776" max="11776" width="6.25" style="15" customWidth="1"/>
    <col min="11777" max="11777" width="4.75" style="15" customWidth="1"/>
    <col min="11778" max="11778" width="55.83203125" style="15" customWidth="1"/>
    <col min="11779" max="11779" width="2.75" style="15" customWidth="1"/>
    <col min="11780" max="11780" width="14.75" style="15" customWidth="1"/>
    <col min="11781" max="11781" width="3.25" style="15" customWidth="1"/>
    <col min="11782" max="11782" width="8.1640625" style="15" customWidth="1"/>
    <col min="11783" max="11783" width="4.1640625" style="15" customWidth="1"/>
    <col min="11784" max="12031" width="9.4140625" style="15"/>
    <col min="12032" max="12032" width="6.25" style="15" customWidth="1"/>
    <col min="12033" max="12033" width="4.75" style="15" customWidth="1"/>
    <col min="12034" max="12034" width="55.83203125" style="15" customWidth="1"/>
    <col min="12035" max="12035" width="2.75" style="15" customWidth="1"/>
    <col min="12036" max="12036" width="14.75" style="15" customWidth="1"/>
    <col min="12037" max="12037" width="3.25" style="15" customWidth="1"/>
    <col min="12038" max="12038" width="8.1640625" style="15" customWidth="1"/>
    <col min="12039" max="12039" width="4.1640625" style="15" customWidth="1"/>
    <col min="12040" max="12287" width="9.4140625" style="15"/>
    <col min="12288" max="12288" width="6.25" style="15" customWidth="1"/>
    <col min="12289" max="12289" width="4.75" style="15" customWidth="1"/>
    <col min="12290" max="12290" width="55.83203125" style="15" customWidth="1"/>
    <col min="12291" max="12291" width="2.75" style="15" customWidth="1"/>
    <col min="12292" max="12292" width="14.75" style="15" customWidth="1"/>
    <col min="12293" max="12293" width="3.25" style="15" customWidth="1"/>
    <col min="12294" max="12294" width="8.1640625" style="15" customWidth="1"/>
    <col min="12295" max="12295" width="4.1640625" style="15" customWidth="1"/>
    <col min="12296" max="12543" width="9.4140625" style="15"/>
    <col min="12544" max="12544" width="6.25" style="15" customWidth="1"/>
    <col min="12545" max="12545" width="4.75" style="15" customWidth="1"/>
    <col min="12546" max="12546" width="55.83203125" style="15" customWidth="1"/>
    <col min="12547" max="12547" width="2.75" style="15" customWidth="1"/>
    <col min="12548" max="12548" width="14.75" style="15" customWidth="1"/>
    <col min="12549" max="12549" width="3.25" style="15" customWidth="1"/>
    <col min="12550" max="12550" width="8.1640625" style="15" customWidth="1"/>
    <col min="12551" max="12551" width="4.1640625" style="15" customWidth="1"/>
    <col min="12552" max="12799" width="9.4140625" style="15"/>
    <col min="12800" max="12800" width="6.25" style="15" customWidth="1"/>
    <col min="12801" max="12801" width="4.75" style="15" customWidth="1"/>
    <col min="12802" max="12802" width="55.83203125" style="15" customWidth="1"/>
    <col min="12803" max="12803" width="2.75" style="15" customWidth="1"/>
    <col min="12804" max="12804" width="14.75" style="15" customWidth="1"/>
    <col min="12805" max="12805" width="3.25" style="15" customWidth="1"/>
    <col min="12806" max="12806" width="8.1640625" style="15" customWidth="1"/>
    <col min="12807" max="12807" width="4.1640625" style="15" customWidth="1"/>
    <col min="12808" max="13055" width="9.4140625" style="15"/>
    <col min="13056" max="13056" width="6.25" style="15" customWidth="1"/>
    <col min="13057" max="13057" width="4.75" style="15" customWidth="1"/>
    <col min="13058" max="13058" width="55.83203125" style="15" customWidth="1"/>
    <col min="13059" max="13059" width="2.75" style="15" customWidth="1"/>
    <col min="13060" max="13060" width="14.75" style="15" customWidth="1"/>
    <col min="13061" max="13061" width="3.25" style="15" customWidth="1"/>
    <col min="13062" max="13062" width="8.1640625" style="15" customWidth="1"/>
    <col min="13063" max="13063" width="4.1640625" style="15" customWidth="1"/>
    <col min="13064" max="13311" width="9.4140625" style="15"/>
    <col min="13312" max="13312" width="6.25" style="15" customWidth="1"/>
    <col min="13313" max="13313" width="4.75" style="15" customWidth="1"/>
    <col min="13314" max="13314" width="55.83203125" style="15" customWidth="1"/>
    <col min="13315" max="13315" width="2.75" style="15" customWidth="1"/>
    <col min="13316" max="13316" width="14.75" style="15" customWidth="1"/>
    <col min="13317" max="13317" width="3.25" style="15" customWidth="1"/>
    <col min="13318" max="13318" width="8.1640625" style="15" customWidth="1"/>
    <col min="13319" max="13319" width="4.1640625" style="15" customWidth="1"/>
    <col min="13320" max="13567" width="9.4140625" style="15"/>
    <col min="13568" max="13568" width="6.25" style="15" customWidth="1"/>
    <col min="13569" max="13569" width="4.75" style="15" customWidth="1"/>
    <col min="13570" max="13570" width="55.83203125" style="15" customWidth="1"/>
    <col min="13571" max="13571" width="2.75" style="15" customWidth="1"/>
    <col min="13572" max="13572" width="14.75" style="15" customWidth="1"/>
    <col min="13573" max="13573" width="3.25" style="15" customWidth="1"/>
    <col min="13574" max="13574" width="8.1640625" style="15" customWidth="1"/>
    <col min="13575" max="13575" width="4.1640625" style="15" customWidth="1"/>
    <col min="13576" max="13823" width="9.4140625" style="15"/>
    <col min="13824" max="13824" width="6.25" style="15" customWidth="1"/>
    <col min="13825" max="13825" width="4.75" style="15" customWidth="1"/>
    <col min="13826" max="13826" width="55.83203125" style="15" customWidth="1"/>
    <col min="13827" max="13827" width="2.75" style="15" customWidth="1"/>
    <col min="13828" max="13828" width="14.75" style="15" customWidth="1"/>
    <col min="13829" max="13829" width="3.25" style="15" customWidth="1"/>
    <col min="13830" max="13830" width="8.1640625" style="15" customWidth="1"/>
    <col min="13831" max="13831" width="4.1640625" style="15" customWidth="1"/>
    <col min="13832" max="14079" width="9.4140625" style="15"/>
    <col min="14080" max="14080" width="6.25" style="15" customWidth="1"/>
    <col min="14081" max="14081" width="4.75" style="15" customWidth="1"/>
    <col min="14082" max="14082" width="55.83203125" style="15" customWidth="1"/>
    <col min="14083" max="14083" width="2.75" style="15" customWidth="1"/>
    <col min="14084" max="14084" width="14.75" style="15" customWidth="1"/>
    <col min="14085" max="14085" width="3.25" style="15" customWidth="1"/>
    <col min="14086" max="14086" width="8.1640625" style="15" customWidth="1"/>
    <col min="14087" max="14087" width="4.1640625" style="15" customWidth="1"/>
    <col min="14088" max="14335" width="9.4140625" style="15"/>
    <col min="14336" max="14336" width="6.25" style="15" customWidth="1"/>
    <col min="14337" max="14337" width="4.75" style="15" customWidth="1"/>
    <col min="14338" max="14338" width="55.83203125" style="15" customWidth="1"/>
    <col min="14339" max="14339" width="2.75" style="15" customWidth="1"/>
    <col min="14340" max="14340" width="14.75" style="15" customWidth="1"/>
    <col min="14341" max="14341" width="3.25" style="15" customWidth="1"/>
    <col min="14342" max="14342" width="8.1640625" style="15" customWidth="1"/>
    <col min="14343" max="14343" width="4.1640625" style="15" customWidth="1"/>
    <col min="14344" max="14591" width="9.4140625" style="15"/>
    <col min="14592" max="14592" width="6.25" style="15" customWidth="1"/>
    <col min="14593" max="14593" width="4.75" style="15" customWidth="1"/>
    <col min="14594" max="14594" width="55.83203125" style="15" customWidth="1"/>
    <col min="14595" max="14595" width="2.75" style="15" customWidth="1"/>
    <col min="14596" max="14596" width="14.75" style="15" customWidth="1"/>
    <col min="14597" max="14597" width="3.25" style="15" customWidth="1"/>
    <col min="14598" max="14598" width="8.1640625" style="15" customWidth="1"/>
    <col min="14599" max="14599" width="4.1640625" style="15" customWidth="1"/>
    <col min="14600" max="14847" width="9.4140625" style="15"/>
    <col min="14848" max="14848" width="6.25" style="15" customWidth="1"/>
    <col min="14849" max="14849" width="4.75" style="15" customWidth="1"/>
    <col min="14850" max="14850" width="55.83203125" style="15" customWidth="1"/>
    <col min="14851" max="14851" width="2.75" style="15" customWidth="1"/>
    <col min="14852" max="14852" width="14.75" style="15" customWidth="1"/>
    <col min="14853" max="14853" width="3.25" style="15" customWidth="1"/>
    <col min="14854" max="14854" width="8.1640625" style="15" customWidth="1"/>
    <col min="14855" max="14855" width="4.1640625" style="15" customWidth="1"/>
    <col min="14856" max="15103" width="9.4140625" style="15"/>
    <col min="15104" max="15104" width="6.25" style="15" customWidth="1"/>
    <col min="15105" max="15105" width="4.75" style="15" customWidth="1"/>
    <col min="15106" max="15106" width="55.83203125" style="15" customWidth="1"/>
    <col min="15107" max="15107" width="2.75" style="15" customWidth="1"/>
    <col min="15108" max="15108" width="14.75" style="15" customWidth="1"/>
    <col min="15109" max="15109" width="3.25" style="15" customWidth="1"/>
    <col min="15110" max="15110" width="8.1640625" style="15" customWidth="1"/>
    <col min="15111" max="15111" width="4.1640625" style="15" customWidth="1"/>
    <col min="15112" max="15359" width="9.4140625" style="15"/>
    <col min="15360" max="15360" width="6.25" style="15" customWidth="1"/>
    <col min="15361" max="15361" width="4.75" style="15" customWidth="1"/>
    <col min="15362" max="15362" width="55.83203125" style="15" customWidth="1"/>
    <col min="15363" max="15363" width="2.75" style="15" customWidth="1"/>
    <col min="15364" max="15364" width="14.75" style="15" customWidth="1"/>
    <col min="15365" max="15365" width="3.25" style="15" customWidth="1"/>
    <col min="15366" max="15366" width="8.1640625" style="15" customWidth="1"/>
    <col min="15367" max="15367" width="4.1640625" style="15" customWidth="1"/>
    <col min="15368" max="15615" width="9.4140625" style="15"/>
    <col min="15616" max="15616" width="6.25" style="15" customWidth="1"/>
    <col min="15617" max="15617" width="4.75" style="15" customWidth="1"/>
    <col min="15618" max="15618" width="55.83203125" style="15" customWidth="1"/>
    <col min="15619" max="15619" width="2.75" style="15" customWidth="1"/>
    <col min="15620" max="15620" width="14.75" style="15" customWidth="1"/>
    <col min="15621" max="15621" width="3.25" style="15" customWidth="1"/>
    <col min="15622" max="15622" width="8.1640625" style="15" customWidth="1"/>
    <col min="15623" max="15623" width="4.1640625" style="15" customWidth="1"/>
    <col min="15624" max="15871" width="9.4140625" style="15"/>
    <col min="15872" max="15872" width="6.25" style="15" customWidth="1"/>
    <col min="15873" max="15873" width="4.75" style="15" customWidth="1"/>
    <col min="15874" max="15874" width="55.83203125" style="15" customWidth="1"/>
    <col min="15875" max="15875" width="2.75" style="15" customWidth="1"/>
    <col min="15876" max="15876" width="14.75" style="15" customWidth="1"/>
    <col min="15877" max="15877" width="3.25" style="15" customWidth="1"/>
    <col min="15878" max="15878" width="8.1640625" style="15" customWidth="1"/>
    <col min="15879" max="15879" width="4.1640625" style="15" customWidth="1"/>
    <col min="15880" max="16127" width="9.4140625" style="15"/>
    <col min="16128" max="16128" width="6.25" style="15" customWidth="1"/>
    <col min="16129" max="16129" width="4.75" style="15" customWidth="1"/>
    <col min="16130" max="16130" width="55.83203125" style="15" customWidth="1"/>
    <col min="16131" max="16131" width="2.75" style="15" customWidth="1"/>
    <col min="16132" max="16132" width="14.75" style="15" customWidth="1"/>
    <col min="16133" max="16133" width="3.25" style="15" customWidth="1"/>
    <col min="16134" max="16134" width="8.1640625" style="15" customWidth="1"/>
    <col min="16135" max="16135" width="4.1640625" style="15" customWidth="1"/>
    <col min="16136" max="16384" width="9.4140625" style="15"/>
  </cols>
  <sheetData>
    <row r="1" spans="1:12" s="7" customFormat="1" ht="15" customHeight="1" x14ac:dyDescent="0.3">
      <c r="A1" s="236" t="str">
        <f>Registration!A1</f>
        <v>142nd IEEE 802.15 WSN Session</v>
      </c>
      <c r="B1" s="237"/>
      <c r="C1" s="237"/>
      <c r="D1" s="237"/>
      <c r="E1" s="237"/>
      <c r="F1" s="238"/>
      <c r="H1" s="6"/>
      <c r="I1" s="6"/>
      <c r="J1" s="6"/>
      <c r="K1" s="6"/>
      <c r="L1" s="6"/>
    </row>
    <row r="2" spans="1:12" s="7" customFormat="1" ht="15" customHeight="1" thickBot="1" x14ac:dyDescent="0.35">
      <c r="A2" s="260" t="str">
        <f>_xlfn.CONCAT("Agenda for WG15 Opening Plenary - ",TEXT(('CAC Opening'!D2)+1,"DDDD, MMMM DD, YYYY"))</f>
        <v>Agenda for WG15 Opening Plenary - Monday, March 13, 2023</v>
      </c>
      <c r="B2" s="261"/>
      <c r="C2" s="261"/>
      <c r="D2" s="261"/>
      <c r="E2" s="261"/>
      <c r="F2" s="262"/>
      <c r="H2" s="6"/>
      <c r="I2" s="6"/>
      <c r="J2" s="6"/>
      <c r="K2" s="6"/>
      <c r="L2" s="6"/>
    </row>
    <row r="3" spans="1:12" ht="25.05" customHeight="1" thickBot="1" x14ac:dyDescent="0.3">
      <c r="A3" s="67" t="s">
        <v>68</v>
      </c>
      <c r="B3" s="68" t="s">
        <v>73</v>
      </c>
      <c r="C3" s="69" t="s">
        <v>70</v>
      </c>
      <c r="D3" s="68" t="s">
        <v>74</v>
      </c>
      <c r="E3" s="258" t="s">
        <v>242</v>
      </c>
      <c r="F3" s="259"/>
      <c r="G3" s="66"/>
      <c r="H3" s="6"/>
      <c r="I3" s="6"/>
      <c r="J3" s="6"/>
      <c r="K3" s="6"/>
      <c r="L3" s="6"/>
    </row>
    <row r="4" spans="1:12" s="6" customFormat="1" ht="15" customHeight="1" x14ac:dyDescent="0.25">
      <c r="A4" s="4">
        <v>1</v>
      </c>
      <c r="B4" s="8" t="s">
        <v>18</v>
      </c>
      <c r="C4" s="23" t="s">
        <v>11</v>
      </c>
      <c r="D4" s="2" t="s">
        <v>47</v>
      </c>
      <c r="E4" s="1">
        <v>1</v>
      </c>
      <c r="F4" s="11">
        <f>TIME(10,30,0)</f>
        <v>0.4375</v>
      </c>
    </row>
    <row r="5" spans="1:12" s="6" customFormat="1" ht="15" customHeight="1" x14ac:dyDescent="0.25">
      <c r="A5" s="4">
        <v>1.1000000000000001</v>
      </c>
      <c r="B5" s="8" t="s">
        <v>15</v>
      </c>
      <c r="C5" s="2" t="s">
        <v>31</v>
      </c>
      <c r="D5" s="2" t="s">
        <v>52</v>
      </c>
      <c r="E5" s="8">
        <v>1</v>
      </c>
      <c r="F5" s="11">
        <f t="shared" ref="F5:F62" si="0">F4+TIME(0,E4,0)</f>
        <v>0.43819444444444444</v>
      </c>
    </row>
    <row r="6" spans="1:12" s="6" customFormat="1" ht="30" customHeight="1" x14ac:dyDescent="0.25">
      <c r="A6" s="4" t="s">
        <v>27</v>
      </c>
      <c r="B6" s="8" t="s">
        <v>15</v>
      </c>
      <c r="C6" s="30" t="s">
        <v>170</v>
      </c>
      <c r="D6" s="2" t="s">
        <v>52</v>
      </c>
      <c r="E6" s="8">
        <v>1</v>
      </c>
      <c r="F6" s="11">
        <f t="shared" si="0"/>
        <v>0.43888888888888888</v>
      </c>
    </row>
    <row r="7" spans="1:12" s="6" customFormat="1" ht="45" customHeight="1" x14ac:dyDescent="0.25">
      <c r="A7" s="4" t="s">
        <v>28</v>
      </c>
      <c r="B7" s="8" t="s">
        <v>15</v>
      </c>
      <c r="C7" s="32" t="s">
        <v>276</v>
      </c>
      <c r="D7" s="2" t="s">
        <v>52</v>
      </c>
      <c r="E7" s="8">
        <v>1</v>
      </c>
      <c r="F7" s="11">
        <f t="shared" si="0"/>
        <v>0.43958333333333333</v>
      </c>
    </row>
    <row r="8" spans="1:12" s="6" customFormat="1" ht="15" customHeight="1" x14ac:dyDescent="0.25">
      <c r="A8" s="4" t="s">
        <v>29</v>
      </c>
      <c r="B8" s="8" t="s">
        <v>15</v>
      </c>
      <c r="C8" s="24" t="s">
        <v>285</v>
      </c>
      <c r="D8" s="2" t="s">
        <v>52</v>
      </c>
      <c r="E8" s="8">
        <v>1</v>
      </c>
      <c r="F8" s="11">
        <f t="shared" si="0"/>
        <v>0.44027777777777777</v>
      </c>
    </row>
    <row r="9" spans="1:12" s="6" customFormat="1" ht="15" customHeight="1" x14ac:dyDescent="0.25">
      <c r="A9" s="4" t="s">
        <v>56</v>
      </c>
      <c r="B9" s="8" t="s">
        <v>15</v>
      </c>
      <c r="C9" s="31" t="s">
        <v>207</v>
      </c>
      <c r="D9" s="2" t="s">
        <v>52</v>
      </c>
      <c r="E9" s="8">
        <v>1</v>
      </c>
      <c r="F9" s="11">
        <f t="shared" si="0"/>
        <v>0.44097222222222221</v>
      </c>
    </row>
    <row r="10" spans="1:12" s="6" customFormat="1" ht="30" customHeight="1" x14ac:dyDescent="0.25">
      <c r="A10" s="4" t="s">
        <v>76</v>
      </c>
      <c r="B10" s="8" t="s">
        <v>15</v>
      </c>
      <c r="C10" s="30" t="s">
        <v>157</v>
      </c>
      <c r="D10" s="2" t="s">
        <v>52</v>
      </c>
      <c r="E10" s="8">
        <v>1</v>
      </c>
      <c r="F10" s="11">
        <f t="shared" si="0"/>
        <v>0.44166666666666665</v>
      </c>
    </row>
    <row r="11" spans="1:12" s="6" customFormat="1" ht="15" customHeight="1" x14ac:dyDescent="0.25">
      <c r="A11" s="4" t="s">
        <v>159</v>
      </c>
      <c r="B11" s="8" t="s">
        <v>15</v>
      </c>
      <c r="C11" s="30" t="s">
        <v>185</v>
      </c>
      <c r="D11" s="2" t="s">
        <v>52</v>
      </c>
      <c r="E11" s="8">
        <v>1</v>
      </c>
      <c r="F11" s="11">
        <f t="shared" si="0"/>
        <v>0.44236111111111109</v>
      </c>
    </row>
    <row r="12" spans="1:12" s="6" customFormat="1" ht="15" customHeight="1" x14ac:dyDescent="0.25">
      <c r="A12" s="4">
        <v>1.2</v>
      </c>
      <c r="B12" s="8" t="s">
        <v>14</v>
      </c>
      <c r="C12" s="29" t="s">
        <v>30</v>
      </c>
      <c r="D12" s="2" t="s">
        <v>47</v>
      </c>
      <c r="E12" s="8">
        <v>2</v>
      </c>
      <c r="F12" s="11">
        <f t="shared" si="0"/>
        <v>0.44305555555555554</v>
      </c>
    </row>
    <row r="13" spans="1:12" s="6" customFormat="1" ht="30" customHeight="1" x14ac:dyDescent="0.25">
      <c r="A13" s="4">
        <v>1.3</v>
      </c>
      <c r="B13" s="8" t="s">
        <v>15</v>
      </c>
      <c r="C13" s="29" t="s">
        <v>161</v>
      </c>
      <c r="D13" s="2" t="s">
        <v>47</v>
      </c>
      <c r="E13" s="8">
        <v>3</v>
      </c>
      <c r="F13" s="11">
        <f t="shared" si="0"/>
        <v>0.44444444444444442</v>
      </c>
    </row>
    <row r="14" spans="1:12" s="6" customFormat="1" ht="30" customHeight="1" x14ac:dyDescent="0.25">
      <c r="A14" s="4">
        <v>1.4</v>
      </c>
      <c r="B14" s="8" t="s">
        <v>15</v>
      </c>
      <c r="C14" s="36" t="s">
        <v>162</v>
      </c>
      <c r="D14" s="2" t="s">
        <v>47</v>
      </c>
      <c r="E14" s="8">
        <v>2</v>
      </c>
      <c r="F14" s="11">
        <f t="shared" si="0"/>
        <v>0.44652777777777775</v>
      </c>
    </row>
    <row r="15" spans="1:12" s="6" customFormat="1" ht="30" customHeight="1" x14ac:dyDescent="0.25">
      <c r="A15" s="4" t="s">
        <v>163</v>
      </c>
      <c r="B15" s="8" t="s">
        <v>15</v>
      </c>
      <c r="C15" s="36" t="s">
        <v>166</v>
      </c>
      <c r="D15" s="2" t="s">
        <v>47</v>
      </c>
      <c r="E15" s="8">
        <v>2</v>
      </c>
      <c r="F15" s="11">
        <f t="shared" si="0"/>
        <v>0.44791666666666663</v>
      </c>
    </row>
    <row r="16" spans="1:12" s="6" customFormat="1" ht="15" customHeight="1" x14ac:dyDescent="0.25">
      <c r="A16" s="4" t="s">
        <v>164</v>
      </c>
      <c r="B16" s="8" t="s">
        <v>13</v>
      </c>
      <c r="C16" s="29" t="s">
        <v>268</v>
      </c>
      <c r="D16" s="2" t="s">
        <v>47</v>
      </c>
      <c r="E16" s="8">
        <v>1</v>
      </c>
      <c r="F16" s="11">
        <f t="shared" si="0"/>
        <v>0.44930555555555551</v>
      </c>
    </row>
    <row r="17" spans="1:255" s="6" customFormat="1" ht="15" customHeight="1" x14ac:dyDescent="0.25">
      <c r="A17" s="4" t="s">
        <v>165</v>
      </c>
      <c r="B17" s="8" t="s">
        <v>13</v>
      </c>
      <c r="C17" s="1" t="s">
        <v>280</v>
      </c>
      <c r="D17" s="2" t="s">
        <v>47</v>
      </c>
      <c r="E17" s="8">
        <v>1</v>
      </c>
      <c r="F17" s="11">
        <f t="shared" si="0"/>
        <v>0.44999999999999996</v>
      </c>
    </row>
    <row r="18" spans="1:255" customFormat="1" ht="15" customHeight="1" x14ac:dyDescent="0.25">
      <c r="A18" s="2">
        <v>1.8</v>
      </c>
      <c r="B18" s="2" t="s">
        <v>15</v>
      </c>
      <c r="C18" s="76" t="s">
        <v>269</v>
      </c>
      <c r="D18" s="2" t="s">
        <v>47</v>
      </c>
      <c r="E18" s="1">
        <v>1</v>
      </c>
      <c r="F18" s="11">
        <f t="shared" si="0"/>
        <v>0.4506944444444444</v>
      </c>
    </row>
    <row r="19" spans="1:255" s="6" customFormat="1" ht="15" customHeight="1" x14ac:dyDescent="0.25">
      <c r="A19" s="21"/>
      <c r="B19" s="8"/>
      <c r="D19" s="2"/>
      <c r="E19" s="8"/>
      <c r="F19" s="11">
        <f t="shared" si="0"/>
        <v>0.45138888888888884</v>
      </c>
    </row>
    <row r="20" spans="1:255" s="6" customFormat="1" ht="15" customHeight="1" x14ac:dyDescent="0.25">
      <c r="A20" s="4">
        <v>2</v>
      </c>
      <c r="B20" s="8" t="s">
        <v>18</v>
      </c>
      <c r="C20" s="29" t="s">
        <v>25</v>
      </c>
      <c r="D20" s="2"/>
      <c r="E20" s="8"/>
      <c r="F20" s="11">
        <f t="shared" si="0"/>
        <v>0.45138888888888884</v>
      </c>
    </row>
    <row r="21" spans="1:255" s="8" customFormat="1" ht="15" customHeight="1" x14ac:dyDescent="0.25">
      <c r="A21" s="4">
        <v>2.1</v>
      </c>
      <c r="B21" s="8" t="s">
        <v>15</v>
      </c>
      <c r="C21" s="30" t="s">
        <v>288</v>
      </c>
      <c r="D21" s="2" t="s">
        <v>47</v>
      </c>
      <c r="E21" s="8">
        <v>1</v>
      </c>
      <c r="F21" s="11">
        <f t="shared" si="0"/>
        <v>0.45138888888888884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6" customFormat="1" ht="15" customHeight="1" x14ac:dyDescent="0.25">
      <c r="A22" s="4">
        <v>2.2000000000000002</v>
      </c>
      <c r="B22" s="1" t="s">
        <v>15</v>
      </c>
      <c r="C22" s="233" t="s">
        <v>247</v>
      </c>
      <c r="D22" s="2" t="s">
        <v>40</v>
      </c>
      <c r="E22" s="8">
        <v>2</v>
      </c>
      <c r="F22" s="11">
        <f t="shared" si="0"/>
        <v>0.45208333333333328</v>
      </c>
    </row>
    <row r="23" spans="1:255" s="18" customFormat="1" ht="15" customHeight="1" x14ac:dyDescent="0.25">
      <c r="A23" s="4">
        <v>2.2999999999999998</v>
      </c>
      <c r="B23" s="1" t="s">
        <v>15</v>
      </c>
      <c r="C23" s="31" t="s">
        <v>270</v>
      </c>
      <c r="D23" s="2" t="s">
        <v>47</v>
      </c>
      <c r="E23" s="8">
        <v>1</v>
      </c>
      <c r="F23" s="11">
        <f t="shared" si="0"/>
        <v>0.45347222222222217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</row>
    <row r="24" spans="1:255" ht="15" customHeight="1" x14ac:dyDescent="0.25">
      <c r="A24" s="4">
        <v>2.4</v>
      </c>
      <c r="B24" s="1" t="s">
        <v>15</v>
      </c>
      <c r="C24" s="234" t="s">
        <v>290</v>
      </c>
      <c r="D24" s="2" t="s">
        <v>47</v>
      </c>
      <c r="E24" s="8">
        <v>1</v>
      </c>
      <c r="F24" s="11">
        <f t="shared" si="0"/>
        <v>0.45416666666666661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ht="79.95" customHeight="1" x14ac:dyDescent="0.25">
      <c r="A25" s="4">
        <v>2.5</v>
      </c>
      <c r="B25" s="1" t="s">
        <v>15</v>
      </c>
      <c r="C25" s="32" t="str">
        <f>'CAC Opening'!B7</f>
        <v>Still need:
   - WG Secretary
   - Volunteer to setup New WG15 Webpages
     (pref. using WordPress)
   - Volunteer to setup automate voting rights calculator
     (Visual Basic or Python)</v>
      </c>
      <c r="D25" s="2" t="str">
        <f>'CAC Opening'!C7</f>
        <v>Powell</v>
      </c>
      <c r="E25" s="8">
        <v>1</v>
      </c>
      <c r="F25" s="11">
        <f t="shared" si="0"/>
        <v>0.45486111111111105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15" customHeight="1" x14ac:dyDescent="0.25">
      <c r="A26" s="4" t="s">
        <v>160</v>
      </c>
      <c r="B26" s="1" t="s">
        <v>15</v>
      </c>
      <c r="C26" s="32" t="s">
        <v>271</v>
      </c>
      <c r="D26" s="2" t="s">
        <v>47</v>
      </c>
      <c r="E26" s="8">
        <v>3</v>
      </c>
      <c r="F26" s="11">
        <f t="shared" si="0"/>
        <v>0.45555555555555549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15" customHeight="1" x14ac:dyDescent="0.25">
      <c r="A27" s="15"/>
      <c r="C27" s="37"/>
      <c r="D27" s="2"/>
      <c r="E27" s="1"/>
      <c r="F27" s="11">
        <f t="shared" si="0"/>
        <v>0.45763888888888882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25">
      <c r="A28" s="4">
        <v>3</v>
      </c>
      <c r="B28" s="2" t="s">
        <v>18</v>
      </c>
      <c r="C28" s="2" t="s">
        <v>169</v>
      </c>
      <c r="D28" s="2"/>
      <c r="E28" s="1"/>
      <c r="F28" s="11">
        <f t="shared" si="0"/>
        <v>0.45763888888888882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ht="15" customHeight="1" x14ac:dyDescent="0.25">
      <c r="A29" s="4" t="s">
        <v>65</v>
      </c>
      <c r="B29" s="2" t="s">
        <v>15</v>
      </c>
      <c r="C29" s="1" t="s">
        <v>272</v>
      </c>
      <c r="D29" s="2" t="s">
        <v>47</v>
      </c>
      <c r="E29" s="8">
        <v>1</v>
      </c>
      <c r="F29" s="11">
        <f t="shared" si="0"/>
        <v>0.45763888888888882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customFormat="1" ht="30" customHeight="1" x14ac:dyDescent="0.25">
      <c r="A30" s="4" t="s">
        <v>172</v>
      </c>
      <c r="B30" s="2" t="s">
        <v>15</v>
      </c>
      <c r="C30" s="32" t="s">
        <v>273</v>
      </c>
      <c r="D30" s="2" t="s">
        <v>47</v>
      </c>
      <c r="E30" s="8">
        <v>1</v>
      </c>
      <c r="F30" s="11">
        <f t="shared" si="0"/>
        <v>0.45833333333333326</v>
      </c>
    </row>
    <row r="31" spans="1:255" customFormat="1" ht="30" customHeight="1" x14ac:dyDescent="0.25">
      <c r="A31" s="4" t="s">
        <v>173</v>
      </c>
      <c r="B31" s="2" t="s">
        <v>15</v>
      </c>
      <c r="C31" s="30" t="s">
        <v>274</v>
      </c>
      <c r="D31" s="2" t="s">
        <v>47</v>
      </c>
      <c r="E31" s="8">
        <v>1</v>
      </c>
      <c r="F31" s="11">
        <f t="shared" si="0"/>
        <v>0.4590277777777777</v>
      </c>
      <c r="I31" s="30"/>
    </row>
    <row r="32" spans="1:255" customFormat="1" ht="30" customHeight="1" x14ac:dyDescent="0.25">
      <c r="A32" s="4" t="s">
        <v>174</v>
      </c>
      <c r="B32" s="2" t="s">
        <v>15</v>
      </c>
      <c r="C32" s="30" t="s">
        <v>275</v>
      </c>
      <c r="D32" s="2" t="s">
        <v>47</v>
      </c>
      <c r="E32" s="8">
        <v>1</v>
      </c>
      <c r="F32" s="11">
        <f t="shared" si="0"/>
        <v>0.45972222222222214</v>
      </c>
    </row>
    <row r="33" spans="1:255" customFormat="1" ht="30" customHeight="1" x14ac:dyDescent="0.25">
      <c r="A33" s="4" t="s">
        <v>175</v>
      </c>
      <c r="B33" s="2" t="s">
        <v>15</v>
      </c>
      <c r="C33" s="32" t="s">
        <v>281</v>
      </c>
      <c r="D33" s="2" t="s">
        <v>47</v>
      </c>
      <c r="E33" s="8">
        <v>1</v>
      </c>
      <c r="F33" s="11">
        <f t="shared" si="0"/>
        <v>0.46041666666666659</v>
      </c>
    </row>
    <row r="34" spans="1:255" customFormat="1" ht="139.94999999999999" customHeight="1" x14ac:dyDescent="0.25">
      <c r="A34" s="4" t="s">
        <v>176</v>
      </c>
      <c r="B34" s="2" t="s">
        <v>15</v>
      </c>
      <c r="C34" s="32" t="s">
        <v>232</v>
      </c>
      <c r="D34" s="2" t="s">
        <v>47</v>
      </c>
      <c r="E34" s="8">
        <v>1</v>
      </c>
      <c r="F34" s="11">
        <f t="shared" si="0"/>
        <v>0.46111111111111103</v>
      </c>
    </row>
    <row r="35" spans="1:255" ht="15" customHeight="1" x14ac:dyDescent="0.25">
      <c r="A35" s="4" t="s">
        <v>66</v>
      </c>
      <c r="B35" s="2" t="s">
        <v>15</v>
      </c>
      <c r="C35" s="1" t="s">
        <v>171</v>
      </c>
      <c r="D35" s="2" t="s">
        <v>47</v>
      </c>
      <c r="E35" s="8">
        <v>1</v>
      </c>
      <c r="F35" s="11">
        <f t="shared" si="0"/>
        <v>0.46180555555555547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</row>
    <row r="36" spans="1:255" ht="30" customHeight="1" x14ac:dyDescent="0.25">
      <c r="A36" s="4" t="s">
        <v>229</v>
      </c>
      <c r="B36" s="2" t="s">
        <v>14</v>
      </c>
      <c r="C36" s="79" t="s">
        <v>240</v>
      </c>
      <c r="D36" s="2" t="s">
        <v>47</v>
      </c>
      <c r="E36" s="8">
        <v>3</v>
      </c>
      <c r="F36" s="11">
        <f t="shared" si="0"/>
        <v>0.46249999999999991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</row>
    <row r="37" spans="1:255" ht="30" customHeight="1" x14ac:dyDescent="0.25">
      <c r="A37" s="4" t="s">
        <v>230</v>
      </c>
      <c r="B37" s="2" t="s">
        <v>14</v>
      </c>
      <c r="C37" s="79" t="s">
        <v>240</v>
      </c>
      <c r="D37" s="2" t="s">
        <v>47</v>
      </c>
      <c r="E37" s="8">
        <v>3</v>
      </c>
      <c r="F37" s="11">
        <f t="shared" si="0"/>
        <v>0.46458333333333324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30" customHeight="1" x14ac:dyDescent="0.25">
      <c r="A38" s="4" t="s">
        <v>231</v>
      </c>
      <c r="B38" s="2" t="s">
        <v>14</v>
      </c>
      <c r="C38" s="79" t="s">
        <v>240</v>
      </c>
      <c r="D38" s="2" t="s">
        <v>47</v>
      </c>
      <c r="E38" s="8">
        <v>3</v>
      </c>
      <c r="F38" s="11">
        <f t="shared" si="0"/>
        <v>0.46666666666666656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ht="15" customHeight="1" x14ac:dyDescent="0.25">
      <c r="A39" s="4"/>
      <c r="B39" s="2"/>
      <c r="C39" s="79"/>
      <c r="D39" s="2"/>
      <c r="E39" s="8"/>
      <c r="F39" s="11">
        <f t="shared" si="0"/>
        <v>0.46874999999999989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</row>
    <row r="40" spans="1:255" ht="15" customHeight="1" x14ac:dyDescent="0.25">
      <c r="A40" s="4" t="s">
        <v>32</v>
      </c>
      <c r="B40" s="2" t="s">
        <v>18</v>
      </c>
      <c r="C40" s="2" t="s">
        <v>186</v>
      </c>
      <c r="D40" s="2" t="s">
        <v>47</v>
      </c>
      <c r="E40" s="8">
        <v>0</v>
      </c>
      <c r="F40" s="11">
        <f t="shared" si="0"/>
        <v>0.46874999999999989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</row>
    <row r="41" spans="1:255" ht="15" customHeight="1" x14ac:dyDescent="0.25">
      <c r="A41" s="4" t="s">
        <v>0</v>
      </c>
      <c r="B41" s="2" t="s">
        <v>14</v>
      </c>
      <c r="C41" s="13" t="str">
        <f>'CAC Opening'!B19</f>
        <v>TG3mb Revision</v>
      </c>
      <c r="D41" s="2" t="str">
        <f>'CAC Opening'!C19</f>
        <v>Kürner</v>
      </c>
      <c r="E41" s="8">
        <v>1</v>
      </c>
      <c r="F41" s="11">
        <f t="shared" si="0"/>
        <v>0.46874999999999989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</row>
    <row r="42" spans="1:255" ht="15" customHeight="1" x14ac:dyDescent="0.25">
      <c r="A42" s="4" t="s">
        <v>1</v>
      </c>
      <c r="B42" s="2" t="s">
        <v>14</v>
      </c>
      <c r="C42" s="13" t="str">
        <f>'CAC Opening'!B20</f>
        <v>SC THz</v>
      </c>
      <c r="D42" s="2" t="str">
        <f>'CAC Opening'!C20</f>
        <v>Kürner</v>
      </c>
      <c r="E42" s="8">
        <v>0</v>
      </c>
      <c r="F42" s="11">
        <f t="shared" si="0"/>
        <v>0.46944444444444433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</row>
    <row r="43" spans="1:255" ht="15" customHeight="1" x14ac:dyDescent="0.25">
      <c r="A43" s="4" t="s">
        <v>22</v>
      </c>
      <c r="B43" s="2" t="s">
        <v>14</v>
      </c>
      <c r="C43" s="13" t="str">
        <f>'CAC Opening'!B21</f>
        <v>TG 4ab UWB-NG Amendment</v>
      </c>
      <c r="D43" s="2" t="str">
        <f>'CAC Opening'!C21</f>
        <v>Rolfe</v>
      </c>
      <c r="E43" s="8">
        <v>0</v>
      </c>
      <c r="F43" s="11">
        <f t="shared" si="0"/>
        <v>0.46944444444444433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</row>
    <row r="44" spans="1:255" ht="15" customHeight="1" x14ac:dyDescent="0.25">
      <c r="A44" s="4" t="s">
        <v>9</v>
      </c>
      <c r="B44" s="2" t="s">
        <v>14</v>
      </c>
      <c r="C44" s="13" t="str">
        <f>'CAC Opening'!B22</f>
        <v>TG 4me Revision to 2020</v>
      </c>
      <c r="D44" s="2" t="str">
        <f>'CAC Opening'!C22</f>
        <v>Stuebing</v>
      </c>
      <c r="E44" s="8">
        <v>1</v>
      </c>
      <c r="F44" s="11">
        <f t="shared" si="0"/>
        <v>0.46944444444444433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ht="15" customHeight="1" x14ac:dyDescent="0.25">
      <c r="A45" s="4" t="s">
        <v>10</v>
      </c>
      <c r="B45" s="2" t="s">
        <v>14</v>
      </c>
      <c r="C45" s="13" t="str">
        <f>'CAC Opening'!B23</f>
        <v>TG 6ma BAN/VAN Revision</v>
      </c>
      <c r="D45" s="2" t="str">
        <f>'CAC Opening'!C23</f>
        <v>Kohno</v>
      </c>
      <c r="E45" s="8">
        <v>1</v>
      </c>
      <c r="F45" s="11">
        <f t="shared" si="0"/>
        <v>0.47013888888888877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</row>
    <row r="46" spans="1:255" ht="15" customHeight="1" x14ac:dyDescent="0.25">
      <c r="A46" s="4" t="s">
        <v>2</v>
      </c>
      <c r="B46" s="2" t="s">
        <v>14</v>
      </c>
      <c r="C46" s="13" t="str">
        <f>'CAC Opening'!B24</f>
        <v>TG 7a OCC Amendment</v>
      </c>
      <c r="D46" s="2" t="str">
        <f>'CAC Opening'!C24</f>
        <v>Jang</v>
      </c>
      <c r="E46" s="8">
        <v>1</v>
      </c>
      <c r="F46" s="11">
        <f t="shared" si="0"/>
        <v>0.47083333333333321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</row>
    <row r="47" spans="1:255" ht="15" customHeight="1" x14ac:dyDescent="0.25">
      <c r="A47" s="4" t="s">
        <v>3</v>
      </c>
      <c r="B47" s="2" t="s">
        <v>14</v>
      </c>
      <c r="C47" s="13" t="str">
        <f>'CAC Opening'!B25</f>
        <v>TG 13 MG-OWC New Standard</v>
      </c>
      <c r="D47" s="2" t="str">
        <f>'CAC Opening'!C25</f>
        <v>Jungnickel</v>
      </c>
      <c r="E47" s="8">
        <v>1</v>
      </c>
      <c r="F47" s="11">
        <f t="shared" si="0"/>
        <v>0.47152777777777766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</row>
    <row r="48" spans="1:255" ht="15" customHeight="1" x14ac:dyDescent="0.25">
      <c r="A48" s="4" t="s">
        <v>4</v>
      </c>
      <c r="B48" s="2" t="s">
        <v>14</v>
      </c>
      <c r="C48" s="13" t="str">
        <f>'CAC Opening'!B26</f>
        <v>TG 14 UWB-AHN New Standard - IN HIBERNATION</v>
      </c>
      <c r="D48" s="2" t="str">
        <f>'CAC Opening'!C26</f>
        <v>Beecher</v>
      </c>
      <c r="E48" s="8">
        <v>1</v>
      </c>
      <c r="F48" s="11">
        <f t="shared" si="0"/>
        <v>0.4722222222222221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</row>
    <row r="49" spans="1:255" ht="15" customHeight="1" x14ac:dyDescent="0.25">
      <c r="A49" s="4" t="s">
        <v>23</v>
      </c>
      <c r="B49" s="2" t="s">
        <v>14</v>
      </c>
      <c r="C49" s="13" t="str">
        <f>'CAC Opening'!B27</f>
        <v>TG 15 NB-AHN New Standard - IN HIBERNATION</v>
      </c>
      <c r="D49" s="2" t="str">
        <f>'CAC Opening'!C27</f>
        <v>Powell</v>
      </c>
      <c r="E49" s="8">
        <v>0</v>
      </c>
      <c r="F49" s="11">
        <f t="shared" si="0"/>
        <v>0.47291666666666654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</row>
    <row r="50" spans="1:255" ht="15" customHeight="1" x14ac:dyDescent="0.25">
      <c r="A50" s="4" t="s">
        <v>5</v>
      </c>
      <c r="B50" s="2" t="s">
        <v>14</v>
      </c>
      <c r="C50" s="13" t="str">
        <f>'CAC Opening'!B28</f>
        <v>TG 16t Lic-NB Amendment</v>
      </c>
      <c r="D50" s="2" t="str">
        <f>'CAC Opening'!C28</f>
        <v>Godfrey</v>
      </c>
      <c r="E50" s="8">
        <v>0</v>
      </c>
      <c r="F50" s="11">
        <f t="shared" si="0"/>
        <v>0.47291666666666654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ht="15" customHeight="1" x14ac:dyDescent="0.25">
      <c r="A51" s="4" t="s">
        <v>6</v>
      </c>
      <c r="B51" s="2" t="s">
        <v>14</v>
      </c>
      <c r="C51" s="13" t="str">
        <f>'CAC Opening'!B29</f>
        <v>SG on Privacy</v>
      </c>
      <c r="D51" s="2" t="str">
        <f>'CAC Opening'!C29</f>
        <v>Kivinen</v>
      </c>
      <c r="E51" s="8">
        <v>1</v>
      </c>
      <c r="F51" s="11">
        <f t="shared" si="0"/>
        <v>0.47291666666666654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</row>
    <row r="52" spans="1:255" ht="15" customHeight="1" x14ac:dyDescent="0.25">
      <c r="A52" s="4" t="s">
        <v>7</v>
      </c>
      <c r="B52" s="2" t="s">
        <v>14</v>
      </c>
      <c r="C52" s="13" t="str">
        <f>'CAC Opening'!B30</f>
        <v>SC IETF</v>
      </c>
      <c r="D52" s="2" t="str">
        <f>'CAC Opening'!C30</f>
        <v>Kivinen</v>
      </c>
      <c r="E52" s="8">
        <v>1</v>
      </c>
      <c r="F52" s="11">
        <f t="shared" si="0"/>
        <v>0.47361111111111098</v>
      </c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</row>
    <row r="53" spans="1:255" ht="15" customHeight="1" x14ac:dyDescent="0.25">
      <c r="A53" s="4" t="s">
        <v>8</v>
      </c>
      <c r="B53" s="2" t="s">
        <v>14</v>
      </c>
      <c r="C53" s="13" t="str">
        <f>'CAC Opening'!B31</f>
        <v>Joint 802.1/802.15 Mtg.</v>
      </c>
      <c r="D53" s="2" t="str">
        <f>'CAC Opening'!C31</f>
        <v>Beecher</v>
      </c>
      <c r="E53" s="8">
        <v>1</v>
      </c>
      <c r="F53" s="11">
        <f t="shared" si="0"/>
        <v>0.47430555555555542</v>
      </c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</row>
    <row r="54" spans="1:255" ht="15" customHeight="1" x14ac:dyDescent="0.25">
      <c r="A54" s="4" t="s">
        <v>77</v>
      </c>
      <c r="B54" s="2" t="s">
        <v>14</v>
      </c>
      <c r="C54" s="13" t="str">
        <f>'CAC Opening'!B32</f>
        <v>SC M/RULES</v>
      </c>
      <c r="D54" s="2" t="str">
        <f>'CAC Opening'!C32</f>
        <v>Beecher</v>
      </c>
      <c r="E54" s="8">
        <v>1</v>
      </c>
      <c r="F54" s="11">
        <f t="shared" si="0"/>
        <v>0.47499999999999987</v>
      </c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</row>
    <row r="55" spans="1:255" ht="15" customHeight="1" x14ac:dyDescent="0.25">
      <c r="A55" s="4" t="s">
        <v>62</v>
      </c>
      <c r="B55" s="2" t="s">
        <v>14</v>
      </c>
      <c r="C55" s="13" t="str">
        <f>'CAC Opening'!B33</f>
        <v>SC WNG</v>
      </c>
      <c r="D55" s="2" t="str">
        <f>'CAC Opening'!C33</f>
        <v>Rolfe</v>
      </c>
      <c r="E55" s="8">
        <v>1</v>
      </c>
      <c r="F55" s="11">
        <f t="shared" si="0"/>
        <v>0.47569444444444431</v>
      </c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</row>
    <row r="56" spans="1:255" ht="15" customHeight="1" x14ac:dyDescent="0.25">
      <c r="A56" s="4"/>
      <c r="B56" s="2"/>
      <c r="C56" s="13"/>
      <c r="D56" s="2"/>
      <c r="E56" s="8"/>
      <c r="F56" s="11">
        <f t="shared" si="0"/>
        <v>0.47638888888888875</v>
      </c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</row>
    <row r="57" spans="1:255" ht="15" customHeight="1" x14ac:dyDescent="0.25">
      <c r="A57" s="4" t="s">
        <v>64</v>
      </c>
      <c r="B57" s="2" t="s">
        <v>18</v>
      </c>
      <c r="C57" s="1" t="s">
        <v>20</v>
      </c>
      <c r="D57" s="2" t="s">
        <v>47</v>
      </c>
      <c r="E57" s="8">
        <v>1</v>
      </c>
      <c r="F57" s="11">
        <f t="shared" si="0"/>
        <v>0.47638888888888875</v>
      </c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</row>
    <row r="58" spans="1:255" ht="15" customHeight="1" x14ac:dyDescent="0.25">
      <c r="A58" s="21"/>
      <c r="B58" s="2"/>
      <c r="C58" s="22"/>
      <c r="D58" s="2"/>
      <c r="E58" s="8"/>
      <c r="F58" s="11">
        <f t="shared" si="0"/>
        <v>0.47708333333333319</v>
      </c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</row>
    <row r="59" spans="1:255" customFormat="1" ht="15" x14ac:dyDescent="0.25">
      <c r="A59" s="4" t="s">
        <v>177</v>
      </c>
      <c r="B59" s="2" t="s">
        <v>18</v>
      </c>
      <c r="C59" s="22" t="s">
        <v>287</v>
      </c>
      <c r="D59" s="2" t="s">
        <v>47</v>
      </c>
      <c r="E59" s="1">
        <v>1</v>
      </c>
      <c r="F59" s="11">
        <f t="shared" si="0"/>
        <v>0.47708333333333319</v>
      </c>
    </row>
    <row r="60" spans="1:255" ht="15" customHeight="1" x14ac:dyDescent="0.25">
      <c r="A60" s="21"/>
      <c r="B60" s="2"/>
      <c r="C60" s="22"/>
      <c r="D60" s="2"/>
      <c r="E60" s="8"/>
      <c r="F60" s="11">
        <f t="shared" si="0"/>
        <v>0.47777777777777763</v>
      </c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</row>
    <row r="61" spans="1:255" ht="15" customHeight="1" x14ac:dyDescent="0.25">
      <c r="A61" s="4" t="s">
        <v>67</v>
      </c>
      <c r="B61" s="2" t="s">
        <v>13</v>
      </c>
      <c r="C61" s="2" t="s">
        <v>26</v>
      </c>
      <c r="D61" s="2" t="s">
        <v>47</v>
      </c>
      <c r="E61" s="8">
        <v>1</v>
      </c>
      <c r="F61" s="11">
        <f t="shared" si="0"/>
        <v>0.47777777777777763</v>
      </c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</row>
    <row r="62" spans="1:255" ht="15" customHeight="1" x14ac:dyDescent="0.25">
      <c r="A62" s="4"/>
      <c r="B62" s="2"/>
      <c r="C62" s="2"/>
      <c r="D62" s="2"/>
      <c r="E62" s="8"/>
      <c r="F62" s="11">
        <f t="shared" si="0"/>
        <v>0.47847222222222208</v>
      </c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</row>
    <row r="63" spans="1:255" ht="15" customHeight="1" x14ac:dyDescent="0.25">
      <c r="A63" s="4"/>
      <c r="B63" s="2"/>
      <c r="C63" s="2"/>
      <c r="D63" s="2"/>
      <c r="E63" s="8"/>
      <c r="F63" s="11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</row>
    <row r="64" spans="1:255" ht="15" customHeight="1" x14ac:dyDescent="0.25">
      <c r="A64" s="21"/>
      <c r="B64" s="2" t="s">
        <v>16</v>
      </c>
      <c r="C64" s="14" t="s">
        <v>17</v>
      </c>
      <c r="D64" s="2"/>
      <c r="E64" s="8" t="s">
        <v>16</v>
      </c>
      <c r="F64" s="11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</row>
    <row r="65" spans="1:255" ht="15" customHeight="1" x14ac:dyDescent="0.25">
      <c r="A65" s="21" t="s">
        <v>16</v>
      </c>
      <c r="B65" s="2"/>
      <c r="C65" s="5" t="s">
        <v>24</v>
      </c>
      <c r="D65" s="2"/>
      <c r="E65" s="8"/>
      <c r="F65" s="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</row>
    <row r="66" spans="1:255" ht="15.6" x14ac:dyDescent="0.25">
      <c r="A66" s="21"/>
      <c r="B66" s="2"/>
      <c r="C66" s="14" t="s">
        <v>12</v>
      </c>
      <c r="D66" s="2"/>
      <c r="E66" s="8"/>
      <c r="F66" s="11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</row>
    <row r="67" spans="1:255" x14ac:dyDescent="0.25">
      <c r="C67" s="15"/>
      <c r="E67" s="15"/>
      <c r="F67" s="15"/>
    </row>
    <row r="68" spans="1:255" x14ac:dyDescent="0.25">
      <c r="C68" s="15"/>
      <c r="E68" s="15"/>
      <c r="F68" s="15"/>
    </row>
    <row r="69" spans="1:255" x14ac:dyDescent="0.25">
      <c r="C69" s="15"/>
      <c r="E69" s="15"/>
      <c r="F69" s="15"/>
    </row>
    <row r="70" spans="1:255" x14ac:dyDescent="0.25">
      <c r="C70" s="15"/>
      <c r="E70" s="15"/>
      <c r="F70" s="15"/>
    </row>
    <row r="71" spans="1:255" x14ac:dyDescent="0.25">
      <c r="C71" s="15"/>
      <c r="E71" s="15"/>
      <c r="F71" s="15"/>
    </row>
    <row r="72" spans="1:255" x14ac:dyDescent="0.25">
      <c r="C72" s="15"/>
      <c r="E72" s="15"/>
      <c r="F72" s="15"/>
    </row>
    <row r="73" spans="1:255" x14ac:dyDescent="0.25">
      <c r="C73" s="15"/>
      <c r="E73" s="15"/>
      <c r="F73" s="15"/>
    </row>
    <row r="74" spans="1:255" x14ac:dyDescent="0.25">
      <c r="A74" s="15"/>
      <c r="C74" s="15"/>
      <c r="E74" s="15"/>
      <c r="F74" s="15"/>
    </row>
    <row r="75" spans="1:255" x14ac:dyDescent="0.25">
      <c r="A75" s="15"/>
      <c r="C75" s="15"/>
      <c r="E75" s="15"/>
      <c r="F75" s="15"/>
    </row>
    <row r="76" spans="1:255" x14ac:dyDescent="0.25">
      <c r="A76" s="15"/>
    </row>
    <row r="77" spans="1:255" x14ac:dyDescent="0.25">
      <c r="A77" s="15"/>
    </row>
    <row r="78" spans="1:255" x14ac:dyDescent="0.25">
      <c r="A78" s="15"/>
    </row>
    <row r="89" spans="1:6" x14ac:dyDescent="0.25">
      <c r="A89" s="15"/>
    </row>
    <row r="90" spans="1:6" ht="16.5" customHeight="1" x14ac:dyDescent="0.25">
      <c r="A90" s="15"/>
    </row>
    <row r="91" spans="1:6" ht="16.5" customHeight="1" x14ac:dyDescent="0.25">
      <c r="A91" s="15"/>
      <c r="C91" s="15"/>
      <c r="E91" s="15"/>
      <c r="F91" s="15"/>
    </row>
    <row r="92" spans="1:6" ht="16.5" customHeight="1" x14ac:dyDescent="0.25">
      <c r="A92" s="15"/>
      <c r="C92" s="15"/>
      <c r="E92" s="15"/>
      <c r="F92" s="15"/>
    </row>
    <row r="93" spans="1:6" ht="16.5" customHeight="1" x14ac:dyDescent="0.25">
      <c r="A93" s="15"/>
      <c r="C93" s="15"/>
      <c r="E93" s="15"/>
      <c r="F93" s="15"/>
    </row>
    <row r="94" spans="1:6" ht="16.5" customHeight="1" x14ac:dyDescent="0.25">
      <c r="A94" s="15"/>
      <c r="C94" s="15"/>
      <c r="E94" s="15"/>
      <c r="F94" s="15"/>
    </row>
    <row r="95" spans="1:6" x14ac:dyDescent="0.25">
      <c r="A95" s="15"/>
      <c r="C95" s="15"/>
      <c r="E95" s="15"/>
      <c r="F95" s="15"/>
    </row>
  </sheetData>
  <mergeCells count="3">
    <mergeCell ref="E3:F3"/>
    <mergeCell ref="A1:F1"/>
    <mergeCell ref="A2:F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  <ignoredErrors>
    <ignoredError sqref="A56:A59 A15:A17 A29 A26 A35 A60:A61 A40:A5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4" sqref="A4"/>
    </sheetView>
  </sheetViews>
  <sheetFormatPr defaultColWidth="10.6640625" defaultRowHeight="15" x14ac:dyDescent="0.25"/>
  <cols>
    <col min="1" max="1" width="5.58203125" style="47" customWidth="1"/>
    <col min="2" max="2" width="42.58203125" customWidth="1"/>
    <col min="3" max="3" width="12" customWidth="1"/>
    <col min="4" max="4" width="20.58203125" customWidth="1"/>
    <col min="8" max="8" width="22" bestFit="1" customWidth="1"/>
  </cols>
  <sheetData>
    <row r="1" spans="1:9" s="7" customFormat="1" ht="15" customHeight="1" x14ac:dyDescent="0.3">
      <c r="A1" s="236" t="str">
        <f>Registration!A1</f>
        <v>142nd IEEE 802.15 WSN Session</v>
      </c>
      <c r="B1" s="237"/>
      <c r="C1" s="237"/>
      <c r="D1" s="237"/>
      <c r="E1" s="237"/>
      <c r="F1" s="237"/>
      <c r="G1" s="238"/>
      <c r="I1" s="9"/>
    </row>
    <row r="2" spans="1:9" s="7" customFormat="1" ht="15" customHeight="1" thickBot="1" x14ac:dyDescent="0.35">
      <c r="A2" s="256" t="s">
        <v>221</v>
      </c>
      <c r="B2" s="257"/>
      <c r="C2" s="257"/>
      <c r="D2" s="254">
        <f>'CAC Opening'!D2+3</f>
        <v>45000</v>
      </c>
      <c r="E2" s="254"/>
      <c r="F2" s="254"/>
      <c r="G2" s="255"/>
      <c r="I2" s="10"/>
    </row>
    <row r="3" spans="1:9" s="41" customFormat="1" ht="15" customHeight="1" thickBot="1" x14ac:dyDescent="0.3">
      <c r="A3" s="70" t="s">
        <v>68</v>
      </c>
      <c r="B3" s="71" t="s">
        <v>70</v>
      </c>
      <c r="C3" s="71" t="s">
        <v>74</v>
      </c>
      <c r="D3" s="71" t="s">
        <v>245</v>
      </c>
      <c r="E3" s="72"/>
      <c r="F3" s="72"/>
      <c r="G3" s="73"/>
    </row>
    <row r="4" spans="1:9" s="41" customFormat="1" ht="15" customHeight="1" x14ac:dyDescent="0.25">
      <c r="A4" s="45">
        <f>'CAC Opening'!A4</f>
        <v>1</v>
      </c>
      <c r="B4" s="63" t="str">
        <f>'CAC Opening'!B4</f>
        <v>Attendance requirements for Mtg.</v>
      </c>
      <c r="C4" s="63" t="str">
        <f>'CAC Opening'!C4</f>
        <v>Powell</v>
      </c>
      <c r="H4" s="78"/>
    </row>
    <row r="5" spans="1:9" s="41" customFormat="1" ht="15" customHeight="1" x14ac:dyDescent="0.25">
      <c r="A5" s="45">
        <f>'CAC Opening'!A5</f>
        <v>2</v>
      </c>
      <c r="B5" s="63" t="str">
        <f>'CAC Opening'!B5</f>
        <v>Reminder to still show opening slides and ask patent claim question</v>
      </c>
      <c r="C5" s="63" t="str">
        <f>'CAC Opening'!C5</f>
        <v>Powell</v>
      </c>
    </row>
    <row r="6" spans="1:9" s="41" customFormat="1" ht="15" customHeight="1" x14ac:dyDescent="0.25">
      <c r="A6" s="45">
        <f>'CAC Opening'!A6</f>
        <v>3</v>
      </c>
      <c r="B6" s="63" t="str">
        <f>'CAC Opening'!B6</f>
        <v>Still need permanent chairs for TG14, TG15</v>
      </c>
      <c r="C6" s="63" t="str">
        <f>'CAC Opening'!C6</f>
        <v>Powell</v>
      </c>
    </row>
    <row r="7" spans="1:9" s="41" customFormat="1" ht="79.95" customHeight="1" x14ac:dyDescent="0.25">
      <c r="A7" s="45">
        <f>'CAC Opening'!A7</f>
        <v>4</v>
      </c>
      <c r="B7" s="235" t="str">
        <f>'CAC Opening'!B7</f>
        <v>Still need:
   - WG Secretary
   - Volunteer to setup New WG15 Webpages
     (pref. using WordPress)
   - Volunteer to setup automate voting rights calculator
     (Visual Basic or Python)</v>
      </c>
      <c r="C7" s="63" t="str">
        <f>'CAC Opening'!C7</f>
        <v>Powell</v>
      </c>
    </row>
    <row r="8" spans="1:9" s="41" customFormat="1" ht="15" customHeight="1" x14ac:dyDescent="0.25">
      <c r="A8" s="45">
        <f>'CAC Opening'!A8</f>
        <v>5</v>
      </c>
      <c r="B8" s="63" t="str">
        <f>'CAC Opening'!B8</f>
        <v>Update on NesCom and RevCom and Dates</v>
      </c>
      <c r="C8" s="63" t="str">
        <f>'CAC Opening'!C8</f>
        <v>Powell</v>
      </c>
      <c r="D8" s="63" t="str">
        <f>'CAC Opening'!D8</f>
        <v>See SASB Dates TAB</v>
      </c>
    </row>
    <row r="9" spans="1:9" s="41" customFormat="1" ht="15" customHeight="1" x14ac:dyDescent="0.25">
      <c r="A9" s="45">
        <v>6</v>
      </c>
      <c r="B9" s="63" t="s">
        <v>284</v>
      </c>
      <c r="C9" s="63" t="str">
        <f>'CAC Opening'!C9</f>
        <v>Powell</v>
      </c>
    </row>
    <row r="10" spans="1:9" s="41" customFormat="1" ht="49.95" customHeight="1" x14ac:dyDescent="0.25">
      <c r="A10" s="45"/>
      <c r="B10" s="42" t="str">
        <f>'CAC Opening'!B19</f>
        <v>TG3mb Revision</v>
      </c>
      <c r="C10" s="42" t="str">
        <f>'CAC Opening'!C19</f>
        <v>Kürner</v>
      </c>
      <c r="D10" s="75" t="s">
        <v>168</v>
      </c>
    </row>
    <row r="11" spans="1:9" s="41" customFormat="1" ht="49.95" customHeight="1" x14ac:dyDescent="0.25">
      <c r="A11" s="46"/>
      <c r="B11" s="42" t="str">
        <f>'CAC Opening'!B20</f>
        <v>SC THz</v>
      </c>
      <c r="C11" s="42" t="str">
        <f>'CAC Opening'!C20</f>
        <v>Kürner</v>
      </c>
      <c r="D11" s="75" t="s">
        <v>168</v>
      </c>
    </row>
    <row r="12" spans="1:9" s="41" customFormat="1" ht="49.95" customHeight="1" x14ac:dyDescent="0.25">
      <c r="A12" s="46"/>
      <c r="B12" s="42" t="str">
        <f>'CAC Opening'!B21</f>
        <v>TG 4ab UWB-NG Amendment</v>
      </c>
      <c r="C12" s="42" t="str">
        <f>'CAC Opening'!C21</f>
        <v>Rolfe</v>
      </c>
      <c r="D12" s="75" t="s">
        <v>168</v>
      </c>
    </row>
    <row r="13" spans="1:9" s="41" customFormat="1" ht="49.95" customHeight="1" x14ac:dyDescent="0.25">
      <c r="A13" s="45"/>
      <c r="B13" s="42" t="str">
        <f>'CAC Opening'!B22</f>
        <v>TG 4me Revision to 2020</v>
      </c>
      <c r="C13" s="42" t="str">
        <f>'CAC Opening'!C22</f>
        <v>Stuebing</v>
      </c>
      <c r="D13" s="75" t="s">
        <v>168</v>
      </c>
    </row>
    <row r="14" spans="1:9" s="41" customFormat="1" ht="49.95" customHeight="1" x14ac:dyDescent="0.25">
      <c r="A14" s="46"/>
      <c r="B14" s="42" t="str">
        <f>'CAC Opening'!B23</f>
        <v>TG 6ma BAN/VAN Revision</v>
      </c>
      <c r="C14" s="42" t="str">
        <f>'CAC Opening'!C23</f>
        <v>Kohno</v>
      </c>
      <c r="D14" s="75" t="s">
        <v>168</v>
      </c>
    </row>
    <row r="15" spans="1:9" s="41" customFormat="1" ht="49.95" customHeight="1" x14ac:dyDescent="0.25">
      <c r="A15" s="46"/>
      <c r="B15" s="42" t="str">
        <f>'CAC Opening'!B24</f>
        <v>TG 7a OCC Amendment</v>
      </c>
      <c r="C15" s="42" t="str">
        <f>'CAC Opening'!C24</f>
        <v>Jang</v>
      </c>
      <c r="D15" s="75" t="s">
        <v>168</v>
      </c>
    </row>
    <row r="16" spans="1:9" s="41" customFormat="1" ht="49.95" customHeight="1" x14ac:dyDescent="0.25">
      <c r="A16" s="46"/>
      <c r="B16" s="42" t="str">
        <f>'CAC Opening'!B25</f>
        <v>TG 13 MG-OWC New Standard</v>
      </c>
      <c r="C16" s="42" t="str">
        <f>'CAC Opening'!C25</f>
        <v>Jungnickel</v>
      </c>
      <c r="D16" s="75" t="s">
        <v>168</v>
      </c>
    </row>
    <row r="17" spans="1:4" s="41" customFormat="1" ht="49.95" customHeight="1" x14ac:dyDescent="0.25">
      <c r="A17" s="46"/>
      <c r="B17" s="42" t="str">
        <f>'CAC Opening'!B26</f>
        <v>TG 14 UWB-AHN New Standard - IN HIBERNATION</v>
      </c>
      <c r="C17" s="42" t="str">
        <f>'CAC Opening'!C26</f>
        <v>Beecher</v>
      </c>
      <c r="D17" s="75" t="s">
        <v>168</v>
      </c>
    </row>
    <row r="18" spans="1:4" s="41" customFormat="1" ht="49.95" customHeight="1" x14ac:dyDescent="0.25">
      <c r="A18" s="46"/>
      <c r="B18" s="42" t="str">
        <f>'CAC Opening'!B27</f>
        <v>TG 15 NB-AHN New Standard - IN HIBERNATION</v>
      </c>
      <c r="C18" s="42" t="str">
        <f>'CAC Opening'!C27</f>
        <v>Powell</v>
      </c>
      <c r="D18" s="75" t="s">
        <v>168</v>
      </c>
    </row>
    <row r="19" spans="1:4" s="41" customFormat="1" ht="49.95" customHeight="1" x14ac:dyDescent="0.25">
      <c r="A19" s="46"/>
      <c r="B19" s="42" t="str">
        <f>'CAC Opening'!B28</f>
        <v>TG 16t Lic-NB Amendment</v>
      </c>
      <c r="C19" s="42" t="str">
        <f>'CAC Opening'!C28</f>
        <v>Godfrey</v>
      </c>
      <c r="D19" s="75" t="s">
        <v>168</v>
      </c>
    </row>
    <row r="20" spans="1:4" s="41" customFormat="1" ht="15" customHeight="1" x14ac:dyDescent="0.25">
      <c r="A20" s="46"/>
      <c r="B20" s="42" t="str">
        <f>'CAC Opening'!B29</f>
        <v>SG on Privacy</v>
      </c>
      <c r="C20" s="42" t="str">
        <f>'CAC Opening'!C29</f>
        <v>Kivinen</v>
      </c>
    </row>
    <row r="21" spans="1:4" s="41" customFormat="1" ht="15" customHeight="1" x14ac:dyDescent="0.25">
      <c r="A21" s="46"/>
      <c r="B21" s="42" t="str">
        <f>'CAC Opening'!B30</f>
        <v>SC IETF</v>
      </c>
      <c r="C21" s="42" t="str">
        <f>'CAC Opening'!C30</f>
        <v>Kivinen</v>
      </c>
    </row>
    <row r="22" spans="1:4" s="41" customFormat="1" ht="15" customHeight="1" x14ac:dyDescent="0.25">
      <c r="A22" s="45"/>
      <c r="B22" s="42" t="str">
        <f>'CAC Opening'!B31</f>
        <v>Joint 802.1/802.15 Mtg.</v>
      </c>
      <c r="C22" s="42" t="str">
        <f>'CAC Opening'!C31</f>
        <v>Beecher</v>
      </c>
    </row>
    <row r="23" spans="1:4" s="41" customFormat="1" ht="15" customHeight="1" x14ac:dyDescent="0.25">
      <c r="A23" s="46"/>
      <c r="B23" s="42" t="str">
        <f>'CAC Opening'!B32</f>
        <v>SC M/RULES</v>
      </c>
      <c r="C23" s="42" t="str">
        <f>'CAC Opening'!C32</f>
        <v>Beecher</v>
      </c>
    </row>
    <row r="24" spans="1:4" s="41" customFormat="1" ht="15" customHeight="1" x14ac:dyDescent="0.25">
      <c r="A24" s="46"/>
      <c r="B24" s="42" t="str">
        <f>'CAC Opening'!B33</f>
        <v>SC WNG</v>
      </c>
      <c r="C24" s="42" t="str">
        <f>'CAC Opening'!C33</f>
        <v>Rolfe</v>
      </c>
    </row>
    <row r="25" spans="1:4" s="41" customFormat="1" ht="15" customHeight="1" x14ac:dyDescent="0.25">
      <c r="A25" s="45">
        <v>7</v>
      </c>
      <c r="B25" s="42" t="str">
        <f>'CAC Opening'!B34</f>
        <v>Plans for March Mtg.</v>
      </c>
      <c r="C25" s="42" t="str">
        <f>'CAC Opening'!C34</f>
        <v>Powell</v>
      </c>
    </row>
    <row r="26" spans="1:4" s="41" customFormat="1" ht="15" customHeight="1" x14ac:dyDescent="0.25">
      <c r="A26" s="45"/>
      <c r="B26" s="42" t="str">
        <f>'CAC Opening'!B35</f>
        <v>Plans for May Mtg.</v>
      </c>
      <c r="C26" s="42" t="str">
        <f>'CAC Opening'!C35</f>
        <v>Powell</v>
      </c>
    </row>
    <row r="27" spans="1:4" s="41" customFormat="1" ht="15" customHeight="1" x14ac:dyDescent="0.25">
      <c r="A27" s="45">
        <v>8</v>
      </c>
      <c r="B27" s="42" t="str">
        <f>'CAC Opening'!B36</f>
        <v xml:space="preserve">AoB: </v>
      </c>
      <c r="C27" s="42" t="str">
        <f>'CAC Opening'!C36</f>
        <v>Powell</v>
      </c>
    </row>
    <row r="28" spans="1:4" s="41" customFormat="1" ht="15" customHeight="1" x14ac:dyDescent="0.25">
      <c r="A28" s="45"/>
      <c r="B28" s="44" t="str">
        <f>'CAC Opening'!B37</f>
        <v>PAR on Privacy Comments</v>
      </c>
      <c r="C28" s="42" t="str">
        <f>'CAC Opening'!C37</f>
        <v>Kivinen</v>
      </c>
      <c r="D28" s="42"/>
    </row>
    <row r="29" spans="1:4" s="41" customFormat="1" ht="15" customHeight="1" x14ac:dyDescent="0.25">
      <c r="A29" s="45"/>
      <c r="B29" s="44" t="str">
        <f>'CAC Opening'!B38</f>
        <v>802.1/802.15 Joint Mtg. topics</v>
      </c>
      <c r="C29" s="42" t="str">
        <f>'CAC Opening'!C38</f>
        <v>Kurner</v>
      </c>
    </row>
    <row r="30" spans="1:4" x14ac:dyDescent="0.25">
      <c r="B30" s="44" t="str">
        <f>'CAC Opening'!B39</f>
        <v>WG Awards for Publish Standards</v>
      </c>
      <c r="C30" s="42" t="str">
        <f>'CAC Opening'!C39</f>
        <v>Powell</v>
      </c>
    </row>
    <row r="31" spans="1:4" ht="15" customHeight="1" x14ac:dyDescent="0.25">
      <c r="A31" s="45">
        <v>9</v>
      </c>
      <c r="B31" s="42" t="str">
        <f>'CAC Opening'!B40</f>
        <v>Recess</v>
      </c>
      <c r="C31" s="42" t="str">
        <f>'CAC Opening'!C40</f>
        <v>Powell</v>
      </c>
    </row>
    <row r="32" spans="1:4" x14ac:dyDescent="0.25">
      <c r="B32" s="42"/>
      <c r="C32" s="42"/>
    </row>
    <row r="33" spans="2:3" x14ac:dyDescent="0.25">
      <c r="B33" s="42"/>
      <c r="C33" s="42"/>
    </row>
    <row r="34" spans="2:3" ht="17.399999999999999" x14ac:dyDescent="0.3">
      <c r="B34" s="33"/>
      <c r="C34" s="34"/>
    </row>
    <row r="35" spans="2:3" ht="17.399999999999999" x14ac:dyDescent="0.3">
      <c r="B35" s="33"/>
      <c r="C35" s="34"/>
    </row>
    <row r="36" spans="2:3" ht="17.399999999999999" x14ac:dyDescent="0.3">
      <c r="B36" s="33"/>
      <c r="C36" s="34"/>
    </row>
    <row r="37" spans="2:3" ht="17.399999999999999" x14ac:dyDescent="0.3">
      <c r="C37" s="34"/>
    </row>
    <row r="38" spans="2:3" ht="17.399999999999999" x14ac:dyDescent="0.3">
      <c r="B38" s="33"/>
      <c r="C38" s="34"/>
    </row>
    <row r="39" spans="2:3" ht="17.399999999999999" x14ac:dyDescent="0.3">
      <c r="B39" s="33"/>
      <c r="C39" s="34"/>
    </row>
    <row r="40" spans="2:3" ht="17.399999999999999" x14ac:dyDescent="0.3">
      <c r="C40" s="34"/>
    </row>
    <row r="41" spans="2:3" ht="17.399999999999999" x14ac:dyDescent="0.3">
      <c r="B41" s="33"/>
      <c r="C41" s="35"/>
    </row>
    <row r="42" spans="2:3" ht="17.399999999999999" x14ac:dyDescent="0.3">
      <c r="B42" s="33"/>
      <c r="C42" s="34"/>
    </row>
    <row r="43" spans="2:3" ht="17.399999999999999" x14ac:dyDescent="0.3">
      <c r="C43" s="34"/>
    </row>
    <row r="44" spans="2:3" ht="17.399999999999999" x14ac:dyDescent="0.3">
      <c r="B44" s="33"/>
      <c r="C44" s="34"/>
    </row>
    <row r="45" spans="2:3" ht="17.399999999999999" x14ac:dyDescent="0.3">
      <c r="C45" s="34"/>
    </row>
    <row r="46" spans="2:3" ht="17.399999999999999" x14ac:dyDescent="0.3">
      <c r="B46" s="33"/>
      <c r="C46" s="34"/>
    </row>
    <row r="47" spans="2:3" ht="17.399999999999999" x14ac:dyDescent="0.3">
      <c r="C47" s="34"/>
    </row>
    <row r="48" spans="2:3" ht="17.399999999999999" x14ac:dyDescent="0.3">
      <c r="B48" s="33"/>
      <c r="C48" s="34"/>
    </row>
    <row r="49" spans="2:3" ht="17.399999999999999" x14ac:dyDescent="0.3">
      <c r="B49" s="33"/>
      <c r="C49" s="34"/>
    </row>
    <row r="50" spans="2:3" ht="17.399999999999999" x14ac:dyDescent="0.3">
      <c r="C50" s="34"/>
    </row>
    <row r="51" spans="2:3" ht="17.399999999999999" x14ac:dyDescent="0.3">
      <c r="B51" s="33"/>
      <c r="C51" s="34"/>
    </row>
    <row r="52" spans="2:3" ht="17.399999999999999" x14ac:dyDescent="0.3">
      <c r="C52" s="34"/>
    </row>
    <row r="53" spans="2:3" ht="17.399999999999999" x14ac:dyDescent="0.3">
      <c r="B53" s="33"/>
      <c r="C53" s="34"/>
    </row>
    <row r="54" spans="2:3" ht="17.399999999999999" x14ac:dyDescent="0.3">
      <c r="C54" s="34"/>
    </row>
    <row r="55" spans="2:3" ht="17.399999999999999" x14ac:dyDescent="0.3">
      <c r="C55" s="34"/>
    </row>
    <row r="56" spans="2:3" ht="17.399999999999999" x14ac:dyDescent="0.3">
      <c r="C56" s="34"/>
    </row>
  </sheetData>
  <mergeCells count="3">
    <mergeCell ref="A1:G1"/>
    <mergeCell ref="A2:C2"/>
    <mergeCell ref="D2:G2"/>
  </mergeCells>
  <pageMargins left="0.7" right="0.7" top="0.75" bottom="0.75" header="0.3" footer="0.3"/>
  <pageSetup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U8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9.4140625" defaultRowHeight="13.2" x14ac:dyDescent="0.25"/>
  <cols>
    <col min="1" max="1" width="4.58203125" style="20" customWidth="1"/>
    <col min="2" max="2" width="3.58203125" style="15" customWidth="1"/>
    <col min="3" max="3" width="70.58203125" style="16" customWidth="1"/>
    <col min="4" max="4" width="11.58203125" style="15" customWidth="1"/>
    <col min="5" max="5" width="3.1640625" style="17" customWidth="1"/>
    <col min="6" max="6" width="8.75" style="19" customWidth="1"/>
    <col min="7" max="7" width="4.1640625" style="15" customWidth="1"/>
    <col min="8" max="255" width="9.4140625" style="15"/>
    <col min="256" max="256" width="6.25" style="15" customWidth="1"/>
    <col min="257" max="257" width="4.75" style="15" customWidth="1"/>
    <col min="258" max="258" width="55.83203125" style="15" customWidth="1"/>
    <col min="259" max="259" width="2.75" style="15" customWidth="1"/>
    <col min="260" max="260" width="14.75" style="15" customWidth="1"/>
    <col min="261" max="261" width="3.25" style="15" customWidth="1"/>
    <col min="262" max="262" width="8.1640625" style="15" customWidth="1"/>
    <col min="263" max="263" width="4.1640625" style="15" customWidth="1"/>
    <col min="264" max="511" width="9.4140625" style="15"/>
    <col min="512" max="512" width="6.25" style="15" customWidth="1"/>
    <col min="513" max="513" width="4.75" style="15" customWidth="1"/>
    <col min="514" max="514" width="55.83203125" style="15" customWidth="1"/>
    <col min="515" max="515" width="2.75" style="15" customWidth="1"/>
    <col min="516" max="516" width="14.75" style="15" customWidth="1"/>
    <col min="517" max="517" width="3.25" style="15" customWidth="1"/>
    <col min="518" max="518" width="8.1640625" style="15" customWidth="1"/>
    <col min="519" max="519" width="4.1640625" style="15" customWidth="1"/>
    <col min="520" max="767" width="9.4140625" style="15"/>
    <col min="768" max="768" width="6.25" style="15" customWidth="1"/>
    <col min="769" max="769" width="4.75" style="15" customWidth="1"/>
    <col min="770" max="770" width="55.83203125" style="15" customWidth="1"/>
    <col min="771" max="771" width="2.75" style="15" customWidth="1"/>
    <col min="772" max="772" width="14.75" style="15" customWidth="1"/>
    <col min="773" max="773" width="3.25" style="15" customWidth="1"/>
    <col min="774" max="774" width="8.1640625" style="15" customWidth="1"/>
    <col min="775" max="775" width="4.1640625" style="15" customWidth="1"/>
    <col min="776" max="1023" width="9.4140625" style="15"/>
    <col min="1024" max="1024" width="6.25" style="15" customWidth="1"/>
    <col min="1025" max="1025" width="4.75" style="15" customWidth="1"/>
    <col min="1026" max="1026" width="55.83203125" style="15" customWidth="1"/>
    <col min="1027" max="1027" width="2.75" style="15" customWidth="1"/>
    <col min="1028" max="1028" width="14.75" style="15" customWidth="1"/>
    <col min="1029" max="1029" width="3.25" style="15" customWidth="1"/>
    <col min="1030" max="1030" width="8.1640625" style="15" customWidth="1"/>
    <col min="1031" max="1031" width="4.1640625" style="15" customWidth="1"/>
    <col min="1032" max="1279" width="9.4140625" style="15"/>
    <col min="1280" max="1280" width="6.25" style="15" customWidth="1"/>
    <col min="1281" max="1281" width="4.75" style="15" customWidth="1"/>
    <col min="1282" max="1282" width="55.83203125" style="15" customWidth="1"/>
    <col min="1283" max="1283" width="2.75" style="15" customWidth="1"/>
    <col min="1284" max="1284" width="14.75" style="15" customWidth="1"/>
    <col min="1285" max="1285" width="3.25" style="15" customWidth="1"/>
    <col min="1286" max="1286" width="8.1640625" style="15" customWidth="1"/>
    <col min="1287" max="1287" width="4.1640625" style="15" customWidth="1"/>
    <col min="1288" max="1535" width="9.4140625" style="15"/>
    <col min="1536" max="1536" width="6.25" style="15" customWidth="1"/>
    <col min="1537" max="1537" width="4.75" style="15" customWidth="1"/>
    <col min="1538" max="1538" width="55.83203125" style="15" customWidth="1"/>
    <col min="1539" max="1539" width="2.75" style="15" customWidth="1"/>
    <col min="1540" max="1540" width="14.75" style="15" customWidth="1"/>
    <col min="1541" max="1541" width="3.25" style="15" customWidth="1"/>
    <col min="1542" max="1542" width="8.1640625" style="15" customWidth="1"/>
    <col min="1543" max="1543" width="4.1640625" style="15" customWidth="1"/>
    <col min="1544" max="1791" width="9.4140625" style="15"/>
    <col min="1792" max="1792" width="6.25" style="15" customWidth="1"/>
    <col min="1793" max="1793" width="4.75" style="15" customWidth="1"/>
    <col min="1794" max="1794" width="55.83203125" style="15" customWidth="1"/>
    <col min="1795" max="1795" width="2.75" style="15" customWidth="1"/>
    <col min="1796" max="1796" width="14.75" style="15" customWidth="1"/>
    <col min="1797" max="1797" width="3.25" style="15" customWidth="1"/>
    <col min="1798" max="1798" width="8.1640625" style="15" customWidth="1"/>
    <col min="1799" max="1799" width="4.1640625" style="15" customWidth="1"/>
    <col min="1800" max="2047" width="9.4140625" style="15"/>
    <col min="2048" max="2048" width="6.25" style="15" customWidth="1"/>
    <col min="2049" max="2049" width="4.75" style="15" customWidth="1"/>
    <col min="2050" max="2050" width="55.83203125" style="15" customWidth="1"/>
    <col min="2051" max="2051" width="2.75" style="15" customWidth="1"/>
    <col min="2052" max="2052" width="14.75" style="15" customWidth="1"/>
    <col min="2053" max="2053" width="3.25" style="15" customWidth="1"/>
    <col min="2054" max="2054" width="8.1640625" style="15" customWidth="1"/>
    <col min="2055" max="2055" width="4.1640625" style="15" customWidth="1"/>
    <col min="2056" max="2303" width="9.4140625" style="15"/>
    <col min="2304" max="2304" width="6.25" style="15" customWidth="1"/>
    <col min="2305" max="2305" width="4.75" style="15" customWidth="1"/>
    <col min="2306" max="2306" width="55.83203125" style="15" customWidth="1"/>
    <col min="2307" max="2307" width="2.75" style="15" customWidth="1"/>
    <col min="2308" max="2308" width="14.75" style="15" customWidth="1"/>
    <col min="2309" max="2309" width="3.25" style="15" customWidth="1"/>
    <col min="2310" max="2310" width="8.1640625" style="15" customWidth="1"/>
    <col min="2311" max="2311" width="4.1640625" style="15" customWidth="1"/>
    <col min="2312" max="2559" width="9.4140625" style="15"/>
    <col min="2560" max="2560" width="6.25" style="15" customWidth="1"/>
    <col min="2561" max="2561" width="4.75" style="15" customWidth="1"/>
    <col min="2562" max="2562" width="55.83203125" style="15" customWidth="1"/>
    <col min="2563" max="2563" width="2.75" style="15" customWidth="1"/>
    <col min="2564" max="2564" width="14.75" style="15" customWidth="1"/>
    <col min="2565" max="2565" width="3.25" style="15" customWidth="1"/>
    <col min="2566" max="2566" width="8.1640625" style="15" customWidth="1"/>
    <col min="2567" max="2567" width="4.1640625" style="15" customWidth="1"/>
    <col min="2568" max="2815" width="9.4140625" style="15"/>
    <col min="2816" max="2816" width="6.25" style="15" customWidth="1"/>
    <col min="2817" max="2817" width="4.75" style="15" customWidth="1"/>
    <col min="2818" max="2818" width="55.83203125" style="15" customWidth="1"/>
    <col min="2819" max="2819" width="2.75" style="15" customWidth="1"/>
    <col min="2820" max="2820" width="14.75" style="15" customWidth="1"/>
    <col min="2821" max="2821" width="3.25" style="15" customWidth="1"/>
    <col min="2822" max="2822" width="8.1640625" style="15" customWidth="1"/>
    <col min="2823" max="2823" width="4.1640625" style="15" customWidth="1"/>
    <col min="2824" max="3071" width="9.4140625" style="15"/>
    <col min="3072" max="3072" width="6.25" style="15" customWidth="1"/>
    <col min="3073" max="3073" width="4.75" style="15" customWidth="1"/>
    <col min="3074" max="3074" width="55.83203125" style="15" customWidth="1"/>
    <col min="3075" max="3075" width="2.75" style="15" customWidth="1"/>
    <col min="3076" max="3076" width="14.75" style="15" customWidth="1"/>
    <col min="3077" max="3077" width="3.25" style="15" customWidth="1"/>
    <col min="3078" max="3078" width="8.1640625" style="15" customWidth="1"/>
    <col min="3079" max="3079" width="4.1640625" style="15" customWidth="1"/>
    <col min="3080" max="3327" width="9.4140625" style="15"/>
    <col min="3328" max="3328" width="6.25" style="15" customWidth="1"/>
    <col min="3329" max="3329" width="4.75" style="15" customWidth="1"/>
    <col min="3330" max="3330" width="55.83203125" style="15" customWidth="1"/>
    <col min="3331" max="3331" width="2.75" style="15" customWidth="1"/>
    <col min="3332" max="3332" width="14.75" style="15" customWidth="1"/>
    <col min="3333" max="3333" width="3.25" style="15" customWidth="1"/>
    <col min="3334" max="3334" width="8.1640625" style="15" customWidth="1"/>
    <col min="3335" max="3335" width="4.1640625" style="15" customWidth="1"/>
    <col min="3336" max="3583" width="9.4140625" style="15"/>
    <col min="3584" max="3584" width="6.25" style="15" customWidth="1"/>
    <col min="3585" max="3585" width="4.75" style="15" customWidth="1"/>
    <col min="3586" max="3586" width="55.83203125" style="15" customWidth="1"/>
    <col min="3587" max="3587" width="2.75" style="15" customWidth="1"/>
    <col min="3588" max="3588" width="14.75" style="15" customWidth="1"/>
    <col min="3589" max="3589" width="3.25" style="15" customWidth="1"/>
    <col min="3590" max="3590" width="8.1640625" style="15" customWidth="1"/>
    <col min="3591" max="3591" width="4.1640625" style="15" customWidth="1"/>
    <col min="3592" max="3839" width="9.4140625" style="15"/>
    <col min="3840" max="3840" width="6.25" style="15" customWidth="1"/>
    <col min="3841" max="3841" width="4.75" style="15" customWidth="1"/>
    <col min="3842" max="3842" width="55.83203125" style="15" customWidth="1"/>
    <col min="3843" max="3843" width="2.75" style="15" customWidth="1"/>
    <col min="3844" max="3844" width="14.75" style="15" customWidth="1"/>
    <col min="3845" max="3845" width="3.25" style="15" customWidth="1"/>
    <col min="3846" max="3846" width="8.1640625" style="15" customWidth="1"/>
    <col min="3847" max="3847" width="4.1640625" style="15" customWidth="1"/>
    <col min="3848" max="4095" width="9.4140625" style="15"/>
    <col min="4096" max="4096" width="6.25" style="15" customWidth="1"/>
    <col min="4097" max="4097" width="4.75" style="15" customWidth="1"/>
    <col min="4098" max="4098" width="55.83203125" style="15" customWidth="1"/>
    <col min="4099" max="4099" width="2.75" style="15" customWidth="1"/>
    <col min="4100" max="4100" width="14.75" style="15" customWidth="1"/>
    <col min="4101" max="4101" width="3.25" style="15" customWidth="1"/>
    <col min="4102" max="4102" width="8.1640625" style="15" customWidth="1"/>
    <col min="4103" max="4103" width="4.1640625" style="15" customWidth="1"/>
    <col min="4104" max="4351" width="9.4140625" style="15"/>
    <col min="4352" max="4352" width="6.25" style="15" customWidth="1"/>
    <col min="4353" max="4353" width="4.75" style="15" customWidth="1"/>
    <col min="4354" max="4354" width="55.83203125" style="15" customWidth="1"/>
    <col min="4355" max="4355" width="2.75" style="15" customWidth="1"/>
    <col min="4356" max="4356" width="14.75" style="15" customWidth="1"/>
    <col min="4357" max="4357" width="3.25" style="15" customWidth="1"/>
    <col min="4358" max="4358" width="8.1640625" style="15" customWidth="1"/>
    <col min="4359" max="4359" width="4.1640625" style="15" customWidth="1"/>
    <col min="4360" max="4607" width="9.4140625" style="15"/>
    <col min="4608" max="4608" width="6.25" style="15" customWidth="1"/>
    <col min="4609" max="4609" width="4.75" style="15" customWidth="1"/>
    <col min="4610" max="4610" width="55.83203125" style="15" customWidth="1"/>
    <col min="4611" max="4611" width="2.75" style="15" customWidth="1"/>
    <col min="4612" max="4612" width="14.75" style="15" customWidth="1"/>
    <col min="4613" max="4613" width="3.25" style="15" customWidth="1"/>
    <col min="4614" max="4614" width="8.1640625" style="15" customWidth="1"/>
    <col min="4615" max="4615" width="4.1640625" style="15" customWidth="1"/>
    <col min="4616" max="4863" width="9.4140625" style="15"/>
    <col min="4864" max="4864" width="6.25" style="15" customWidth="1"/>
    <col min="4865" max="4865" width="4.75" style="15" customWidth="1"/>
    <col min="4866" max="4866" width="55.83203125" style="15" customWidth="1"/>
    <col min="4867" max="4867" width="2.75" style="15" customWidth="1"/>
    <col min="4868" max="4868" width="14.75" style="15" customWidth="1"/>
    <col min="4869" max="4869" width="3.25" style="15" customWidth="1"/>
    <col min="4870" max="4870" width="8.1640625" style="15" customWidth="1"/>
    <col min="4871" max="4871" width="4.1640625" style="15" customWidth="1"/>
    <col min="4872" max="5119" width="9.4140625" style="15"/>
    <col min="5120" max="5120" width="6.25" style="15" customWidth="1"/>
    <col min="5121" max="5121" width="4.75" style="15" customWidth="1"/>
    <col min="5122" max="5122" width="55.83203125" style="15" customWidth="1"/>
    <col min="5123" max="5123" width="2.75" style="15" customWidth="1"/>
    <col min="5124" max="5124" width="14.75" style="15" customWidth="1"/>
    <col min="5125" max="5125" width="3.25" style="15" customWidth="1"/>
    <col min="5126" max="5126" width="8.1640625" style="15" customWidth="1"/>
    <col min="5127" max="5127" width="4.1640625" style="15" customWidth="1"/>
    <col min="5128" max="5375" width="9.4140625" style="15"/>
    <col min="5376" max="5376" width="6.25" style="15" customWidth="1"/>
    <col min="5377" max="5377" width="4.75" style="15" customWidth="1"/>
    <col min="5378" max="5378" width="55.83203125" style="15" customWidth="1"/>
    <col min="5379" max="5379" width="2.75" style="15" customWidth="1"/>
    <col min="5380" max="5380" width="14.75" style="15" customWidth="1"/>
    <col min="5381" max="5381" width="3.25" style="15" customWidth="1"/>
    <col min="5382" max="5382" width="8.1640625" style="15" customWidth="1"/>
    <col min="5383" max="5383" width="4.1640625" style="15" customWidth="1"/>
    <col min="5384" max="5631" width="9.4140625" style="15"/>
    <col min="5632" max="5632" width="6.25" style="15" customWidth="1"/>
    <col min="5633" max="5633" width="4.75" style="15" customWidth="1"/>
    <col min="5634" max="5634" width="55.83203125" style="15" customWidth="1"/>
    <col min="5635" max="5635" width="2.75" style="15" customWidth="1"/>
    <col min="5636" max="5636" width="14.75" style="15" customWidth="1"/>
    <col min="5637" max="5637" width="3.25" style="15" customWidth="1"/>
    <col min="5638" max="5638" width="8.1640625" style="15" customWidth="1"/>
    <col min="5639" max="5639" width="4.1640625" style="15" customWidth="1"/>
    <col min="5640" max="5887" width="9.4140625" style="15"/>
    <col min="5888" max="5888" width="6.25" style="15" customWidth="1"/>
    <col min="5889" max="5889" width="4.75" style="15" customWidth="1"/>
    <col min="5890" max="5890" width="55.83203125" style="15" customWidth="1"/>
    <col min="5891" max="5891" width="2.75" style="15" customWidth="1"/>
    <col min="5892" max="5892" width="14.75" style="15" customWidth="1"/>
    <col min="5893" max="5893" width="3.25" style="15" customWidth="1"/>
    <col min="5894" max="5894" width="8.1640625" style="15" customWidth="1"/>
    <col min="5895" max="5895" width="4.1640625" style="15" customWidth="1"/>
    <col min="5896" max="6143" width="9.4140625" style="15"/>
    <col min="6144" max="6144" width="6.25" style="15" customWidth="1"/>
    <col min="6145" max="6145" width="4.75" style="15" customWidth="1"/>
    <col min="6146" max="6146" width="55.83203125" style="15" customWidth="1"/>
    <col min="6147" max="6147" width="2.75" style="15" customWidth="1"/>
    <col min="6148" max="6148" width="14.75" style="15" customWidth="1"/>
    <col min="6149" max="6149" width="3.25" style="15" customWidth="1"/>
    <col min="6150" max="6150" width="8.1640625" style="15" customWidth="1"/>
    <col min="6151" max="6151" width="4.1640625" style="15" customWidth="1"/>
    <col min="6152" max="6399" width="9.4140625" style="15"/>
    <col min="6400" max="6400" width="6.25" style="15" customWidth="1"/>
    <col min="6401" max="6401" width="4.75" style="15" customWidth="1"/>
    <col min="6402" max="6402" width="55.83203125" style="15" customWidth="1"/>
    <col min="6403" max="6403" width="2.75" style="15" customWidth="1"/>
    <col min="6404" max="6404" width="14.75" style="15" customWidth="1"/>
    <col min="6405" max="6405" width="3.25" style="15" customWidth="1"/>
    <col min="6406" max="6406" width="8.1640625" style="15" customWidth="1"/>
    <col min="6407" max="6407" width="4.1640625" style="15" customWidth="1"/>
    <col min="6408" max="6655" width="9.4140625" style="15"/>
    <col min="6656" max="6656" width="6.25" style="15" customWidth="1"/>
    <col min="6657" max="6657" width="4.75" style="15" customWidth="1"/>
    <col min="6658" max="6658" width="55.83203125" style="15" customWidth="1"/>
    <col min="6659" max="6659" width="2.75" style="15" customWidth="1"/>
    <col min="6660" max="6660" width="14.75" style="15" customWidth="1"/>
    <col min="6661" max="6661" width="3.25" style="15" customWidth="1"/>
    <col min="6662" max="6662" width="8.1640625" style="15" customWidth="1"/>
    <col min="6663" max="6663" width="4.1640625" style="15" customWidth="1"/>
    <col min="6664" max="6911" width="9.4140625" style="15"/>
    <col min="6912" max="6912" width="6.25" style="15" customWidth="1"/>
    <col min="6913" max="6913" width="4.75" style="15" customWidth="1"/>
    <col min="6914" max="6914" width="55.83203125" style="15" customWidth="1"/>
    <col min="6915" max="6915" width="2.75" style="15" customWidth="1"/>
    <col min="6916" max="6916" width="14.75" style="15" customWidth="1"/>
    <col min="6917" max="6917" width="3.25" style="15" customWidth="1"/>
    <col min="6918" max="6918" width="8.1640625" style="15" customWidth="1"/>
    <col min="6919" max="6919" width="4.1640625" style="15" customWidth="1"/>
    <col min="6920" max="7167" width="9.4140625" style="15"/>
    <col min="7168" max="7168" width="6.25" style="15" customWidth="1"/>
    <col min="7169" max="7169" width="4.75" style="15" customWidth="1"/>
    <col min="7170" max="7170" width="55.83203125" style="15" customWidth="1"/>
    <col min="7171" max="7171" width="2.75" style="15" customWidth="1"/>
    <col min="7172" max="7172" width="14.75" style="15" customWidth="1"/>
    <col min="7173" max="7173" width="3.25" style="15" customWidth="1"/>
    <col min="7174" max="7174" width="8.1640625" style="15" customWidth="1"/>
    <col min="7175" max="7175" width="4.1640625" style="15" customWidth="1"/>
    <col min="7176" max="7423" width="9.4140625" style="15"/>
    <col min="7424" max="7424" width="6.25" style="15" customWidth="1"/>
    <col min="7425" max="7425" width="4.75" style="15" customWidth="1"/>
    <col min="7426" max="7426" width="55.83203125" style="15" customWidth="1"/>
    <col min="7427" max="7427" width="2.75" style="15" customWidth="1"/>
    <col min="7428" max="7428" width="14.75" style="15" customWidth="1"/>
    <col min="7429" max="7429" width="3.25" style="15" customWidth="1"/>
    <col min="7430" max="7430" width="8.1640625" style="15" customWidth="1"/>
    <col min="7431" max="7431" width="4.1640625" style="15" customWidth="1"/>
    <col min="7432" max="7679" width="9.4140625" style="15"/>
    <col min="7680" max="7680" width="6.25" style="15" customWidth="1"/>
    <col min="7681" max="7681" width="4.75" style="15" customWidth="1"/>
    <col min="7682" max="7682" width="55.83203125" style="15" customWidth="1"/>
    <col min="7683" max="7683" width="2.75" style="15" customWidth="1"/>
    <col min="7684" max="7684" width="14.75" style="15" customWidth="1"/>
    <col min="7685" max="7685" width="3.25" style="15" customWidth="1"/>
    <col min="7686" max="7686" width="8.1640625" style="15" customWidth="1"/>
    <col min="7687" max="7687" width="4.1640625" style="15" customWidth="1"/>
    <col min="7688" max="7935" width="9.4140625" style="15"/>
    <col min="7936" max="7936" width="6.25" style="15" customWidth="1"/>
    <col min="7937" max="7937" width="4.75" style="15" customWidth="1"/>
    <col min="7938" max="7938" width="55.83203125" style="15" customWidth="1"/>
    <col min="7939" max="7939" width="2.75" style="15" customWidth="1"/>
    <col min="7940" max="7940" width="14.75" style="15" customWidth="1"/>
    <col min="7941" max="7941" width="3.25" style="15" customWidth="1"/>
    <col min="7942" max="7942" width="8.1640625" style="15" customWidth="1"/>
    <col min="7943" max="7943" width="4.1640625" style="15" customWidth="1"/>
    <col min="7944" max="8191" width="9.4140625" style="15"/>
    <col min="8192" max="8192" width="6.25" style="15" customWidth="1"/>
    <col min="8193" max="8193" width="4.75" style="15" customWidth="1"/>
    <col min="8194" max="8194" width="55.83203125" style="15" customWidth="1"/>
    <col min="8195" max="8195" width="2.75" style="15" customWidth="1"/>
    <col min="8196" max="8196" width="14.75" style="15" customWidth="1"/>
    <col min="8197" max="8197" width="3.25" style="15" customWidth="1"/>
    <col min="8198" max="8198" width="8.1640625" style="15" customWidth="1"/>
    <col min="8199" max="8199" width="4.1640625" style="15" customWidth="1"/>
    <col min="8200" max="8447" width="9.4140625" style="15"/>
    <col min="8448" max="8448" width="6.25" style="15" customWidth="1"/>
    <col min="8449" max="8449" width="4.75" style="15" customWidth="1"/>
    <col min="8450" max="8450" width="55.83203125" style="15" customWidth="1"/>
    <col min="8451" max="8451" width="2.75" style="15" customWidth="1"/>
    <col min="8452" max="8452" width="14.75" style="15" customWidth="1"/>
    <col min="8453" max="8453" width="3.25" style="15" customWidth="1"/>
    <col min="8454" max="8454" width="8.1640625" style="15" customWidth="1"/>
    <col min="8455" max="8455" width="4.1640625" style="15" customWidth="1"/>
    <col min="8456" max="8703" width="9.4140625" style="15"/>
    <col min="8704" max="8704" width="6.25" style="15" customWidth="1"/>
    <col min="8705" max="8705" width="4.75" style="15" customWidth="1"/>
    <col min="8706" max="8706" width="55.83203125" style="15" customWidth="1"/>
    <col min="8707" max="8707" width="2.75" style="15" customWidth="1"/>
    <col min="8708" max="8708" width="14.75" style="15" customWidth="1"/>
    <col min="8709" max="8709" width="3.25" style="15" customWidth="1"/>
    <col min="8710" max="8710" width="8.1640625" style="15" customWidth="1"/>
    <col min="8711" max="8711" width="4.1640625" style="15" customWidth="1"/>
    <col min="8712" max="8959" width="9.4140625" style="15"/>
    <col min="8960" max="8960" width="6.25" style="15" customWidth="1"/>
    <col min="8961" max="8961" width="4.75" style="15" customWidth="1"/>
    <col min="8962" max="8962" width="55.83203125" style="15" customWidth="1"/>
    <col min="8963" max="8963" width="2.75" style="15" customWidth="1"/>
    <col min="8964" max="8964" width="14.75" style="15" customWidth="1"/>
    <col min="8965" max="8965" width="3.25" style="15" customWidth="1"/>
    <col min="8966" max="8966" width="8.1640625" style="15" customWidth="1"/>
    <col min="8967" max="8967" width="4.1640625" style="15" customWidth="1"/>
    <col min="8968" max="9215" width="9.4140625" style="15"/>
    <col min="9216" max="9216" width="6.25" style="15" customWidth="1"/>
    <col min="9217" max="9217" width="4.75" style="15" customWidth="1"/>
    <col min="9218" max="9218" width="55.83203125" style="15" customWidth="1"/>
    <col min="9219" max="9219" width="2.75" style="15" customWidth="1"/>
    <col min="9220" max="9220" width="14.75" style="15" customWidth="1"/>
    <col min="9221" max="9221" width="3.25" style="15" customWidth="1"/>
    <col min="9222" max="9222" width="8.1640625" style="15" customWidth="1"/>
    <col min="9223" max="9223" width="4.1640625" style="15" customWidth="1"/>
    <col min="9224" max="9471" width="9.4140625" style="15"/>
    <col min="9472" max="9472" width="6.25" style="15" customWidth="1"/>
    <col min="9473" max="9473" width="4.75" style="15" customWidth="1"/>
    <col min="9474" max="9474" width="55.83203125" style="15" customWidth="1"/>
    <col min="9475" max="9475" width="2.75" style="15" customWidth="1"/>
    <col min="9476" max="9476" width="14.75" style="15" customWidth="1"/>
    <col min="9477" max="9477" width="3.25" style="15" customWidth="1"/>
    <col min="9478" max="9478" width="8.1640625" style="15" customWidth="1"/>
    <col min="9479" max="9479" width="4.1640625" style="15" customWidth="1"/>
    <col min="9480" max="9727" width="9.4140625" style="15"/>
    <col min="9728" max="9728" width="6.25" style="15" customWidth="1"/>
    <col min="9729" max="9729" width="4.75" style="15" customWidth="1"/>
    <col min="9730" max="9730" width="55.83203125" style="15" customWidth="1"/>
    <col min="9731" max="9731" width="2.75" style="15" customWidth="1"/>
    <col min="9732" max="9732" width="14.75" style="15" customWidth="1"/>
    <col min="9733" max="9733" width="3.25" style="15" customWidth="1"/>
    <col min="9734" max="9734" width="8.1640625" style="15" customWidth="1"/>
    <col min="9735" max="9735" width="4.1640625" style="15" customWidth="1"/>
    <col min="9736" max="9983" width="9.4140625" style="15"/>
    <col min="9984" max="9984" width="6.25" style="15" customWidth="1"/>
    <col min="9985" max="9985" width="4.75" style="15" customWidth="1"/>
    <col min="9986" max="9986" width="55.83203125" style="15" customWidth="1"/>
    <col min="9987" max="9987" width="2.75" style="15" customWidth="1"/>
    <col min="9988" max="9988" width="14.75" style="15" customWidth="1"/>
    <col min="9989" max="9989" width="3.25" style="15" customWidth="1"/>
    <col min="9990" max="9990" width="8.1640625" style="15" customWidth="1"/>
    <col min="9991" max="9991" width="4.1640625" style="15" customWidth="1"/>
    <col min="9992" max="10239" width="9.4140625" style="15"/>
    <col min="10240" max="10240" width="6.25" style="15" customWidth="1"/>
    <col min="10241" max="10241" width="4.75" style="15" customWidth="1"/>
    <col min="10242" max="10242" width="55.83203125" style="15" customWidth="1"/>
    <col min="10243" max="10243" width="2.75" style="15" customWidth="1"/>
    <col min="10244" max="10244" width="14.75" style="15" customWidth="1"/>
    <col min="10245" max="10245" width="3.25" style="15" customWidth="1"/>
    <col min="10246" max="10246" width="8.1640625" style="15" customWidth="1"/>
    <col min="10247" max="10247" width="4.1640625" style="15" customWidth="1"/>
    <col min="10248" max="10495" width="9.4140625" style="15"/>
    <col min="10496" max="10496" width="6.25" style="15" customWidth="1"/>
    <col min="10497" max="10497" width="4.75" style="15" customWidth="1"/>
    <col min="10498" max="10498" width="55.83203125" style="15" customWidth="1"/>
    <col min="10499" max="10499" width="2.75" style="15" customWidth="1"/>
    <col min="10500" max="10500" width="14.75" style="15" customWidth="1"/>
    <col min="10501" max="10501" width="3.25" style="15" customWidth="1"/>
    <col min="10502" max="10502" width="8.1640625" style="15" customWidth="1"/>
    <col min="10503" max="10503" width="4.1640625" style="15" customWidth="1"/>
    <col min="10504" max="10751" width="9.4140625" style="15"/>
    <col min="10752" max="10752" width="6.25" style="15" customWidth="1"/>
    <col min="10753" max="10753" width="4.75" style="15" customWidth="1"/>
    <col min="10754" max="10754" width="55.83203125" style="15" customWidth="1"/>
    <col min="10755" max="10755" width="2.75" style="15" customWidth="1"/>
    <col min="10756" max="10756" width="14.75" style="15" customWidth="1"/>
    <col min="10757" max="10757" width="3.25" style="15" customWidth="1"/>
    <col min="10758" max="10758" width="8.1640625" style="15" customWidth="1"/>
    <col min="10759" max="10759" width="4.1640625" style="15" customWidth="1"/>
    <col min="10760" max="11007" width="9.4140625" style="15"/>
    <col min="11008" max="11008" width="6.25" style="15" customWidth="1"/>
    <col min="11009" max="11009" width="4.75" style="15" customWidth="1"/>
    <col min="11010" max="11010" width="55.83203125" style="15" customWidth="1"/>
    <col min="11011" max="11011" width="2.75" style="15" customWidth="1"/>
    <col min="11012" max="11012" width="14.75" style="15" customWidth="1"/>
    <col min="11013" max="11013" width="3.25" style="15" customWidth="1"/>
    <col min="11014" max="11014" width="8.1640625" style="15" customWidth="1"/>
    <col min="11015" max="11015" width="4.1640625" style="15" customWidth="1"/>
    <col min="11016" max="11263" width="9.4140625" style="15"/>
    <col min="11264" max="11264" width="6.25" style="15" customWidth="1"/>
    <col min="11265" max="11265" width="4.75" style="15" customWidth="1"/>
    <col min="11266" max="11266" width="55.83203125" style="15" customWidth="1"/>
    <col min="11267" max="11267" width="2.75" style="15" customWidth="1"/>
    <col min="11268" max="11268" width="14.75" style="15" customWidth="1"/>
    <col min="11269" max="11269" width="3.25" style="15" customWidth="1"/>
    <col min="11270" max="11270" width="8.1640625" style="15" customWidth="1"/>
    <col min="11271" max="11271" width="4.1640625" style="15" customWidth="1"/>
    <col min="11272" max="11519" width="9.4140625" style="15"/>
    <col min="11520" max="11520" width="6.25" style="15" customWidth="1"/>
    <col min="11521" max="11521" width="4.75" style="15" customWidth="1"/>
    <col min="11522" max="11522" width="55.83203125" style="15" customWidth="1"/>
    <col min="11523" max="11523" width="2.75" style="15" customWidth="1"/>
    <col min="11524" max="11524" width="14.75" style="15" customWidth="1"/>
    <col min="11525" max="11525" width="3.25" style="15" customWidth="1"/>
    <col min="11526" max="11526" width="8.1640625" style="15" customWidth="1"/>
    <col min="11527" max="11527" width="4.1640625" style="15" customWidth="1"/>
    <col min="11528" max="11775" width="9.4140625" style="15"/>
    <col min="11776" max="11776" width="6.25" style="15" customWidth="1"/>
    <col min="11777" max="11777" width="4.75" style="15" customWidth="1"/>
    <col min="11778" max="11778" width="55.83203125" style="15" customWidth="1"/>
    <col min="11779" max="11779" width="2.75" style="15" customWidth="1"/>
    <col min="11780" max="11780" width="14.75" style="15" customWidth="1"/>
    <col min="11781" max="11781" width="3.25" style="15" customWidth="1"/>
    <col min="11782" max="11782" width="8.1640625" style="15" customWidth="1"/>
    <col min="11783" max="11783" width="4.1640625" style="15" customWidth="1"/>
    <col min="11784" max="12031" width="9.4140625" style="15"/>
    <col min="12032" max="12032" width="6.25" style="15" customWidth="1"/>
    <col min="12033" max="12033" width="4.75" style="15" customWidth="1"/>
    <col min="12034" max="12034" width="55.83203125" style="15" customWidth="1"/>
    <col min="12035" max="12035" width="2.75" style="15" customWidth="1"/>
    <col min="12036" max="12036" width="14.75" style="15" customWidth="1"/>
    <col min="12037" max="12037" width="3.25" style="15" customWidth="1"/>
    <col min="12038" max="12038" width="8.1640625" style="15" customWidth="1"/>
    <col min="12039" max="12039" width="4.1640625" style="15" customWidth="1"/>
    <col min="12040" max="12287" width="9.4140625" style="15"/>
    <col min="12288" max="12288" width="6.25" style="15" customWidth="1"/>
    <col min="12289" max="12289" width="4.75" style="15" customWidth="1"/>
    <col min="12290" max="12290" width="55.83203125" style="15" customWidth="1"/>
    <col min="12291" max="12291" width="2.75" style="15" customWidth="1"/>
    <col min="12292" max="12292" width="14.75" style="15" customWidth="1"/>
    <col min="12293" max="12293" width="3.25" style="15" customWidth="1"/>
    <col min="12294" max="12294" width="8.1640625" style="15" customWidth="1"/>
    <col min="12295" max="12295" width="4.1640625" style="15" customWidth="1"/>
    <col min="12296" max="12543" width="9.4140625" style="15"/>
    <col min="12544" max="12544" width="6.25" style="15" customWidth="1"/>
    <col min="12545" max="12545" width="4.75" style="15" customWidth="1"/>
    <col min="12546" max="12546" width="55.83203125" style="15" customWidth="1"/>
    <col min="12547" max="12547" width="2.75" style="15" customWidth="1"/>
    <col min="12548" max="12548" width="14.75" style="15" customWidth="1"/>
    <col min="12549" max="12549" width="3.25" style="15" customWidth="1"/>
    <col min="12550" max="12550" width="8.1640625" style="15" customWidth="1"/>
    <col min="12551" max="12551" width="4.1640625" style="15" customWidth="1"/>
    <col min="12552" max="12799" width="9.4140625" style="15"/>
    <col min="12800" max="12800" width="6.25" style="15" customWidth="1"/>
    <col min="12801" max="12801" width="4.75" style="15" customWidth="1"/>
    <col min="12802" max="12802" width="55.83203125" style="15" customWidth="1"/>
    <col min="12803" max="12803" width="2.75" style="15" customWidth="1"/>
    <col min="12804" max="12804" width="14.75" style="15" customWidth="1"/>
    <col min="12805" max="12805" width="3.25" style="15" customWidth="1"/>
    <col min="12806" max="12806" width="8.1640625" style="15" customWidth="1"/>
    <col min="12807" max="12807" width="4.1640625" style="15" customWidth="1"/>
    <col min="12808" max="13055" width="9.4140625" style="15"/>
    <col min="13056" max="13056" width="6.25" style="15" customWidth="1"/>
    <col min="13057" max="13057" width="4.75" style="15" customWidth="1"/>
    <col min="13058" max="13058" width="55.83203125" style="15" customWidth="1"/>
    <col min="13059" max="13059" width="2.75" style="15" customWidth="1"/>
    <col min="13060" max="13060" width="14.75" style="15" customWidth="1"/>
    <col min="13061" max="13061" width="3.25" style="15" customWidth="1"/>
    <col min="13062" max="13062" width="8.1640625" style="15" customWidth="1"/>
    <col min="13063" max="13063" width="4.1640625" style="15" customWidth="1"/>
    <col min="13064" max="13311" width="9.4140625" style="15"/>
    <col min="13312" max="13312" width="6.25" style="15" customWidth="1"/>
    <col min="13313" max="13313" width="4.75" style="15" customWidth="1"/>
    <col min="13314" max="13314" width="55.83203125" style="15" customWidth="1"/>
    <col min="13315" max="13315" width="2.75" style="15" customWidth="1"/>
    <col min="13316" max="13316" width="14.75" style="15" customWidth="1"/>
    <col min="13317" max="13317" width="3.25" style="15" customWidth="1"/>
    <col min="13318" max="13318" width="8.1640625" style="15" customWidth="1"/>
    <col min="13319" max="13319" width="4.1640625" style="15" customWidth="1"/>
    <col min="13320" max="13567" width="9.4140625" style="15"/>
    <col min="13568" max="13568" width="6.25" style="15" customWidth="1"/>
    <col min="13569" max="13569" width="4.75" style="15" customWidth="1"/>
    <col min="13570" max="13570" width="55.83203125" style="15" customWidth="1"/>
    <col min="13571" max="13571" width="2.75" style="15" customWidth="1"/>
    <col min="13572" max="13572" width="14.75" style="15" customWidth="1"/>
    <col min="13573" max="13573" width="3.25" style="15" customWidth="1"/>
    <col min="13574" max="13574" width="8.1640625" style="15" customWidth="1"/>
    <col min="13575" max="13575" width="4.1640625" style="15" customWidth="1"/>
    <col min="13576" max="13823" width="9.4140625" style="15"/>
    <col min="13824" max="13824" width="6.25" style="15" customWidth="1"/>
    <col min="13825" max="13825" width="4.75" style="15" customWidth="1"/>
    <col min="13826" max="13826" width="55.83203125" style="15" customWidth="1"/>
    <col min="13827" max="13827" width="2.75" style="15" customWidth="1"/>
    <col min="13828" max="13828" width="14.75" style="15" customWidth="1"/>
    <col min="13829" max="13829" width="3.25" style="15" customWidth="1"/>
    <col min="13830" max="13830" width="8.1640625" style="15" customWidth="1"/>
    <col min="13831" max="13831" width="4.1640625" style="15" customWidth="1"/>
    <col min="13832" max="14079" width="9.4140625" style="15"/>
    <col min="14080" max="14080" width="6.25" style="15" customWidth="1"/>
    <col min="14081" max="14081" width="4.75" style="15" customWidth="1"/>
    <col min="14082" max="14082" width="55.83203125" style="15" customWidth="1"/>
    <col min="14083" max="14083" width="2.75" style="15" customWidth="1"/>
    <col min="14084" max="14084" width="14.75" style="15" customWidth="1"/>
    <col min="14085" max="14085" width="3.25" style="15" customWidth="1"/>
    <col min="14086" max="14086" width="8.1640625" style="15" customWidth="1"/>
    <col min="14087" max="14087" width="4.1640625" style="15" customWidth="1"/>
    <col min="14088" max="14335" width="9.4140625" style="15"/>
    <col min="14336" max="14336" width="6.25" style="15" customWidth="1"/>
    <col min="14337" max="14337" width="4.75" style="15" customWidth="1"/>
    <col min="14338" max="14338" width="55.83203125" style="15" customWidth="1"/>
    <col min="14339" max="14339" width="2.75" style="15" customWidth="1"/>
    <col min="14340" max="14340" width="14.75" style="15" customWidth="1"/>
    <col min="14341" max="14341" width="3.25" style="15" customWidth="1"/>
    <col min="14342" max="14342" width="8.1640625" style="15" customWidth="1"/>
    <col min="14343" max="14343" width="4.1640625" style="15" customWidth="1"/>
    <col min="14344" max="14591" width="9.4140625" style="15"/>
    <col min="14592" max="14592" width="6.25" style="15" customWidth="1"/>
    <col min="14593" max="14593" width="4.75" style="15" customWidth="1"/>
    <col min="14594" max="14594" width="55.83203125" style="15" customWidth="1"/>
    <col min="14595" max="14595" width="2.75" style="15" customWidth="1"/>
    <col min="14596" max="14596" width="14.75" style="15" customWidth="1"/>
    <col min="14597" max="14597" width="3.25" style="15" customWidth="1"/>
    <col min="14598" max="14598" width="8.1640625" style="15" customWidth="1"/>
    <col min="14599" max="14599" width="4.1640625" style="15" customWidth="1"/>
    <col min="14600" max="14847" width="9.4140625" style="15"/>
    <col min="14848" max="14848" width="6.25" style="15" customWidth="1"/>
    <col min="14849" max="14849" width="4.75" style="15" customWidth="1"/>
    <col min="14850" max="14850" width="55.83203125" style="15" customWidth="1"/>
    <col min="14851" max="14851" width="2.75" style="15" customWidth="1"/>
    <col min="14852" max="14852" width="14.75" style="15" customWidth="1"/>
    <col min="14853" max="14853" width="3.25" style="15" customWidth="1"/>
    <col min="14854" max="14854" width="8.1640625" style="15" customWidth="1"/>
    <col min="14855" max="14855" width="4.1640625" style="15" customWidth="1"/>
    <col min="14856" max="15103" width="9.4140625" style="15"/>
    <col min="15104" max="15104" width="6.25" style="15" customWidth="1"/>
    <col min="15105" max="15105" width="4.75" style="15" customWidth="1"/>
    <col min="15106" max="15106" width="55.83203125" style="15" customWidth="1"/>
    <col min="15107" max="15107" width="2.75" style="15" customWidth="1"/>
    <col min="15108" max="15108" width="14.75" style="15" customWidth="1"/>
    <col min="15109" max="15109" width="3.25" style="15" customWidth="1"/>
    <col min="15110" max="15110" width="8.1640625" style="15" customWidth="1"/>
    <col min="15111" max="15111" width="4.1640625" style="15" customWidth="1"/>
    <col min="15112" max="15359" width="9.4140625" style="15"/>
    <col min="15360" max="15360" width="6.25" style="15" customWidth="1"/>
    <col min="15361" max="15361" width="4.75" style="15" customWidth="1"/>
    <col min="15362" max="15362" width="55.83203125" style="15" customWidth="1"/>
    <col min="15363" max="15363" width="2.75" style="15" customWidth="1"/>
    <col min="15364" max="15364" width="14.75" style="15" customWidth="1"/>
    <col min="15365" max="15365" width="3.25" style="15" customWidth="1"/>
    <col min="15366" max="15366" width="8.1640625" style="15" customWidth="1"/>
    <col min="15367" max="15367" width="4.1640625" style="15" customWidth="1"/>
    <col min="15368" max="15615" width="9.4140625" style="15"/>
    <col min="15616" max="15616" width="6.25" style="15" customWidth="1"/>
    <col min="15617" max="15617" width="4.75" style="15" customWidth="1"/>
    <col min="15618" max="15618" width="55.83203125" style="15" customWidth="1"/>
    <col min="15619" max="15619" width="2.75" style="15" customWidth="1"/>
    <col min="15620" max="15620" width="14.75" style="15" customWidth="1"/>
    <col min="15621" max="15621" width="3.25" style="15" customWidth="1"/>
    <col min="15622" max="15622" width="8.1640625" style="15" customWidth="1"/>
    <col min="15623" max="15623" width="4.1640625" style="15" customWidth="1"/>
    <col min="15624" max="15871" width="9.4140625" style="15"/>
    <col min="15872" max="15872" width="6.25" style="15" customWidth="1"/>
    <col min="15873" max="15873" width="4.75" style="15" customWidth="1"/>
    <col min="15874" max="15874" width="55.83203125" style="15" customWidth="1"/>
    <col min="15875" max="15875" width="2.75" style="15" customWidth="1"/>
    <col min="15876" max="15876" width="14.75" style="15" customWidth="1"/>
    <col min="15877" max="15877" width="3.25" style="15" customWidth="1"/>
    <col min="15878" max="15878" width="8.1640625" style="15" customWidth="1"/>
    <col min="15879" max="15879" width="4.1640625" style="15" customWidth="1"/>
    <col min="15880" max="16127" width="9.4140625" style="15"/>
    <col min="16128" max="16128" width="6.25" style="15" customWidth="1"/>
    <col min="16129" max="16129" width="4.75" style="15" customWidth="1"/>
    <col min="16130" max="16130" width="55.83203125" style="15" customWidth="1"/>
    <col min="16131" max="16131" width="2.75" style="15" customWidth="1"/>
    <col min="16132" max="16132" width="14.75" style="15" customWidth="1"/>
    <col min="16133" max="16133" width="3.25" style="15" customWidth="1"/>
    <col min="16134" max="16134" width="8.1640625" style="15" customWidth="1"/>
    <col min="16135" max="16135" width="4.1640625" style="15" customWidth="1"/>
    <col min="16136" max="16384" width="9.4140625" style="15"/>
  </cols>
  <sheetData>
    <row r="1" spans="1:255" s="7" customFormat="1" ht="15" customHeight="1" x14ac:dyDescent="0.3">
      <c r="A1" s="236" t="str">
        <f>Registration!A1</f>
        <v>142nd IEEE 802.15 WSN Session</v>
      </c>
      <c r="B1" s="237"/>
      <c r="C1" s="237"/>
      <c r="D1" s="237"/>
      <c r="E1" s="237"/>
      <c r="F1" s="238"/>
      <c r="H1" s="9"/>
    </row>
    <row r="2" spans="1:255" s="7" customFormat="1" ht="15" customHeight="1" thickBot="1" x14ac:dyDescent="0.35">
      <c r="A2" s="260" t="str">
        <f>_xlfn.CONCAT("Agenda for WG15 Mid-Week Plenary - ",TEXT(('CAC Opening'!D2)+3,"DDDD, MMMM DD, YYYY"))</f>
        <v>Agenda for WG15 Mid-Week Plenary - Wednesday, March 15, 2023</v>
      </c>
      <c r="B2" s="261"/>
      <c r="C2" s="261"/>
      <c r="D2" s="261"/>
      <c r="E2" s="261"/>
      <c r="F2" s="262"/>
      <c r="H2" s="10"/>
    </row>
    <row r="3" spans="1:255" ht="25.05" customHeight="1" thickBot="1" x14ac:dyDescent="0.3">
      <c r="A3" s="67" t="s">
        <v>68</v>
      </c>
      <c r="B3" s="68" t="s">
        <v>73</v>
      </c>
      <c r="C3" s="69" t="s">
        <v>70</v>
      </c>
      <c r="D3" s="68" t="s">
        <v>74</v>
      </c>
      <c r="E3" s="258" t="s">
        <v>242</v>
      </c>
      <c r="F3" s="259"/>
      <c r="G3" s="66"/>
    </row>
    <row r="4" spans="1:255" s="6" customFormat="1" ht="15" customHeight="1" x14ac:dyDescent="0.25">
      <c r="A4" s="4">
        <v>1</v>
      </c>
      <c r="B4" s="8" t="s">
        <v>18</v>
      </c>
      <c r="C4" s="23" t="str">
        <f>'WG Opening'!C4</f>
        <v>MEETING CALLED TO ORDER</v>
      </c>
      <c r="D4" s="2" t="str">
        <f>'WG Opening'!D4</f>
        <v>Powell</v>
      </c>
      <c r="E4" s="1">
        <v>1</v>
      </c>
      <c r="F4" s="11">
        <f>TIME(10,30,0)</f>
        <v>0.4375</v>
      </c>
    </row>
    <row r="5" spans="1:255" s="6" customFormat="1" ht="15" customHeight="1" x14ac:dyDescent="0.25">
      <c r="A5" s="4">
        <v>1.1000000000000001</v>
      </c>
      <c r="B5" s="8" t="s">
        <v>15</v>
      </c>
      <c r="C5" s="23" t="str">
        <f>'WG Opening'!C5</f>
        <v>ANNOUNCEMENTS (Don’t forget to announce your name and affiliation before you speak)</v>
      </c>
      <c r="D5" s="2" t="str">
        <f>'WG Opening'!D5</f>
        <v>Beecher</v>
      </c>
      <c r="E5" s="8">
        <v>1</v>
      </c>
      <c r="F5" s="11">
        <f t="shared" ref="F5:F50" si="0">F4+TIME(0,E4,0)</f>
        <v>0.43819444444444444</v>
      </c>
    </row>
    <row r="6" spans="1:255" s="6" customFormat="1" ht="30" customHeight="1" x14ac:dyDescent="0.25">
      <c r="A6" s="4" t="s">
        <v>27</v>
      </c>
      <c r="B6" s="8" t="s">
        <v>15</v>
      </c>
      <c r="C6" s="77" t="str">
        <f>'WG Opening'!C6</f>
        <v>REMOTE INFORMATION FOR THE WEEK
    http://grouper.ieee.org/groups/802/15/calendar.html</v>
      </c>
      <c r="D6" s="2" t="str">
        <f>'WG Opening'!D6</f>
        <v>Beecher</v>
      </c>
      <c r="E6" s="8">
        <v>1</v>
      </c>
      <c r="F6" s="11">
        <f t="shared" si="0"/>
        <v>0.43888888888888888</v>
      </c>
    </row>
    <row r="7" spans="1:255" s="6" customFormat="1" ht="45" customHeight="1" x14ac:dyDescent="0.25">
      <c r="A7" s="4" t="s">
        <v>28</v>
      </c>
      <c r="B7" s="8" t="s">
        <v>15</v>
      </c>
      <c r="C7" s="77" t="str">
        <f>'WG Opening'!C7</f>
        <v>Registration for the this Mtg. is required -
If you have not already done so, you can follow the registration link
    https://grouper.ieee.org/groups/802/15/pub/Meeting_Plan.html</v>
      </c>
      <c r="D7" s="2" t="str">
        <f>'WG Opening'!D7</f>
        <v>Beecher</v>
      </c>
      <c r="E7" s="8">
        <v>1</v>
      </c>
      <c r="F7" s="11">
        <f t="shared" si="0"/>
        <v>0.43958333333333333</v>
      </c>
    </row>
    <row r="8" spans="1:255" s="6" customFormat="1" ht="15" customHeight="1" x14ac:dyDescent="0.25">
      <c r="A8" s="4" t="s">
        <v>29</v>
      </c>
      <c r="B8" s="8" t="s">
        <v>15</v>
      </c>
      <c r="C8" s="77" t="str">
        <f>'WG Opening'!C8</f>
        <v>This Mtg. is being held Mixed-Mode as per the vote in the 802 LMSC</v>
      </c>
      <c r="D8" s="2" t="str">
        <f>'WG Opening'!D8</f>
        <v>Beecher</v>
      </c>
      <c r="E8" s="8">
        <v>1</v>
      </c>
      <c r="F8" s="11">
        <f t="shared" si="0"/>
        <v>0.44027777777777777</v>
      </c>
    </row>
    <row r="9" spans="1:255" s="6" customFormat="1" ht="15" customHeight="1" x14ac:dyDescent="0.25">
      <c r="A9" s="4" t="s">
        <v>56</v>
      </c>
      <c r="B9" s="8" t="s">
        <v>15</v>
      </c>
      <c r="C9" s="77" t="str">
        <f>'WG Opening'!C9</f>
        <v>DirectVoteLive (DVL) for Closing Plenary [rem: highly recomm. to use one email for all 802 items]</v>
      </c>
      <c r="D9" s="2" t="str">
        <f>'WG Opening'!D9</f>
        <v>Beecher</v>
      </c>
      <c r="E9" s="8">
        <v>1</v>
      </c>
      <c r="F9" s="11">
        <f t="shared" si="0"/>
        <v>0.44097222222222221</v>
      </c>
    </row>
    <row r="10" spans="1:255" s="6" customFormat="1" ht="30" customHeight="1" x14ac:dyDescent="0.25">
      <c r="A10" s="4" t="s">
        <v>76</v>
      </c>
      <c r="B10" s="8" t="s">
        <v>15</v>
      </c>
      <c r="C10" s="77" t="str">
        <f>'WG Opening'!C10</f>
        <v>All motions for WG closing are due to Chair (Clint Powell), and Vice-Chair (Phil Beecher) immediately after the close of your last mtg.</v>
      </c>
      <c r="D10" s="2" t="str">
        <f>'WG Opening'!D10</f>
        <v>Beecher</v>
      </c>
      <c r="E10" s="8">
        <v>1</v>
      </c>
      <c r="F10" s="11">
        <f t="shared" si="0"/>
        <v>0.44166666666666665</v>
      </c>
    </row>
    <row r="11" spans="1:255" s="6" customFormat="1" ht="15" customHeight="1" x14ac:dyDescent="0.25">
      <c r="A11" s="4" t="s">
        <v>159</v>
      </c>
      <c r="B11" s="8" t="s">
        <v>15</v>
      </c>
      <c r="C11" s="77" t="str">
        <f>'WG Opening'!C11</f>
        <v>Mixed-Mode Meeting Ground Rules &amp; 75% Criteria</v>
      </c>
      <c r="D11" s="2" t="str">
        <f>'WG Opening'!D11</f>
        <v>Beecher</v>
      </c>
      <c r="E11" s="8">
        <v>1</v>
      </c>
      <c r="F11" s="11">
        <f t="shared" si="0"/>
        <v>0.44236111111111109</v>
      </c>
    </row>
    <row r="12" spans="1:255" s="6" customFormat="1" ht="15" customHeight="1" x14ac:dyDescent="0.25">
      <c r="A12" s="4"/>
      <c r="B12" s="8"/>
      <c r="D12" s="2"/>
      <c r="E12" s="8"/>
      <c r="F12" s="11">
        <f t="shared" si="0"/>
        <v>0.44305555555555554</v>
      </c>
    </row>
    <row r="13" spans="1:255" s="6" customFormat="1" ht="15" customHeight="1" x14ac:dyDescent="0.25">
      <c r="A13" s="4">
        <v>2</v>
      </c>
      <c r="B13" s="8" t="s">
        <v>18</v>
      </c>
      <c r="C13" s="2" t="str">
        <f>'WG Opening'!C20</f>
        <v>GENERAL AND ADMINISTRATIVE</v>
      </c>
      <c r="D13" s="2"/>
      <c r="E13" s="8"/>
      <c r="F13" s="11">
        <f t="shared" si="0"/>
        <v>0.44305555555555554</v>
      </c>
    </row>
    <row r="14" spans="1:255" ht="79.95" customHeight="1" x14ac:dyDescent="0.25">
      <c r="A14" s="4" t="s">
        <v>150</v>
      </c>
      <c r="B14" s="1" t="s">
        <v>15</v>
      </c>
      <c r="C14" s="32" t="str">
        <f>'WG Opening'!C25</f>
        <v>Still need:
   - WG Secretary
   - Volunteer to setup New WG15 Webpages
     (pref. using WordPress)
   - Volunteer to setup automate voting rights calculator
     (Visual Basic or Python)</v>
      </c>
      <c r="D14" s="2" t="str">
        <f>'WG Opening'!D25</f>
        <v>Powell</v>
      </c>
      <c r="E14" s="8">
        <v>1</v>
      </c>
      <c r="F14" s="11">
        <f t="shared" si="0"/>
        <v>0.44305555555555554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5" ht="15" customHeight="1" x14ac:dyDescent="0.25">
      <c r="A15" s="15"/>
      <c r="C15" s="37"/>
      <c r="D15" s="2"/>
      <c r="E15" s="1"/>
      <c r="F15" s="11">
        <f t="shared" si="0"/>
        <v>0.44374999999999998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5" ht="15" customHeight="1" x14ac:dyDescent="0.25">
      <c r="A16" s="4">
        <v>3</v>
      </c>
      <c r="B16" s="2" t="s">
        <v>18</v>
      </c>
      <c r="C16" s="2" t="str">
        <f>'WG Opening'!C28</f>
        <v>FUTURE MTGS AND POLLS</v>
      </c>
      <c r="D16" s="2"/>
      <c r="E16" s="1"/>
      <c r="F16" s="11">
        <f t="shared" si="0"/>
        <v>0.44374999999999998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ht="15" customHeight="1" x14ac:dyDescent="0.25">
      <c r="A17" s="4" t="s">
        <v>65</v>
      </c>
      <c r="B17" s="2" t="s">
        <v>15</v>
      </c>
      <c r="C17" s="1" t="str">
        <f>'WG Opening'!C29</f>
        <v>MAY 2023 802 PLENARY MIXED MODE MTG. - PLAN OF RECORD FOR IEEE 802.15 WG</v>
      </c>
      <c r="D17" s="1" t="str">
        <f>'WG Opening'!D29</f>
        <v>Powell</v>
      </c>
      <c r="E17" s="8">
        <v>1</v>
      </c>
      <c r="F17" s="11">
        <f t="shared" si="0"/>
        <v>0.44374999999999998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customFormat="1" ht="30" customHeight="1" x14ac:dyDescent="0.25">
      <c r="A18" s="4" t="s">
        <v>172</v>
      </c>
      <c r="B18" s="2" t="s">
        <v>15</v>
      </c>
      <c r="C18" s="32" t="str">
        <f>'WG Opening'!C30</f>
        <v>802.15 WG will hold its May Mtg. session from May 14-19, 2023, with the in-person part being held at the Hilton,  Orlando Lake Buena Vista</v>
      </c>
      <c r="D18" s="1" t="str">
        <f>'WG Opening'!D30</f>
        <v>Powell</v>
      </c>
      <c r="E18" s="8">
        <v>1</v>
      </c>
      <c r="F18" s="11">
        <f t="shared" si="0"/>
        <v>0.44444444444444442</v>
      </c>
    </row>
    <row r="19" spans="1:255" customFormat="1" ht="30" customHeight="1" x14ac:dyDescent="0.25">
      <c r="A19" s="4" t="s">
        <v>173</v>
      </c>
      <c r="B19" s="2" t="s">
        <v>15</v>
      </c>
      <c r="C19" s="30" t="str">
        <f>'WG Opening'!C31</f>
        <v>The 802 Wireless Chairs Adv. Committee for the March Mtg. will be held on Sun. May 14, 2023, at 4:00pm local time</v>
      </c>
      <c r="D19" s="1" t="str">
        <f>'WG Opening'!D31</f>
        <v>Powell</v>
      </c>
      <c r="E19" s="1">
        <v>1</v>
      </c>
      <c r="F19" s="11">
        <f t="shared" si="0"/>
        <v>0.44513888888888886</v>
      </c>
    </row>
    <row r="20" spans="1:255" customFormat="1" ht="30" customHeight="1" x14ac:dyDescent="0.25">
      <c r="A20" s="4" t="s">
        <v>174</v>
      </c>
      <c r="B20" s="2" t="s">
        <v>15</v>
      </c>
      <c r="C20" s="30" t="str">
        <f>'WG Opening'!C32</f>
        <v>The 802.15 CAC for the May Mtg. will be held on Sun. May 14, 2023, at 5:30pm local time</v>
      </c>
      <c r="D20" s="1" t="str">
        <f>'WG Opening'!D32</f>
        <v>Powell</v>
      </c>
      <c r="E20" s="1">
        <v>1</v>
      </c>
      <c r="F20" s="11">
        <f t="shared" si="0"/>
        <v>0.4458333333333333</v>
      </c>
    </row>
    <row r="21" spans="1:255" customFormat="1" ht="30" customHeight="1" x14ac:dyDescent="0.25">
      <c r="A21" s="4" t="s">
        <v>175</v>
      </c>
      <c r="B21" s="2" t="s">
        <v>15</v>
      </c>
      <c r="C21" s="32" t="str">
        <f>'WG Opening'!C33</f>
        <v>802 Mtg. Registration Fees &amp; Deadlines have been set at $600 on or before 31 March., $800 on or before 28 April, and $1000 after 28 April</v>
      </c>
      <c r="D21" s="1" t="str">
        <f>'WG Opening'!D33</f>
        <v>Powell</v>
      </c>
      <c r="E21" s="8">
        <v>1</v>
      </c>
      <c r="F21" s="11">
        <f t="shared" si="0"/>
        <v>0.44652777777777775</v>
      </c>
    </row>
    <row r="22" spans="1:255" customFormat="1" ht="139.94999999999999" customHeight="1" x14ac:dyDescent="0.25">
      <c r="A22" s="4" t="s">
        <v>176</v>
      </c>
      <c r="B22" s="2" t="s">
        <v>15</v>
      </c>
      <c r="C22" s="32" t="str">
        <f>'WG Opening'!C34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2" s="1" t="str">
        <f>'WG Opening'!D34</f>
        <v>Powell</v>
      </c>
      <c r="E22" s="8">
        <v>2</v>
      </c>
      <c r="F22" s="11">
        <f t="shared" si="0"/>
        <v>0.44722222222222219</v>
      </c>
    </row>
    <row r="23" spans="1:255" ht="15" customHeight="1" x14ac:dyDescent="0.25">
      <c r="A23" s="4" t="s">
        <v>66</v>
      </c>
      <c r="B23" s="2" t="s">
        <v>15</v>
      </c>
      <c r="C23" s="76" t="str">
        <f>'WG Opening'!C35</f>
        <v>POLLS</v>
      </c>
      <c r="D23" s="1" t="str">
        <f>'WG Opening'!D35</f>
        <v>Powell</v>
      </c>
      <c r="E23" s="8">
        <v>0</v>
      </c>
      <c r="F23" s="11">
        <f t="shared" si="0"/>
        <v>0.44861111111111107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ht="30" customHeight="1" x14ac:dyDescent="0.25">
      <c r="A24" s="4" t="s">
        <v>229</v>
      </c>
      <c r="B24" s="2" t="s">
        <v>14</v>
      </c>
      <c r="C24" s="79" t="s">
        <v>240</v>
      </c>
      <c r="D24" s="2" t="s">
        <v>47</v>
      </c>
      <c r="E24" s="8">
        <v>1</v>
      </c>
      <c r="F24" s="11">
        <f t="shared" si="0"/>
        <v>0.44861111111111107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ht="30" customHeight="1" x14ac:dyDescent="0.25">
      <c r="A25" s="4" t="s">
        <v>230</v>
      </c>
      <c r="B25" s="2" t="s">
        <v>14</v>
      </c>
      <c r="C25" s="79" t="s">
        <v>240</v>
      </c>
      <c r="D25" s="2" t="s">
        <v>47</v>
      </c>
      <c r="E25" s="8">
        <v>1</v>
      </c>
      <c r="F25" s="11">
        <f t="shared" si="0"/>
        <v>0.44930555555555551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30" customHeight="1" x14ac:dyDescent="0.25">
      <c r="A26" s="4" t="s">
        <v>231</v>
      </c>
      <c r="B26" s="2" t="s">
        <v>14</v>
      </c>
      <c r="C26" s="79" t="s">
        <v>240</v>
      </c>
      <c r="D26" s="2" t="s">
        <v>47</v>
      </c>
      <c r="E26" s="8">
        <v>1</v>
      </c>
      <c r="F26" s="11">
        <f t="shared" si="0"/>
        <v>0.44999999999999996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15" customHeight="1" x14ac:dyDescent="0.25">
      <c r="E27" s="8"/>
      <c r="F27" s="11">
        <f t="shared" si="0"/>
        <v>0.4506944444444444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25">
      <c r="A28" s="4" t="s">
        <v>32</v>
      </c>
      <c r="B28" s="2" t="s">
        <v>18</v>
      </c>
      <c r="C28" s="2" t="s">
        <v>187</v>
      </c>
      <c r="D28" s="2" t="str">
        <f>'WG Opening'!D40</f>
        <v>Powell</v>
      </c>
      <c r="E28" s="8">
        <v>0</v>
      </c>
      <c r="F28" s="11">
        <f t="shared" si="0"/>
        <v>0.4506944444444444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ht="15" customHeight="1" x14ac:dyDescent="0.25">
      <c r="A29" s="4" t="s">
        <v>0</v>
      </c>
      <c r="B29" s="2" t="str">
        <f>'WG Opening'!B41</f>
        <v>DT</v>
      </c>
      <c r="C29" s="13" t="str">
        <f>'WG Opening'!C41</f>
        <v>TG3mb Revision</v>
      </c>
      <c r="D29" s="2" t="str">
        <f>'WG Opening'!D41</f>
        <v>Kürner</v>
      </c>
      <c r="E29" s="8">
        <v>2</v>
      </c>
      <c r="F29" s="11">
        <f t="shared" si="0"/>
        <v>0.4506944444444444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ht="15" customHeight="1" x14ac:dyDescent="0.25">
      <c r="A30" s="4" t="s">
        <v>1</v>
      </c>
      <c r="B30" s="2" t="str">
        <f>'WG Opening'!B42</f>
        <v>DT</v>
      </c>
      <c r="C30" s="13" t="str">
        <f>'WG Opening'!C42</f>
        <v>SC THz</v>
      </c>
      <c r="D30" s="2" t="str">
        <f>'WG Opening'!D42</f>
        <v>Kürner</v>
      </c>
      <c r="E30" s="8">
        <v>0</v>
      </c>
      <c r="F30" s="11">
        <f t="shared" si="0"/>
        <v>0.45208333333333328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</row>
    <row r="31" spans="1:255" ht="15" customHeight="1" x14ac:dyDescent="0.25">
      <c r="A31" s="4" t="s">
        <v>22</v>
      </c>
      <c r="B31" s="2" t="str">
        <f>'WG Opening'!B43</f>
        <v>DT</v>
      </c>
      <c r="C31" s="13" t="str">
        <f>'WG Opening'!C43</f>
        <v>TG 4ab UWB-NG Amendment</v>
      </c>
      <c r="D31" s="2" t="str">
        <f>'WG Opening'!D43</f>
        <v>Rolfe</v>
      </c>
      <c r="E31" s="8">
        <v>0</v>
      </c>
      <c r="F31" s="11">
        <f t="shared" si="0"/>
        <v>0.45208333333333328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</row>
    <row r="32" spans="1:255" ht="15" customHeight="1" x14ac:dyDescent="0.25">
      <c r="A32" s="4" t="s">
        <v>9</v>
      </c>
      <c r="B32" s="2" t="str">
        <f>'WG Opening'!B44</f>
        <v>DT</v>
      </c>
      <c r="C32" s="13" t="str">
        <f>'WG Opening'!C44</f>
        <v>TG 4me Revision to 2020</v>
      </c>
      <c r="D32" s="2" t="str">
        <f>'WG Opening'!D44</f>
        <v>Stuebing</v>
      </c>
      <c r="E32" s="8">
        <v>2</v>
      </c>
      <c r="F32" s="11">
        <f t="shared" si="0"/>
        <v>0.45208333333333328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</row>
    <row r="33" spans="1:255" ht="15" customHeight="1" x14ac:dyDescent="0.25">
      <c r="A33" s="4" t="s">
        <v>10</v>
      </c>
      <c r="B33" s="2" t="str">
        <f>'WG Opening'!B45</f>
        <v>DT</v>
      </c>
      <c r="C33" s="13" t="str">
        <f>'WG Opening'!C45</f>
        <v>TG 6ma BAN/VAN Revision</v>
      </c>
      <c r="D33" s="2" t="str">
        <f>'WG Opening'!D45</f>
        <v>Kohno</v>
      </c>
      <c r="E33" s="8">
        <v>2</v>
      </c>
      <c r="F33" s="11">
        <f t="shared" si="0"/>
        <v>0.45347222222222217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</row>
    <row r="34" spans="1:255" ht="15" customHeight="1" x14ac:dyDescent="0.25">
      <c r="A34" s="4" t="s">
        <v>2</v>
      </c>
      <c r="B34" s="2" t="str">
        <f>'WG Opening'!B46</f>
        <v>DT</v>
      </c>
      <c r="C34" s="13" t="str">
        <f>'WG Opening'!C46</f>
        <v>TG 7a OCC Amendment</v>
      </c>
      <c r="D34" s="2" t="str">
        <f>'WG Opening'!D46</f>
        <v>Jang</v>
      </c>
      <c r="E34" s="8">
        <v>2</v>
      </c>
      <c r="F34" s="11">
        <f t="shared" si="0"/>
        <v>0.45486111111111105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</row>
    <row r="35" spans="1:255" ht="15" customHeight="1" x14ac:dyDescent="0.25">
      <c r="A35" s="4" t="s">
        <v>3</v>
      </c>
      <c r="B35" s="2" t="str">
        <f>'WG Opening'!B47</f>
        <v>DT</v>
      </c>
      <c r="C35" s="13" t="str">
        <f>'WG Opening'!C47</f>
        <v>TG 13 MG-OWC New Standard</v>
      </c>
      <c r="D35" s="2" t="str">
        <f>'WG Opening'!D47</f>
        <v>Jungnickel</v>
      </c>
      <c r="E35" s="8">
        <v>2</v>
      </c>
      <c r="F35" s="11">
        <f t="shared" si="0"/>
        <v>0.45624999999999993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</row>
    <row r="36" spans="1:255" ht="15" customHeight="1" x14ac:dyDescent="0.25">
      <c r="A36" s="4" t="s">
        <v>4</v>
      </c>
      <c r="B36" s="2" t="str">
        <f>'WG Opening'!B48</f>
        <v>DT</v>
      </c>
      <c r="C36" s="13" t="str">
        <f>'WG Opening'!C48</f>
        <v>TG 14 UWB-AHN New Standard - IN HIBERNATION</v>
      </c>
      <c r="D36" s="2" t="str">
        <f>'WG Opening'!D48</f>
        <v>Beecher</v>
      </c>
      <c r="E36" s="8">
        <v>2</v>
      </c>
      <c r="F36" s="11">
        <f t="shared" si="0"/>
        <v>0.45763888888888882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</row>
    <row r="37" spans="1:255" ht="15" customHeight="1" x14ac:dyDescent="0.25">
      <c r="A37" s="4" t="s">
        <v>23</v>
      </c>
      <c r="B37" s="2" t="str">
        <f>'WG Opening'!B49</f>
        <v>DT</v>
      </c>
      <c r="C37" s="13" t="str">
        <f>'WG Opening'!C49</f>
        <v>TG 15 NB-AHN New Standard - IN HIBERNATION</v>
      </c>
      <c r="D37" s="2" t="str">
        <f>'WG Opening'!D49</f>
        <v>Powell</v>
      </c>
      <c r="E37" s="8">
        <v>0</v>
      </c>
      <c r="F37" s="11">
        <f t="shared" si="0"/>
        <v>0.4590277777777777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15" customHeight="1" x14ac:dyDescent="0.25">
      <c r="A38" s="4" t="s">
        <v>5</v>
      </c>
      <c r="B38" s="2" t="str">
        <f>'WG Opening'!B50</f>
        <v>DT</v>
      </c>
      <c r="C38" s="13" t="str">
        <f>'WG Opening'!C50</f>
        <v>TG 16t Lic-NB Amendment</v>
      </c>
      <c r="D38" s="2" t="str">
        <f>'WG Opening'!D50</f>
        <v>Godfrey</v>
      </c>
      <c r="E38" s="8">
        <v>0</v>
      </c>
      <c r="F38" s="11">
        <f t="shared" si="0"/>
        <v>0.4590277777777777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ht="15" customHeight="1" x14ac:dyDescent="0.25">
      <c r="A39" s="4" t="s">
        <v>6</v>
      </c>
      <c r="B39" s="2" t="str">
        <f>'WG Opening'!B51</f>
        <v>DT</v>
      </c>
      <c r="C39" s="13" t="str">
        <f>'WG Opening'!C51</f>
        <v>SG on Privacy</v>
      </c>
      <c r="D39" s="2" t="str">
        <f>'WG Opening'!D51</f>
        <v>Kivinen</v>
      </c>
      <c r="E39" s="8">
        <v>2</v>
      </c>
      <c r="F39" s="11">
        <f t="shared" si="0"/>
        <v>0.4590277777777777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</row>
    <row r="40" spans="1:255" ht="15" customHeight="1" x14ac:dyDescent="0.25">
      <c r="A40" s="4" t="s">
        <v>7</v>
      </c>
      <c r="B40" s="2" t="str">
        <f>'WG Opening'!B52</f>
        <v>DT</v>
      </c>
      <c r="C40" s="13" t="str">
        <f>'WG Opening'!C52</f>
        <v>SC IETF</v>
      </c>
      <c r="D40" s="2" t="str">
        <f>'WG Opening'!D52</f>
        <v>Kivinen</v>
      </c>
      <c r="E40" s="8">
        <v>2</v>
      </c>
      <c r="F40" s="11">
        <f t="shared" si="0"/>
        <v>0.46041666666666659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</row>
    <row r="41" spans="1:255" ht="15" customHeight="1" x14ac:dyDescent="0.25">
      <c r="A41" s="4" t="s">
        <v>8</v>
      </c>
      <c r="B41" s="2" t="str">
        <f>'WG Opening'!B53</f>
        <v>DT</v>
      </c>
      <c r="C41" s="13" t="str">
        <f>'WG Opening'!C53</f>
        <v>Joint 802.1/802.15 Mtg.</v>
      </c>
      <c r="D41" s="2" t="str">
        <f>'WG Opening'!D53</f>
        <v>Beecher</v>
      </c>
      <c r="E41" s="8">
        <v>2</v>
      </c>
      <c r="F41" s="11">
        <f t="shared" si="0"/>
        <v>0.46180555555555547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</row>
    <row r="42" spans="1:255" ht="15" customHeight="1" x14ac:dyDescent="0.25">
      <c r="A42" s="4" t="s">
        <v>77</v>
      </c>
      <c r="B42" s="2" t="str">
        <f>'WG Opening'!B54</f>
        <v>DT</v>
      </c>
      <c r="C42" s="13" t="str">
        <f>'WG Opening'!C54</f>
        <v>SC M/RULES</v>
      </c>
      <c r="D42" s="2" t="str">
        <f>'WG Opening'!D54</f>
        <v>Beecher</v>
      </c>
      <c r="E42" s="8">
        <v>2</v>
      </c>
      <c r="F42" s="11">
        <f t="shared" si="0"/>
        <v>0.46319444444444435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</row>
    <row r="43" spans="1:255" ht="15" customHeight="1" x14ac:dyDescent="0.25">
      <c r="A43" s="4" t="s">
        <v>62</v>
      </c>
      <c r="B43" s="2" t="str">
        <f>'WG Opening'!B55</f>
        <v>DT</v>
      </c>
      <c r="C43" s="13" t="str">
        <f>'WG Opening'!C55</f>
        <v>SC WNG</v>
      </c>
      <c r="D43" s="2" t="str">
        <f>'WG Opening'!D55</f>
        <v>Rolfe</v>
      </c>
      <c r="E43" s="8">
        <v>2</v>
      </c>
      <c r="F43" s="11">
        <f t="shared" si="0"/>
        <v>0.46458333333333324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</row>
    <row r="44" spans="1:255" ht="15" customHeight="1" x14ac:dyDescent="0.25">
      <c r="A44" s="4"/>
      <c r="B44" s="2"/>
      <c r="C44" s="13"/>
      <c r="D44" s="2"/>
      <c r="E44" s="8"/>
      <c r="F44" s="11">
        <f t="shared" si="0"/>
        <v>0.46597222222222212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ht="15" customHeight="1" x14ac:dyDescent="0.25">
      <c r="A45" s="4" t="s">
        <v>64</v>
      </c>
      <c r="B45" s="2" t="str">
        <f>'WG Opening'!B57</f>
        <v>*</v>
      </c>
      <c r="C45" s="2" t="str">
        <f>'WG Opening'!C57</f>
        <v>NEW BUSINESS</v>
      </c>
      <c r="D45" s="2" t="str">
        <f>'WG Opening'!D57</f>
        <v>Powell</v>
      </c>
      <c r="E45" s="8">
        <v>1</v>
      </c>
      <c r="F45" s="11">
        <f t="shared" si="0"/>
        <v>0.46597222222222212</v>
      </c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</row>
    <row r="46" spans="1:255" ht="15" customHeight="1" x14ac:dyDescent="0.25">
      <c r="A46" s="21"/>
      <c r="B46" s="2"/>
      <c r="C46" s="22"/>
      <c r="D46" s="2"/>
      <c r="E46" s="8"/>
      <c r="F46" s="11">
        <f t="shared" si="0"/>
        <v>0.46666666666666656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</row>
    <row r="47" spans="1:255" customFormat="1" ht="15" x14ac:dyDescent="0.25">
      <c r="A47" s="4" t="s">
        <v>177</v>
      </c>
      <c r="B47" s="2" t="str">
        <f>'WG Opening'!B59</f>
        <v>*</v>
      </c>
      <c r="C47" s="2" t="str">
        <f>'WG Opening'!C59</f>
        <v>AOB</v>
      </c>
      <c r="D47" s="2" t="str">
        <f>'WG Opening'!D59</f>
        <v>Powell</v>
      </c>
      <c r="E47" s="1">
        <v>1</v>
      </c>
      <c r="F47" s="11">
        <f t="shared" si="0"/>
        <v>0.46666666666666656</v>
      </c>
    </row>
    <row r="48" spans="1:255" customFormat="1" ht="15" x14ac:dyDescent="0.25">
      <c r="A48" s="4"/>
      <c r="B48" s="2"/>
      <c r="C48" s="32"/>
      <c r="D48" s="2"/>
      <c r="E48" s="1"/>
      <c r="F48" s="11">
        <f t="shared" si="0"/>
        <v>0.46736111111111101</v>
      </c>
    </row>
    <row r="49" spans="1:255" ht="15" customHeight="1" x14ac:dyDescent="0.25">
      <c r="A49" s="4" t="s">
        <v>67</v>
      </c>
      <c r="B49" s="2" t="s">
        <v>13</v>
      </c>
      <c r="C49" s="1" t="str">
        <f>'WG Opening'!C61</f>
        <v>RECESS FOR SUBGROUP MEETINGS</v>
      </c>
      <c r="D49" s="1" t="str">
        <f>'WG Opening'!D61</f>
        <v>Powell</v>
      </c>
      <c r="E49" s="8">
        <v>1</v>
      </c>
      <c r="F49" s="11">
        <f t="shared" si="0"/>
        <v>0.46736111111111101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</row>
    <row r="50" spans="1:255" ht="15" customHeight="1" x14ac:dyDescent="0.25">
      <c r="A50" s="4"/>
      <c r="B50" s="2"/>
      <c r="C50" s="2"/>
      <c r="D50" s="2"/>
      <c r="E50" s="8"/>
      <c r="F50" s="11">
        <f t="shared" si="0"/>
        <v>0.46805555555555545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ht="15" customHeight="1" x14ac:dyDescent="0.25">
      <c r="A51" s="4"/>
      <c r="B51" s="2"/>
      <c r="C51" s="2"/>
      <c r="D51" s="2"/>
      <c r="E51" s="8"/>
      <c r="F51" s="11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</row>
    <row r="52" spans="1:255" ht="15" customHeight="1" x14ac:dyDescent="0.25">
      <c r="A52" s="21"/>
      <c r="B52" s="2" t="s">
        <v>16</v>
      </c>
      <c r="C52" s="5" t="str">
        <f>'WG Opening'!C64</f>
        <v>ME - Motion, External        MI - Motion, Internal</v>
      </c>
      <c r="D52" s="2"/>
      <c r="E52" s="8" t="s">
        <v>16</v>
      </c>
      <c r="F52" s="11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</row>
    <row r="53" spans="1:255" ht="15" customHeight="1" x14ac:dyDescent="0.25">
      <c r="A53" s="21" t="s">
        <v>16</v>
      </c>
      <c r="B53" s="2"/>
      <c r="C53" s="5" t="str">
        <f>'WG Opening'!C65</f>
        <v>DT - Discussion Topic         II - Information Item</v>
      </c>
      <c r="D53" s="2"/>
      <c r="E53" s="8"/>
      <c r="F53" s="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</row>
    <row r="54" spans="1:255" ht="15.6" x14ac:dyDescent="0.25">
      <c r="A54" s="21"/>
      <c r="B54" s="2"/>
      <c r="C54" s="5" t="str">
        <f>'WG Opening'!C66</f>
        <v>Category  (* = consent agenda)</v>
      </c>
      <c r="D54" s="2"/>
      <c r="E54" s="8"/>
      <c r="F54" s="11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</row>
    <row r="55" spans="1:255" ht="15.6" x14ac:dyDescent="0.25">
      <c r="A55" s="27"/>
      <c r="B55" s="2"/>
      <c r="C55" s="14"/>
      <c r="D55" s="2"/>
      <c r="E55" s="8"/>
      <c r="F55" s="11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</row>
    <row r="56" spans="1:255" x14ac:dyDescent="0.25">
      <c r="C56" s="15"/>
      <c r="E56" s="15"/>
      <c r="F56" s="15"/>
    </row>
    <row r="57" spans="1:255" x14ac:dyDescent="0.25">
      <c r="C57" s="15"/>
      <c r="E57" s="15"/>
      <c r="F57" s="15"/>
    </row>
    <row r="58" spans="1:255" x14ac:dyDescent="0.25">
      <c r="C58" s="15"/>
      <c r="E58" s="15"/>
      <c r="F58" s="15"/>
    </row>
    <row r="59" spans="1:255" x14ac:dyDescent="0.25">
      <c r="C59" s="15"/>
      <c r="E59" s="15"/>
      <c r="F59" s="15"/>
    </row>
    <row r="60" spans="1:255" x14ac:dyDescent="0.25">
      <c r="C60" s="15"/>
      <c r="E60" s="15"/>
      <c r="F60" s="15"/>
    </row>
    <row r="61" spans="1:255" x14ac:dyDescent="0.25">
      <c r="C61" s="15"/>
      <c r="E61" s="15"/>
      <c r="F61" s="15"/>
    </row>
    <row r="62" spans="1:255" x14ac:dyDescent="0.25">
      <c r="C62" s="15"/>
      <c r="E62" s="15"/>
      <c r="F62" s="15"/>
    </row>
    <row r="63" spans="1:255" x14ac:dyDescent="0.25">
      <c r="C63" s="15"/>
      <c r="E63" s="15"/>
      <c r="F63" s="15"/>
    </row>
    <row r="64" spans="1:255" x14ac:dyDescent="0.25">
      <c r="A64" s="15"/>
      <c r="C64" s="15"/>
      <c r="E64" s="15"/>
      <c r="F64" s="15"/>
    </row>
    <row r="65" spans="1:6" x14ac:dyDescent="0.25">
      <c r="A65" s="15"/>
      <c r="C65" s="15"/>
      <c r="E65" s="15"/>
      <c r="F65" s="15"/>
    </row>
    <row r="66" spans="1:6" x14ac:dyDescent="0.25">
      <c r="A66" s="15"/>
    </row>
    <row r="67" spans="1:6" x14ac:dyDescent="0.25">
      <c r="A67" s="15"/>
    </row>
    <row r="68" spans="1:6" x14ac:dyDescent="0.25">
      <c r="A68" s="15"/>
    </row>
    <row r="79" spans="1:6" x14ac:dyDescent="0.25">
      <c r="A79" s="15"/>
    </row>
    <row r="80" spans="1:6" ht="16.5" customHeight="1" x14ac:dyDescent="0.25">
      <c r="A80" s="15"/>
    </row>
    <row r="81" s="15" customFormat="1" ht="16.5" customHeight="1" x14ac:dyDescent="0.25"/>
    <row r="82" s="15" customFormat="1" ht="16.5" customHeight="1" x14ac:dyDescent="0.25"/>
    <row r="83" s="15" customFormat="1" ht="16.5" customHeight="1" x14ac:dyDescent="0.25"/>
    <row r="84" s="15" customFormat="1" ht="16.5" customHeight="1" x14ac:dyDescent="0.25"/>
    <row r="85" s="15" customFormat="1" x14ac:dyDescent="0.25"/>
  </sheetData>
  <mergeCells count="3">
    <mergeCell ref="A1:F1"/>
    <mergeCell ref="A2:F2"/>
    <mergeCell ref="E3:F3"/>
  </mergeCells>
  <pageMargins left="0.7" right="0.7" top="0.75" bottom="0.75" header="0.3" footer="0.3"/>
  <pageSetup orientation="portrait" horizontalDpi="300" verticalDpi="300" r:id="rId1"/>
  <ignoredErrors>
    <ignoredError sqref="A44:A47 A14:A17 A23 A27 A48:A49 A28:A3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U8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9.4140625" defaultRowHeight="13.2" x14ac:dyDescent="0.25"/>
  <cols>
    <col min="1" max="1" width="4.58203125" style="20" customWidth="1"/>
    <col min="2" max="2" width="3.58203125" style="15" customWidth="1"/>
    <col min="3" max="3" width="70.58203125" style="16" customWidth="1"/>
    <col min="4" max="4" width="11.58203125" style="15" customWidth="1"/>
    <col min="5" max="5" width="3.1640625" style="17" customWidth="1"/>
    <col min="6" max="6" width="8.75" style="19" customWidth="1"/>
    <col min="7" max="7" width="4.1640625" style="15" customWidth="1"/>
    <col min="8" max="255" width="9.4140625" style="15"/>
    <col min="256" max="256" width="6.25" style="15" customWidth="1"/>
    <col min="257" max="257" width="4.75" style="15" customWidth="1"/>
    <col min="258" max="258" width="55.83203125" style="15" customWidth="1"/>
    <col min="259" max="259" width="2.75" style="15" customWidth="1"/>
    <col min="260" max="260" width="14.75" style="15" customWidth="1"/>
    <col min="261" max="261" width="3.25" style="15" customWidth="1"/>
    <col min="262" max="262" width="8.1640625" style="15" customWidth="1"/>
    <col min="263" max="263" width="4.1640625" style="15" customWidth="1"/>
    <col min="264" max="511" width="9.4140625" style="15"/>
    <col min="512" max="512" width="6.25" style="15" customWidth="1"/>
    <col min="513" max="513" width="4.75" style="15" customWidth="1"/>
    <col min="514" max="514" width="55.83203125" style="15" customWidth="1"/>
    <col min="515" max="515" width="2.75" style="15" customWidth="1"/>
    <col min="516" max="516" width="14.75" style="15" customWidth="1"/>
    <col min="517" max="517" width="3.25" style="15" customWidth="1"/>
    <col min="518" max="518" width="8.1640625" style="15" customWidth="1"/>
    <col min="519" max="519" width="4.1640625" style="15" customWidth="1"/>
    <col min="520" max="767" width="9.4140625" style="15"/>
    <col min="768" max="768" width="6.25" style="15" customWidth="1"/>
    <col min="769" max="769" width="4.75" style="15" customWidth="1"/>
    <col min="770" max="770" width="55.83203125" style="15" customWidth="1"/>
    <col min="771" max="771" width="2.75" style="15" customWidth="1"/>
    <col min="772" max="772" width="14.75" style="15" customWidth="1"/>
    <col min="773" max="773" width="3.25" style="15" customWidth="1"/>
    <col min="774" max="774" width="8.1640625" style="15" customWidth="1"/>
    <col min="775" max="775" width="4.1640625" style="15" customWidth="1"/>
    <col min="776" max="1023" width="9.4140625" style="15"/>
    <col min="1024" max="1024" width="6.25" style="15" customWidth="1"/>
    <col min="1025" max="1025" width="4.75" style="15" customWidth="1"/>
    <col min="1026" max="1026" width="55.83203125" style="15" customWidth="1"/>
    <col min="1027" max="1027" width="2.75" style="15" customWidth="1"/>
    <col min="1028" max="1028" width="14.75" style="15" customWidth="1"/>
    <col min="1029" max="1029" width="3.25" style="15" customWidth="1"/>
    <col min="1030" max="1030" width="8.1640625" style="15" customWidth="1"/>
    <col min="1031" max="1031" width="4.1640625" style="15" customWidth="1"/>
    <col min="1032" max="1279" width="9.4140625" style="15"/>
    <col min="1280" max="1280" width="6.25" style="15" customWidth="1"/>
    <col min="1281" max="1281" width="4.75" style="15" customWidth="1"/>
    <col min="1282" max="1282" width="55.83203125" style="15" customWidth="1"/>
    <col min="1283" max="1283" width="2.75" style="15" customWidth="1"/>
    <col min="1284" max="1284" width="14.75" style="15" customWidth="1"/>
    <col min="1285" max="1285" width="3.25" style="15" customWidth="1"/>
    <col min="1286" max="1286" width="8.1640625" style="15" customWidth="1"/>
    <col min="1287" max="1287" width="4.1640625" style="15" customWidth="1"/>
    <col min="1288" max="1535" width="9.4140625" style="15"/>
    <col min="1536" max="1536" width="6.25" style="15" customWidth="1"/>
    <col min="1537" max="1537" width="4.75" style="15" customWidth="1"/>
    <col min="1538" max="1538" width="55.83203125" style="15" customWidth="1"/>
    <col min="1539" max="1539" width="2.75" style="15" customWidth="1"/>
    <col min="1540" max="1540" width="14.75" style="15" customWidth="1"/>
    <col min="1541" max="1541" width="3.25" style="15" customWidth="1"/>
    <col min="1542" max="1542" width="8.1640625" style="15" customWidth="1"/>
    <col min="1543" max="1543" width="4.1640625" style="15" customWidth="1"/>
    <col min="1544" max="1791" width="9.4140625" style="15"/>
    <col min="1792" max="1792" width="6.25" style="15" customWidth="1"/>
    <col min="1793" max="1793" width="4.75" style="15" customWidth="1"/>
    <col min="1794" max="1794" width="55.83203125" style="15" customWidth="1"/>
    <col min="1795" max="1795" width="2.75" style="15" customWidth="1"/>
    <col min="1796" max="1796" width="14.75" style="15" customWidth="1"/>
    <col min="1797" max="1797" width="3.25" style="15" customWidth="1"/>
    <col min="1798" max="1798" width="8.1640625" style="15" customWidth="1"/>
    <col min="1799" max="1799" width="4.1640625" style="15" customWidth="1"/>
    <col min="1800" max="2047" width="9.4140625" style="15"/>
    <col min="2048" max="2048" width="6.25" style="15" customWidth="1"/>
    <col min="2049" max="2049" width="4.75" style="15" customWidth="1"/>
    <col min="2050" max="2050" width="55.83203125" style="15" customWidth="1"/>
    <col min="2051" max="2051" width="2.75" style="15" customWidth="1"/>
    <col min="2052" max="2052" width="14.75" style="15" customWidth="1"/>
    <col min="2053" max="2053" width="3.25" style="15" customWidth="1"/>
    <col min="2054" max="2054" width="8.1640625" style="15" customWidth="1"/>
    <col min="2055" max="2055" width="4.1640625" style="15" customWidth="1"/>
    <col min="2056" max="2303" width="9.4140625" style="15"/>
    <col min="2304" max="2304" width="6.25" style="15" customWidth="1"/>
    <col min="2305" max="2305" width="4.75" style="15" customWidth="1"/>
    <col min="2306" max="2306" width="55.83203125" style="15" customWidth="1"/>
    <col min="2307" max="2307" width="2.75" style="15" customWidth="1"/>
    <col min="2308" max="2308" width="14.75" style="15" customWidth="1"/>
    <col min="2309" max="2309" width="3.25" style="15" customWidth="1"/>
    <col min="2310" max="2310" width="8.1640625" style="15" customWidth="1"/>
    <col min="2311" max="2311" width="4.1640625" style="15" customWidth="1"/>
    <col min="2312" max="2559" width="9.4140625" style="15"/>
    <col min="2560" max="2560" width="6.25" style="15" customWidth="1"/>
    <col min="2561" max="2561" width="4.75" style="15" customWidth="1"/>
    <col min="2562" max="2562" width="55.83203125" style="15" customWidth="1"/>
    <col min="2563" max="2563" width="2.75" style="15" customWidth="1"/>
    <col min="2564" max="2564" width="14.75" style="15" customWidth="1"/>
    <col min="2565" max="2565" width="3.25" style="15" customWidth="1"/>
    <col min="2566" max="2566" width="8.1640625" style="15" customWidth="1"/>
    <col min="2567" max="2567" width="4.1640625" style="15" customWidth="1"/>
    <col min="2568" max="2815" width="9.4140625" style="15"/>
    <col min="2816" max="2816" width="6.25" style="15" customWidth="1"/>
    <col min="2817" max="2817" width="4.75" style="15" customWidth="1"/>
    <col min="2818" max="2818" width="55.83203125" style="15" customWidth="1"/>
    <col min="2819" max="2819" width="2.75" style="15" customWidth="1"/>
    <col min="2820" max="2820" width="14.75" style="15" customWidth="1"/>
    <col min="2821" max="2821" width="3.25" style="15" customWidth="1"/>
    <col min="2822" max="2822" width="8.1640625" style="15" customWidth="1"/>
    <col min="2823" max="2823" width="4.1640625" style="15" customWidth="1"/>
    <col min="2824" max="3071" width="9.4140625" style="15"/>
    <col min="3072" max="3072" width="6.25" style="15" customWidth="1"/>
    <col min="3073" max="3073" width="4.75" style="15" customWidth="1"/>
    <col min="3074" max="3074" width="55.83203125" style="15" customWidth="1"/>
    <col min="3075" max="3075" width="2.75" style="15" customWidth="1"/>
    <col min="3076" max="3076" width="14.75" style="15" customWidth="1"/>
    <col min="3077" max="3077" width="3.25" style="15" customWidth="1"/>
    <col min="3078" max="3078" width="8.1640625" style="15" customWidth="1"/>
    <col min="3079" max="3079" width="4.1640625" style="15" customWidth="1"/>
    <col min="3080" max="3327" width="9.4140625" style="15"/>
    <col min="3328" max="3328" width="6.25" style="15" customWidth="1"/>
    <col min="3329" max="3329" width="4.75" style="15" customWidth="1"/>
    <col min="3330" max="3330" width="55.83203125" style="15" customWidth="1"/>
    <col min="3331" max="3331" width="2.75" style="15" customWidth="1"/>
    <col min="3332" max="3332" width="14.75" style="15" customWidth="1"/>
    <col min="3333" max="3333" width="3.25" style="15" customWidth="1"/>
    <col min="3334" max="3334" width="8.1640625" style="15" customWidth="1"/>
    <col min="3335" max="3335" width="4.1640625" style="15" customWidth="1"/>
    <col min="3336" max="3583" width="9.4140625" style="15"/>
    <col min="3584" max="3584" width="6.25" style="15" customWidth="1"/>
    <col min="3585" max="3585" width="4.75" style="15" customWidth="1"/>
    <col min="3586" max="3586" width="55.83203125" style="15" customWidth="1"/>
    <col min="3587" max="3587" width="2.75" style="15" customWidth="1"/>
    <col min="3588" max="3588" width="14.75" style="15" customWidth="1"/>
    <col min="3589" max="3589" width="3.25" style="15" customWidth="1"/>
    <col min="3590" max="3590" width="8.1640625" style="15" customWidth="1"/>
    <col min="3591" max="3591" width="4.1640625" style="15" customWidth="1"/>
    <col min="3592" max="3839" width="9.4140625" style="15"/>
    <col min="3840" max="3840" width="6.25" style="15" customWidth="1"/>
    <col min="3841" max="3841" width="4.75" style="15" customWidth="1"/>
    <col min="3842" max="3842" width="55.83203125" style="15" customWidth="1"/>
    <col min="3843" max="3843" width="2.75" style="15" customWidth="1"/>
    <col min="3844" max="3844" width="14.75" style="15" customWidth="1"/>
    <col min="3845" max="3845" width="3.25" style="15" customWidth="1"/>
    <col min="3846" max="3846" width="8.1640625" style="15" customWidth="1"/>
    <col min="3847" max="3847" width="4.1640625" style="15" customWidth="1"/>
    <col min="3848" max="4095" width="9.4140625" style="15"/>
    <col min="4096" max="4096" width="6.25" style="15" customWidth="1"/>
    <col min="4097" max="4097" width="4.75" style="15" customWidth="1"/>
    <col min="4098" max="4098" width="55.83203125" style="15" customWidth="1"/>
    <col min="4099" max="4099" width="2.75" style="15" customWidth="1"/>
    <col min="4100" max="4100" width="14.75" style="15" customWidth="1"/>
    <col min="4101" max="4101" width="3.25" style="15" customWidth="1"/>
    <col min="4102" max="4102" width="8.1640625" style="15" customWidth="1"/>
    <col min="4103" max="4103" width="4.1640625" style="15" customWidth="1"/>
    <col min="4104" max="4351" width="9.4140625" style="15"/>
    <col min="4352" max="4352" width="6.25" style="15" customWidth="1"/>
    <col min="4353" max="4353" width="4.75" style="15" customWidth="1"/>
    <col min="4354" max="4354" width="55.83203125" style="15" customWidth="1"/>
    <col min="4355" max="4355" width="2.75" style="15" customWidth="1"/>
    <col min="4356" max="4356" width="14.75" style="15" customWidth="1"/>
    <col min="4357" max="4357" width="3.25" style="15" customWidth="1"/>
    <col min="4358" max="4358" width="8.1640625" style="15" customWidth="1"/>
    <col min="4359" max="4359" width="4.1640625" style="15" customWidth="1"/>
    <col min="4360" max="4607" width="9.4140625" style="15"/>
    <col min="4608" max="4608" width="6.25" style="15" customWidth="1"/>
    <col min="4609" max="4609" width="4.75" style="15" customWidth="1"/>
    <col min="4610" max="4610" width="55.83203125" style="15" customWidth="1"/>
    <col min="4611" max="4611" width="2.75" style="15" customWidth="1"/>
    <col min="4612" max="4612" width="14.75" style="15" customWidth="1"/>
    <col min="4613" max="4613" width="3.25" style="15" customWidth="1"/>
    <col min="4614" max="4614" width="8.1640625" style="15" customWidth="1"/>
    <col min="4615" max="4615" width="4.1640625" style="15" customWidth="1"/>
    <col min="4616" max="4863" width="9.4140625" style="15"/>
    <col min="4864" max="4864" width="6.25" style="15" customWidth="1"/>
    <col min="4865" max="4865" width="4.75" style="15" customWidth="1"/>
    <col min="4866" max="4866" width="55.83203125" style="15" customWidth="1"/>
    <col min="4867" max="4867" width="2.75" style="15" customWidth="1"/>
    <col min="4868" max="4868" width="14.75" style="15" customWidth="1"/>
    <col min="4869" max="4869" width="3.25" style="15" customWidth="1"/>
    <col min="4870" max="4870" width="8.1640625" style="15" customWidth="1"/>
    <col min="4871" max="4871" width="4.1640625" style="15" customWidth="1"/>
    <col min="4872" max="5119" width="9.4140625" style="15"/>
    <col min="5120" max="5120" width="6.25" style="15" customWidth="1"/>
    <col min="5121" max="5121" width="4.75" style="15" customWidth="1"/>
    <col min="5122" max="5122" width="55.83203125" style="15" customWidth="1"/>
    <col min="5123" max="5123" width="2.75" style="15" customWidth="1"/>
    <col min="5124" max="5124" width="14.75" style="15" customWidth="1"/>
    <col min="5125" max="5125" width="3.25" style="15" customWidth="1"/>
    <col min="5126" max="5126" width="8.1640625" style="15" customWidth="1"/>
    <col min="5127" max="5127" width="4.1640625" style="15" customWidth="1"/>
    <col min="5128" max="5375" width="9.4140625" style="15"/>
    <col min="5376" max="5376" width="6.25" style="15" customWidth="1"/>
    <col min="5377" max="5377" width="4.75" style="15" customWidth="1"/>
    <col min="5378" max="5378" width="55.83203125" style="15" customWidth="1"/>
    <col min="5379" max="5379" width="2.75" style="15" customWidth="1"/>
    <col min="5380" max="5380" width="14.75" style="15" customWidth="1"/>
    <col min="5381" max="5381" width="3.25" style="15" customWidth="1"/>
    <col min="5382" max="5382" width="8.1640625" style="15" customWidth="1"/>
    <col min="5383" max="5383" width="4.1640625" style="15" customWidth="1"/>
    <col min="5384" max="5631" width="9.4140625" style="15"/>
    <col min="5632" max="5632" width="6.25" style="15" customWidth="1"/>
    <col min="5633" max="5633" width="4.75" style="15" customWidth="1"/>
    <col min="5634" max="5634" width="55.83203125" style="15" customWidth="1"/>
    <col min="5635" max="5635" width="2.75" style="15" customWidth="1"/>
    <col min="5636" max="5636" width="14.75" style="15" customWidth="1"/>
    <col min="5637" max="5637" width="3.25" style="15" customWidth="1"/>
    <col min="5638" max="5638" width="8.1640625" style="15" customWidth="1"/>
    <col min="5639" max="5639" width="4.1640625" style="15" customWidth="1"/>
    <col min="5640" max="5887" width="9.4140625" style="15"/>
    <col min="5888" max="5888" width="6.25" style="15" customWidth="1"/>
    <col min="5889" max="5889" width="4.75" style="15" customWidth="1"/>
    <col min="5890" max="5890" width="55.83203125" style="15" customWidth="1"/>
    <col min="5891" max="5891" width="2.75" style="15" customWidth="1"/>
    <col min="5892" max="5892" width="14.75" style="15" customWidth="1"/>
    <col min="5893" max="5893" width="3.25" style="15" customWidth="1"/>
    <col min="5894" max="5894" width="8.1640625" style="15" customWidth="1"/>
    <col min="5895" max="5895" width="4.1640625" style="15" customWidth="1"/>
    <col min="5896" max="6143" width="9.4140625" style="15"/>
    <col min="6144" max="6144" width="6.25" style="15" customWidth="1"/>
    <col min="6145" max="6145" width="4.75" style="15" customWidth="1"/>
    <col min="6146" max="6146" width="55.83203125" style="15" customWidth="1"/>
    <col min="6147" max="6147" width="2.75" style="15" customWidth="1"/>
    <col min="6148" max="6148" width="14.75" style="15" customWidth="1"/>
    <col min="6149" max="6149" width="3.25" style="15" customWidth="1"/>
    <col min="6150" max="6150" width="8.1640625" style="15" customWidth="1"/>
    <col min="6151" max="6151" width="4.1640625" style="15" customWidth="1"/>
    <col min="6152" max="6399" width="9.4140625" style="15"/>
    <col min="6400" max="6400" width="6.25" style="15" customWidth="1"/>
    <col min="6401" max="6401" width="4.75" style="15" customWidth="1"/>
    <col min="6402" max="6402" width="55.83203125" style="15" customWidth="1"/>
    <col min="6403" max="6403" width="2.75" style="15" customWidth="1"/>
    <col min="6404" max="6404" width="14.75" style="15" customWidth="1"/>
    <col min="6405" max="6405" width="3.25" style="15" customWidth="1"/>
    <col min="6406" max="6406" width="8.1640625" style="15" customWidth="1"/>
    <col min="6407" max="6407" width="4.1640625" style="15" customWidth="1"/>
    <col min="6408" max="6655" width="9.4140625" style="15"/>
    <col min="6656" max="6656" width="6.25" style="15" customWidth="1"/>
    <col min="6657" max="6657" width="4.75" style="15" customWidth="1"/>
    <col min="6658" max="6658" width="55.83203125" style="15" customWidth="1"/>
    <col min="6659" max="6659" width="2.75" style="15" customWidth="1"/>
    <col min="6660" max="6660" width="14.75" style="15" customWidth="1"/>
    <col min="6661" max="6661" width="3.25" style="15" customWidth="1"/>
    <col min="6662" max="6662" width="8.1640625" style="15" customWidth="1"/>
    <col min="6663" max="6663" width="4.1640625" style="15" customWidth="1"/>
    <col min="6664" max="6911" width="9.4140625" style="15"/>
    <col min="6912" max="6912" width="6.25" style="15" customWidth="1"/>
    <col min="6913" max="6913" width="4.75" style="15" customWidth="1"/>
    <col min="6914" max="6914" width="55.83203125" style="15" customWidth="1"/>
    <col min="6915" max="6915" width="2.75" style="15" customWidth="1"/>
    <col min="6916" max="6916" width="14.75" style="15" customWidth="1"/>
    <col min="6917" max="6917" width="3.25" style="15" customWidth="1"/>
    <col min="6918" max="6918" width="8.1640625" style="15" customWidth="1"/>
    <col min="6919" max="6919" width="4.1640625" style="15" customWidth="1"/>
    <col min="6920" max="7167" width="9.4140625" style="15"/>
    <col min="7168" max="7168" width="6.25" style="15" customWidth="1"/>
    <col min="7169" max="7169" width="4.75" style="15" customWidth="1"/>
    <col min="7170" max="7170" width="55.83203125" style="15" customWidth="1"/>
    <col min="7171" max="7171" width="2.75" style="15" customWidth="1"/>
    <col min="7172" max="7172" width="14.75" style="15" customWidth="1"/>
    <col min="7173" max="7173" width="3.25" style="15" customWidth="1"/>
    <col min="7174" max="7174" width="8.1640625" style="15" customWidth="1"/>
    <col min="7175" max="7175" width="4.1640625" style="15" customWidth="1"/>
    <col min="7176" max="7423" width="9.4140625" style="15"/>
    <col min="7424" max="7424" width="6.25" style="15" customWidth="1"/>
    <col min="7425" max="7425" width="4.75" style="15" customWidth="1"/>
    <col min="7426" max="7426" width="55.83203125" style="15" customWidth="1"/>
    <col min="7427" max="7427" width="2.75" style="15" customWidth="1"/>
    <col min="7428" max="7428" width="14.75" style="15" customWidth="1"/>
    <col min="7429" max="7429" width="3.25" style="15" customWidth="1"/>
    <col min="7430" max="7430" width="8.1640625" style="15" customWidth="1"/>
    <col min="7431" max="7431" width="4.1640625" style="15" customWidth="1"/>
    <col min="7432" max="7679" width="9.4140625" style="15"/>
    <col min="7680" max="7680" width="6.25" style="15" customWidth="1"/>
    <col min="7681" max="7681" width="4.75" style="15" customWidth="1"/>
    <col min="7682" max="7682" width="55.83203125" style="15" customWidth="1"/>
    <col min="7683" max="7683" width="2.75" style="15" customWidth="1"/>
    <col min="7684" max="7684" width="14.75" style="15" customWidth="1"/>
    <col min="7685" max="7685" width="3.25" style="15" customWidth="1"/>
    <col min="7686" max="7686" width="8.1640625" style="15" customWidth="1"/>
    <col min="7687" max="7687" width="4.1640625" style="15" customWidth="1"/>
    <col min="7688" max="7935" width="9.4140625" style="15"/>
    <col min="7936" max="7936" width="6.25" style="15" customWidth="1"/>
    <col min="7937" max="7937" width="4.75" style="15" customWidth="1"/>
    <col min="7938" max="7938" width="55.83203125" style="15" customWidth="1"/>
    <col min="7939" max="7939" width="2.75" style="15" customWidth="1"/>
    <col min="7940" max="7940" width="14.75" style="15" customWidth="1"/>
    <col min="7941" max="7941" width="3.25" style="15" customWidth="1"/>
    <col min="7942" max="7942" width="8.1640625" style="15" customWidth="1"/>
    <col min="7943" max="7943" width="4.1640625" style="15" customWidth="1"/>
    <col min="7944" max="8191" width="9.4140625" style="15"/>
    <col min="8192" max="8192" width="6.25" style="15" customWidth="1"/>
    <col min="8193" max="8193" width="4.75" style="15" customWidth="1"/>
    <col min="8194" max="8194" width="55.83203125" style="15" customWidth="1"/>
    <col min="8195" max="8195" width="2.75" style="15" customWidth="1"/>
    <col min="8196" max="8196" width="14.75" style="15" customWidth="1"/>
    <col min="8197" max="8197" width="3.25" style="15" customWidth="1"/>
    <col min="8198" max="8198" width="8.1640625" style="15" customWidth="1"/>
    <col min="8199" max="8199" width="4.1640625" style="15" customWidth="1"/>
    <col min="8200" max="8447" width="9.4140625" style="15"/>
    <col min="8448" max="8448" width="6.25" style="15" customWidth="1"/>
    <col min="8449" max="8449" width="4.75" style="15" customWidth="1"/>
    <col min="8450" max="8450" width="55.83203125" style="15" customWidth="1"/>
    <col min="8451" max="8451" width="2.75" style="15" customWidth="1"/>
    <col min="8452" max="8452" width="14.75" style="15" customWidth="1"/>
    <col min="8453" max="8453" width="3.25" style="15" customWidth="1"/>
    <col min="8454" max="8454" width="8.1640625" style="15" customWidth="1"/>
    <col min="8455" max="8455" width="4.1640625" style="15" customWidth="1"/>
    <col min="8456" max="8703" width="9.4140625" style="15"/>
    <col min="8704" max="8704" width="6.25" style="15" customWidth="1"/>
    <col min="8705" max="8705" width="4.75" style="15" customWidth="1"/>
    <col min="8706" max="8706" width="55.83203125" style="15" customWidth="1"/>
    <col min="8707" max="8707" width="2.75" style="15" customWidth="1"/>
    <col min="8708" max="8708" width="14.75" style="15" customWidth="1"/>
    <col min="8709" max="8709" width="3.25" style="15" customWidth="1"/>
    <col min="8710" max="8710" width="8.1640625" style="15" customWidth="1"/>
    <col min="8711" max="8711" width="4.1640625" style="15" customWidth="1"/>
    <col min="8712" max="8959" width="9.4140625" style="15"/>
    <col min="8960" max="8960" width="6.25" style="15" customWidth="1"/>
    <col min="8961" max="8961" width="4.75" style="15" customWidth="1"/>
    <col min="8962" max="8962" width="55.83203125" style="15" customWidth="1"/>
    <col min="8963" max="8963" width="2.75" style="15" customWidth="1"/>
    <col min="8964" max="8964" width="14.75" style="15" customWidth="1"/>
    <col min="8965" max="8965" width="3.25" style="15" customWidth="1"/>
    <col min="8966" max="8966" width="8.1640625" style="15" customWidth="1"/>
    <col min="8967" max="8967" width="4.1640625" style="15" customWidth="1"/>
    <col min="8968" max="9215" width="9.4140625" style="15"/>
    <col min="9216" max="9216" width="6.25" style="15" customWidth="1"/>
    <col min="9217" max="9217" width="4.75" style="15" customWidth="1"/>
    <col min="9218" max="9218" width="55.83203125" style="15" customWidth="1"/>
    <col min="9219" max="9219" width="2.75" style="15" customWidth="1"/>
    <col min="9220" max="9220" width="14.75" style="15" customWidth="1"/>
    <col min="9221" max="9221" width="3.25" style="15" customWidth="1"/>
    <col min="9222" max="9222" width="8.1640625" style="15" customWidth="1"/>
    <col min="9223" max="9223" width="4.1640625" style="15" customWidth="1"/>
    <col min="9224" max="9471" width="9.4140625" style="15"/>
    <col min="9472" max="9472" width="6.25" style="15" customWidth="1"/>
    <col min="9473" max="9473" width="4.75" style="15" customWidth="1"/>
    <col min="9474" max="9474" width="55.83203125" style="15" customWidth="1"/>
    <col min="9475" max="9475" width="2.75" style="15" customWidth="1"/>
    <col min="9476" max="9476" width="14.75" style="15" customWidth="1"/>
    <col min="9477" max="9477" width="3.25" style="15" customWidth="1"/>
    <col min="9478" max="9478" width="8.1640625" style="15" customWidth="1"/>
    <col min="9479" max="9479" width="4.1640625" style="15" customWidth="1"/>
    <col min="9480" max="9727" width="9.4140625" style="15"/>
    <col min="9728" max="9728" width="6.25" style="15" customWidth="1"/>
    <col min="9729" max="9729" width="4.75" style="15" customWidth="1"/>
    <col min="9730" max="9730" width="55.83203125" style="15" customWidth="1"/>
    <col min="9731" max="9731" width="2.75" style="15" customWidth="1"/>
    <col min="9732" max="9732" width="14.75" style="15" customWidth="1"/>
    <col min="9733" max="9733" width="3.25" style="15" customWidth="1"/>
    <col min="9734" max="9734" width="8.1640625" style="15" customWidth="1"/>
    <col min="9735" max="9735" width="4.1640625" style="15" customWidth="1"/>
    <col min="9736" max="9983" width="9.4140625" style="15"/>
    <col min="9984" max="9984" width="6.25" style="15" customWidth="1"/>
    <col min="9985" max="9985" width="4.75" style="15" customWidth="1"/>
    <col min="9986" max="9986" width="55.83203125" style="15" customWidth="1"/>
    <col min="9987" max="9987" width="2.75" style="15" customWidth="1"/>
    <col min="9988" max="9988" width="14.75" style="15" customWidth="1"/>
    <col min="9989" max="9989" width="3.25" style="15" customWidth="1"/>
    <col min="9990" max="9990" width="8.1640625" style="15" customWidth="1"/>
    <col min="9991" max="9991" width="4.1640625" style="15" customWidth="1"/>
    <col min="9992" max="10239" width="9.4140625" style="15"/>
    <col min="10240" max="10240" width="6.25" style="15" customWidth="1"/>
    <col min="10241" max="10241" width="4.75" style="15" customWidth="1"/>
    <col min="10242" max="10242" width="55.83203125" style="15" customWidth="1"/>
    <col min="10243" max="10243" width="2.75" style="15" customWidth="1"/>
    <col min="10244" max="10244" width="14.75" style="15" customWidth="1"/>
    <col min="10245" max="10245" width="3.25" style="15" customWidth="1"/>
    <col min="10246" max="10246" width="8.1640625" style="15" customWidth="1"/>
    <col min="10247" max="10247" width="4.1640625" style="15" customWidth="1"/>
    <col min="10248" max="10495" width="9.4140625" style="15"/>
    <col min="10496" max="10496" width="6.25" style="15" customWidth="1"/>
    <col min="10497" max="10497" width="4.75" style="15" customWidth="1"/>
    <col min="10498" max="10498" width="55.83203125" style="15" customWidth="1"/>
    <col min="10499" max="10499" width="2.75" style="15" customWidth="1"/>
    <col min="10500" max="10500" width="14.75" style="15" customWidth="1"/>
    <col min="10501" max="10501" width="3.25" style="15" customWidth="1"/>
    <col min="10502" max="10502" width="8.1640625" style="15" customWidth="1"/>
    <col min="10503" max="10503" width="4.1640625" style="15" customWidth="1"/>
    <col min="10504" max="10751" width="9.4140625" style="15"/>
    <col min="10752" max="10752" width="6.25" style="15" customWidth="1"/>
    <col min="10753" max="10753" width="4.75" style="15" customWidth="1"/>
    <col min="10754" max="10754" width="55.83203125" style="15" customWidth="1"/>
    <col min="10755" max="10755" width="2.75" style="15" customWidth="1"/>
    <col min="10756" max="10756" width="14.75" style="15" customWidth="1"/>
    <col min="10757" max="10757" width="3.25" style="15" customWidth="1"/>
    <col min="10758" max="10758" width="8.1640625" style="15" customWidth="1"/>
    <col min="10759" max="10759" width="4.1640625" style="15" customWidth="1"/>
    <col min="10760" max="11007" width="9.4140625" style="15"/>
    <col min="11008" max="11008" width="6.25" style="15" customWidth="1"/>
    <col min="11009" max="11009" width="4.75" style="15" customWidth="1"/>
    <col min="11010" max="11010" width="55.83203125" style="15" customWidth="1"/>
    <col min="11011" max="11011" width="2.75" style="15" customWidth="1"/>
    <col min="11012" max="11012" width="14.75" style="15" customWidth="1"/>
    <col min="11013" max="11013" width="3.25" style="15" customWidth="1"/>
    <col min="11014" max="11014" width="8.1640625" style="15" customWidth="1"/>
    <col min="11015" max="11015" width="4.1640625" style="15" customWidth="1"/>
    <col min="11016" max="11263" width="9.4140625" style="15"/>
    <col min="11264" max="11264" width="6.25" style="15" customWidth="1"/>
    <col min="11265" max="11265" width="4.75" style="15" customWidth="1"/>
    <col min="11266" max="11266" width="55.83203125" style="15" customWidth="1"/>
    <col min="11267" max="11267" width="2.75" style="15" customWidth="1"/>
    <col min="11268" max="11268" width="14.75" style="15" customWidth="1"/>
    <col min="11269" max="11269" width="3.25" style="15" customWidth="1"/>
    <col min="11270" max="11270" width="8.1640625" style="15" customWidth="1"/>
    <col min="11271" max="11271" width="4.1640625" style="15" customWidth="1"/>
    <col min="11272" max="11519" width="9.4140625" style="15"/>
    <col min="11520" max="11520" width="6.25" style="15" customWidth="1"/>
    <col min="11521" max="11521" width="4.75" style="15" customWidth="1"/>
    <col min="11522" max="11522" width="55.83203125" style="15" customWidth="1"/>
    <col min="11523" max="11523" width="2.75" style="15" customWidth="1"/>
    <col min="11524" max="11524" width="14.75" style="15" customWidth="1"/>
    <col min="11525" max="11525" width="3.25" style="15" customWidth="1"/>
    <col min="11526" max="11526" width="8.1640625" style="15" customWidth="1"/>
    <col min="11527" max="11527" width="4.1640625" style="15" customWidth="1"/>
    <col min="11528" max="11775" width="9.4140625" style="15"/>
    <col min="11776" max="11776" width="6.25" style="15" customWidth="1"/>
    <col min="11777" max="11777" width="4.75" style="15" customWidth="1"/>
    <col min="11778" max="11778" width="55.83203125" style="15" customWidth="1"/>
    <col min="11779" max="11779" width="2.75" style="15" customWidth="1"/>
    <col min="11780" max="11780" width="14.75" style="15" customWidth="1"/>
    <col min="11781" max="11781" width="3.25" style="15" customWidth="1"/>
    <col min="11782" max="11782" width="8.1640625" style="15" customWidth="1"/>
    <col min="11783" max="11783" width="4.1640625" style="15" customWidth="1"/>
    <col min="11784" max="12031" width="9.4140625" style="15"/>
    <col min="12032" max="12032" width="6.25" style="15" customWidth="1"/>
    <col min="12033" max="12033" width="4.75" style="15" customWidth="1"/>
    <col min="12034" max="12034" width="55.83203125" style="15" customWidth="1"/>
    <col min="12035" max="12035" width="2.75" style="15" customWidth="1"/>
    <col min="12036" max="12036" width="14.75" style="15" customWidth="1"/>
    <col min="12037" max="12037" width="3.25" style="15" customWidth="1"/>
    <col min="12038" max="12038" width="8.1640625" style="15" customWidth="1"/>
    <col min="12039" max="12039" width="4.1640625" style="15" customWidth="1"/>
    <col min="12040" max="12287" width="9.4140625" style="15"/>
    <col min="12288" max="12288" width="6.25" style="15" customWidth="1"/>
    <col min="12289" max="12289" width="4.75" style="15" customWidth="1"/>
    <col min="12290" max="12290" width="55.83203125" style="15" customWidth="1"/>
    <col min="12291" max="12291" width="2.75" style="15" customWidth="1"/>
    <col min="12292" max="12292" width="14.75" style="15" customWidth="1"/>
    <col min="12293" max="12293" width="3.25" style="15" customWidth="1"/>
    <col min="12294" max="12294" width="8.1640625" style="15" customWidth="1"/>
    <col min="12295" max="12295" width="4.1640625" style="15" customWidth="1"/>
    <col min="12296" max="12543" width="9.4140625" style="15"/>
    <col min="12544" max="12544" width="6.25" style="15" customWidth="1"/>
    <col min="12545" max="12545" width="4.75" style="15" customWidth="1"/>
    <col min="12546" max="12546" width="55.83203125" style="15" customWidth="1"/>
    <col min="12547" max="12547" width="2.75" style="15" customWidth="1"/>
    <col min="12548" max="12548" width="14.75" style="15" customWidth="1"/>
    <col min="12549" max="12549" width="3.25" style="15" customWidth="1"/>
    <col min="12550" max="12550" width="8.1640625" style="15" customWidth="1"/>
    <col min="12551" max="12551" width="4.1640625" style="15" customWidth="1"/>
    <col min="12552" max="12799" width="9.4140625" style="15"/>
    <col min="12800" max="12800" width="6.25" style="15" customWidth="1"/>
    <col min="12801" max="12801" width="4.75" style="15" customWidth="1"/>
    <col min="12802" max="12802" width="55.83203125" style="15" customWidth="1"/>
    <col min="12803" max="12803" width="2.75" style="15" customWidth="1"/>
    <col min="12804" max="12804" width="14.75" style="15" customWidth="1"/>
    <col min="12805" max="12805" width="3.25" style="15" customWidth="1"/>
    <col min="12806" max="12806" width="8.1640625" style="15" customWidth="1"/>
    <col min="12807" max="12807" width="4.1640625" style="15" customWidth="1"/>
    <col min="12808" max="13055" width="9.4140625" style="15"/>
    <col min="13056" max="13056" width="6.25" style="15" customWidth="1"/>
    <col min="13057" max="13057" width="4.75" style="15" customWidth="1"/>
    <col min="13058" max="13058" width="55.83203125" style="15" customWidth="1"/>
    <col min="13059" max="13059" width="2.75" style="15" customWidth="1"/>
    <col min="13060" max="13060" width="14.75" style="15" customWidth="1"/>
    <col min="13061" max="13061" width="3.25" style="15" customWidth="1"/>
    <col min="13062" max="13062" width="8.1640625" style="15" customWidth="1"/>
    <col min="13063" max="13063" width="4.1640625" style="15" customWidth="1"/>
    <col min="13064" max="13311" width="9.4140625" style="15"/>
    <col min="13312" max="13312" width="6.25" style="15" customWidth="1"/>
    <col min="13313" max="13313" width="4.75" style="15" customWidth="1"/>
    <col min="13314" max="13314" width="55.83203125" style="15" customWidth="1"/>
    <col min="13315" max="13315" width="2.75" style="15" customWidth="1"/>
    <col min="13316" max="13316" width="14.75" style="15" customWidth="1"/>
    <col min="13317" max="13317" width="3.25" style="15" customWidth="1"/>
    <col min="13318" max="13318" width="8.1640625" style="15" customWidth="1"/>
    <col min="13319" max="13319" width="4.1640625" style="15" customWidth="1"/>
    <col min="13320" max="13567" width="9.4140625" style="15"/>
    <col min="13568" max="13568" width="6.25" style="15" customWidth="1"/>
    <col min="13569" max="13569" width="4.75" style="15" customWidth="1"/>
    <col min="13570" max="13570" width="55.83203125" style="15" customWidth="1"/>
    <col min="13571" max="13571" width="2.75" style="15" customWidth="1"/>
    <col min="13572" max="13572" width="14.75" style="15" customWidth="1"/>
    <col min="13573" max="13573" width="3.25" style="15" customWidth="1"/>
    <col min="13574" max="13574" width="8.1640625" style="15" customWidth="1"/>
    <col min="13575" max="13575" width="4.1640625" style="15" customWidth="1"/>
    <col min="13576" max="13823" width="9.4140625" style="15"/>
    <col min="13824" max="13824" width="6.25" style="15" customWidth="1"/>
    <col min="13825" max="13825" width="4.75" style="15" customWidth="1"/>
    <col min="13826" max="13826" width="55.83203125" style="15" customWidth="1"/>
    <col min="13827" max="13827" width="2.75" style="15" customWidth="1"/>
    <col min="13828" max="13828" width="14.75" style="15" customWidth="1"/>
    <col min="13829" max="13829" width="3.25" style="15" customWidth="1"/>
    <col min="13830" max="13830" width="8.1640625" style="15" customWidth="1"/>
    <col min="13831" max="13831" width="4.1640625" style="15" customWidth="1"/>
    <col min="13832" max="14079" width="9.4140625" style="15"/>
    <col min="14080" max="14080" width="6.25" style="15" customWidth="1"/>
    <col min="14081" max="14081" width="4.75" style="15" customWidth="1"/>
    <col min="14082" max="14082" width="55.83203125" style="15" customWidth="1"/>
    <col min="14083" max="14083" width="2.75" style="15" customWidth="1"/>
    <col min="14084" max="14084" width="14.75" style="15" customWidth="1"/>
    <col min="14085" max="14085" width="3.25" style="15" customWidth="1"/>
    <col min="14086" max="14086" width="8.1640625" style="15" customWidth="1"/>
    <col min="14087" max="14087" width="4.1640625" style="15" customWidth="1"/>
    <col min="14088" max="14335" width="9.4140625" style="15"/>
    <col min="14336" max="14336" width="6.25" style="15" customWidth="1"/>
    <col min="14337" max="14337" width="4.75" style="15" customWidth="1"/>
    <col min="14338" max="14338" width="55.83203125" style="15" customWidth="1"/>
    <col min="14339" max="14339" width="2.75" style="15" customWidth="1"/>
    <col min="14340" max="14340" width="14.75" style="15" customWidth="1"/>
    <col min="14341" max="14341" width="3.25" style="15" customWidth="1"/>
    <col min="14342" max="14342" width="8.1640625" style="15" customWidth="1"/>
    <col min="14343" max="14343" width="4.1640625" style="15" customWidth="1"/>
    <col min="14344" max="14591" width="9.4140625" style="15"/>
    <col min="14592" max="14592" width="6.25" style="15" customWidth="1"/>
    <col min="14593" max="14593" width="4.75" style="15" customWidth="1"/>
    <col min="14594" max="14594" width="55.83203125" style="15" customWidth="1"/>
    <col min="14595" max="14595" width="2.75" style="15" customWidth="1"/>
    <col min="14596" max="14596" width="14.75" style="15" customWidth="1"/>
    <col min="14597" max="14597" width="3.25" style="15" customWidth="1"/>
    <col min="14598" max="14598" width="8.1640625" style="15" customWidth="1"/>
    <col min="14599" max="14599" width="4.1640625" style="15" customWidth="1"/>
    <col min="14600" max="14847" width="9.4140625" style="15"/>
    <col min="14848" max="14848" width="6.25" style="15" customWidth="1"/>
    <col min="14849" max="14849" width="4.75" style="15" customWidth="1"/>
    <col min="14850" max="14850" width="55.83203125" style="15" customWidth="1"/>
    <col min="14851" max="14851" width="2.75" style="15" customWidth="1"/>
    <col min="14852" max="14852" width="14.75" style="15" customWidth="1"/>
    <col min="14853" max="14853" width="3.25" style="15" customWidth="1"/>
    <col min="14854" max="14854" width="8.1640625" style="15" customWidth="1"/>
    <col min="14855" max="14855" width="4.1640625" style="15" customWidth="1"/>
    <col min="14856" max="15103" width="9.4140625" style="15"/>
    <col min="15104" max="15104" width="6.25" style="15" customWidth="1"/>
    <col min="15105" max="15105" width="4.75" style="15" customWidth="1"/>
    <col min="15106" max="15106" width="55.83203125" style="15" customWidth="1"/>
    <col min="15107" max="15107" width="2.75" style="15" customWidth="1"/>
    <col min="15108" max="15108" width="14.75" style="15" customWidth="1"/>
    <col min="15109" max="15109" width="3.25" style="15" customWidth="1"/>
    <col min="15110" max="15110" width="8.1640625" style="15" customWidth="1"/>
    <col min="15111" max="15111" width="4.1640625" style="15" customWidth="1"/>
    <col min="15112" max="15359" width="9.4140625" style="15"/>
    <col min="15360" max="15360" width="6.25" style="15" customWidth="1"/>
    <col min="15361" max="15361" width="4.75" style="15" customWidth="1"/>
    <col min="15362" max="15362" width="55.83203125" style="15" customWidth="1"/>
    <col min="15363" max="15363" width="2.75" style="15" customWidth="1"/>
    <col min="15364" max="15364" width="14.75" style="15" customWidth="1"/>
    <col min="15365" max="15365" width="3.25" style="15" customWidth="1"/>
    <col min="15366" max="15366" width="8.1640625" style="15" customWidth="1"/>
    <col min="15367" max="15367" width="4.1640625" style="15" customWidth="1"/>
    <col min="15368" max="15615" width="9.4140625" style="15"/>
    <col min="15616" max="15616" width="6.25" style="15" customWidth="1"/>
    <col min="15617" max="15617" width="4.75" style="15" customWidth="1"/>
    <col min="15618" max="15618" width="55.83203125" style="15" customWidth="1"/>
    <col min="15619" max="15619" width="2.75" style="15" customWidth="1"/>
    <col min="15620" max="15620" width="14.75" style="15" customWidth="1"/>
    <col min="15621" max="15621" width="3.25" style="15" customWidth="1"/>
    <col min="15622" max="15622" width="8.1640625" style="15" customWidth="1"/>
    <col min="15623" max="15623" width="4.1640625" style="15" customWidth="1"/>
    <col min="15624" max="15871" width="9.4140625" style="15"/>
    <col min="15872" max="15872" width="6.25" style="15" customWidth="1"/>
    <col min="15873" max="15873" width="4.75" style="15" customWidth="1"/>
    <col min="15874" max="15874" width="55.83203125" style="15" customWidth="1"/>
    <col min="15875" max="15875" width="2.75" style="15" customWidth="1"/>
    <col min="15876" max="15876" width="14.75" style="15" customWidth="1"/>
    <col min="15877" max="15877" width="3.25" style="15" customWidth="1"/>
    <col min="15878" max="15878" width="8.1640625" style="15" customWidth="1"/>
    <col min="15879" max="15879" width="4.1640625" style="15" customWidth="1"/>
    <col min="15880" max="16127" width="9.4140625" style="15"/>
    <col min="16128" max="16128" width="6.25" style="15" customWidth="1"/>
    <col min="16129" max="16129" width="4.75" style="15" customWidth="1"/>
    <col min="16130" max="16130" width="55.83203125" style="15" customWidth="1"/>
    <col min="16131" max="16131" width="2.75" style="15" customWidth="1"/>
    <col min="16132" max="16132" width="14.75" style="15" customWidth="1"/>
    <col min="16133" max="16133" width="3.25" style="15" customWidth="1"/>
    <col min="16134" max="16134" width="8.1640625" style="15" customWidth="1"/>
    <col min="16135" max="16135" width="4.1640625" style="15" customWidth="1"/>
    <col min="16136" max="16384" width="9.4140625" style="15"/>
  </cols>
  <sheetData>
    <row r="1" spans="1:255" s="7" customFormat="1" ht="15" customHeight="1" x14ac:dyDescent="0.3">
      <c r="A1" s="236" t="str">
        <f>Registration!A1</f>
        <v>142nd IEEE 802.15 WSN Session</v>
      </c>
      <c r="B1" s="237"/>
      <c r="C1" s="237"/>
      <c r="D1" s="237"/>
      <c r="E1" s="237"/>
      <c r="F1" s="238"/>
      <c r="H1" s="9"/>
    </row>
    <row r="2" spans="1:255" s="7" customFormat="1" ht="15" customHeight="1" thickBot="1" x14ac:dyDescent="0.35">
      <c r="A2" s="260" t="str">
        <f>_xlfn.CONCAT("Agenda for WG15 Closing Plenary - ",TEXT(('CAC Opening'!D2)+4,"DDDD, MMMM DD, YYYY"))</f>
        <v>Agenda for WG15 Closing Plenary - Thursday, March 16, 2023</v>
      </c>
      <c r="B2" s="261"/>
      <c r="C2" s="261"/>
      <c r="D2" s="261"/>
      <c r="E2" s="261"/>
      <c r="F2" s="262"/>
      <c r="H2" s="10"/>
    </row>
    <row r="3" spans="1:255" ht="25.05" customHeight="1" thickBot="1" x14ac:dyDescent="0.3">
      <c r="A3" s="67" t="s">
        <v>68</v>
      </c>
      <c r="B3" s="68" t="s">
        <v>73</v>
      </c>
      <c r="C3" s="69" t="s">
        <v>70</v>
      </c>
      <c r="D3" s="68" t="s">
        <v>74</v>
      </c>
      <c r="E3" s="258" t="s">
        <v>242</v>
      </c>
      <c r="F3" s="259"/>
      <c r="G3" s="66"/>
    </row>
    <row r="4" spans="1:255" customFormat="1" ht="15" customHeight="1" x14ac:dyDescent="0.25">
      <c r="A4" s="4" t="s">
        <v>61</v>
      </c>
      <c r="B4" s="1" t="s">
        <v>18</v>
      </c>
      <c r="C4" s="23" t="str">
        <f>'WG Opening'!C4</f>
        <v>MEETING CALLED TO ORDER</v>
      </c>
      <c r="D4" s="2" t="str">
        <f>'WG Opening'!D4</f>
        <v>Powell</v>
      </c>
      <c r="E4" s="1">
        <v>1</v>
      </c>
      <c r="F4" s="25">
        <f>TIME(16,0,0)</f>
        <v>0.66666666666666663</v>
      </c>
    </row>
    <row r="5" spans="1:255" s="6" customFormat="1" ht="15" customHeight="1" x14ac:dyDescent="0.25">
      <c r="A5" s="4">
        <v>1.1000000000000001</v>
      </c>
      <c r="B5" s="8" t="s">
        <v>15</v>
      </c>
      <c r="C5" s="23" t="str">
        <f>'WG Opening'!C5</f>
        <v>ANNOUNCEMENTS (Don’t forget to announce your name and affiliation before you speak)</v>
      </c>
      <c r="D5" s="2" t="str">
        <f>'WG Opening'!D5</f>
        <v>Beecher</v>
      </c>
      <c r="E5" s="8">
        <v>1</v>
      </c>
      <c r="F5" s="11">
        <f t="shared" ref="F5:F54" si="0">F4+TIME(0,E4,0)</f>
        <v>0.66736111111111107</v>
      </c>
    </row>
    <row r="6" spans="1:255" s="6" customFormat="1" ht="30" customHeight="1" x14ac:dyDescent="0.25">
      <c r="A6" s="4" t="s">
        <v>27</v>
      </c>
      <c r="B6" s="8" t="s">
        <v>15</v>
      </c>
      <c r="C6" s="77" t="str">
        <f>'WG Opening'!C6</f>
        <v>REMOTE INFORMATION FOR THE WEEK
    http://grouper.ieee.org/groups/802/15/calendar.html</v>
      </c>
      <c r="D6" s="2" t="str">
        <f>'WG Opening'!D6</f>
        <v>Beecher</v>
      </c>
      <c r="E6" s="8">
        <v>1</v>
      </c>
      <c r="F6" s="11">
        <f t="shared" si="0"/>
        <v>0.66805555555555551</v>
      </c>
    </row>
    <row r="7" spans="1:255" s="6" customFormat="1" ht="45" customHeight="1" x14ac:dyDescent="0.25">
      <c r="A7" s="4" t="s">
        <v>28</v>
      </c>
      <c r="B7" s="8" t="s">
        <v>15</v>
      </c>
      <c r="C7" s="77" t="str">
        <f>'WG Opening'!C7</f>
        <v>Registration for the this Mtg. is required -
If you have not already done so, you can follow the registration link
    https://grouper.ieee.org/groups/802/15/pub/Meeting_Plan.html</v>
      </c>
      <c r="D7" s="2" t="str">
        <f>'WG Opening'!D7</f>
        <v>Beecher</v>
      </c>
      <c r="E7" s="8">
        <v>1</v>
      </c>
      <c r="F7" s="11">
        <f t="shared" si="0"/>
        <v>0.66874999999999996</v>
      </c>
    </row>
    <row r="8" spans="1:255" s="6" customFormat="1" ht="15" customHeight="1" x14ac:dyDescent="0.25">
      <c r="A8" s="4" t="s">
        <v>29</v>
      </c>
      <c r="B8" s="8" t="s">
        <v>15</v>
      </c>
      <c r="C8" s="77" t="str">
        <f>'WG Opening'!C8</f>
        <v>This Mtg. is being held Mixed-Mode as per the vote in the 802 LMSC</v>
      </c>
      <c r="D8" s="2" t="str">
        <f>'WG Opening'!D8</f>
        <v>Beecher</v>
      </c>
      <c r="E8" s="8">
        <v>1</v>
      </c>
      <c r="F8" s="11">
        <f t="shared" si="0"/>
        <v>0.6694444444444444</v>
      </c>
    </row>
    <row r="9" spans="1:255" s="6" customFormat="1" ht="15" customHeight="1" x14ac:dyDescent="0.25">
      <c r="A9" s="4" t="s">
        <v>56</v>
      </c>
      <c r="B9" s="8" t="s">
        <v>15</v>
      </c>
      <c r="C9" s="77" t="str">
        <f>'WG Opening'!C9</f>
        <v>DirectVoteLive (DVL) for Closing Plenary [rem: highly recomm. to use one email for all 802 items]</v>
      </c>
      <c r="D9" s="2" t="str">
        <f>'WG Opening'!D9</f>
        <v>Beecher</v>
      </c>
      <c r="E9" s="8">
        <v>1</v>
      </c>
      <c r="F9" s="11">
        <f t="shared" si="0"/>
        <v>0.67013888888888884</v>
      </c>
    </row>
    <row r="10" spans="1:255" s="6" customFormat="1" ht="30" customHeight="1" x14ac:dyDescent="0.25">
      <c r="A10" s="4" t="s">
        <v>76</v>
      </c>
      <c r="B10" s="8" t="s">
        <v>15</v>
      </c>
      <c r="C10" s="77" t="str">
        <f>'WG Opening'!C10</f>
        <v>All motions for WG closing are due to Chair (Clint Powell), and Vice-Chair (Phil Beecher) immediately after the close of your last mtg.</v>
      </c>
      <c r="D10" s="2" t="str">
        <f>'WG Opening'!D10</f>
        <v>Beecher</v>
      </c>
      <c r="E10" s="8">
        <v>1</v>
      </c>
      <c r="F10" s="11">
        <f t="shared" si="0"/>
        <v>0.67083333333333328</v>
      </c>
    </row>
    <row r="11" spans="1:255" s="6" customFormat="1" ht="15" customHeight="1" x14ac:dyDescent="0.25">
      <c r="A11" s="4" t="s">
        <v>159</v>
      </c>
      <c r="B11" s="8" t="s">
        <v>15</v>
      </c>
      <c r="C11" s="77" t="str">
        <f>'WG Opening'!C11</f>
        <v>Mixed-Mode Meeting Ground Rules &amp; 75% Criteria</v>
      </c>
      <c r="D11" s="2" t="str">
        <f>'WG Opening'!D11</f>
        <v>Beecher</v>
      </c>
      <c r="E11" s="8">
        <v>1</v>
      </c>
      <c r="F11" s="11">
        <f t="shared" si="0"/>
        <v>0.67152777777777772</v>
      </c>
    </row>
    <row r="12" spans="1:255" customFormat="1" ht="15" customHeight="1" x14ac:dyDescent="0.25">
      <c r="A12" s="2"/>
      <c r="B12" s="2"/>
      <c r="C12" s="31"/>
      <c r="D12" s="2"/>
      <c r="E12" s="1"/>
      <c r="F12" s="11">
        <f t="shared" si="0"/>
        <v>0.67222222222222217</v>
      </c>
    </row>
    <row r="13" spans="1:255" s="6" customFormat="1" ht="15" customHeight="1" x14ac:dyDescent="0.25">
      <c r="A13" s="4">
        <v>2</v>
      </c>
      <c r="B13" s="8" t="s">
        <v>18</v>
      </c>
      <c r="C13" s="29" t="str">
        <f>'WG Opening'!C20</f>
        <v>GENERAL AND ADMINISTRATIVE</v>
      </c>
      <c r="D13" s="2"/>
      <c r="E13" s="8"/>
      <c r="F13" s="11">
        <f t="shared" si="0"/>
        <v>0.67222222222222217</v>
      </c>
    </row>
    <row r="14" spans="1:255" ht="79.95" customHeight="1" x14ac:dyDescent="0.25">
      <c r="A14" s="4" t="s">
        <v>150</v>
      </c>
      <c r="B14" s="1" t="s">
        <v>15</v>
      </c>
      <c r="C14" s="32" t="str">
        <f>'WG Opening'!C25</f>
        <v>Still need:
   - WG Secretary
   - Volunteer to setup New WG15 Webpages
     (pref. using WordPress)
   - Volunteer to setup automate voting rights calculator
     (Visual Basic or Python)</v>
      </c>
      <c r="D14" s="2" t="str">
        <f>'WG Opening'!D25</f>
        <v>Powell</v>
      </c>
      <c r="E14" s="8">
        <v>1</v>
      </c>
      <c r="F14" s="11">
        <f t="shared" si="0"/>
        <v>0.67222222222222217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5" customFormat="1" ht="15" customHeight="1" x14ac:dyDescent="0.25">
      <c r="A15" s="2"/>
      <c r="B15" s="2"/>
      <c r="C15" s="31"/>
      <c r="D15" s="2"/>
      <c r="E15" s="1"/>
      <c r="F15" s="11">
        <f t="shared" si="0"/>
        <v>0.67291666666666661</v>
      </c>
    </row>
    <row r="16" spans="1:255" ht="15" customHeight="1" x14ac:dyDescent="0.25">
      <c r="A16" s="4">
        <v>3</v>
      </c>
      <c r="B16" s="2" t="s">
        <v>18</v>
      </c>
      <c r="C16" s="2" t="str">
        <f>'WG Mid-Week'!C16</f>
        <v>FUTURE MTGS AND POLLS</v>
      </c>
      <c r="D16" s="2"/>
      <c r="E16" s="1"/>
      <c r="F16" s="11">
        <f t="shared" si="0"/>
        <v>0.67291666666666661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customFormat="1" ht="15" customHeight="1" x14ac:dyDescent="0.25">
      <c r="A17" s="4" t="s">
        <v>65</v>
      </c>
      <c r="B17" s="2" t="s">
        <v>15</v>
      </c>
      <c r="C17" s="1" t="str">
        <f>'WG Mid-Week'!C17</f>
        <v>MAY 2023 802 PLENARY MIXED MODE MTG. - PLAN OF RECORD FOR IEEE 802.15 WG</v>
      </c>
      <c r="D17" s="2" t="str">
        <f>'WG Opening'!D29</f>
        <v>Powell</v>
      </c>
      <c r="E17" s="1">
        <v>1</v>
      </c>
      <c r="F17" s="11">
        <f t="shared" si="0"/>
        <v>0.67291666666666661</v>
      </c>
    </row>
    <row r="18" spans="1:255" customFormat="1" ht="30" customHeight="1" x14ac:dyDescent="0.25">
      <c r="A18" s="4" t="s">
        <v>172</v>
      </c>
      <c r="B18" s="2" t="s">
        <v>15</v>
      </c>
      <c r="C18" s="32" t="str">
        <f>'WG Mid-Week'!C18</f>
        <v>802.15 WG will hold its May Mtg. session from May 14-19, 2023, with the in-person part being held at the Hilton,  Orlando Lake Buena Vista</v>
      </c>
      <c r="D18" s="2" t="str">
        <f>'WG Opening'!D30</f>
        <v>Powell</v>
      </c>
      <c r="E18" s="1">
        <v>1</v>
      </c>
      <c r="F18" s="11">
        <f t="shared" si="0"/>
        <v>0.67361111111111105</v>
      </c>
    </row>
    <row r="19" spans="1:255" customFormat="1" ht="30" customHeight="1" x14ac:dyDescent="0.25">
      <c r="A19" s="4" t="s">
        <v>173</v>
      </c>
      <c r="B19" s="2" t="s">
        <v>15</v>
      </c>
      <c r="C19" s="30" t="str">
        <f>'WG Mid-Week'!C19</f>
        <v>The 802 Wireless Chairs Adv. Committee for the March Mtg. will be held on Sun. May 14, 2023, at 4:00pm local time</v>
      </c>
      <c r="D19" s="2" t="str">
        <f>'WG Opening'!D31</f>
        <v>Powell</v>
      </c>
      <c r="E19" s="1">
        <v>1</v>
      </c>
      <c r="F19" s="11">
        <f t="shared" si="0"/>
        <v>0.67430555555555549</v>
      </c>
    </row>
    <row r="20" spans="1:255" customFormat="1" ht="30" customHeight="1" x14ac:dyDescent="0.25">
      <c r="A20" s="4" t="s">
        <v>174</v>
      </c>
      <c r="B20" s="2" t="s">
        <v>15</v>
      </c>
      <c r="C20" s="30" t="str">
        <f>'WG Mid-Week'!C20</f>
        <v>The 802.15 CAC for the May Mtg. will be held on Sun. May 14, 2023, at 5:30pm local time</v>
      </c>
      <c r="D20" s="2" t="str">
        <f>'WG Opening'!D32</f>
        <v>Powell</v>
      </c>
      <c r="E20" s="1">
        <v>1</v>
      </c>
      <c r="F20" s="11">
        <f t="shared" si="0"/>
        <v>0.67499999999999993</v>
      </c>
    </row>
    <row r="21" spans="1:255" customFormat="1" ht="30" customHeight="1" x14ac:dyDescent="0.25">
      <c r="A21" s="4" t="s">
        <v>175</v>
      </c>
      <c r="B21" s="2" t="s">
        <v>15</v>
      </c>
      <c r="C21" s="32" t="str">
        <f>'WG Mid-Week'!C21</f>
        <v>802 Mtg. Registration Fees &amp; Deadlines have been set at $600 on or before 31 March., $800 on or before 28 April, and $1000 after 28 April</v>
      </c>
      <c r="D21" s="2" t="str">
        <f>'WG Opening'!D33</f>
        <v>Powell</v>
      </c>
      <c r="E21" s="1">
        <v>1</v>
      </c>
      <c r="F21" s="11">
        <f t="shared" si="0"/>
        <v>0.67569444444444438</v>
      </c>
    </row>
    <row r="22" spans="1:255" customFormat="1" ht="139.94999999999999" customHeight="1" x14ac:dyDescent="0.25">
      <c r="A22" s="4" t="s">
        <v>176</v>
      </c>
      <c r="B22" s="2" t="s">
        <v>15</v>
      </c>
      <c r="C22" s="32" t="str">
        <f>'WG Mid-Week'!C22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2" s="2" t="str">
        <f>'WG Opening'!D34</f>
        <v>Powell</v>
      </c>
      <c r="E22" s="1">
        <v>1</v>
      </c>
      <c r="F22" s="11">
        <f t="shared" si="0"/>
        <v>0.67638888888888882</v>
      </c>
    </row>
    <row r="23" spans="1:255" ht="15" customHeight="1" x14ac:dyDescent="0.25">
      <c r="A23" s="4" t="s">
        <v>66</v>
      </c>
      <c r="B23" s="2" t="s">
        <v>15</v>
      </c>
      <c r="C23" s="76" t="str">
        <f>'WG Opening'!C35</f>
        <v>POLLS</v>
      </c>
      <c r="D23" s="2" t="str">
        <f>'WG Opening'!D35</f>
        <v>Powell</v>
      </c>
      <c r="E23" s="8">
        <v>1</v>
      </c>
      <c r="F23" s="11">
        <f t="shared" si="0"/>
        <v>0.67708333333333326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ht="30" customHeight="1" x14ac:dyDescent="0.25">
      <c r="A24" s="4" t="s">
        <v>229</v>
      </c>
      <c r="B24" s="2" t="s">
        <v>14</v>
      </c>
      <c r="C24" s="79" t="s">
        <v>240</v>
      </c>
      <c r="D24" s="2" t="s">
        <v>47</v>
      </c>
      <c r="E24" s="8">
        <v>1</v>
      </c>
      <c r="F24" s="11">
        <f t="shared" si="0"/>
        <v>0.6777777777777777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ht="30" customHeight="1" x14ac:dyDescent="0.25">
      <c r="A25" s="4" t="s">
        <v>230</v>
      </c>
      <c r="B25" s="2" t="s">
        <v>14</v>
      </c>
      <c r="C25" s="79" t="s">
        <v>240</v>
      </c>
      <c r="D25" s="2" t="s">
        <v>47</v>
      </c>
      <c r="E25" s="8">
        <v>1</v>
      </c>
      <c r="F25" s="11">
        <f t="shared" si="0"/>
        <v>0.67847222222222214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30" customHeight="1" x14ac:dyDescent="0.25">
      <c r="A26" s="4" t="s">
        <v>231</v>
      </c>
      <c r="B26" s="2" t="s">
        <v>14</v>
      </c>
      <c r="C26" s="79" t="s">
        <v>240</v>
      </c>
      <c r="D26" s="2" t="s">
        <v>47</v>
      </c>
      <c r="E26" s="8">
        <v>1</v>
      </c>
      <c r="F26" s="11">
        <f t="shared" si="0"/>
        <v>0.67916666666666659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30" customHeight="1" x14ac:dyDescent="0.25">
      <c r="A27" s="4"/>
      <c r="B27" s="2"/>
      <c r="C27" s="79"/>
      <c r="D27" s="2"/>
      <c r="E27" s="8"/>
      <c r="F27" s="11">
        <f t="shared" si="0"/>
        <v>0.67986111111111103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25">
      <c r="A28" s="4" t="s">
        <v>32</v>
      </c>
      <c r="B28" s="2" t="s">
        <v>18</v>
      </c>
      <c r="C28" s="2" t="s">
        <v>188</v>
      </c>
      <c r="D28" s="2" t="str">
        <f>'WG Opening'!D40</f>
        <v>Powell</v>
      </c>
      <c r="E28" s="8"/>
      <c r="F28" s="11">
        <f t="shared" si="0"/>
        <v>0.67986111111111103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customFormat="1" ht="15" customHeight="1" x14ac:dyDescent="0.25">
      <c r="A29" s="4" t="s">
        <v>0</v>
      </c>
      <c r="B29" s="2" t="str">
        <f>'WG Opening'!B41</f>
        <v>DT</v>
      </c>
      <c r="C29" s="13" t="str">
        <f>'WG Opening'!C41</f>
        <v>TG3mb Revision</v>
      </c>
      <c r="D29" s="2" t="str">
        <f>'WG Opening'!D41</f>
        <v>Kürner</v>
      </c>
      <c r="E29" s="8">
        <v>5</v>
      </c>
      <c r="F29" s="11">
        <f t="shared" si="0"/>
        <v>0.67986111111111103</v>
      </c>
    </row>
    <row r="30" spans="1:255" customFormat="1" ht="15" customHeight="1" x14ac:dyDescent="0.25">
      <c r="A30" s="4" t="s">
        <v>1</v>
      </c>
      <c r="B30" s="2" t="str">
        <f>'WG Opening'!B42</f>
        <v>DT</v>
      </c>
      <c r="C30" s="13" t="str">
        <f>'WG Opening'!C42</f>
        <v>SC THz</v>
      </c>
      <c r="D30" s="2" t="str">
        <f>'WG Opening'!D42</f>
        <v>Kürner</v>
      </c>
      <c r="E30" s="8">
        <v>0</v>
      </c>
      <c r="F30" s="11">
        <f t="shared" si="0"/>
        <v>0.68333333333333324</v>
      </c>
    </row>
    <row r="31" spans="1:255" customFormat="1" ht="15" customHeight="1" x14ac:dyDescent="0.25">
      <c r="A31" s="4" t="s">
        <v>22</v>
      </c>
      <c r="B31" s="2" t="str">
        <f>'WG Opening'!B43</f>
        <v>DT</v>
      </c>
      <c r="C31" s="13" t="str">
        <f>'WG Opening'!C43</f>
        <v>TG 4ab UWB-NG Amendment</v>
      </c>
      <c r="D31" s="2" t="str">
        <f>'WG Opening'!D43</f>
        <v>Rolfe</v>
      </c>
      <c r="E31" s="8">
        <v>0</v>
      </c>
      <c r="F31" s="11">
        <f t="shared" si="0"/>
        <v>0.68333333333333324</v>
      </c>
      <c r="H31" s="38"/>
      <c r="J31" s="38"/>
    </row>
    <row r="32" spans="1:255" customFormat="1" ht="15" customHeight="1" x14ac:dyDescent="0.25">
      <c r="A32" s="4" t="s">
        <v>9</v>
      </c>
      <c r="B32" s="2" t="str">
        <f>'WG Opening'!B44</f>
        <v>DT</v>
      </c>
      <c r="C32" s="13" t="str">
        <f>'WG Opening'!C44</f>
        <v>TG 4me Revision to 2020</v>
      </c>
      <c r="D32" s="2" t="str">
        <f>'WG Opening'!D44</f>
        <v>Stuebing</v>
      </c>
      <c r="E32" s="8">
        <v>3</v>
      </c>
      <c r="F32" s="11">
        <f t="shared" si="0"/>
        <v>0.68333333333333324</v>
      </c>
    </row>
    <row r="33" spans="1:255" customFormat="1" ht="15" customHeight="1" x14ac:dyDescent="0.25">
      <c r="A33" s="4" t="s">
        <v>10</v>
      </c>
      <c r="B33" s="2" t="str">
        <f>'WG Opening'!B45</f>
        <v>DT</v>
      </c>
      <c r="C33" s="13" t="str">
        <f>'WG Opening'!C45</f>
        <v>TG 6ma BAN/VAN Revision</v>
      </c>
      <c r="D33" s="2" t="str">
        <f>'WG Opening'!D45</f>
        <v>Kohno</v>
      </c>
      <c r="E33" s="8">
        <v>3</v>
      </c>
      <c r="F33" s="11">
        <f t="shared" si="0"/>
        <v>0.68541666666666656</v>
      </c>
    </row>
    <row r="34" spans="1:255" customFormat="1" ht="15" customHeight="1" x14ac:dyDescent="0.25">
      <c r="A34" s="4" t="s">
        <v>2</v>
      </c>
      <c r="B34" s="2" t="str">
        <f>'WG Opening'!B46</f>
        <v>DT</v>
      </c>
      <c r="C34" s="13" t="str">
        <f>'WG Opening'!C46</f>
        <v>TG 7a OCC Amendment</v>
      </c>
      <c r="D34" s="2" t="str">
        <f>'WG Opening'!D46</f>
        <v>Jang</v>
      </c>
      <c r="E34" s="8">
        <v>3</v>
      </c>
      <c r="F34" s="11">
        <f t="shared" si="0"/>
        <v>0.68749999999999989</v>
      </c>
      <c r="H34" s="38"/>
      <c r="J34" s="38"/>
    </row>
    <row r="35" spans="1:255" customFormat="1" ht="15" customHeight="1" x14ac:dyDescent="0.25">
      <c r="A35" s="4" t="s">
        <v>3</v>
      </c>
      <c r="B35" s="2" t="str">
        <f>'WG Opening'!B47</f>
        <v>DT</v>
      </c>
      <c r="C35" s="13" t="str">
        <f>'WG Opening'!C47</f>
        <v>TG 13 MG-OWC New Standard</v>
      </c>
      <c r="D35" s="2" t="str">
        <f>'WG Opening'!D47</f>
        <v>Jungnickel</v>
      </c>
      <c r="E35" s="8">
        <v>0</v>
      </c>
      <c r="F35" s="11">
        <f t="shared" si="0"/>
        <v>0.68958333333333321</v>
      </c>
    </row>
    <row r="36" spans="1:255" customFormat="1" ht="15" customHeight="1" x14ac:dyDescent="0.25">
      <c r="A36" s="4" t="s">
        <v>4</v>
      </c>
      <c r="B36" s="2" t="str">
        <f>'WG Opening'!B48</f>
        <v>DT</v>
      </c>
      <c r="C36" s="13" t="str">
        <f>'WG Opening'!C48</f>
        <v>TG 14 UWB-AHN New Standard - IN HIBERNATION</v>
      </c>
      <c r="D36" s="2" t="str">
        <f>'WG Opening'!D48</f>
        <v>Beecher</v>
      </c>
      <c r="E36" s="8">
        <v>3</v>
      </c>
      <c r="F36" s="11">
        <f t="shared" si="0"/>
        <v>0.68958333333333321</v>
      </c>
    </row>
    <row r="37" spans="1:255" ht="15" customHeight="1" x14ac:dyDescent="0.25">
      <c r="A37" s="4" t="s">
        <v>23</v>
      </c>
      <c r="B37" s="2" t="str">
        <f>'WG Opening'!B49</f>
        <v>DT</v>
      </c>
      <c r="C37" s="13" t="str">
        <f>'WG Opening'!C49</f>
        <v>TG 15 NB-AHN New Standard - IN HIBERNATION</v>
      </c>
      <c r="D37" s="2" t="str">
        <f>'WG Opening'!D49</f>
        <v>Powell</v>
      </c>
      <c r="E37" s="8">
        <v>0</v>
      </c>
      <c r="F37" s="11">
        <f t="shared" si="0"/>
        <v>0.69166666666666654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15" customHeight="1" x14ac:dyDescent="0.25">
      <c r="A38" s="4" t="s">
        <v>5</v>
      </c>
      <c r="B38" s="2" t="str">
        <f>'WG Opening'!B50</f>
        <v>DT</v>
      </c>
      <c r="C38" s="13" t="str">
        <f>'WG Opening'!C50</f>
        <v>TG 16t Lic-NB Amendment</v>
      </c>
      <c r="D38" s="2" t="str">
        <f>'WG Opening'!D50</f>
        <v>Godfrey</v>
      </c>
      <c r="E38" s="8">
        <v>0</v>
      </c>
      <c r="F38" s="11">
        <f t="shared" si="0"/>
        <v>0.69166666666666654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customFormat="1" ht="15" customHeight="1" x14ac:dyDescent="0.25">
      <c r="A39" s="4" t="s">
        <v>6</v>
      </c>
      <c r="B39" s="2" t="str">
        <f>'WG Opening'!B51</f>
        <v>DT</v>
      </c>
      <c r="C39" s="13" t="str">
        <f>'WG Opening'!C51</f>
        <v>SG on Privacy</v>
      </c>
      <c r="D39" s="2" t="str">
        <f>'WG Opening'!D51</f>
        <v>Kivinen</v>
      </c>
      <c r="E39" s="8">
        <v>3</v>
      </c>
      <c r="F39" s="11">
        <f t="shared" si="0"/>
        <v>0.69166666666666654</v>
      </c>
      <c r="H39" s="38"/>
    </row>
    <row r="40" spans="1:255" customFormat="1" ht="15" customHeight="1" x14ac:dyDescent="0.25">
      <c r="A40" s="4" t="s">
        <v>7</v>
      </c>
      <c r="B40" s="2" t="str">
        <f>'WG Opening'!B52</f>
        <v>DT</v>
      </c>
      <c r="C40" s="13" t="str">
        <f>'WG Opening'!C52</f>
        <v>SC IETF</v>
      </c>
      <c r="D40" s="2" t="str">
        <f>'WG Opening'!D52</f>
        <v>Kivinen</v>
      </c>
      <c r="E40" s="8">
        <v>3</v>
      </c>
      <c r="F40" s="11">
        <f t="shared" si="0"/>
        <v>0.69374999999999987</v>
      </c>
    </row>
    <row r="41" spans="1:255" customFormat="1" ht="15" customHeight="1" x14ac:dyDescent="0.25">
      <c r="A41" s="4" t="s">
        <v>8</v>
      </c>
      <c r="B41" s="2" t="str">
        <f>'WG Opening'!B53</f>
        <v>DT</v>
      </c>
      <c r="C41" s="13" t="str">
        <f>'WG Opening'!C53</f>
        <v>Joint 802.1/802.15 Mtg.</v>
      </c>
      <c r="D41" s="2" t="str">
        <f>'WG Opening'!D53</f>
        <v>Beecher</v>
      </c>
      <c r="E41" s="8">
        <v>3</v>
      </c>
      <c r="F41" s="11">
        <f t="shared" si="0"/>
        <v>0.69583333333333319</v>
      </c>
    </row>
    <row r="42" spans="1:255" s="24" customFormat="1" ht="15" customHeight="1" x14ac:dyDescent="0.25">
      <c r="A42" s="4" t="s">
        <v>77</v>
      </c>
      <c r="B42" s="2" t="str">
        <f>'WG Opening'!B54</f>
        <v>DT</v>
      </c>
      <c r="C42" s="13" t="str">
        <f>'WG Opening'!C54</f>
        <v>SC M/RULES</v>
      </c>
      <c r="D42" s="2" t="str">
        <f>'WG Opening'!D54</f>
        <v>Beecher</v>
      </c>
      <c r="E42" s="8">
        <v>3</v>
      </c>
      <c r="F42" s="11">
        <f t="shared" si="0"/>
        <v>0.69791666666666652</v>
      </c>
    </row>
    <row r="43" spans="1:255" s="24" customFormat="1" ht="15" customHeight="1" x14ac:dyDescent="0.25">
      <c r="A43" s="4" t="s">
        <v>62</v>
      </c>
      <c r="B43" s="2" t="str">
        <f>'WG Opening'!B55</f>
        <v>DT</v>
      </c>
      <c r="C43" s="13" t="str">
        <f>'WG Opening'!C55</f>
        <v>SC WNG</v>
      </c>
      <c r="D43" s="2" t="str">
        <f>'WG Opening'!D55</f>
        <v>Rolfe</v>
      </c>
      <c r="E43" s="8">
        <v>3</v>
      </c>
      <c r="F43" s="11">
        <f t="shared" si="0"/>
        <v>0.69999999999999984</v>
      </c>
    </row>
    <row r="44" spans="1:255" customFormat="1" ht="15" customHeight="1" x14ac:dyDescent="0.25">
      <c r="A44" s="4" t="s">
        <v>63</v>
      </c>
      <c r="B44" s="2" t="s">
        <v>14</v>
      </c>
      <c r="C44" s="28" t="s">
        <v>54</v>
      </c>
      <c r="D44" s="40" t="s">
        <v>42</v>
      </c>
      <c r="E44" s="26">
        <v>3</v>
      </c>
      <c r="F44" s="11">
        <f t="shared" si="0"/>
        <v>0.70208333333333317</v>
      </c>
    </row>
    <row r="45" spans="1:255" customFormat="1" ht="15" customHeight="1" x14ac:dyDescent="0.25">
      <c r="A45" s="4" t="s">
        <v>218</v>
      </c>
      <c r="B45" s="2" t="s">
        <v>14</v>
      </c>
      <c r="C45" s="28" t="s">
        <v>48</v>
      </c>
      <c r="D45" s="26" t="s">
        <v>286</v>
      </c>
      <c r="E45" s="26">
        <v>5</v>
      </c>
      <c r="F45" s="11">
        <f t="shared" si="0"/>
        <v>0.7041666666666665</v>
      </c>
    </row>
    <row r="46" spans="1:255" customFormat="1" ht="15" customHeight="1" x14ac:dyDescent="0.25">
      <c r="A46" s="4" t="s">
        <v>219</v>
      </c>
      <c r="B46" s="2" t="s">
        <v>14</v>
      </c>
      <c r="C46" s="28" t="s">
        <v>49</v>
      </c>
      <c r="D46" s="26" t="s">
        <v>40</v>
      </c>
      <c r="E46" s="26">
        <v>3</v>
      </c>
      <c r="F46" s="11">
        <f t="shared" si="0"/>
        <v>0.70763888888888871</v>
      </c>
    </row>
    <row r="47" spans="1:255" customFormat="1" ht="15" customHeight="1" x14ac:dyDescent="0.25">
      <c r="A47" s="4" t="s">
        <v>220</v>
      </c>
      <c r="B47" s="2" t="s">
        <v>14</v>
      </c>
      <c r="C47" s="28" t="s">
        <v>50</v>
      </c>
      <c r="D47" s="26" t="s">
        <v>178</v>
      </c>
      <c r="E47" s="26">
        <v>3</v>
      </c>
      <c r="F47" s="11">
        <f t="shared" si="0"/>
        <v>0.70972222222222203</v>
      </c>
    </row>
    <row r="48" spans="1:255" customFormat="1" ht="15" customHeight="1" x14ac:dyDescent="0.25">
      <c r="A48" s="4"/>
      <c r="B48" s="8"/>
      <c r="D48" s="1"/>
      <c r="E48" s="1"/>
      <c r="F48" s="11">
        <f t="shared" si="0"/>
        <v>0.71180555555555536</v>
      </c>
    </row>
    <row r="49" spans="1:255" customFormat="1" ht="15" customHeight="1" x14ac:dyDescent="0.25">
      <c r="A49" s="4" t="s">
        <v>64</v>
      </c>
      <c r="B49" s="2" t="str">
        <f>'WG Opening'!B57</f>
        <v>*</v>
      </c>
      <c r="C49" s="2" t="str">
        <f>'WG Opening'!C5</f>
        <v>ANNOUNCEMENTS (Don’t forget to announce your name and affiliation before you speak)</v>
      </c>
      <c r="D49" s="2" t="str">
        <f>'WG Opening'!D57</f>
        <v>Powell</v>
      </c>
      <c r="E49" s="1">
        <v>1</v>
      </c>
      <c r="F49" s="11">
        <f t="shared" si="0"/>
        <v>0.71180555555555536</v>
      </c>
    </row>
    <row r="50" spans="1:255" customFormat="1" ht="15" customHeight="1" x14ac:dyDescent="0.25">
      <c r="B50" s="2"/>
      <c r="C50" s="22"/>
      <c r="D50" s="2"/>
      <c r="E50" s="1"/>
      <c r="F50" s="11">
        <f t="shared" si="0"/>
        <v>0.7124999999999998</v>
      </c>
    </row>
    <row r="51" spans="1:255" customFormat="1" ht="15" x14ac:dyDescent="0.25">
      <c r="A51" s="4" t="s">
        <v>177</v>
      </c>
      <c r="B51" s="2" t="str">
        <f>'WG Opening'!B59</f>
        <v>*</v>
      </c>
      <c r="C51" s="2" t="str">
        <f>'WG Opening'!C59</f>
        <v>AOB</v>
      </c>
      <c r="D51" s="2" t="str">
        <f>'WG Opening'!D59</f>
        <v>Powell</v>
      </c>
      <c r="E51" s="1">
        <v>1</v>
      </c>
      <c r="F51" s="11">
        <f t="shared" si="0"/>
        <v>0.7124999999999998</v>
      </c>
    </row>
    <row r="52" spans="1:255" customFormat="1" ht="15" x14ac:dyDescent="0.25">
      <c r="A52" s="4"/>
      <c r="B52" s="2"/>
      <c r="C52" s="32"/>
      <c r="D52" s="2"/>
      <c r="E52" s="1"/>
      <c r="F52" s="11">
        <f t="shared" si="0"/>
        <v>0.71319444444444424</v>
      </c>
    </row>
    <row r="53" spans="1:255" customFormat="1" ht="15" x14ac:dyDescent="0.25">
      <c r="A53" s="4" t="s">
        <v>67</v>
      </c>
      <c r="B53" s="2" t="s">
        <v>13</v>
      </c>
      <c r="C53" s="22" t="s">
        <v>19</v>
      </c>
      <c r="D53" s="1" t="str">
        <f>'WG Opening'!D61</f>
        <v>Powell</v>
      </c>
      <c r="E53" s="1">
        <v>1</v>
      </c>
      <c r="F53" s="11">
        <f t="shared" si="0"/>
        <v>0.71319444444444424</v>
      </c>
    </row>
    <row r="54" spans="1:255" customFormat="1" ht="15" x14ac:dyDescent="0.25">
      <c r="A54" s="4"/>
      <c r="B54" s="2"/>
      <c r="C54" s="22"/>
      <c r="D54" s="22"/>
      <c r="E54" s="1"/>
      <c r="F54" s="11">
        <f t="shared" si="0"/>
        <v>0.71388888888888868</v>
      </c>
    </row>
    <row r="55" spans="1:255" customFormat="1" ht="15" x14ac:dyDescent="0.25">
      <c r="A55" s="3"/>
      <c r="B55" s="2"/>
      <c r="C55" s="1"/>
      <c r="D55" s="1"/>
      <c r="E55" s="1"/>
      <c r="F55" s="25"/>
    </row>
    <row r="56" spans="1:255" ht="15" customHeight="1" x14ac:dyDescent="0.25">
      <c r="A56" s="21"/>
      <c r="B56" s="2" t="s">
        <v>16</v>
      </c>
      <c r="C56" s="14" t="str">
        <f>'WG Opening'!C64</f>
        <v>ME - Motion, External        MI - Motion, Internal</v>
      </c>
      <c r="D56" s="2"/>
      <c r="E56" s="8" t="s">
        <v>16</v>
      </c>
      <c r="F56" s="11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</row>
    <row r="57" spans="1:255" ht="15" customHeight="1" x14ac:dyDescent="0.25">
      <c r="A57" s="21" t="s">
        <v>16</v>
      </c>
      <c r="B57" s="2"/>
      <c r="C57" s="14" t="str">
        <f>'WG Opening'!C65</f>
        <v>DT - Discussion Topic         II - Information Item</v>
      </c>
      <c r="D57" s="2"/>
      <c r="E57" s="8"/>
      <c r="F57" s="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</row>
    <row r="58" spans="1:255" ht="15.6" x14ac:dyDescent="0.25">
      <c r="A58" s="21"/>
      <c r="B58" s="2"/>
      <c r="C58" s="14" t="str">
        <f>'WG Opening'!C66</f>
        <v>Category  (* = consent agenda)</v>
      </c>
      <c r="D58" s="2"/>
      <c r="E58" s="8"/>
      <c r="F58" s="11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</row>
    <row r="59" spans="1:255" x14ac:dyDescent="0.25">
      <c r="C59" s="15"/>
      <c r="E59" s="15"/>
      <c r="F59" s="15"/>
    </row>
    <row r="60" spans="1:255" x14ac:dyDescent="0.25">
      <c r="C60" s="15"/>
      <c r="E60" s="15"/>
      <c r="F60" s="15"/>
    </row>
    <row r="61" spans="1:255" x14ac:dyDescent="0.25">
      <c r="C61" s="15"/>
      <c r="E61" s="15"/>
      <c r="F61" s="15"/>
    </row>
    <row r="62" spans="1:255" x14ac:dyDescent="0.25">
      <c r="A62" s="15"/>
      <c r="C62" s="15"/>
      <c r="E62" s="15"/>
      <c r="F62" s="15"/>
    </row>
    <row r="63" spans="1:255" x14ac:dyDescent="0.25">
      <c r="A63" s="15"/>
      <c r="C63" s="15"/>
      <c r="E63" s="15"/>
      <c r="F63" s="15"/>
    </row>
    <row r="64" spans="1:255" x14ac:dyDescent="0.25">
      <c r="A64" s="15"/>
    </row>
    <row r="65" spans="1:6" x14ac:dyDescent="0.25">
      <c r="A65" s="15"/>
    </row>
    <row r="66" spans="1:6" x14ac:dyDescent="0.25">
      <c r="A66" s="15"/>
    </row>
    <row r="77" spans="1:6" x14ac:dyDescent="0.25">
      <c r="A77" s="15"/>
    </row>
    <row r="78" spans="1:6" ht="16.5" customHeight="1" x14ac:dyDescent="0.25">
      <c r="A78" s="15"/>
    </row>
    <row r="79" spans="1:6" ht="16.5" customHeight="1" x14ac:dyDescent="0.25">
      <c r="A79" s="15"/>
      <c r="C79" s="15"/>
      <c r="E79" s="15"/>
      <c r="F79" s="15"/>
    </row>
    <row r="80" spans="1:6" ht="16.5" customHeight="1" x14ac:dyDescent="0.25">
      <c r="A80" s="15"/>
      <c r="C80" s="15"/>
      <c r="E80" s="15"/>
      <c r="F80" s="15"/>
    </row>
    <row r="81" s="15" customFormat="1" ht="16.5" customHeight="1" x14ac:dyDescent="0.25"/>
    <row r="82" s="15" customFormat="1" ht="16.5" customHeight="1" x14ac:dyDescent="0.25"/>
    <row r="83" s="15" customFormat="1" x14ac:dyDescent="0.25"/>
  </sheetData>
  <mergeCells count="3">
    <mergeCell ref="E3:F3"/>
    <mergeCell ref="A1:F1"/>
    <mergeCell ref="A2:F2"/>
  </mergeCells>
  <pageMargins left="0.7" right="0.7" top="0.75" bottom="0.75" header="0.3" footer="0.3"/>
  <pageSetup orientation="portrait" horizontalDpi="300" verticalDpi="300" r:id="rId1"/>
  <ignoredErrors>
    <ignoredError sqref="A28:A38 A48:A53 A4:A13 A15:A23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CAB9A-E901-4831-BB13-0445EAE54268}">
  <dimension ref="A1:AG87"/>
  <sheetViews>
    <sheetView tabSelected="1" zoomScale="70" zoomScaleNormal="70" workbookViewId="0">
      <pane xSplit="5" ySplit="8" topLeftCell="F11" activePane="bottomRight" state="frozen"/>
      <selection pane="topRight" activeCell="F1" sqref="F1"/>
      <selection pane="bottomLeft" activeCell="A9" sqref="A9"/>
      <selection pane="bottomRight" activeCell="A2" sqref="A2:A7"/>
    </sheetView>
  </sheetViews>
  <sheetFormatPr defaultColWidth="7.83203125" defaultRowHeight="13.2" x14ac:dyDescent="0.25"/>
  <cols>
    <col min="1" max="4" width="7.83203125" style="1"/>
    <col min="5" max="5" width="11.83203125" style="1" customWidth="1"/>
    <col min="6" max="23" width="5.08203125" style="1" customWidth="1"/>
    <col min="24" max="29" width="3.08203125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3" customFormat="1" ht="1.65" customHeight="1" thickBot="1" x14ac:dyDescent="0.3"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33" s="53" customFormat="1" ht="19.649999999999999" customHeight="1" x14ac:dyDescent="0.25">
      <c r="A2" s="299" t="s">
        <v>228</v>
      </c>
      <c r="B2" s="299" t="s">
        <v>227</v>
      </c>
      <c r="C2" s="299" t="s">
        <v>51</v>
      </c>
      <c r="D2" s="302" t="s">
        <v>38</v>
      </c>
      <c r="E2" s="305" t="s">
        <v>292</v>
      </c>
      <c r="F2" s="86" t="s">
        <v>249</v>
      </c>
      <c r="G2" s="86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8"/>
      <c r="Z2" s="88"/>
      <c r="AA2" s="87"/>
      <c r="AB2" s="88"/>
      <c r="AC2" s="89"/>
    </row>
    <row r="3" spans="1:33" s="53" customFormat="1" ht="19.2" customHeight="1" x14ac:dyDescent="0.4">
      <c r="A3" s="300"/>
      <c r="B3" s="300"/>
      <c r="C3" s="300"/>
      <c r="D3" s="303"/>
      <c r="E3" s="306"/>
      <c r="F3" s="90" t="s">
        <v>250</v>
      </c>
      <c r="G3" s="90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2"/>
      <c r="AD3" s="42"/>
      <c r="AE3" s="42"/>
      <c r="AF3"/>
      <c r="AG3"/>
    </row>
    <row r="4" spans="1:33" s="53" customFormat="1" ht="19.649999999999999" customHeight="1" x14ac:dyDescent="0.25">
      <c r="A4" s="300"/>
      <c r="B4" s="300"/>
      <c r="C4" s="300"/>
      <c r="D4" s="303"/>
      <c r="E4" s="306"/>
      <c r="F4" s="93" t="s">
        <v>251</v>
      </c>
      <c r="G4" s="93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5"/>
      <c r="AB4" s="94"/>
      <c r="AC4" s="96"/>
      <c r="AD4" s="97"/>
      <c r="AE4" s="97"/>
      <c r="AF4"/>
      <c r="AG4"/>
    </row>
    <row r="5" spans="1:33" s="53" customFormat="1" ht="19.649999999999999" customHeight="1" thickBot="1" x14ac:dyDescent="0.3">
      <c r="A5" s="300"/>
      <c r="B5" s="300"/>
      <c r="C5" s="300"/>
      <c r="D5" s="303"/>
      <c r="E5" s="306"/>
      <c r="F5" s="98" t="s">
        <v>233</v>
      </c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 t="s">
        <v>78</v>
      </c>
      <c r="Y5" s="98"/>
      <c r="Z5" s="99"/>
      <c r="AA5" s="98" t="s">
        <v>78</v>
      </c>
      <c r="AB5" s="98"/>
      <c r="AC5" s="100"/>
    </row>
    <row r="6" spans="1:33" ht="12.9" customHeight="1" x14ac:dyDescent="0.25">
      <c r="A6" s="300"/>
      <c r="B6" s="300"/>
      <c r="C6" s="300"/>
      <c r="D6" s="303"/>
      <c r="E6" s="219" t="s">
        <v>79</v>
      </c>
      <c r="F6" s="307" t="s">
        <v>80</v>
      </c>
      <c r="G6" s="308"/>
      <c r="H6" s="329" t="s">
        <v>81</v>
      </c>
      <c r="I6" s="330"/>
      <c r="J6" s="330"/>
      <c r="K6" s="331"/>
      <c r="L6" s="329" t="s">
        <v>82</v>
      </c>
      <c r="M6" s="330"/>
      <c r="N6" s="330"/>
      <c r="O6" s="331"/>
      <c r="P6" s="329" t="s">
        <v>83</v>
      </c>
      <c r="Q6" s="330"/>
      <c r="R6" s="330"/>
      <c r="S6" s="331"/>
      <c r="T6" s="329" t="s">
        <v>84</v>
      </c>
      <c r="U6" s="330"/>
      <c r="V6" s="330"/>
      <c r="W6" s="331"/>
      <c r="X6" s="329" t="s">
        <v>85</v>
      </c>
      <c r="Y6" s="330"/>
      <c r="Z6" s="331"/>
      <c r="AA6" s="329" t="s">
        <v>86</v>
      </c>
      <c r="AB6" s="330"/>
      <c r="AC6" s="331"/>
    </row>
    <row r="7" spans="1:33" ht="12.6" customHeight="1" thickBot="1" x14ac:dyDescent="0.3">
      <c r="A7" s="301"/>
      <c r="B7" s="301"/>
      <c r="C7" s="301"/>
      <c r="D7" s="304"/>
      <c r="E7" s="102" t="s">
        <v>252</v>
      </c>
      <c r="F7" s="309">
        <f>DATE(2023,3,12)</f>
        <v>44997</v>
      </c>
      <c r="G7" s="310"/>
      <c r="H7" s="314">
        <f>F7+1</f>
        <v>44998</v>
      </c>
      <c r="I7" s="314"/>
      <c r="J7" s="314"/>
      <c r="K7" s="315"/>
      <c r="L7" s="316">
        <f>H7+1</f>
        <v>44999</v>
      </c>
      <c r="M7" s="314"/>
      <c r="N7" s="314"/>
      <c r="O7" s="315"/>
      <c r="P7" s="316">
        <f>L7+1</f>
        <v>45000</v>
      </c>
      <c r="Q7" s="314"/>
      <c r="R7" s="314"/>
      <c r="S7" s="315"/>
      <c r="T7" s="316">
        <f>P7+1</f>
        <v>45001</v>
      </c>
      <c r="U7" s="314"/>
      <c r="V7" s="314"/>
      <c r="W7" s="315"/>
      <c r="X7" s="316">
        <f>T7+1</f>
        <v>45002</v>
      </c>
      <c r="Y7" s="314"/>
      <c r="Z7" s="315"/>
      <c r="AA7" s="316">
        <f>X7+1</f>
        <v>45003</v>
      </c>
      <c r="AB7" s="314"/>
      <c r="AC7" s="315"/>
    </row>
    <row r="8" spans="1:33" s="53" customFormat="1" ht="38.25" customHeight="1" thickBot="1" x14ac:dyDescent="0.3">
      <c r="A8" s="332"/>
      <c r="B8" s="333"/>
      <c r="C8" s="333"/>
      <c r="D8" s="334"/>
      <c r="E8" s="103"/>
      <c r="F8" s="335" t="s">
        <v>179</v>
      </c>
      <c r="G8" s="336"/>
      <c r="H8" s="82" t="s">
        <v>179</v>
      </c>
      <c r="I8" s="84" t="s">
        <v>191</v>
      </c>
      <c r="J8" s="84" t="s">
        <v>192</v>
      </c>
      <c r="K8" s="83" t="s">
        <v>193</v>
      </c>
      <c r="L8" s="82" t="s">
        <v>179</v>
      </c>
      <c r="M8" s="84" t="s">
        <v>191</v>
      </c>
      <c r="N8" s="84" t="s">
        <v>192</v>
      </c>
      <c r="O8" s="83" t="s">
        <v>193</v>
      </c>
      <c r="P8" s="82" t="s">
        <v>179</v>
      </c>
      <c r="Q8" s="84" t="s">
        <v>191</v>
      </c>
      <c r="R8" s="84" t="s">
        <v>192</v>
      </c>
      <c r="S8" s="83" t="s">
        <v>193</v>
      </c>
      <c r="T8" s="82" t="s">
        <v>179</v>
      </c>
      <c r="U8" s="84" t="s">
        <v>191</v>
      </c>
      <c r="V8" s="84" t="s">
        <v>192</v>
      </c>
      <c r="W8" s="83" t="s">
        <v>193</v>
      </c>
      <c r="X8" s="104"/>
      <c r="Y8" s="105"/>
      <c r="Z8" s="106"/>
      <c r="AA8" s="104"/>
      <c r="AB8" s="105"/>
      <c r="AC8" s="106"/>
    </row>
    <row r="9" spans="1:33" ht="15" customHeight="1" thickBot="1" x14ac:dyDescent="0.35">
      <c r="A9" s="107">
        <v>0.29166666666666669</v>
      </c>
      <c r="B9" s="108">
        <f>A9-3/24</f>
        <v>0.16666666666666669</v>
      </c>
      <c r="C9" s="109">
        <f>A9+5/24</f>
        <v>0.5</v>
      </c>
      <c r="D9" s="110">
        <f>A9+14/24</f>
        <v>0.875</v>
      </c>
      <c r="E9" s="220" t="s">
        <v>87</v>
      </c>
      <c r="F9" s="105"/>
      <c r="G9" s="106"/>
      <c r="H9" s="267" t="s">
        <v>88</v>
      </c>
      <c r="I9" s="267"/>
      <c r="J9" s="267"/>
      <c r="K9" s="268"/>
      <c r="L9" s="266" t="s">
        <v>88</v>
      </c>
      <c r="M9" s="267"/>
      <c r="N9" s="267"/>
      <c r="O9" s="268"/>
      <c r="P9" s="263" t="s">
        <v>88</v>
      </c>
      <c r="Q9" s="264"/>
      <c r="R9" s="264"/>
      <c r="S9" s="265"/>
      <c r="T9" s="266" t="s">
        <v>88</v>
      </c>
      <c r="U9" s="267"/>
      <c r="V9" s="267"/>
      <c r="W9" s="268"/>
      <c r="X9" s="104"/>
      <c r="Y9" s="105"/>
      <c r="Z9" s="106"/>
      <c r="AA9" s="104"/>
      <c r="AB9" s="105"/>
      <c r="AC9" s="106"/>
      <c r="AE9"/>
    </row>
    <row r="10" spans="1:33" ht="15" customHeight="1" thickBot="1" x14ac:dyDescent="0.35">
      <c r="A10" s="111">
        <f>A9+0.5/24</f>
        <v>0.3125</v>
      </c>
      <c r="B10" s="112">
        <f t="shared" ref="B10:B40" si="0">A10-3/24</f>
        <v>0.1875</v>
      </c>
      <c r="C10" s="113">
        <f t="shared" ref="C10:C40" si="1">A10+5/24</f>
        <v>0.52083333333333337</v>
      </c>
      <c r="D10" s="114">
        <f t="shared" ref="D10:D40" si="2">A10+14/24</f>
        <v>0.89583333333333337</v>
      </c>
      <c r="E10" s="221" t="s">
        <v>89</v>
      </c>
      <c r="F10" s="105"/>
      <c r="G10" s="106"/>
      <c r="H10" s="270"/>
      <c r="I10" s="270"/>
      <c r="J10" s="270"/>
      <c r="K10" s="271"/>
      <c r="L10" s="269"/>
      <c r="M10" s="270"/>
      <c r="N10" s="270"/>
      <c r="O10" s="271"/>
      <c r="P10" s="272" t="s">
        <v>224</v>
      </c>
      <c r="Q10" s="273"/>
      <c r="R10" s="273"/>
      <c r="S10" s="274"/>
      <c r="T10" s="269"/>
      <c r="U10" s="270"/>
      <c r="V10" s="270"/>
      <c r="W10" s="271"/>
      <c r="X10" s="104"/>
      <c r="Y10" s="105"/>
      <c r="Z10" s="106"/>
      <c r="AA10" s="104"/>
      <c r="AB10" s="105"/>
      <c r="AC10" s="106"/>
      <c r="AE10"/>
    </row>
    <row r="11" spans="1:33" ht="15" customHeight="1" thickBot="1" x14ac:dyDescent="0.35">
      <c r="A11" s="111">
        <f t="shared" ref="A11:A40" si="3">A10+0.5/24</f>
        <v>0.33333333333333331</v>
      </c>
      <c r="B11" s="112">
        <f t="shared" si="0"/>
        <v>0.20833333333333331</v>
      </c>
      <c r="C11" s="113">
        <f t="shared" si="1"/>
        <v>0.54166666666666663</v>
      </c>
      <c r="D11" s="114">
        <f t="shared" si="2"/>
        <v>0.91666666666666674</v>
      </c>
      <c r="E11" s="115" t="s">
        <v>90</v>
      </c>
      <c r="F11" s="105"/>
      <c r="G11" s="106"/>
      <c r="H11" s="278" t="s">
        <v>253</v>
      </c>
      <c r="I11" s="279"/>
      <c r="J11" s="279"/>
      <c r="K11" s="280"/>
      <c r="L11" s="317" t="s">
        <v>91</v>
      </c>
      <c r="M11" s="320" t="s">
        <v>92</v>
      </c>
      <c r="N11" s="323" t="s">
        <v>57</v>
      </c>
      <c r="O11" s="326" t="s">
        <v>254</v>
      </c>
      <c r="P11" s="275"/>
      <c r="Q11" s="276"/>
      <c r="R11" s="276"/>
      <c r="S11" s="277"/>
      <c r="T11" s="317" t="s">
        <v>91</v>
      </c>
      <c r="U11" s="337" t="s">
        <v>236</v>
      </c>
      <c r="V11" s="323" t="s">
        <v>57</v>
      </c>
      <c r="W11" s="326" t="s">
        <v>254</v>
      </c>
      <c r="X11" s="104"/>
      <c r="Y11" s="105"/>
      <c r="Z11" s="106"/>
      <c r="AA11" s="104"/>
      <c r="AB11" s="105"/>
      <c r="AC11" s="106"/>
      <c r="AE11"/>
    </row>
    <row r="12" spans="1:33" ht="15" customHeight="1" thickBot="1" x14ac:dyDescent="0.35">
      <c r="A12" s="111">
        <f t="shared" si="3"/>
        <v>0.35416666666666663</v>
      </c>
      <c r="B12" s="112">
        <f t="shared" si="0"/>
        <v>0.22916666666666663</v>
      </c>
      <c r="C12" s="113">
        <f t="shared" si="1"/>
        <v>0.5625</v>
      </c>
      <c r="D12" s="114">
        <f t="shared" si="2"/>
        <v>0.9375</v>
      </c>
      <c r="E12" s="115" t="s">
        <v>93</v>
      </c>
      <c r="F12" s="105"/>
      <c r="G12" s="106"/>
      <c r="H12" s="281"/>
      <c r="I12" s="282"/>
      <c r="J12" s="282"/>
      <c r="K12" s="283"/>
      <c r="L12" s="318"/>
      <c r="M12" s="321"/>
      <c r="N12" s="324"/>
      <c r="O12" s="327"/>
      <c r="P12" s="116"/>
      <c r="Q12" s="116"/>
      <c r="R12" s="116"/>
      <c r="S12" s="116"/>
      <c r="T12" s="318"/>
      <c r="U12" s="338"/>
      <c r="V12" s="324"/>
      <c r="W12" s="327"/>
      <c r="X12" s="104"/>
      <c r="Y12" s="105"/>
      <c r="Z12" s="106"/>
      <c r="AA12" s="104"/>
      <c r="AB12" s="105"/>
      <c r="AC12" s="106"/>
      <c r="AE12"/>
    </row>
    <row r="13" spans="1:33" ht="15" customHeight="1" x14ac:dyDescent="0.3">
      <c r="A13" s="111">
        <f t="shared" si="3"/>
        <v>0.37499999999999994</v>
      </c>
      <c r="B13" s="112">
        <f t="shared" si="0"/>
        <v>0.24999999999999994</v>
      </c>
      <c r="C13" s="113">
        <f t="shared" si="1"/>
        <v>0.58333333333333326</v>
      </c>
      <c r="D13" s="114">
        <f t="shared" si="2"/>
        <v>0.95833333333333326</v>
      </c>
      <c r="E13" s="115" t="s">
        <v>94</v>
      </c>
      <c r="F13" s="105"/>
      <c r="G13" s="106"/>
      <c r="H13" s="281"/>
      <c r="I13" s="282"/>
      <c r="J13" s="282"/>
      <c r="K13" s="283"/>
      <c r="L13" s="318"/>
      <c r="M13" s="321"/>
      <c r="N13" s="324"/>
      <c r="O13" s="327"/>
      <c r="P13" s="340" t="s">
        <v>105</v>
      </c>
      <c r="Q13" s="337" t="s">
        <v>236</v>
      </c>
      <c r="R13" s="323" t="s">
        <v>235</v>
      </c>
      <c r="S13" s="342" t="s">
        <v>194</v>
      </c>
      <c r="T13" s="318"/>
      <c r="U13" s="338"/>
      <c r="V13" s="324"/>
      <c r="W13" s="327"/>
      <c r="X13" s="104"/>
      <c r="Y13" s="105"/>
      <c r="Z13" s="106"/>
      <c r="AA13" s="104"/>
      <c r="AB13" s="105"/>
      <c r="AC13" s="106"/>
    </row>
    <row r="14" spans="1:33" ht="15" customHeight="1" thickBot="1" x14ac:dyDescent="0.35">
      <c r="A14" s="111">
        <f t="shared" si="3"/>
        <v>0.39583333333333326</v>
      </c>
      <c r="B14" s="112">
        <f t="shared" si="0"/>
        <v>0.27083333333333326</v>
      </c>
      <c r="C14" s="113">
        <f t="shared" si="1"/>
        <v>0.60416666666666663</v>
      </c>
      <c r="D14" s="114">
        <f t="shared" si="2"/>
        <v>0.97916666666666663</v>
      </c>
      <c r="E14" s="115" t="s">
        <v>95</v>
      </c>
      <c r="F14" s="105"/>
      <c r="G14" s="106"/>
      <c r="H14" s="284"/>
      <c r="I14" s="285"/>
      <c r="J14" s="285"/>
      <c r="K14" s="286"/>
      <c r="L14" s="319"/>
      <c r="M14" s="322"/>
      <c r="N14" s="325"/>
      <c r="O14" s="328"/>
      <c r="P14" s="341"/>
      <c r="Q14" s="339"/>
      <c r="R14" s="325"/>
      <c r="S14" s="343"/>
      <c r="T14" s="319"/>
      <c r="U14" s="339"/>
      <c r="V14" s="325"/>
      <c r="W14" s="328"/>
      <c r="X14" s="104"/>
      <c r="Y14" s="105"/>
      <c r="Z14" s="106"/>
      <c r="AA14" s="104"/>
      <c r="AB14" s="105"/>
      <c r="AC14" s="106"/>
    </row>
    <row r="15" spans="1:33" ht="15" customHeight="1" thickBot="1" x14ac:dyDescent="0.35">
      <c r="A15" s="111">
        <f t="shared" si="3"/>
        <v>0.41666666666666657</v>
      </c>
      <c r="B15" s="113">
        <f t="shared" si="0"/>
        <v>0.29166666666666657</v>
      </c>
      <c r="C15" s="113">
        <f t="shared" si="1"/>
        <v>0.62499999999999989</v>
      </c>
      <c r="D15" s="117">
        <f t="shared" si="2"/>
        <v>1</v>
      </c>
      <c r="E15" s="118" t="s">
        <v>96</v>
      </c>
      <c r="F15" s="348"/>
      <c r="G15" s="349"/>
      <c r="H15" s="312" t="s">
        <v>97</v>
      </c>
      <c r="I15" s="312"/>
      <c r="J15" s="312"/>
      <c r="K15" s="313"/>
      <c r="L15" s="311" t="s">
        <v>97</v>
      </c>
      <c r="M15" s="312"/>
      <c r="N15" s="312"/>
      <c r="O15" s="313"/>
      <c r="P15" s="311" t="s">
        <v>97</v>
      </c>
      <c r="Q15" s="312"/>
      <c r="R15" s="312"/>
      <c r="S15" s="313"/>
      <c r="T15" s="311" t="s">
        <v>97</v>
      </c>
      <c r="U15" s="312"/>
      <c r="V15" s="312"/>
      <c r="W15" s="313"/>
      <c r="X15" s="104"/>
      <c r="Y15" s="105"/>
      <c r="Z15" s="106"/>
      <c r="AA15" s="104"/>
      <c r="AB15" s="105"/>
      <c r="AC15" s="106"/>
    </row>
    <row r="16" spans="1:33" ht="15" customHeight="1" x14ac:dyDescent="0.3">
      <c r="A16" s="111">
        <f t="shared" si="3"/>
        <v>0.43749999999999989</v>
      </c>
      <c r="B16" s="113">
        <f t="shared" si="0"/>
        <v>0.31249999999999989</v>
      </c>
      <c r="C16" s="113">
        <f t="shared" si="1"/>
        <v>0.64583333333333326</v>
      </c>
      <c r="D16" s="117">
        <f t="shared" si="2"/>
        <v>1.0208333333333333</v>
      </c>
      <c r="E16" s="119" t="s">
        <v>98</v>
      </c>
      <c r="F16" s="105"/>
      <c r="G16" s="106"/>
      <c r="H16" s="272" t="s">
        <v>234</v>
      </c>
      <c r="I16" s="273"/>
      <c r="J16" s="273"/>
      <c r="K16" s="274"/>
      <c r="L16" s="353" t="s">
        <v>255</v>
      </c>
      <c r="M16" s="354"/>
      <c r="N16" s="354"/>
      <c r="O16" s="355"/>
      <c r="P16" s="272" t="s">
        <v>237</v>
      </c>
      <c r="Q16" s="273"/>
      <c r="R16" s="273"/>
      <c r="S16" s="274"/>
      <c r="T16" s="317" t="s">
        <v>256</v>
      </c>
      <c r="U16" s="362" t="s">
        <v>180</v>
      </c>
      <c r="V16" s="344"/>
      <c r="W16" s="342" t="s">
        <v>194</v>
      </c>
      <c r="X16" s="104"/>
      <c r="Y16" s="105"/>
      <c r="Z16" s="106"/>
      <c r="AA16" s="104"/>
      <c r="AB16" s="105"/>
      <c r="AC16" s="106"/>
    </row>
    <row r="17" spans="1:29" ht="15" customHeight="1" thickBot="1" x14ac:dyDescent="0.35">
      <c r="A17" s="111">
        <f t="shared" si="3"/>
        <v>0.4583333333333332</v>
      </c>
      <c r="B17" s="113">
        <f t="shared" si="0"/>
        <v>0.3333333333333332</v>
      </c>
      <c r="C17" s="113">
        <f t="shared" si="1"/>
        <v>0.66666666666666652</v>
      </c>
      <c r="D17" s="117">
        <f t="shared" si="2"/>
        <v>1.0416666666666665</v>
      </c>
      <c r="E17" s="119" t="s">
        <v>99</v>
      </c>
      <c r="F17" s="105"/>
      <c r="G17" s="106"/>
      <c r="H17" s="350"/>
      <c r="I17" s="351"/>
      <c r="J17" s="351"/>
      <c r="K17" s="352"/>
      <c r="L17" s="356"/>
      <c r="M17" s="357"/>
      <c r="N17" s="357"/>
      <c r="O17" s="358"/>
      <c r="P17" s="275"/>
      <c r="Q17" s="276"/>
      <c r="R17" s="276"/>
      <c r="S17" s="277"/>
      <c r="T17" s="318"/>
      <c r="U17" s="363"/>
      <c r="V17" s="345"/>
      <c r="W17" s="347"/>
      <c r="X17" s="104"/>
      <c r="Y17" s="105"/>
      <c r="Z17" s="106"/>
      <c r="AA17" s="104"/>
      <c r="AB17" s="105"/>
      <c r="AC17" s="106"/>
    </row>
    <row r="18" spans="1:29" ht="15" customHeight="1" x14ac:dyDescent="0.3">
      <c r="A18" s="111">
        <f t="shared" si="3"/>
        <v>0.47916666666666652</v>
      </c>
      <c r="B18" s="113">
        <f t="shared" si="0"/>
        <v>0.35416666666666652</v>
      </c>
      <c r="C18" s="113">
        <f t="shared" si="1"/>
        <v>0.68749999999999989</v>
      </c>
      <c r="D18" s="117">
        <f t="shared" si="2"/>
        <v>1.0625</v>
      </c>
      <c r="E18" s="119" t="s">
        <v>100</v>
      </c>
      <c r="F18" s="105"/>
      <c r="G18" s="106"/>
      <c r="H18" s="350"/>
      <c r="I18" s="351"/>
      <c r="J18" s="351"/>
      <c r="K18" s="352"/>
      <c r="L18" s="356"/>
      <c r="M18" s="357"/>
      <c r="N18" s="357"/>
      <c r="O18" s="358"/>
      <c r="P18" s="272" t="s">
        <v>222</v>
      </c>
      <c r="Q18" s="273"/>
      <c r="R18" s="273"/>
      <c r="S18" s="274"/>
      <c r="T18" s="318"/>
      <c r="U18" s="363"/>
      <c r="V18" s="345"/>
      <c r="W18" s="347"/>
      <c r="X18" s="104"/>
      <c r="Y18" s="105"/>
      <c r="Z18" s="106"/>
      <c r="AA18" s="104"/>
      <c r="AB18" s="105"/>
      <c r="AC18" s="106"/>
    </row>
    <row r="19" spans="1:29" ht="15" customHeight="1" thickBot="1" x14ac:dyDescent="0.35">
      <c r="A19" s="111">
        <f t="shared" si="3"/>
        <v>0.49999999999999983</v>
      </c>
      <c r="B19" s="113">
        <f t="shared" si="0"/>
        <v>0.37499999999999983</v>
      </c>
      <c r="C19" s="113">
        <f t="shared" si="1"/>
        <v>0.70833333333333315</v>
      </c>
      <c r="D19" s="117">
        <f t="shared" si="2"/>
        <v>1.0833333333333333</v>
      </c>
      <c r="E19" s="119" t="s">
        <v>101</v>
      </c>
      <c r="F19" s="105"/>
      <c r="G19" s="106"/>
      <c r="H19" s="275"/>
      <c r="I19" s="276"/>
      <c r="J19" s="276"/>
      <c r="K19" s="277"/>
      <c r="L19" s="359"/>
      <c r="M19" s="360"/>
      <c r="N19" s="360"/>
      <c r="O19" s="361"/>
      <c r="P19" s="275"/>
      <c r="Q19" s="276"/>
      <c r="R19" s="276"/>
      <c r="S19" s="277"/>
      <c r="T19" s="319"/>
      <c r="U19" s="364"/>
      <c r="V19" s="346"/>
      <c r="W19" s="343"/>
      <c r="X19" s="104"/>
      <c r="Y19" s="105"/>
      <c r="Z19" s="106"/>
      <c r="AA19" s="104"/>
      <c r="AB19" s="105"/>
      <c r="AC19" s="106"/>
    </row>
    <row r="20" spans="1:29" ht="15" customHeight="1" thickBot="1" x14ac:dyDescent="0.35">
      <c r="A20" s="111">
        <f t="shared" si="3"/>
        <v>0.52083333333333315</v>
      </c>
      <c r="B20" s="113">
        <f t="shared" si="0"/>
        <v>0.39583333333333315</v>
      </c>
      <c r="C20" s="113">
        <f t="shared" si="1"/>
        <v>0.72916666666666652</v>
      </c>
      <c r="D20" s="117">
        <f t="shared" si="2"/>
        <v>1.1041666666666665</v>
      </c>
      <c r="E20" s="221" t="s">
        <v>102</v>
      </c>
      <c r="F20" s="105"/>
      <c r="G20" s="106"/>
      <c r="H20" s="267" t="s">
        <v>294</v>
      </c>
      <c r="I20" s="267"/>
      <c r="J20" s="267"/>
      <c r="K20" s="268"/>
      <c r="L20" s="267" t="s">
        <v>294</v>
      </c>
      <c r="M20" s="267"/>
      <c r="N20" s="267"/>
      <c r="O20" s="268"/>
      <c r="P20" s="267" t="s">
        <v>294</v>
      </c>
      <c r="Q20" s="267"/>
      <c r="R20" s="267"/>
      <c r="S20" s="268"/>
      <c r="T20" s="267" t="s">
        <v>294</v>
      </c>
      <c r="U20" s="267"/>
      <c r="V20" s="267"/>
      <c r="W20" s="268"/>
      <c r="X20" s="104"/>
      <c r="Y20" s="105"/>
      <c r="Z20" s="106"/>
      <c r="AA20" s="104"/>
      <c r="AB20" s="105"/>
      <c r="AC20" s="106"/>
    </row>
    <row r="21" spans="1:29" ht="15" customHeight="1" thickBot="1" x14ac:dyDescent="0.35">
      <c r="A21" s="111">
        <f t="shared" si="3"/>
        <v>0.54166666666666652</v>
      </c>
      <c r="B21" s="113">
        <f t="shared" si="0"/>
        <v>0.41666666666666652</v>
      </c>
      <c r="C21" s="113">
        <f t="shared" si="1"/>
        <v>0.74999999999999989</v>
      </c>
      <c r="D21" s="117">
        <f t="shared" si="2"/>
        <v>1.125</v>
      </c>
      <c r="E21" s="221" t="s">
        <v>103</v>
      </c>
      <c r="F21" s="105"/>
      <c r="G21" s="106"/>
      <c r="H21" s="270"/>
      <c r="I21" s="270"/>
      <c r="J21" s="270"/>
      <c r="K21" s="271"/>
      <c r="L21" s="270"/>
      <c r="M21" s="270"/>
      <c r="N21" s="270"/>
      <c r="O21" s="271"/>
      <c r="P21" s="270"/>
      <c r="Q21" s="270"/>
      <c r="R21" s="270"/>
      <c r="S21" s="271"/>
      <c r="T21" s="270"/>
      <c r="U21" s="270"/>
      <c r="V21" s="270"/>
      <c r="W21" s="271"/>
      <c r="X21" s="278" t="s">
        <v>257</v>
      </c>
      <c r="Y21" s="279"/>
      <c r="Z21" s="280"/>
      <c r="AA21" s="104"/>
      <c r="AB21" s="105"/>
      <c r="AC21" s="106"/>
    </row>
    <row r="22" spans="1:29" ht="15" customHeight="1" thickBot="1" x14ac:dyDescent="0.35">
      <c r="A22" s="111">
        <f t="shared" si="3"/>
        <v>0.56249999999999989</v>
      </c>
      <c r="B22" s="113">
        <f t="shared" si="0"/>
        <v>0.43749999999999989</v>
      </c>
      <c r="C22" s="113">
        <f t="shared" si="1"/>
        <v>0.77083333333333326</v>
      </c>
      <c r="D22" s="117">
        <f t="shared" si="2"/>
        <v>1.1458333333333333</v>
      </c>
      <c r="E22" s="119" t="s">
        <v>104</v>
      </c>
      <c r="F22" s="105"/>
      <c r="G22" s="106"/>
      <c r="H22" s="317" t="s">
        <v>91</v>
      </c>
      <c r="I22" s="368" t="s">
        <v>258</v>
      </c>
      <c r="J22" s="371" t="s">
        <v>195</v>
      </c>
      <c r="K22" s="374" t="s">
        <v>259</v>
      </c>
      <c r="L22" s="317" t="s">
        <v>91</v>
      </c>
      <c r="M22" s="368" t="s">
        <v>258</v>
      </c>
      <c r="N22" s="365" t="s">
        <v>106</v>
      </c>
      <c r="O22" s="326" t="s">
        <v>254</v>
      </c>
      <c r="P22" s="317" t="s">
        <v>91</v>
      </c>
      <c r="Q22" s="337" t="s">
        <v>236</v>
      </c>
      <c r="R22" s="365" t="s">
        <v>106</v>
      </c>
      <c r="S22" s="342" t="s">
        <v>194</v>
      </c>
      <c r="T22" s="317" t="s">
        <v>91</v>
      </c>
      <c r="U22" s="368" t="s">
        <v>258</v>
      </c>
      <c r="V22" s="365" t="s">
        <v>106</v>
      </c>
      <c r="W22" s="342" t="s">
        <v>194</v>
      </c>
      <c r="X22" s="281"/>
      <c r="Y22" s="282"/>
      <c r="Z22" s="283"/>
      <c r="AA22" s="104"/>
      <c r="AB22" s="105"/>
      <c r="AC22" s="106"/>
    </row>
    <row r="23" spans="1:29" ht="15" customHeight="1" x14ac:dyDescent="0.3">
      <c r="A23" s="111">
        <f t="shared" si="3"/>
        <v>0.58333333333333326</v>
      </c>
      <c r="B23" s="113">
        <f t="shared" si="0"/>
        <v>0.45833333333333326</v>
      </c>
      <c r="C23" s="113">
        <f t="shared" si="1"/>
        <v>0.79166666666666663</v>
      </c>
      <c r="D23" s="117">
        <f t="shared" si="2"/>
        <v>1.1666666666666665</v>
      </c>
      <c r="E23" s="119" t="s">
        <v>107</v>
      </c>
      <c r="F23" s="377" t="s">
        <v>293</v>
      </c>
      <c r="G23" s="378"/>
      <c r="H23" s="318"/>
      <c r="I23" s="369"/>
      <c r="J23" s="372"/>
      <c r="K23" s="375"/>
      <c r="L23" s="318"/>
      <c r="M23" s="369"/>
      <c r="N23" s="366"/>
      <c r="O23" s="327"/>
      <c r="P23" s="318"/>
      <c r="Q23" s="338"/>
      <c r="R23" s="366"/>
      <c r="S23" s="347"/>
      <c r="T23" s="318"/>
      <c r="U23" s="369"/>
      <c r="V23" s="366"/>
      <c r="W23" s="347"/>
      <c r="X23" s="281"/>
      <c r="Y23" s="282"/>
      <c r="Z23" s="283"/>
      <c r="AA23" s="104"/>
      <c r="AB23" s="105"/>
      <c r="AC23" s="106"/>
    </row>
    <row r="24" spans="1:29" ht="15" customHeight="1" thickBot="1" x14ac:dyDescent="0.35">
      <c r="A24" s="111">
        <f t="shared" si="3"/>
        <v>0.60416666666666663</v>
      </c>
      <c r="B24" s="113">
        <f t="shared" si="0"/>
        <v>0.47916666666666663</v>
      </c>
      <c r="C24" s="113">
        <f t="shared" si="1"/>
        <v>0.8125</v>
      </c>
      <c r="D24" s="117">
        <f t="shared" si="2"/>
        <v>1.1875</v>
      </c>
      <c r="E24" s="119" t="s">
        <v>108</v>
      </c>
      <c r="F24" s="379"/>
      <c r="G24" s="380"/>
      <c r="H24" s="318"/>
      <c r="I24" s="369"/>
      <c r="J24" s="372"/>
      <c r="K24" s="375"/>
      <c r="L24" s="318"/>
      <c r="M24" s="369"/>
      <c r="N24" s="366"/>
      <c r="O24" s="327"/>
      <c r="P24" s="318"/>
      <c r="Q24" s="338"/>
      <c r="R24" s="366"/>
      <c r="S24" s="347"/>
      <c r="T24" s="318"/>
      <c r="U24" s="369"/>
      <c r="V24" s="366"/>
      <c r="W24" s="347"/>
      <c r="X24" s="281"/>
      <c r="Y24" s="282"/>
      <c r="Z24" s="283"/>
      <c r="AA24" s="104"/>
      <c r="AB24" s="105"/>
      <c r="AC24" s="106"/>
    </row>
    <row r="25" spans="1:29" ht="15" customHeight="1" thickBot="1" x14ac:dyDescent="0.35">
      <c r="A25" s="111">
        <f t="shared" si="3"/>
        <v>0.625</v>
      </c>
      <c r="B25" s="113">
        <f t="shared" si="0"/>
        <v>0.5</v>
      </c>
      <c r="C25" s="113">
        <f t="shared" si="1"/>
        <v>0.83333333333333337</v>
      </c>
      <c r="D25" s="117">
        <f t="shared" si="2"/>
        <v>1.2083333333333335</v>
      </c>
      <c r="E25" s="119" t="s">
        <v>109</v>
      </c>
      <c r="F25" s="105"/>
      <c r="G25" s="106"/>
      <c r="H25" s="319"/>
      <c r="I25" s="370"/>
      <c r="J25" s="373"/>
      <c r="K25" s="376"/>
      <c r="L25" s="319"/>
      <c r="M25" s="370"/>
      <c r="N25" s="367"/>
      <c r="O25" s="328"/>
      <c r="P25" s="319"/>
      <c r="Q25" s="339"/>
      <c r="R25" s="367"/>
      <c r="S25" s="343"/>
      <c r="T25" s="319"/>
      <c r="U25" s="370"/>
      <c r="V25" s="367"/>
      <c r="W25" s="343"/>
      <c r="X25" s="281"/>
      <c r="Y25" s="282"/>
      <c r="Z25" s="283"/>
      <c r="AA25" s="104"/>
      <c r="AB25" s="105"/>
      <c r="AC25" s="106"/>
    </row>
    <row r="26" spans="1:29" ht="15" customHeight="1" thickBot="1" x14ac:dyDescent="0.35">
      <c r="A26" s="111">
        <f t="shared" si="3"/>
        <v>0.64583333333333337</v>
      </c>
      <c r="B26" s="113">
        <f t="shared" si="0"/>
        <v>0.52083333333333337</v>
      </c>
      <c r="C26" s="113">
        <f t="shared" si="1"/>
        <v>0.85416666666666674</v>
      </c>
      <c r="D26" s="117">
        <f t="shared" si="2"/>
        <v>1.2291666666666667</v>
      </c>
      <c r="E26" s="118" t="s">
        <v>110</v>
      </c>
      <c r="F26" s="348"/>
      <c r="G26" s="349"/>
      <c r="H26" s="311" t="s">
        <v>97</v>
      </c>
      <c r="I26" s="312"/>
      <c r="J26" s="312"/>
      <c r="K26" s="313"/>
      <c r="L26" s="311" t="s">
        <v>97</v>
      </c>
      <c r="M26" s="312"/>
      <c r="N26" s="312"/>
      <c r="O26" s="313"/>
      <c r="P26" s="311" t="s">
        <v>97</v>
      </c>
      <c r="Q26" s="312"/>
      <c r="R26" s="312"/>
      <c r="S26" s="313"/>
      <c r="T26" s="311" t="s">
        <v>97</v>
      </c>
      <c r="U26" s="312"/>
      <c r="V26" s="312"/>
      <c r="W26" s="313"/>
      <c r="X26" s="281"/>
      <c r="Y26" s="282"/>
      <c r="Z26" s="283"/>
      <c r="AA26" s="104"/>
      <c r="AB26" s="105"/>
      <c r="AC26" s="106"/>
    </row>
    <row r="27" spans="1:29" ht="15" customHeight="1" x14ac:dyDescent="0.3">
      <c r="A27" s="111">
        <f t="shared" si="3"/>
        <v>0.66666666666666674</v>
      </c>
      <c r="B27" s="113">
        <f t="shared" si="0"/>
        <v>0.54166666666666674</v>
      </c>
      <c r="C27" s="113">
        <f t="shared" si="1"/>
        <v>0.87500000000000011</v>
      </c>
      <c r="D27" s="117">
        <f t="shared" si="2"/>
        <v>1.25</v>
      </c>
      <c r="E27" s="115" t="s">
        <v>111</v>
      </c>
      <c r="F27" s="403" t="s">
        <v>298</v>
      </c>
      <c r="G27" s="404"/>
      <c r="H27" s="317" t="s">
        <v>91</v>
      </c>
      <c r="I27" s="362" t="s">
        <v>180</v>
      </c>
      <c r="J27" s="320" t="s">
        <v>92</v>
      </c>
      <c r="K27" s="326" t="s">
        <v>254</v>
      </c>
      <c r="L27" s="344"/>
      <c r="M27" s="362" t="s">
        <v>180</v>
      </c>
      <c r="N27" s="342" t="s">
        <v>260</v>
      </c>
      <c r="O27" s="400" t="s">
        <v>291</v>
      </c>
      <c r="P27" s="317" t="s">
        <v>91</v>
      </c>
      <c r="Q27" s="362" t="s">
        <v>180</v>
      </c>
      <c r="R27" s="320" t="s">
        <v>92</v>
      </c>
      <c r="S27" s="326" t="s">
        <v>254</v>
      </c>
      <c r="T27" s="272" t="s">
        <v>238</v>
      </c>
      <c r="U27" s="273"/>
      <c r="V27" s="273"/>
      <c r="W27" s="274"/>
      <c r="X27" s="281"/>
      <c r="Y27" s="282"/>
      <c r="Z27" s="283"/>
      <c r="AA27" s="104"/>
      <c r="AB27" s="105"/>
      <c r="AC27" s="106"/>
    </row>
    <row r="28" spans="1:29" ht="15" customHeight="1" x14ac:dyDescent="0.3">
      <c r="A28" s="111">
        <f t="shared" si="3"/>
        <v>0.68750000000000011</v>
      </c>
      <c r="B28" s="113">
        <f t="shared" si="0"/>
        <v>0.56250000000000011</v>
      </c>
      <c r="C28" s="113">
        <f t="shared" si="1"/>
        <v>0.89583333333333348</v>
      </c>
      <c r="D28" s="117">
        <f t="shared" si="2"/>
        <v>1.2708333333333335</v>
      </c>
      <c r="E28" s="119" t="s">
        <v>112</v>
      </c>
      <c r="F28" s="405"/>
      <c r="G28" s="406"/>
      <c r="H28" s="318"/>
      <c r="I28" s="363"/>
      <c r="J28" s="321"/>
      <c r="K28" s="327"/>
      <c r="L28" s="345"/>
      <c r="M28" s="363"/>
      <c r="N28" s="347"/>
      <c r="O28" s="401"/>
      <c r="P28" s="318"/>
      <c r="Q28" s="363"/>
      <c r="R28" s="321"/>
      <c r="S28" s="327"/>
      <c r="T28" s="350"/>
      <c r="U28" s="351"/>
      <c r="V28" s="351"/>
      <c r="W28" s="352"/>
      <c r="X28" s="281"/>
      <c r="Y28" s="282"/>
      <c r="Z28" s="283"/>
      <c r="AA28" s="104"/>
      <c r="AB28" s="105"/>
      <c r="AC28" s="106"/>
    </row>
    <row r="29" spans="1:29" ht="15" customHeight="1" thickBot="1" x14ac:dyDescent="0.35">
      <c r="A29" s="111">
        <f t="shared" si="3"/>
        <v>0.70833333333333348</v>
      </c>
      <c r="B29" s="113">
        <f t="shared" si="0"/>
        <v>0.58333333333333348</v>
      </c>
      <c r="C29" s="113">
        <f t="shared" si="1"/>
        <v>0.91666666666666685</v>
      </c>
      <c r="D29" s="114">
        <f t="shared" si="2"/>
        <v>1.291666666666667</v>
      </c>
      <c r="E29" s="119" t="s">
        <v>113</v>
      </c>
      <c r="F29" s="407"/>
      <c r="G29" s="408"/>
      <c r="H29" s="318"/>
      <c r="I29" s="363"/>
      <c r="J29" s="321"/>
      <c r="K29" s="327"/>
      <c r="L29" s="345"/>
      <c r="M29" s="363"/>
      <c r="N29" s="347"/>
      <c r="O29" s="401"/>
      <c r="P29" s="318"/>
      <c r="Q29" s="363"/>
      <c r="R29" s="321"/>
      <c r="S29" s="327"/>
      <c r="T29" s="350"/>
      <c r="U29" s="351"/>
      <c r="V29" s="351"/>
      <c r="W29" s="352"/>
      <c r="X29" s="281"/>
      <c r="Y29" s="282"/>
      <c r="Z29" s="283"/>
      <c r="AA29" s="104"/>
      <c r="AB29" s="105"/>
      <c r="AC29" s="106"/>
    </row>
    <row r="30" spans="1:29" ht="15" customHeight="1" thickBot="1" x14ac:dyDescent="0.35">
      <c r="A30" s="111">
        <f t="shared" si="3"/>
        <v>0.72916666666666685</v>
      </c>
      <c r="B30" s="113">
        <f t="shared" si="0"/>
        <v>0.60416666666666685</v>
      </c>
      <c r="C30" s="113">
        <f t="shared" si="1"/>
        <v>0.93750000000000022</v>
      </c>
      <c r="D30" s="114">
        <f t="shared" si="2"/>
        <v>1.3125000000000002</v>
      </c>
      <c r="E30" s="119" t="s">
        <v>114</v>
      </c>
      <c r="F30" s="377" t="s">
        <v>223</v>
      </c>
      <c r="G30" s="378"/>
      <c r="H30" s="319"/>
      <c r="I30" s="364"/>
      <c r="J30" s="322"/>
      <c r="K30" s="328"/>
      <c r="L30" s="346"/>
      <c r="M30" s="364"/>
      <c r="N30" s="343"/>
      <c r="O30" s="402"/>
      <c r="P30" s="319"/>
      <c r="Q30" s="364"/>
      <c r="R30" s="322"/>
      <c r="S30" s="328"/>
      <c r="T30" s="275"/>
      <c r="U30" s="276"/>
      <c r="V30" s="276"/>
      <c r="W30" s="277"/>
      <c r="X30" s="284"/>
      <c r="Y30" s="285"/>
      <c r="Z30" s="286"/>
      <c r="AA30" s="104"/>
      <c r="AB30" s="105"/>
      <c r="AC30" s="106"/>
    </row>
    <row r="31" spans="1:29" ht="15" customHeight="1" thickBot="1" x14ac:dyDescent="0.35">
      <c r="A31" s="111">
        <f t="shared" si="3"/>
        <v>0.75000000000000022</v>
      </c>
      <c r="B31" s="113">
        <f t="shared" si="0"/>
        <v>0.62500000000000022</v>
      </c>
      <c r="C31" s="113">
        <f t="shared" si="1"/>
        <v>0.95833333333333359</v>
      </c>
      <c r="D31" s="114">
        <f t="shared" si="2"/>
        <v>1.3333333333333335</v>
      </c>
      <c r="E31" s="221" t="s">
        <v>115</v>
      </c>
      <c r="F31" s="379"/>
      <c r="G31" s="380"/>
      <c r="H31" s="287" t="s">
        <v>295</v>
      </c>
      <c r="I31" s="288"/>
      <c r="J31" s="288"/>
      <c r="K31" s="289"/>
      <c r="L31" s="311" t="s">
        <v>97</v>
      </c>
      <c r="M31" s="312"/>
      <c r="N31" s="312"/>
      <c r="O31" s="313"/>
      <c r="P31" s="311" t="s">
        <v>97</v>
      </c>
      <c r="Q31" s="312"/>
      <c r="R31" s="312"/>
      <c r="S31" s="313"/>
      <c r="T31" s="266" t="s">
        <v>117</v>
      </c>
      <c r="U31" s="267"/>
      <c r="V31" s="267"/>
      <c r="W31" s="268"/>
      <c r="X31" s="382" t="s">
        <v>261</v>
      </c>
      <c r="Y31" s="383"/>
      <c r="Z31" s="384"/>
      <c r="AA31" s="104"/>
      <c r="AB31" s="105"/>
      <c r="AC31" s="106"/>
    </row>
    <row r="32" spans="1:29" ht="15" customHeight="1" x14ac:dyDescent="0.3">
      <c r="A32" s="111">
        <f t="shared" si="3"/>
        <v>0.77083333333333359</v>
      </c>
      <c r="B32" s="113">
        <f t="shared" si="0"/>
        <v>0.64583333333333359</v>
      </c>
      <c r="C32" s="113">
        <f t="shared" si="1"/>
        <v>0.97916666666666696</v>
      </c>
      <c r="D32" s="114">
        <f t="shared" si="2"/>
        <v>1.354166666666667</v>
      </c>
      <c r="E32" s="221" t="s">
        <v>116</v>
      </c>
      <c r="F32" s="267" t="s">
        <v>117</v>
      </c>
      <c r="G32" s="268"/>
      <c r="H32" s="290"/>
      <c r="I32" s="291"/>
      <c r="J32" s="291"/>
      <c r="K32" s="292"/>
      <c r="L32" s="350" t="s">
        <v>297</v>
      </c>
      <c r="M32" s="351"/>
      <c r="N32" s="351"/>
      <c r="O32" s="352"/>
      <c r="P32" s="391" t="s">
        <v>262</v>
      </c>
      <c r="Q32" s="392"/>
      <c r="R32" s="392"/>
      <c r="S32" s="393"/>
      <c r="T32" s="296"/>
      <c r="U32" s="297"/>
      <c r="V32" s="297"/>
      <c r="W32" s="298"/>
      <c r="X32" s="385"/>
      <c r="Y32" s="386"/>
      <c r="Z32" s="387"/>
      <c r="AA32" s="104"/>
      <c r="AB32" s="105"/>
      <c r="AC32" s="106"/>
    </row>
    <row r="33" spans="1:29" ht="15" customHeight="1" thickBot="1" x14ac:dyDescent="0.35">
      <c r="A33" s="111">
        <f t="shared" si="3"/>
        <v>0.79166666666666696</v>
      </c>
      <c r="B33" s="113">
        <f t="shared" si="0"/>
        <v>0.66666666666666696</v>
      </c>
      <c r="C33" s="112">
        <f t="shared" si="1"/>
        <v>1.0000000000000002</v>
      </c>
      <c r="D33" s="114">
        <f t="shared" si="2"/>
        <v>1.3750000000000004</v>
      </c>
      <c r="E33" s="221" t="s">
        <v>118</v>
      </c>
      <c r="F33" s="297"/>
      <c r="G33" s="298"/>
      <c r="H33" s="293"/>
      <c r="I33" s="294"/>
      <c r="J33" s="294"/>
      <c r="K33" s="295"/>
      <c r="L33" s="350"/>
      <c r="M33" s="351"/>
      <c r="N33" s="351"/>
      <c r="O33" s="352"/>
      <c r="P33" s="394"/>
      <c r="Q33" s="395"/>
      <c r="R33" s="395"/>
      <c r="S33" s="396"/>
      <c r="T33" s="296"/>
      <c r="U33" s="297"/>
      <c r="V33" s="297"/>
      <c r="W33" s="298"/>
      <c r="X33" s="385"/>
      <c r="Y33" s="386"/>
      <c r="Z33" s="387"/>
      <c r="AA33" s="104"/>
      <c r="AB33" s="105"/>
      <c r="AC33" s="106"/>
    </row>
    <row r="34" spans="1:29" ht="15" customHeight="1" x14ac:dyDescent="0.3">
      <c r="A34" s="111">
        <f t="shared" si="3"/>
        <v>0.81250000000000033</v>
      </c>
      <c r="B34" s="113">
        <f t="shared" si="0"/>
        <v>0.68750000000000033</v>
      </c>
      <c r="C34" s="112">
        <f t="shared" si="1"/>
        <v>1.0208333333333337</v>
      </c>
      <c r="D34" s="114">
        <f t="shared" si="2"/>
        <v>1.3958333333333337</v>
      </c>
      <c r="E34" s="221" t="s">
        <v>119</v>
      </c>
      <c r="F34" s="297"/>
      <c r="G34" s="298"/>
      <c r="H34" s="287" t="s">
        <v>296</v>
      </c>
      <c r="I34" s="288"/>
      <c r="J34" s="288"/>
      <c r="K34" s="289"/>
      <c r="L34" s="296" t="s">
        <v>117</v>
      </c>
      <c r="M34" s="297"/>
      <c r="N34" s="297"/>
      <c r="O34" s="298"/>
      <c r="P34" s="394"/>
      <c r="Q34" s="395"/>
      <c r="R34" s="395"/>
      <c r="S34" s="396"/>
      <c r="T34" s="296"/>
      <c r="U34" s="297"/>
      <c r="V34" s="297"/>
      <c r="W34" s="298"/>
      <c r="X34" s="385"/>
      <c r="Y34" s="386"/>
      <c r="Z34" s="387"/>
      <c r="AA34" s="104"/>
      <c r="AB34" s="105"/>
      <c r="AC34" s="106"/>
    </row>
    <row r="35" spans="1:29" ht="15" customHeight="1" thickBot="1" x14ac:dyDescent="0.35">
      <c r="A35" s="111">
        <f t="shared" si="3"/>
        <v>0.8333333333333337</v>
      </c>
      <c r="B35" s="113">
        <f t="shared" si="0"/>
        <v>0.7083333333333337</v>
      </c>
      <c r="C35" s="112">
        <f t="shared" si="1"/>
        <v>1.041666666666667</v>
      </c>
      <c r="D35" s="114">
        <f t="shared" si="2"/>
        <v>1.416666666666667</v>
      </c>
      <c r="E35" s="221" t="s">
        <v>120</v>
      </c>
      <c r="F35" s="297"/>
      <c r="G35" s="298"/>
      <c r="H35" s="290"/>
      <c r="I35" s="291"/>
      <c r="J35" s="291"/>
      <c r="K35" s="292"/>
      <c r="L35" s="296"/>
      <c r="M35" s="297"/>
      <c r="N35" s="297"/>
      <c r="O35" s="298"/>
      <c r="P35" s="397"/>
      <c r="Q35" s="398"/>
      <c r="R35" s="398"/>
      <c r="S35" s="399"/>
      <c r="T35" s="296"/>
      <c r="U35" s="297"/>
      <c r="V35" s="297"/>
      <c r="W35" s="298"/>
      <c r="X35" s="385"/>
      <c r="Y35" s="386"/>
      <c r="Z35" s="387"/>
      <c r="AA35" s="104"/>
      <c r="AB35" s="105"/>
      <c r="AC35" s="106"/>
    </row>
    <row r="36" spans="1:29" ht="15" customHeight="1" thickBot="1" x14ac:dyDescent="0.35">
      <c r="A36" s="111">
        <f t="shared" si="3"/>
        <v>0.85416666666666707</v>
      </c>
      <c r="B36" s="113">
        <f t="shared" si="0"/>
        <v>0.72916666666666707</v>
      </c>
      <c r="C36" s="112">
        <f t="shared" si="1"/>
        <v>1.0625000000000004</v>
      </c>
      <c r="D36" s="114">
        <f t="shared" si="2"/>
        <v>1.4375000000000004</v>
      </c>
      <c r="E36" s="120" t="s">
        <v>121</v>
      </c>
      <c r="F36" s="297"/>
      <c r="G36" s="298"/>
      <c r="H36" s="293"/>
      <c r="I36" s="294"/>
      <c r="J36" s="294"/>
      <c r="K36" s="295"/>
      <c r="L36" s="296"/>
      <c r="M36" s="297"/>
      <c r="N36" s="297"/>
      <c r="O36" s="298"/>
      <c r="P36" s="296" t="s">
        <v>117</v>
      </c>
      <c r="Q36" s="297"/>
      <c r="R36" s="297"/>
      <c r="S36" s="298"/>
      <c r="T36" s="296"/>
      <c r="U36" s="297"/>
      <c r="V36" s="297"/>
      <c r="W36" s="298"/>
      <c r="X36" s="385"/>
      <c r="Y36" s="386"/>
      <c r="Z36" s="387"/>
      <c r="AA36" s="104"/>
      <c r="AB36" s="105"/>
      <c r="AC36" s="106"/>
    </row>
    <row r="37" spans="1:29" ht="15" customHeight="1" x14ac:dyDescent="0.3">
      <c r="A37" s="111">
        <f t="shared" si="3"/>
        <v>0.87500000000000044</v>
      </c>
      <c r="B37" s="113">
        <f t="shared" si="0"/>
        <v>0.75000000000000044</v>
      </c>
      <c r="C37" s="112">
        <f t="shared" si="1"/>
        <v>1.0833333333333337</v>
      </c>
      <c r="D37" s="114">
        <f t="shared" si="2"/>
        <v>1.4583333333333339</v>
      </c>
      <c r="E37" s="120" t="s">
        <v>122</v>
      </c>
      <c r="F37" s="297"/>
      <c r="G37" s="298"/>
      <c r="H37" s="266" t="s">
        <v>117</v>
      </c>
      <c r="I37" s="267"/>
      <c r="J37" s="267"/>
      <c r="K37" s="268"/>
      <c r="L37" s="296"/>
      <c r="M37" s="297"/>
      <c r="N37" s="297"/>
      <c r="O37" s="298"/>
      <c r="P37" s="296"/>
      <c r="Q37" s="297"/>
      <c r="R37" s="297"/>
      <c r="S37" s="298"/>
      <c r="T37" s="296"/>
      <c r="U37" s="297"/>
      <c r="V37" s="297"/>
      <c r="W37" s="298"/>
      <c r="X37" s="385"/>
      <c r="Y37" s="386"/>
      <c r="Z37" s="387"/>
      <c r="AA37" s="104"/>
      <c r="AB37" s="105"/>
      <c r="AC37" s="106"/>
    </row>
    <row r="38" spans="1:29" ht="15" customHeight="1" x14ac:dyDescent="0.3">
      <c r="A38" s="111">
        <f t="shared" si="3"/>
        <v>0.89583333333333381</v>
      </c>
      <c r="B38" s="113">
        <f t="shared" si="0"/>
        <v>0.77083333333333381</v>
      </c>
      <c r="C38" s="112">
        <f t="shared" si="1"/>
        <v>1.1041666666666672</v>
      </c>
      <c r="D38" s="114">
        <f t="shared" si="2"/>
        <v>1.4791666666666672</v>
      </c>
      <c r="E38" s="121" t="s">
        <v>123</v>
      </c>
      <c r="F38" s="297"/>
      <c r="G38" s="298"/>
      <c r="H38" s="296"/>
      <c r="I38" s="297"/>
      <c r="J38" s="297"/>
      <c r="K38" s="298"/>
      <c r="L38" s="296"/>
      <c r="M38" s="297"/>
      <c r="N38" s="297"/>
      <c r="O38" s="298"/>
      <c r="P38" s="296"/>
      <c r="Q38" s="297"/>
      <c r="R38" s="297"/>
      <c r="S38" s="298"/>
      <c r="T38" s="296"/>
      <c r="U38" s="297"/>
      <c r="V38" s="297"/>
      <c r="W38" s="298"/>
      <c r="X38" s="385"/>
      <c r="Y38" s="386"/>
      <c r="Z38" s="387"/>
      <c r="AA38" s="104"/>
      <c r="AB38" s="105"/>
      <c r="AC38" s="106"/>
    </row>
    <row r="39" spans="1:29" ht="15" customHeight="1" x14ac:dyDescent="0.3">
      <c r="A39" s="111">
        <f t="shared" si="3"/>
        <v>0.91666666666666718</v>
      </c>
      <c r="B39" s="113">
        <f t="shared" si="0"/>
        <v>0.79166666666666718</v>
      </c>
      <c r="C39" s="112">
        <f t="shared" si="1"/>
        <v>1.1250000000000004</v>
      </c>
      <c r="D39" s="114">
        <f t="shared" si="2"/>
        <v>1.5000000000000004</v>
      </c>
      <c r="E39" s="121" t="s">
        <v>124</v>
      </c>
      <c r="F39" s="297"/>
      <c r="G39" s="298"/>
      <c r="H39" s="296"/>
      <c r="I39" s="297"/>
      <c r="J39" s="297"/>
      <c r="K39" s="298"/>
      <c r="L39" s="296"/>
      <c r="M39" s="297"/>
      <c r="N39" s="297"/>
      <c r="O39" s="298"/>
      <c r="P39" s="296"/>
      <c r="Q39" s="297"/>
      <c r="R39" s="297"/>
      <c r="S39" s="298"/>
      <c r="T39" s="296"/>
      <c r="U39" s="297"/>
      <c r="V39" s="297"/>
      <c r="W39" s="298"/>
      <c r="X39" s="385"/>
      <c r="Y39" s="386"/>
      <c r="Z39" s="387"/>
      <c r="AA39" s="104"/>
      <c r="AB39" s="105"/>
      <c r="AC39" s="106"/>
    </row>
    <row r="40" spans="1:29" ht="15" customHeight="1" thickBot="1" x14ac:dyDescent="0.35">
      <c r="A40" s="122">
        <f t="shared" si="3"/>
        <v>0.93750000000000056</v>
      </c>
      <c r="B40" s="123">
        <f t="shared" si="0"/>
        <v>0.81250000000000056</v>
      </c>
      <c r="C40" s="124">
        <f t="shared" si="1"/>
        <v>1.1458333333333339</v>
      </c>
      <c r="D40" s="125">
        <f t="shared" si="2"/>
        <v>1.5208333333333339</v>
      </c>
      <c r="E40" s="126" t="s">
        <v>125</v>
      </c>
      <c r="F40" s="270"/>
      <c r="G40" s="271"/>
      <c r="H40" s="269"/>
      <c r="I40" s="270"/>
      <c r="J40" s="270"/>
      <c r="K40" s="271"/>
      <c r="L40" s="269"/>
      <c r="M40" s="270"/>
      <c r="N40" s="270"/>
      <c r="O40" s="271"/>
      <c r="P40" s="269"/>
      <c r="Q40" s="270"/>
      <c r="R40" s="270"/>
      <c r="S40" s="271"/>
      <c r="T40" s="269"/>
      <c r="U40" s="270"/>
      <c r="V40" s="270"/>
      <c r="W40" s="271"/>
      <c r="X40" s="388"/>
      <c r="Y40" s="389"/>
      <c r="Z40" s="390"/>
      <c r="AA40" s="127"/>
      <c r="AB40" s="128"/>
      <c r="AC40" s="129"/>
    </row>
    <row r="41" spans="1:29" s="53" customFormat="1" ht="13.8" thickBot="1" x14ac:dyDescent="0.3">
      <c r="E41" s="222" t="s">
        <v>126</v>
      </c>
      <c r="F41" s="223"/>
      <c r="G41" s="223"/>
      <c r="H41" s="223"/>
      <c r="I41" s="101"/>
      <c r="J41" s="101"/>
      <c r="K41" s="101"/>
      <c r="L41" s="223"/>
      <c r="M41" s="223"/>
      <c r="N41" s="223"/>
      <c r="O41" s="223"/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24"/>
    </row>
    <row r="42" spans="1:29" s="53" customFormat="1" x14ac:dyDescent="0.25">
      <c r="E42" s="130" t="s">
        <v>225</v>
      </c>
      <c r="F42" s="131" t="s">
        <v>196</v>
      </c>
      <c r="G42" s="132"/>
      <c r="H42" s="133"/>
      <c r="I42" s="133"/>
      <c r="J42" s="133"/>
      <c r="K42" s="133"/>
      <c r="L42" s="133"/>
      <c r="M42" s="134"/>
      <c r="N42" s="161"/>
      <c r="O42" s="161"/>
      <c r="P42" s="135" t="s">
        <v>127</v>
      </c>
      <c r="Q42" s="131" t="s">
        <v>128</v>
      </c>
      <c r="R42" s="136"/>
      <c r="S42" s="136"/>
      <c r="T42" s="137"/>
      <c r="U42" s="137"/>
      <c r="V42" s="137"/>
      <c r="W42" s="137"/>
      <c r="X42" s="138"/>
      <c r="Y42" s="163"/>
      <c r="Z42" s="161"/>
      <c r="AA42" s="161"/>
      <c r="AB42" s="163"/>
      <c r="AC42" s="164"/>
    </row>
    <row r="43" spans="1:29" s="53" customFormat="1" x14ac:dyDescent="0.25">
      <c r="E43" s="130" t="s">
        <v>55</v>
      </c>
      <c r="F43" s="139" t="s">
        <v>197</v>
      </c>
      <c r="G43" s="140"/>
      <c r="H43" s="141"/>
      <c r="I43" s="141"/>
      <c r="J43" s="141"/>
      <c r="K43" s="141"/>
      <c r="L43" s="141"/>
      <c r="M43" s="142"/>
      <c r="N43" s="161"/>
      <c r="O43" s="161"/>
      <c r="P43" s="135" t="s">
        <v>129</v>
      </c>
      <c r="Q43" s="139" t="s">
        <v>130</v>
      </c>
      <c r="R43" s="143"/>
      <c r="S43" s="143"/>
      <c r="T43" s="144"/>
      <c r="U43" s="144"/>
      <c r="V43" s="144"/>
      <c r="W43" s="144"/>
      <c r="X43" s="145"/>
      <c r="Y43" s="163"/>
      <c r="Z43" s="161"/>
      <c r="AA43" s="161"/>
      <c r="AB43" s="163"/>
      <c r="AC43" s="164"/>
    </row>
    <row r="44" spans="1:29" s="53" customFormat="1" x14ac:dyDescent="0.25">
      <c r="E44" s="130" t="s">
        <v>180</v>
      </c>
      <c r="F44" s="139" t="s">
        <v>198</v>
      </c>
      <c r="G44" s="146"/>
      <c r="H44" s="147"/>
      <c r="I44" s="147"/>
      <c r="J44" s="147"/>
      <c r="K44" s="147"/>
      <c r="L44" s="147"/>
      <c r="M44" s="148"/>
      <c r="N44" s="161"/>
      <c r="O44" s="161"/>
      <c r="P44" s="135" t="s">
        <v>131</v>
      </c>
      <c r="Q44" s="139" t="s">
        <v>132</v>
      </c>
      <c r="R44" s="149"/>
      <c r="S44" s="149"/>
      <c r="T44" s="150"/>
      <c r="U44" s="150"/>
      <c r="V44" s="150"/>
      <c r="W44" s="150"/>
      <c r="X44" s="145"/>
      <c r="Y44" s="163"/>
      <c r="Z44" s="161"/>
      <c r="AA44" s="161"/>
      <c r="AB44" s="163"/>
      <c r="AC44" s="164"/>
    </row>
    <row r="45" spans="1:29" s="53" customFormat="1" x14ac:dyDescent="0.25">
      <c r="E45" s="130" t="s">
        <v>133</v>
      </c>
      <c r="F45" s="139" t="s">
        <v>199</v>
      </c>
      <c r="G45" s="146"/>
      <c r="H45" s="147"/>
      <c r="I45" s="147"/>
      <c r="J45" s="147"/>
      <c r="K45" s="147"/>
      <c r="L45" s="147"/>
      <c r="M45" s="148"/>
      <c r="N45" s="161"/>
      <c r="O45" s="161"/>
      <c r="P45" s="135" t="s">
        <v>134</v>
      </c>
      <c r="Q45" s="139" t="s">
        <v>135</v>
      </c>
      <c r="R45" s="151"/>
      <c r="S45" s="151"/>
      <c r="T45" s="152"/>
      <c r="U45" s="152"/>
      <c r="V45" s="152"/>
      <c r="W45" s="152"/>
      <c r="X45" s="153"/>
      <c r="Y45" s="163"/>
      <c r="Z45" s="161"/>
      <c r="AA45" s="161"/>
      <c r="AB45" s="163"/>
      <c r="AC45" s="164"/>
    </row>
    <row r="46" spans="1:29" s="53" customFormat="1" x14ac:dyDescent="0.25">
      <c r="E46" s="130" t="s">
        <v>57</v>
      </c>
      <c r="F46" s="139" t="s">
        <v>200</v>
      </c>
      <c r="G46" s="140"/>
      <c r="H46" s="154"/>
      <c r="I46" s="152"/>
      <c r="J46" s="152"/>
      <c r="K46" s="147"/>
      <c r="L46" s="147"/>
      <c r="M46" s="148"/>
      <c r="N46" s="161"/>
      <c r="O46" s="161"/>
      <c r="P46" s="135" t="s">
        <v>136</v>
      </c>
      <c r="Q46" s="139" t="s">
        <v>137</v>
      </c>
      <c r="R46" s="155"/>
      <c r="S46" s="155"/>
      <c r="T46" s="156"/>
      <c r="U46" s="156"/>
      <c r="V46" s="156"/>
      <c r="W46" s="152"/>
      <c r="X46" s="153"/>
      <c r="Y46" s="163"/>
      <c r="Z46" s="161"/>
      <c r="AA46" s="161"/>
      <c r="AB46" s="163"/>
      <c r="AC46" s="164"/>
    </row>
    <row r="47" spans="1:29" s="53" customFormat="1" x14ac:dyDescent="0.25">
      <c r="E47" s="130" t="s">
        <v>138</v>
      </c>
      <c r="F47" s="139" t="s">
        <v>201</v>
      </c>
      <c r="G47" s="140"/>
      <c r="H47" s="152"/>
      <c r="I47" s="156"/>
      <c r="J47" s="152"/>
      <c r="K47" s="152"/>
      <c r="L47" s="152"/>
      <c r="M47" s="153"/>
      <c r="N47" s="161"/>
      <c r="O47" s="161"/>
      <c r="P47" s="135" t="s">
        <v>263</v>
      </c>
      <c r="Q47" s="139" t="s">
        <v>264</v>
      </c>
      <c r="R47" s="151"/>
      <c r="S47" s="151"/>
      <c r="T47" s="152"/>
      <c r="U47" s="157"/>
      <c r="V47" s="157"/>
      <c r="W47" s="157"/>
      <c r="X47" s="153"/>
      <c r="Y47" s="163"/>
      <c r="Z47" s="161"/>
      <c r="AA47" s="161"/>
      <c r="AB47" s="163"/>
      <c r="AC47" s="164"/>
    </row>
    <row r="48" spans="1:29" s="53" customFormat="1" x14ac:dyDescent="0.25">
      <c r="E48" s="130" t="s">
        <v>139</v>
      </c>
      <c r="F48" s="139" t="s">
        <v>202</v>
      </c>
      <c r="G48" s="140"/>
      <c r="H48" s="157"/>
      <c r="I48" s="152"/>
      <c r="J48" s="152"/>
      <c r="K48" s="152"/>
      <c r="L48" s="152"/>
      <c r="M48" s="153"/>
      <c r="N48" s="161"/>
      <c r="O48" s="161"/>
      <c r="P48" s="135"/>
      <c r="Q48" s="139"/>
      <c r="R48" s="151"/>
      <c r="S48" s="151"/>
      <c r="T48" s="157"/>
      <c r="U48" s="156"/>
      <c r="V48" s="156"/>
      <c r="W48" s="156"/>
      <c r="X48" s="158"/>
      <c r="Y48" s="163"/>
      <c r="Z48" s="161"/>
      <c r="AA48" s="161"/>
      <c r="AB48" s="163"/>
      <c r="AC48" s="164"/>
    </row>
    <row r="49" spans="5:32" s="53" customFormat="1" x14ac:dyDescent="0.25">
      <c r="E49" s="130" t="s">
        <v>140</v>
      </c>
      <c r="F49" s="139" t="s">
        <v>203</v>
      </c>
      <c r="G49" s="140"/>
      <c r="H49" s="156"/>
      <c r="I49" s="156"/>
      <c r="J49" s="156"/>
      <c r="K49" s="157"/>
      <c r="L49" s="152"/>
      <c r="M49" s="153"/>
      <c r="N49" s="161"/>
      <c r="O49" s="161"/>
      <c r="P49" s="135"/>
      <c r="Q49" s="139"/>
      <c r="R49" s="151"/>
      <c r="S49" s="151"/>
      <c r="T49" s="157"/>
      <c r="U49" s="156"/>
      <c r="V49" s="156"/>
      <c r="W49" s="156"/>
      <c r="X49" s="158"/>
      <c r="Y49" s="163"/>
      <c r="Z49" s="161"/>
      <c r="AA49" s="161"/>
      <c r="AB49" s="163"/>
      <c r="AC49" s="164"/>
    </row>
    <row r="50" spans="5:32" s="53" customFormat="1" x14ac:dyDescent="0.25">
      <c r="E50" s="130" t="s">
        <v>35</v>
      </c>
      <c r="F50" s="139" t="s">
        <v>141</v>
      </c>
      <c r="G50" s="140"/>
      <c r="H50" s="157"/>
      <c r="I50" s="157"/>
      <c r="J50" s="157"/>
      <c r="K50" s="157"/>
      <c r="L50" s="157"/>
      <c r="M50" s="159"/>
      <c r="N50" s="161"/>
      <c r="O50" s="161"/>
      <c r="P50" s="135"/>
      <c r="Q50" s="139"/>
      <c r="R50" s="160"/>
      <c r="S50" s="160"/>
      <c r="T50" s="156"/>
      <c r="U50" s="156"/>
      <c r="V50" s="156"/>
      <c r="W50" s="156"/>
      <c r="X50" s="158"/>
      <c r="Y50" s="163"/>
      <c r="Z50" s="161"/>
      <c r="AA50" s="161"/>
      <c r="AB50" s="163"/>
      <c r="AC50" s="164"/>
    </row>
    <row r="51" spans="5:32" s="53" customFormat="1" x14ac:dyDescent="0.25">
      <c r="E51" s="130" t="s">
        <v>243</v>
      </c>
      <c r="F51" s="139" t="s">
        <v>244</v>
      </c>
      <c r="G51" s="155"/>
      <c r="H51" s="156"/>
      <c r="I51" s="156"/>
      <c r="J51" s="156"/>
      <c r="K51" s="157"/>
      <c r="L51" s="157"/>
      <c r="M51" s="159"/>
      <c r="N51" s="161"/>
      <c r="O51" s="161"/>
      <c r="P51" s="135"/>
      <c r="Q51" s="139"/>
      <c r="R51" s="162"/>
      <c r="S51" s="162"/>
      <c r="T51" s="156"/>
      <c r="U51" s="156"/>
      <c r="V51" s="156"/>
      <c r="W51" s="156"/>
      <c r="X51" s="158"/>
      <c r="Y51" s="163"/>
      <c r="Z51" s="161"/>
      <c r="AA51" s="161"/>
      <c r="AB51" s="163"/>
      <c r="AC51" s="164"/>
    </row>
    <row r="52" spans="5:32" s="53" customFormat="1" x14ac:dyDescent="0.25">
      <c r="E52" s="230"/>
      <c r="F52" s="165"/>
      <c r="G52" s="155"/>
      <c r="H52" s="156"/>
      <c r="I52" s="156"/>
      <c r="J52" s="156"/>
      <c r="K52" s="156"/>
      <c r="L52" s="157"/>
      <c r="M52" s="159"/>
      <c r="N52" s="161"/>
      <c r="O52" s="161"/>
      <c r="P52" s="135"/>
      <c r="Q52" s="139"/>
      <c r="R52" s="155"/>
      <c r="S52" s="155"/>
      <c r="T52" s="156"/>
      <c r="U52" s="156"/>
      <c r="V52" s="156"/>
      <c r="W52" s="156"/>
      <c r="X52" s="158"/>
      <c r="Y52" s="163"/>
      <c r="Z52" s="161"/>
      <c r="AA52" s="161"/>
      <c r="AB52" s="163"/>
      <c r="AC52" s="164"/>
    </row>
    <row r="53" spans="5:32" s="53" customFormat="1" ht="13.8" thickBot="1" x14ac:dyDescent="0.3">
      <c r="E53" s="231"/>
      <c r="F53" s="166"/>
      <c r="G53" s="167"/>
      <c r="H53" s="168"/>
      <c r="I53" s="168"/>
      <c r="J53" s="168"/>
      <c r="K53" s="168"/>
      <c r="L53" s="168"/>
      <c r="M53" s="169"/>
      <c r="N53" s="161"/>
      <c r="O53" s="161"/>
      <c r="P53" s="228"/>
      <c r="Q53" s="170"/>
      <c r="R53" s="171"/>
      <c r="S53" s="171"/>
      <c r="T53" s="172"/>
      <c r="U53" s="172"/>
      <c r="V53" s="172"/>
      <c r="W53" s="172"/>
      <c r="X53" s="173"/>
      <c r="Y53" s="163"/>
      <c r="Z53" s="161"/>
      <c r="AA53" s="161"/>
      <c r="AB53" s="163"/>
      <c r="AC53" s="164"/>
    </row>
    <row r="54" spans="5:32" s="53" customFormat="1" ht="13.8" thickBot="1" x14ac:dyDescent="0.3">
      <c r="E54" s="232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6"/>
      <c r="Q54" s="226"/>
      <c r="R54" s="226"/>
      <c r="S54" s="226"/>
      <c r="T54" s="226"/>
      <c r="U54" s="226"/>
      <c r="V54" s="226"/>
      <c r="W54" s="226"/>
      <c r="X54" s="225"/>
      <c r="Y54" s="225"/>
      <c r="Z54" s="226"/>
      <c r="AA54" s="225"/>
      <c r="AB54" s="225"/>
      <c r="AC54" s="227"/>
    </row>
    <row r="55" spans="5:32" s="178" customFormat="1" ht="15.6" thickBot="1" x14ac:dyDescent="0.3">
      <c r="E55" s="174" t="s">
        <v>142</v>
      </c>
      <c r="F55" s="175"/>
      <c r="G55" s="175"/>
      <c r="H55" s="175"/>
      <c r="I55" s="175"/>
      <c r="J55" s="175"/>
      <c r="K55" s="175"/>
      <c r="L55" s="175"/>
      <c r="M55" s="176"/>
      <c r="N55" s="176"/>
      <c r="O55" s="176"/>
      <c r="P55" s="176"/>
      <c r="Q55" s="381"/>
      <c r="R55" s="381"/>
      <c r="S55" s="381"/>
      <c r="T55" s="381"/>
      <c r="U55" s="381"/>
      <c r="V55" s="381"/>
      <c r="W55" s="381"/>
      <c r="X55" s="176"/>
      <c r="Y55" s="176"/>
      <c r="Z55" s="176"/>
      <c r="AA55" s="176"/>
      <c r="AB55" s="176"/>
      <c r="AC55" s="177"/>
      <c r="AD55"/>
      <c r="AE55"/>
      <c r="AF55"/>
    </row>
    <row r="56" spans="5:32" s="190" customFormat="1" ht="15" customHeight="1" thickBot="1" x14ac:dyDescent="0.3">
      <c r="E56" s="179"/>
      <c r="F56" s="180"/>
      <c r="G56" s="181" t="s">
        <v>143</v>
      </c>
      <c r="H56" s="182" t="s">
        <v>144</v>
      </c>
      <c r="I56" s="183"/>
      <c r="J56" s="184"/>
      <c r="K56" s="184" t="s">
        <v>145</v>
      </c>
      <c r="L56" s="185" t="s">
        <v>146</v>
      </c>
      <c r="M56" s="186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8"/>
      <c r="AA56" s="188"/>
      <c r="AB56" s="188"/>
      <c r="AC56" s="189"/>
      <c r="AD56"/>
      <c r="AE56"/>
      <c r="AF56"/>
    </row>
    <row r="57" spans="5:32" s="190" customFormat="1" ht="12" customHeight="1" x14ac:dyDescent="0.25">
      <c r="E57" s="191" t="s">
        <v>147</v>
      </c>
      <c r="F57" s="192"/>
      <c r="G57" s="193">
        <v>70</v>
      </c>
      <c r="H57" s="193" t="s">
        <v>148</v>
      </c>
      <c r="I57" s="193"/>
      <c r="J57" s="194"/>
      <c r="K57" s="193">
        <v>1</v>
      </c>
      <c r="L57" s="193">
        <v>2</v>
      </c>
      <c r="M57" s="195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8"/>
      <c r="AA57" s="188"/>
      <c r="AB57" s="188"/>
      <c r="AC57" s="189"/>
      <c r="AD57"/>
      <c r="AE57"/>
      <c r="AF57"/>
    </row>
    <row r="58" spans="5:32" s="190" customFormat="1" ht="12" customHeight="1" x14ac:dyDescent="0.25">
      <c r="E58" s="191" t="s">
        <v>204</v>
      </c>
      <c r="F58" s="196"/>
      <c r="G58" s="197">
        <v>30</v>
      </c>
      <c r="H58" s="197" t="s">
        <v>148</v>
      </c>
      <c r="I58" s="197"/>
      <c r="J58" s="197"/>
      <c r="K58" s="197">
        <v>1</v>
      </c>
      <c r="L58" s="197">
        <v>1</v>
      </c>
      <c r="M58" s="195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8"/>
      <c r="AA58" s="188"/>
      <c r="AB58" s="188"/>
      <c r="AC58" s="189"/>
      <c r="AD58"/>
      <c r="AE58"/>
      <c r="AF58"/>
    </row>
    <row r="59" spans="5:32" s="190" customFormat="1" ht="12" customHeight="1" x14ac:dyDescent="0.25">
      <c r="E59" s="191" t="s">
        <v>205</v>
      </c>
      <c r="F59" s="198"/>
      <c r="G59" s="193">
        <v>15</v>
      </c>
      <c r="H59" s="193" t="s">
        <v>149</v>
      </c>
      <c r="I59" s="193"/>
      <c r="J59" s="194"/>
      <c r="K59" s="193">
        <v>1</v>
      </c>
      <c r="L59" s="193" t="s">
        <v>21</v>
      </c>
      <c r="M59" s="195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8"/>
      <c r="AA59" s="188"/>
      <c r="AB59" s="188"/>
      <c r="AC59" s="189"/>
      <c r="AD59"/>
      <c r="AE59"/>
      <c r="AF59"/>
    </row>
    <row r="60" spans="5:32" s="190" customFormat="1" ht="12" customHeight="1" x14ac:dyDescent="0.25">
      <c r="E60" s="191" t="s">
        <v>206</v>
      </c>
      <c r="F60" s="180"/>
      <c r="G60" s="197">
        <v>20</v>
      </c>
      <c r="H60" s="197" t="s">
        <v>149</v>
      </c>
      <c r="I60" s="197"/>
      <c r="J60" s="197"/>
      <c r="K60" s="197">
        <v>1</v>
      </c>
      <c r="L60" s="197" t="s">
        <v>21</v>
      </c>
      <c r="M60" s="195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8"/>
      <c r="AA60" s="188"/>
      <c r="AB60" s="188"/>
      <c r="AC60" s="189"/>
      <c r="AD60"/>
      <c r="AE60"/>
      <c r="AF60"/>
    </row>
    <row r="61" spans="5:32" s="190" customFormat="1" ht="12" customHeight="1" x14ac:dyDescent="0.25">
      <c r="E61" s="191"/>
      <c r="F61" s="180"/>
      <c r="G61" s="193"/>
      <c r="H61" s="193"/>
      <c r="I61" s="193"/>
      <c r="J61" s="199"/>
      <c r="K61" s="193"/>
      <c r="L61" s="200"/>
      <c r="M61" s="201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8"/>
      <c r="AA61" s="188"/>
      <c r="AB61" s="188"/>
      <c r="AC61" s="189"/>
      <c r="AD61"/>
      <c r="AE61"/>
      <c r="AF61"/>
    </row>
    <row r="62" spans="5:32" s="190" customFormat="1" ht="12" customHeight="1" x14ac:dyDescent="0.25">
      <c r="E62" s="191"/>
      <c r="F62" s="180"/>
      <c r="G62" s="197"/>
      <c r="H62" s="202"/>
      <c r="I62" s="202"/>
      <c r="J62" s="203"/>
      <c r="K62" s="197"/>
      <c r="L62" s="197"/>
      <c r="M62" s="204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8"/>
      <c r="AA62" s="188"/>
      <c r="AB62" s="188"/>
      <c r="AC62" s="189"/>
      <c r="AD62"/>
      <c r="AE62"/>
      <c r="AF62"/>
    </row>
    <row r="63" spans="5:32" s="190" customFormat="1" ht="12" customHeight="1" x14ac:dyDescent="0.25">
      <c r="E63" s="179"/>
      <c r="F63" s="205"/>
      <c r="G63" s="200"/>
      <c r="H63" s="193"/>
      <c r="I63" s="193"/>
      <c r="J63" s="194"/>
      <c r="K63" s="200"/>
      <c r="L63" s="200"/>
      <c r="M63" s="204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8"/>
      <c r="AA63" s="188"/>
      <c r="AB63" s="188"/>
      <c r="AC63" s="189"/>
      <c r="AD63"/>
      <c r="AE63"/>
      <c r="AF63"/>
    </row>
    <row r="64" spans="5:32" s="190" customFormat="1" ht="12" customHeight="1" x14ac:dyDescent="0.25">
      <c r="E64" s="206"/>
      <c r="F64" s="207"/>
      <c r="G64" s="200"/>
      <c r="H64" s="193"/>
      <c r="I64" s="193"/>
      <c r="J64" s="194"/>
      <c r="K64" s="200"/>
      <c r="L64" s="200"/>
      <c r="M64" s="208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8"/>
      <c r="AA64" s="188"/>
      <c r="AB64" s="188"/>
      <c r="AC64" s="189"/>
      <c r="AD64"/>
      <c r="AE64"/>
      <c r="AF64"/>
    </row>
    <row r="65" spans="5:32" s="190" customFormat="1" ht="15" x14ac:dyDescent="0.25">
      <c r="E65" s="209"/>
      <c r="F65" s="180"/>
      <c r="G65" s="200"/>
      <c r="H65" s="193"/>
      <c r="I65" s="200"/>
      <c r="J65" s="210"/>
      <c r="K65" s="200"/>
      <c r="L65" s="200"/>
      <c r="M65" s="195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8"/>
      <c r="AA65" s="188"/>
      <c r="AB65" s="188"/>
      <c r="AC65" s="189"/>
      <c r="AD65"/>
      <c r="AE65"/>
      <c r="AF65"/>
    </row>
    <row r="66" spans="5:32" s="190" customFormat="1" ht="15.6" thickBot="1" x14ac:dyDescent="0.3">
      <c r="E66" s="179"/>
      <c r="F66" s="180"/>
      <c r="G66" s="211"/>
      <c r="H66" s="212"/>
      <c r="I66" s="212"/>
      <c r="J66" s="212"/>
      <c r="K66" s="211"/>
      <c r="L66" s="211"/>
      <c r="M66" s="195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8"/>
      <c r="AA66" s="188"/>
      <c r="AB66" s="188"/>
      <c r="AC66" s="189"/>
      <c r="AD66"/>
      <c r="AE66"/>
      <c r="AF66"/>
    </row>
    <row r="67" spans="5:32" s="190" customFormat="1" ht="15.6" thickBot="1" x14ac:dyDescent="0.3">
      <c r="E67" s="213"/>
      <c r="F67" s="214"/>
      <c r="G67" s="214"/>
      <c r="H67" s="214"/>
      <c r="I67" s="214"/>
      <c r="J67" s="214"/>
      <c r="K67" s="214"/>
      <c r="L67" s="214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6"/>
      <c r="AD67"/>
      <c r="AE67"/>
      <c r="AF67"/>
    </row>
    <row r="68" spans="5:32" s="53" customFormat="1" x14ac:dyDescent="0.25"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</row>
    <row r="69" spans="5:32" s="53" customFormat="1" x14ac:dyDescent="0.25"/>
    <row r="70" spans="5:32" s="53" customFormat="1" x14ac:dyDescent="0.25">
      <c r="P70" s="218"/>
      <c r="Q70" s="218"/>
      <c r="R70" s="218"/>
      <c r="S70" s="218"/>
      <c r="T70" s="218"/>
      <c r="U70" s="218"/>
      <c r="V70" s="218"/>
      <c r="W70" s="218"/>
    </row>
    <row r="71" spans="5:32" s="53" customFormat="1" x14ac:dyDescent="0.25">
      <c r="P71" s="218"/>
      <c r="Q71" s="218"/>
      <c r="R71" s="218"/>
      <c r="S71" s="218"/>
      <c r="T71" s="218"/>
      <c r="U71" s="218"/>
      <c r="V71" s="218"/>
      <c r="W71" s="218"/>
    </row>
    <row r="72" spans="5:32" s="53" customFormat="1" x14ac:dyDescent="0.25">
      <c r="P72" s="218"/>
      <c r="Q72" s="218"/>
      <c r="R72" s="218"/>
      <c r="S72" s="218"/>
      <c r="T72" s="218"/>
      <c r="U72" s="218"/>
      <c r="V72" s="218"/>
      <c r="W72" s="218"/>
    </row>
    <row r="73" spans="5:32" s="53" customFormat="1" x14ac:dyDescent="0.25">
      <c r="P73" s="218"/>
      <c r="Q73" s="218"/>
      <c r="R73" s="218"/>
      <c r="S73" s="218"/>
      <c r="T73" s="218"/>
      <c r="U73" s="218"/>
      <c r="V73" s="218"/>
      <c r="W73" s="218"/>
    </row>
    <row r="74" spans="5:32" s="53" customFormat="1" ht="12.75" customHeight="1" x14ac:dyDescent="0.25">
      <c r="P74" s="218"/>
      <c r="Q74" s="218"/>
      <c r="R74" s="218"/>
      <c r="S74" s="218"/>
      <c r="T74" s="218"/>
      <c r="U74" s="218"/>
      <c r="V74" s="218"/>
      <c r="W74" s="218"/>
    </row>
    <row r="75" spans="5:32" s="53" customFormat="1" ht="15.75" customHeight="1" x14ac:dyDescent="0.25">
      <c r="P75" s="218"/>
      <c r="Q75" s="218"/>
      <c r="R75" s="218"/>
      <c r="S75" s="218"/>
      <c r="T75" s="218"/>
      <c r="U75" s="218"/>
      <c r="V75" s="218"/>
      <c r="W75" s="218"/>
    </row>
    <row r="76" spans="5:32" s="53" customFormat="1" ht="12.75" customHeight="1" x14ac:dyDescent="0.25">
      <c r="P76" s="218"/>
      <c r="Q76" s="218"/>
      <c r="R76" s="218"/>
      <c r="S76" s="218"/>
      <c r="T76" s="218"/>
      <c r="U76" s="218"/>
      <c r="V76" s="218"/>
      <c r="W76" s="218"/>
    </row>
    <row r="77" spans="5:32" s="53" customFormat="1" ht="15.75" customHeight="1" x14ac:dyDescent="0.25"/>
    <row r="78" spans="5:32" s="53" customFormat="1" ht="15.75" customHeight="1" x14ac:dyDescent="0.25"/>
    <row r="79" spans="5:32" s="53" customFormat="1" ht="13.5" customHeight="1" x14ac:dyDescent="0.25"/>
    <row r="80" spans="5:32" s="53" customFormat="1" ht="15.75" customHeight="1" x14ac:dyDescent="0.25"/>
    <row r="81" spans="5:29" s="53" customFormat="1" ht="12.75" customHeight="1" x14ac:dyDescent="0.25"/>
    <row r="82" spans="5:29" x14ac:dyDescent="0.25"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</row>
    <row r="83" spans="5:29" x14ac:dyDescent="0.25"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</row>
    <row r="84" spans="5:29" x14ac:dyDescent="0.25"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</row>
    <row r="85" spans="5:29" x14ac:dyDescent="0.25"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AA85" s="53"/>
    </row>
    <row r="86" spans="5:29" x14ac:dyDescent="0.25">
      <c r="F86" s="53"/>
      <c r="G86" s="53"/>
      <c r="H86" s="53"/>
      <c r="I86" s="53"/>
    </row>
    <row r="87" spans="5:29" x14ac:dyDescent="0.25">
      <c r="F87" s="53"/>
      <c r="G87" s="53"/>
      <c r="H87" s="53"/>
      <c r="I87" s="53"/>
    </row>
  </sheetData>
  <mergeCells count="107">
    <mergeCell ref="Q55:W55"/>
    <mergeCell ref="X31:Z40"/>
    <mergeCell ref="F32:G40"/>
    <mergeCell ref="P32:S35"/>
    <mergeCell ref="P36:S40"/>
    <mergeCell ref="S27:S30"/>
    <mergeCell ref="T27:W30"/>
    <mergeCell ref="F30:G31"/>
    <mergeCell ref="P31:S31"/>
    <mergeCell ref="M27:M30"/>
    <mergeCell ref="N27:N30"/>
    <mergeCell ref="O27:O30"/>
    <mergeCell ref="P27:P30"/>
    <mergeCell ref="Q27:Q30"/>
    <mergeCell ref="R27:R30"/>
    <mergeCell ref="F27:G29"/>
    <mergeCell ref="H27:H30"/>
    <mergeCell ref="I27:I30"/>
    <mergeCell ref="J27:J30"/>
    <mergeCell ref="X21:Z30"/>
    <mergeCell ref="K27:K30"/>
    <mergeCell ref="L27:L30"/>
    <mergeCell ref="T31:W40"/>
    <mergeCell ref="L32:O33"/>
    <mergeCell ref="F26:G26"/>
    <mergeCell ref="H26:K26"/>
    <mergeCell ref="L26:O26"/>
    <mergeCell ref="P26:S26"/>
    <mergeCell ref="T26:W26"/>
    <mergeCell ref="Q22:Q25"/>
    <mergeCell ref="R22:R25"/>
    <mergeCell ref="S22:S25"/>
    <mergeCell ref="T22:T25"/>
    <mergeCell ref="U22:U25"/>
    <mergeCell ref="V22:V25"/>
    <mergeCell ref="H22:H25"/>
    <mergeCell ref="I22:I25"/>
    <mergeCell ref="J22:J25"/>
    <mergeCell ref="K22:K25"/>
    <mergeCell ref="L22:L25"/>
    <mergeCell ref="M22:M25"/>
    <mergeCell ref="N22:N25"/>
    <mergeCell ref="O22:O25"/>
    <mergeCell ref="P22:P25"/>
    <mergeCell ref="W22:W25"/>
    <mergeCell ref="F23:G24"/>
    <mergeCell ref="H20:K21"/>
    <mergeCell ref="L20:O21"/>
    <mergeCell ref="P20:S21"/>
    <mergeCell ref="T20:W21"/>
    <mergeCell ref="F15:G15"/>
    <mergeCell ref="H15:K15"/>
    <mergeCell ref="L15:O15"/>
    <mergeCell ref="P15:S15"/>
    <mergeCell ref="T15:W15"/>
    <mergeCell ref="H16:K19"/>
    <mergeCell ref="L16:O19"/>
    <mergeCell ref="P16:S17"/>
    <mergeCell ref="T16:T19"/>
    <mergeCell ref="U16:U19"/>
    <mergeCell ref="T11:T14"/>
    <mergeCell ref="U11:U14"/>
    <mergeCell ref="V11:V14"/>
    <mergeCell ref="W11:W14"/>
    <mergeCell ref="P13:P14"/>
    <mergeCell ref="Q13:Q14"/>
    <mergeCell ref="R13:R14"/>
    <mergeCell ref="S13:S14"/>
    <mergeCell ref="V16:V19"/>
    <mergeCell ref="W16:W19"/>
    <mergeCell ref="P18:S19"/>
    <mergeCell ref="X7:Z7"/>
    <mergeCell ref="AA7:AC7"/>
    <mergeCell ref="H6:K6"/>
    <mergeCell ref="L6:O6"/>
    <mergeCell ref="P6:S6"/>
    <mergeCell ref="T6:W6"/>
    <mergeCell ref="X6:Z6"/>
    <mergeCell ref="AA6:AC6"/>
    <mergeCell ref="A8:D8"/>
    <mergeCell ref="F8:G8"/>
    <mergeCell ref="P7:S7"/>
    <mergeCell ref="T7:W7"/>
    <mergeCell ref="P9:S9"/>
    <mergeCell ref="T9:W10"/>
    <mergeCell ref="P10:S11"/>
    <mergeCell ref="H11:K14"/>
    <mergeCell ref="H34:K36"/>
    <mergeCell ref="L34:O40"/>
    <mergeCell ref="H37:K40"/>
    <mergeCell ref="A2:A7"/>
    <mergeCell ref="B2:B7"/>
    <mergeCell ref="C2:C7"/>
    <mergeCell ref="D2:D7"/>
    <mergeCell ref="E2:E5"/>
    <mergeCell ref="F6:G6"/>
    <mergeCell ref="F7:G7"/>
    <mergeCell ref="H31:K33"/>
    <mergeCell ref="L31:O31"/>
    <mergeCell ref="H7:K7"/>
    <mergeCell ref="L7:O7"/>
    <mergeCell ref="H9:K10"/>
    <mergeCell ref="L9:O10"/>
    <mergeCell ref="L11:L14"/>
    <mergeCell ref="M11:M14"/>
    <mergeCell ref="N11:N14"/>
    <mergeCell ref="O11:O14"/>
  </mergeCells>
  <hyperlinks>
    <hyperlink ref="H8" r:id="rId1" xr:uid="{F9A0F489-4549-4968-9517-047E616E03BF}"/>
    <hyperlink ref="I8" r:id="rId2" xr:uid="{6A4C6119-3505-4790-9434-45F6A44ABE47}"/>
    <hyperlink ref="J8" r:id="rId3" xr:uid="{7DCDA3D2-7E18-4FC7-B18C-8119CB89E571}"/>
    <hyperlink ref="K8" r:id="rId4" xr:uid="{25FD717D-5F7B-41EB-81F8-4590419D06A8}"/>
    <hyperlink ref="F8:G8" r:id="rId5" display="Virtual Rm 1" xr:uid="{26F55954-F24B-4387-B779-C65AFC2F3EC2}"/>
    <hyperlink ref="L8" r:id="rId6" xr:uid="{C44DEA94-CF7E-4804-A730-9DE6B9780229}"/>
    <hyperlink ref="P8" r:id="rId7" xr:uid="{D5F4FE6D-20C3-4D15-A573-47293927973B}"/>
    <hyperlink ref="T8" r:id="rId8" xr:uid="{CB26F9D7-E7C4-40B4-8C59-198EB0E01554}"/>
    <hyperlink ref="M8" r:id="rId9" xr:uid="{9F6ED29A-0BF5-4F19-B31B-37324CBBD3EA}"/>
    <hyperlink ref="Q8" r:id="rId10" xr:uid="{5D86B2D8-76C7-4DC0-9A47-86224FF385B5}"/>
    <hyperlink ref="U8" r:id="rId11" xr:uid="{3446A9C7-5A9F-4490-B724-E3BB0F805904}"/>
    <hyperlink ref="N8" r:id="rId12" xr:uid="{E49C403A-64B1-4C87-85F6-E889A1B3FB27}"/>
    <hyperlink ref="R8" r:id="rId13" xr:uid="{63099145-2C23-43E5-A291-36A0CC45E713}"/>
    <hyperlink ref="V8" r:id="rId14" xr:uid="{E1B6D35C-6792-4F17-BD18-A8433863C94E}"/>
    <hyperlink ref="O8" r:id="rId15" xr:uid="{92E736BA-8172-48BA-8D13-5BE41C580D4B}"/>
    <hyperlink ref="S8" r:id="rId16" xr:uid="{7D28BE0B-6451-4EDF-8991-26ED00D0C60A}"/>
    <hyperlink ref="W8" r:id="rId17" xr:uid="{AFDE0494-D61B-47C1-84AA-C40012FCD334}"/>
  </hyperlinks>
  <pageMargins left="0.7" right="0.7" top="0.75" bottom="0.75" header="0.3" footer="0.3"/>
  <pageSetup orientation="portrait" r:id="rId18"/>
  <legacyDrawing r:id="rId19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Patent Policy-AntiTrust</vt:lpstr>
      <vt:lpstr>Registration</vt:lpstr>
      <vt:lpstr>SASB Dates</vt:lpstr>
      <vt:lpstr>CAC Opening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2023-03-07T17:01:02Z</dcterms:modified>
  <cp:category/>
</cp:coreProperties>
</file>