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32" documentId="8_{AF9587BA-5DA6-4EAB-BC20-1620BF819660}" xr6:coauthVersionLast="47" xr6:coauthVersionMax="47" xr10:uidLastSave="{5F864F6D-8A6E-4456-AA28-938CA0F1B7B0}"/>
  <bookViews>
    <workbookView xWindow="-108" yWindow="-108" windowWidth="23256" windowHeight="12456" tabRatio="703" activeTab="3" xr2:uid="{00000000-000D-0000-FFFF-FFFF00000000}"/>
  </bookViews>
  <sheets>
    <sheet name="Big Picture" sheetId="18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9" l="1"/>
  <c r="E10" i="19"/>
  <c r="E11" i="19" s="1"/>
  <c r="E12" i="19" s="1"/>
  <c r="A19" i="16"/>
  <c r="E8" i="13"/>
  <c r="E9" i="13" s="1"/>
  <c r="E10" i="13" s="1"/>
  <c r="E11" i="13" s="1"/>
  <c r="E12" i="13" s="1"/>
  <c r="B8" i="13"/>
  <c r="A8" i="13"/>
  <c r="A9" i="13" s="1"/>
  <c r="A10" i="13" s="1"/>
  <c r="A11" i="13" s="1"/>
  <c r="A12" i="13" s="1"/>
  <c r="A12" i="2"/>
  <c r="A11" i="2"/>
  <c r="A10" i="2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D5" i="18"/>
  <c r="C5" i="18"/>
  <c r="E6" i="16" l="1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6" i="18" l="1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F3" i="22" s="1"/>
  <c r="F4" i="22" s="1"/>
  <c r="F5" i="22" s="1"/>
  <c r="F6" i="22" s="1"/>
  <c r="F7" i="22" s="1"/>
  <c r="F8" i="22" s="1"/>
  <c r="F9" i="22" s="1"/>
  <c r="F10" i="22" s="1"/>
  <c r="F11" i="22" s="1"/>
  <c r="F12" i="22" s="1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15" i="13" l="1"/>
  <c r="E15" i="13"/>
  <c r="E16" i="13" s="1"/>
  <c r="E17" i="13" s="1"/>
  <c r="E18" i="13" s="1"/>
  <c r="E19" i="13" s="1"/>
  <c r="E20" i="13" s="1"/>
  <c r="E21" i="13" s="1"/>
  <c r="H1" i="18"/>
  <c r="D6" i="18"/>
  <c r="B5" i="18"/>
  <c r="E19" i="20"/>
  <c r="A7" i="18" l="1"/>
  <c r="B6" i="18"/>
  <c r="B23" i="16"/>
  <c r="E23" i="16"/>
  <c r="E24" i="16" s="1"/>
  <c r="E25" i="16" s="1"/>
  <c r="E26" i="16" s="1"/>
  <c r="E27" i="16" s="1"/>
  <c r="E28" i="16" s="1"/>
  <c r="E29" i="16" s="1"/>
  <c r="E30" i="16" s="1"/>
  <c r="E31" i="16" s="1"/>
  <c r="E35" i="16"/>
  <c r="B35" i="16"/>
  <c r="E14" i="16"/>
  <c r="E15" i="16" s="1"/>
  <c r="E16" i="16" s="1"/>
  <c r="B14" i="16"/>
  <c r="E14" i="19"/>
  <c r="E15" i="19" s="1"/>
  <c r="E6" i="19"/>
  <c r="B14" i="19"/>
  <c r="E21" i="20"/>
  <c r="E22" i="20" s="1"/>
  <c r="E23" i="20" s="1"/>
  <c r="E24" i="20" s="1"/>
  <c r="E25" i="20" s="1"/>
  <c r="E20" i="20"/>
  <c r="B19" i="20"/>
  <c r="E17" i="16" l="1"/>
  <c r="E18" i="16" s="1"/>
  <c r="E19" i="16" s="1"/>
  <c r="E20" i="16" s="1"/>
  <c r="E16" i="19"/>
  <c r="E17" i="19" s="1"/>
  <c r="E18" i="19" s="1"/>
  <c r="E19" i="19" s="1"/>
  <c r="E20" i="19" s="1"/>
  <c r="A8" i="18"/>
  <c r="D7" i="18"/>
  <c r="B7" i="18"/>
  <c r="A9" i="18" l="1"/>
  <c r="D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C16" i="22" l="1"/>
  <c r="B16" i="22"/>
  <c r="D9" i="18"/>
  <c r="B9" i="18"/>
  <c r="A10" i="18"/>
  <c r="E13" i="20"/>
  <c r="E14" i="20" s="1"/>
  <c r="E15" i="20" s="1"/>
  <c r="E16" i="20" s="1"/>
  <c r="E6" i="20"/>
  <c r="A11" i="18" l="1"/>
  <c r="D10" i="18"/>
  <c r="B10" i="18"/>
  <c r="E7" i="19"/>
  <c r="E8" i="19" s="1"/>
  <c r="E9" i="19" s="1"/>
  <c r="B1" i="19"/>
  <c r="C17" i="22" l="1"/>
  <c r="B17" i="22"/>
  <c r="A12" i="18"/>
  <c r="D11" i="18"/>
  <c r="B11" i="18"/>
  <c r="D12" i="18" l="1"/>
  <c r="B12" i="18"/>
  <c r="A13" i="18"/>
  <c r="B1" i="16"/>
  <c r="B1" i="13"/>
  <c r="A6" i="2"/>
  <c r="C18" i="22" l="1"/>
  <c r="B18" i="22"/>
  <c r="C19" i="22"/>
  <c r="B19" i="22"/>
  <c r="D13" i="18"/>
  <c r="A14" i="18"/>
  <c r="B13" i="18"/>
  <c r="A5" i="20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B20" i="22" l="1"/>
  <c r="C20" i="22"/>
  <c r="A15" i="18"/>
  <c r="D14" i="18"/>
  <c r="B14" i="18"/>
  <c r="A8" i="2"/>
  <c r="A10" i="20"/>
  <c r="A11" i="20"/>
  <c r="A12" i="20" s="1"/>
  <c r="A13" i="20" s="1"/>
  <c r="A14" i="20" s="1"/>
  <c r="A15" i="20" s="1"/>
  <c r="A6" i="19" l="1"/>
  <c r="A7" i="19" s="1"/>
  <c r="A8" i="19" s="1"/>
  <c r="A9" i="19" s="1"/>
  <c r="A9" i="2"/>
  <c r="D15" i="18"/>
  <c r="B15" i="18"/>
  <c r="A16" i="18"/>
  <c r="A15" i="13" l="1"/>
  <c r="A16" i="13" s="1"/>
  <c r="A17" i="13" s="1"/>
  <c r="A18" i="13" s="1"/>
  <c r="A19" i="13" s="1"/>
  <c r="A20" i="13" s="1"/>
  <c r="A21" i="13" s="1"/>
  <c r="A12" i="19"/>
  <c r="A11" i="19"/>
  <c r="A14" i="19"/>
  <c r="A15" i="19" s="1"/>
  <c r="A17" i="18"/>
  <c r="D16" i="18"/>
  <c r="B16" i="18"/>
  <c r="A13" i="2" l="1"/>
  <c r="A14" i="2" s="1"/>
  <c r="A6" i="16"/>
  <c r="A7" i="16" s="1"/>
  <c r="A8" i="16" s="1"/>
  <c r="A9" i="16" s="1"/>
  <c r="A10" i="16" s="1"/>
  <c r="A11" i="16" s="1"/>
  <c r="A12" i="16" s="1"/>
  <c r="A16" i="19"/>
  <c r="A17" i="19" s="1"/>
  <c r="A18" i="19" s="1"/>
  <c r="A18" i="18"/>
  <c r="D17" i="18"/>
  <c r="B17" i="18"/>
  <c r="A20" i="19" l="1"/>
  <c r="A19" i="19"/>
  <c r="A23" i="16"/>
  <c r="A14" i="16"/>
  <c r="A15" i="16" s="1"/>
  <c r="A16" i="16" s="1"/>
  <c r="A17" i="16" s="1"/>
  <c r="D18" i="18"/>
  <c r="B18" i="18"/>
  <c r="A19" i="18"/>
  <c r="A20" i="16" l="1"/>
  <c r="A18" i="16"/>
  <c r="A24" i="16"/>
  <c r="A27" i="16" s="1"/>
  <c r="A29" i="16" s="1"/>
  <c r="A26" i="16"/>
  <c r="A20" i="18"/>
  <c r="D19" i="18"/>
  <c r="B19" i="18"/>
  <c r="A25" i="16" l="1"/>
  <c r="A28" i="16" s="1"/>
  <c r="A30" i="16" s="1"/>
  <c r="A31" i="16" s="1"/>
  <c r="A21" i="18"/>
  <c r="D20" i="18"/>
  <c r="B20" i="18"/>
  <c r="D21" i="18" l="1"/>
  <c r="B21" i="18"/>
  <c r="A22" i="18"/>
  <c r="D22" i="18" l="1"/>
  <c r="A23" i="18"/>
  <c r="B22" i="18"/>
  <c r="A24" i="18" l="1"/>
  <c r="D23" i="18"/>
  <c r="B23" i="18"/>
  <c r="D24" i="18" l="1"/>
  <c r="B24" i="18"/>
  <c r="A25" i="18"/>
  <c r="A26" i="18" l="1"/>
  <c r="D25" i="18"/>
  <c r="B25" i="18"/>
  <c r="A27" i="18" l="1"/>
  <c r="D26" i="18"/>
  <c r="B26" i="18"/>
  <c r="D27" i="18" l="1"/>
  <c r="B27" i="18"/>
</calcChain>
</file>

<file path=xl/sharedStrings.xml><?xml version="1.0" encoding="utf-8"?>
<sst xmlns="http://schemas.openxmlformats.org/spreadsheetml/2006/main" count="344" uniqueCount="223">
  <si>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</si>
  <si>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</si>
  <si>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</si>
  <si>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</si>
  <si>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</si>
  <si>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</si>
  <si>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</si>
  <si>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</si>
  <si>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</si>
  <si>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</si>
  <si>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</si>
  <si>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</si>
  <si>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</si>
  <si>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</si>
  <si>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</si>
  <si>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</si>
  <si>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</si>
  <si>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</si>
  <si>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</si>
  <si>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</si>
  <si>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</si>
  <si>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</si>
  <si>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</si>
  <si>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</si>
  <si>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</si>
  <si>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</si>
  <si>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</si>
  <si>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</si>
  <si>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</si>
  <si>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</si>
  <si>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</si>
  <si>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</si>
  <si>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</si>
  <si>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</si>
  <si>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</si>
  <si>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</si>
  <si>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</si>
  <si>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</si>
  <si>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</si>
  <si>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</si>
  <si>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</si>
  <si>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</si>
  <si>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</si>
  <si>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</si>
  <si>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</si>
  <si>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</si>
  <si>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</si>
  <si>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</si>
  <si>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</si>
  <si>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</si>
  <si>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</si>
  <si>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</si>
  <si>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</si>
  <si>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</si>
  <si>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</si>
  <si>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</si>
  <si>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</si>
  <si>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</si>
  <si>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</si>
  <si>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</si>
  <si>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</si>
  <si>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</si>
  <si>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</si>
  <si>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</si>
  <si>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</si>
  <si>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</si>
  <si>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</si>
  <si>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</si>
  <si>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</si>
  <si>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</si>
  <si>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</si>
  <si>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</si>
  <si>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</si>
  <si>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</si>
  <si>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OPEN and Reminders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</si>
  <si>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</si>
  <si>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</si>
  <si>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</si>
  <si>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</si>
  <si>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</si>
  <si>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</si>
  <si>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</si>
  <si>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</si>
  <si>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</si>
  <si>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</si>
  <si>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Doc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</si>
  <si>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</si>
  <si>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</si>
  <si>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</si>
  <si>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</si>
  <si>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</si>
  <si>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</si>
  <si>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</si>
  <si>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</si>
  <si>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</si>
  <si>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</si>
  <si>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</si>
  <si>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</si>
  <si>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</si>
  <si>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</si>
  <si>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</si>
  <si>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</si>
  <si>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</si>
  <si>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</si>
  <si>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</si>
  <si>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</si>
  <si>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</si>
  <si>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</si>
  <si>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</si>
  <si>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</si>
  <si>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</si>
  <si>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</si>
  <si>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</si>
  <si>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</si>
  <si>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</si>
  <si>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</si>
  <si>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</si>
  <si>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</si>
  <si>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</si>
  <si>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</si>
  <si>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</si>
  <si>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</si>
  <si>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</si>
  <si>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</si>
  <si>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</si>
  <si>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</si>
  <si>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</si>
  <si>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</si>
  <si>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Technical contribution: Discussion of LDPC Results</t>
  </si>
  <si>
    <t>Technical contribution: TFD Text Contribution for Data Communications</t>
  </si>
  <si>
    <t xml:space="preserve">Dag Wisland 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</si>
  <si>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</si>
  <si>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</si>
  <si>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</si>
  <si>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</si>
  <si>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</si>
  <si>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Alex Krebs</t>
  </si>
  <si>
    <t>Frank</t>
  </si>
  <si>
    <t>Monday</t>
  </si>
  <si>
    <t>Tuesday</t>
  </si>
  <si>
    <t>Wednesday</t>
  </si>
  <si>
    <t>Thursday</t>
  </si>
  <si>
    <t># slots</t>
  </si>
  <si>
    <t>Total:</t>
  </si>
  <si>
    <t>Technical contribution: To be announced</t>
  </si>
  <si>
    <t>Technical contribution: Update and Convergence on Multi-Millisecond Ranging Sequence</t>
  </si>
  <si>
    <t>Technical contribution: NBA-UWB Technical Framework Update and Consolidation</t>
  </si>
  <si>
    <t>Xiliang Luo</t>
  </si>
  <si>
    <t>Technical contribution: MAC Topics</t>
  </si>
  <si>
    <t>Jinjing Jiang</t>
  </si>
  <si>
    <t>ICT</t>
  </si>
  <si>
    <t>Thursday 17-Nov EV1: Working Group Closing</t>
  </si>
  <si>
    <t>Joint w/802.11 Coex SC</t>
  </si>
  <si>
    <t>Preparation for 802.11 Coexistence joint meeting</t>
  </si>
  <si>
    <t>Clint Powel</t>
  </si>
  <si>
    <t>Technical contribution: Topic to be announced</t>
  </si>
  <si>
    <t>Kangjin Yoon</t>
  </si>
  <si>
    <t>Pooria Pakrooh</t>
  </si>
  <si>
    <t>Steve Shellhammer</t>
  </si>
  <si>
    <t>Technical contribution: Improvements on scheduling IE design in 802.15.4ab</t>
  </si>
  <si>
    <t>Kuan Wu</t>
  </si>
  <si>
    <t>Technical contribution: Updates on Hyper Block Mode</t>
  </si>
  <si>
    <t>YoungWans So</t>
  </si>
  <si>
    <t>Technical contribution: Updates on Multiple Transmissions in A Ranging Slot</t>
  </si>
  <si>
    <t>Taeyoung Ha</t>
  </si>
  <si>
    <t>Technical contribution: Interference analysis of initial synchronization sequence</t>
  </si>
  <si>
    <t>Chenchen Liu</t>
  </si>
  <si>
    <t>Technical contribution:   Code-Length-Selection-of-11n-Based-LDPC-Codes-for-15.4ab</t>
  </si>
  <si>
    <t>Wei Lin</t>
  </si>
  <si>
    <t>Technical contribution: further thoughts on the MAC of the NBA-MMS-UWB</t>
  </si>
  <si>
    <t>Technical contribution: TBA</t>
  </si>
  <si>
    <t>Verso et al</t>
  </si>
  <si>
    <t>Technical contribution: Spectrum Sensing Based Deferral Evaluation and Enhancement</t>
  </si>
  <si>
    <t>Peng Liu</t>
  </si>
  <si>
    <t>Xiaohui Peng</t>
  </si>
  <si>
    <t>Håkon Hjortland</t>
  </si>
  <si>
    <t>Technical contribution: Pulse Burst Sensing - Phase Noise Proof Supercomplementary Set of Sequences</t>
  </si>
  <si>
    <t>https://mentor.ieee.org/802.15/dcn/22/15-22-0592-00-04ab-pulse-burst-sensing-phase-noise-proof-supercomplementary-set-of-sequences.pptx</t>
  </si>
  <si>
    <t>15-22-0592</t>
  </si>
  <si>
    <t>Technical contribution: Some proposals for the UWB Sensing Solution</t>
  </si>
  <si>
    <t>Libra Xiao</t>
  </si>
  <si>
    <t>https://mentor.ieee.org/802.15/dcn/21/15-21-0506-04-04ab-advanced-coding-for-data-comm.pptx</t>
  </si>
  <si>
    <t>15-22-0506</t>
  </si>
  <si>
    <t>https://mentor.ieee.org/802.15/dcn/22/15-22-0593-00-04ab-flexible-block-structure-updates.ppt</t>
  </si>
  <si>
    <t>15-22-0593</t>
  </si>
  <si>
    <t>https://mentor.ieee.org/802.15/dcn/22/15-22-0585-00-04ab-one-to-many-ranging-using-nba-mms.pptx</t>
  </si>
  <si>
    <t>15-22-0585</t>
  </si>
  <si>
    <t>https://mentor.ieee.org/802.15/dcn/22/15-22-0568-01-04ab-improvements-on-scheduling-ie-design-in-802-15-4ab.pptx</t>
  </si>
  <si>
    <t>15-22-0568</t>
  </si>
  <si>
    <t>Technical contribution: NBA-MMS-UWB Compressed PSDU</t>
  </si>
  <si>
    <t>https://mentor.ieee.org/802.15/dcn/22/15-22-0606-00-04ab-spectrum-sensing-based-deferral-evaluation-and-enhancement.pptx</t>
  </si>
  <si>
    <t>15-22-0606</t>
  </si>
  <si>
    <t>15-22-0602</t>
  </si>
  <si>
    <t>15-22-0573</t>
  </si>
  <si>
    <t>15-22-0604</t>
  </si>
  <si>
    <t>https://mentor.ieee.org/802.15/dcn/22/15-22-0604-00-04ab-nba-mms-uwb-compressed-psdu.pptx</t>
  </si>
  <si>
    <t>15-22-0601-01</t>
  </si>
  <si>
    <t>15-22-0541-05</t>
  </si>
  <si>
    <t>https://mentor.ieee.org/802.15/dcn/22/15-22-0605-01-04ab-november-meeting-slides.pptx</t>
  </si>
  <si>
    <t>https://mentor.ieee.org/802.15/dcn/22/15-22-0541-05-04ab-tg4ab-agenda-november-2022.xlsx</t>
  </si>
  <si>
    <t>Discussion and approval of prior minutes (doc. 15-22-0533r0 and 15-22-0586r0)</t>
  </si>
  <si>
    <t>Minutes links:</t>
  </si>
  <si>
    <t>https://mentor.ieee.org/802.15/dcn/22/15-22-0586-00-04ab-tg4ab-conf-call-mins-sep-to-nov-2022.docx</t>
  </si>
  <si>
    <t>https://mentor.ieee.org/802.15/dcn/22/15-22-0588-00-04ab-time-domain-mask-for-pulse-shape-in-802-15-4ab.pptx</t>
  </si>
  <si>
    <t>15-22-0588</t>
  </si>
  <si>
    <t>Time domain mask for pulse shape in 15.4ab</t>
  </si>
  <si>
    <t>Wednesday 16-Nov AM1: Technical Presentations</t>
  </si>
  <si>
    <t>Igor Dotlic</t>
  </si>
  <si>
    <t>Technical contribution: TBD</t>
  </si>
  <si>
    <t>TBD</t>
  </si>
  <si>
    <t>https://mentor.ieee.org/802.15/dcn/22/15-22-0602-00-04ab-sensing-sequence-metrics.pptx</t>
  </si>
  <si>
    <t>Technical contribution: More on sensing</t>
  </si>
  <si>
    <t>Technical contribution: co-scheduling ranging and sensing</t>
  </si>
  <si>
    <t>Aniruddh Rao Kabbinale</t>
  </si>
  <si>
    <t>Technical contribution: Channels for Frequency Stitching</t>
  </si>
  <si>
    <t>15-22-0609</t>
  </si>
  <si>
    <t>Technical contribution: Narrowband Channel Hopping for NB Assisted UWB</t>
  </si>
  <si>
    <t>15-22-0547</t>
  </si>
  <si>
    <t>https://mentor.ieee.org/802.15/dcn/22/15-22-0574-00-04ab-channels-for-frequency-stitching.pptx</t>
  </si>
  <si>
    <t>15-22-0608</t>
  </si>
  <si>
    <t xml:space="preserve">Technical contribution: Header IE Extension </t>
  </si>
  <si>
    <t>https://mentor.ieee.org/802.15/dcn/22/15-22-0609-00-04ab-nb-channel-hopping-for-nb-assisted-uwb.pptx</t>
  </si>
  <si>
    <t>https://mentor.ieee.org/802.15/dcn/22/15-22-0573-00-04ab-follow-up-on-uwb-channel-usage-coordination.pptx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</si>
</sst>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164" fontId="10" fillId="0" borderId="0"/>
    <xf numFmtId="0" fontId="12" fillId="0" borderId="0"/>
    <xf numFmtId="0" fontId="17" fillId="0" borderId="0"/>
    <xf numFmtId="0" fontId="3" fillId="0" borderId="0"/>
    <xf numFmtId="164" fontId="18" fillId="0" borderId="0"/>
    <xf numFmtId="164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1" fillId="0" borderId="0"/>
  </cellStyleXfs>
  <cellXfs count="2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18" fontId="7" fillId="0" borderId="0" xfId="10" applyNumberFormat="1" applyFont="1"/>
    <xf numFmtId="0" fontId="9" fillId="0" borderId="0" xfId="6"/>
    <xf numFmtId="0" fontId="8" fillId="0" borderId="0" xfId="10" applyFont="1"/>
    <xf numFmtId="49" fontId="8" fillId="0" borderId="0" xfId="6" applyNumberFormat="1" applyFont="1" applyAlignment="1">
      <alignment horizontal="left"/>
    </xf>
    <xf numFmtId="0" fontId="8" fillId="0" borderId="0" xfId="10" applyFont="1" applyAlignment="1">
      <alignment horizontal="center"/>
    </xf>
    <xf numFmtId="18" fontId="8" fillId="0" borderId="0" xfId="10" applyNumberFormat="1" applyFont="1"/>
    <xf numFmtId="0" fontId="7" fillId="0" borderId="0" xfId="6" applyFont="1"/>
    <xf numFmtId="0" fontId="7" fillId="0" borderId="0" xfId="10" applyFont="1" applyAlignment="1">
      <alignment horizontal="center"/>
    </xf>
    <xf numFmtId="18" fontId="7" fillId="0" borderId="0" xfId="0" applyNumberFormat="1" applyFont="1"/>
    <xf numFmtId="0" fontId="14" fillId="0" borderId="0" xfId="3"/>
    <xf numFmtId="18" fontId="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166" fontId="19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/>
    <xf numFmtId="0" fontId="22" fillId="0" borderId="0" xfId="6" applyFont="1"/>
    <xf numFmtId="18" fontId="9" fillId="0" borderId="0" xfId="6" applyNumberFormat="1" applyAlignment="1">
      <alignment horizontal="right"/>
    </xf>
    <xf numFmtId="0" fontId="23" fillId="0" borderId="0" xfId="6" applyFont="1"/>
    <xf numFmtId="0" fontId="5" fillId="0" borderId="0" xfId="0" applyFont="1" applyAlignment="1">
      <alignment wrapText="1"/>
    </xf>
    <xf numFmtId="0" fontId="4" fillId="0" borderId="0" xfId="10" applyFont="1"/>
    <xf numFmtId="0" fontId="24" fillId="0" borderId="0" xfId="0" applyFont="1"/>
    <xf numFmtId="166" fontId="11" fillId="0" borderId="13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center"/>
    </xf>
    <xf numFmtId="166" fontId="11" fillId="15" borderId="19" xfId="0" applyNumberFormat="1" applyFont="1" applyFill="1" applyBorder="1" applyAlignment="1">
      <alignment horizontal="center"/>
    </xf>
    <xf numFmtId="166" fontId="11" fillId="15" borderId="20" xfId="0" applyNumberFormat="1" applyFont="1" applyFill="1" applyBorder="1" applyAlignment="1">
      <alignment horizontal="center"/>
    </xf>
    <xf numFmtId="166" fontId="11" fillId="0" borderId="20" xfId="0" applyNumberFormat="1" applyFont="1" applyBorder="1" applyAlignment="1">
      <alignment horizontal="center"/>
    </xf>
    <xf numFmtId="166" fontId="11" fillId="15" borderId="13" xfId="0" applyNumberFormat="1" applyFont="1" applyFill="1" applyBorder="1" applyAlignment="1">
      <alignment horizontal="center"/>
    </xf>
    <xf numFmtId="49" fontId="7" fillId="0" borderId="0" xfId="6" applyNumberFormat="1" applyFont="1" applyAlignment="1">
      <alignment horizontal="left"/>
    </xf>
    <xf numFmtId="0" fontId="7" fillId="0" borderId="0" xfId="10" applyFont="1"/>
    <xf numFmtId="0" fontId="0" fillId="0" borderId="0" xfId="6" applyFont="1"/>
    <xf numFmtId="0" fontId="35" fillId="0" borderId="0" xfId="6" applyFont="1"/>
    <xf numFmtId="0" fontId="36" fillId="0" borderId="0" xfId="3" applyFont="1"/>
    <xf numFmtId="0" fontId="5" fillId="3" borderId="12" xfId="14" applyFont="1" applyFill="1" applyBorder="1" applyAlignment="1">
      <alignment horizontal="center" vertical="center"/>
    </xf>
    <xf numFmtId="0" fontId="33" fillId="16" borderId="3" xfId="14" applyFont="1" applyFill="1" applyBorder="1" applyAlignment="1">
      <alignment horizontal="center" vertical="center" wrapText="1"/>
    </xf>
    <xf numFmtId="167" fontId="5" fillId="20" borderId="9" xfId="14" applyNumberFormat="1" applyFont="1" applyFill="1" applyBorder="1" applyAlignment="1">
      <alignment horizontal="center" vertical="center"/>
    </xf>
    <xf numFmtId="0" fontId="5" fillId="21" borderId="12" xfId="14" applyFont="1" applyFill="1" applyBorder="1"/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33" fillId="16" borderId="0" xfId="14" applyFont="1" applyFill="1" applyAlignment="1">
      <alignment horizontal="center" vertical="center" wrapText="1"/>
    </xf>
    <xf numFmtId="0" fontId="25" fillId="3" borderId="21" xfId="14" applyFont="1" applyFill="1" applyBorder="1" applyAlignment="1">
      <alignment horizontal="center" vertical="center" wrapText="1"/>
    </xf>
    <xf numFmtId="0" fontId="25" fillId="3" borderId="22" xfId="14" applyFont="1" applyFill="1" applyBorder="1" applyAlignment="1">
      <alignment horizontal="center" vertical="center" wrapText="1"/>
    </xf>
    <xf numFmtId="0" fontId="28" fillId="6" borderId="22" xfId="14" quotePrefix="1" applyFont="1" applyFill="1" applyBorder="1" applyAlignment="1">
      <alignment horizontal="center" vertical="center" wrapText="1"/>
    </xf>
    <xf numFmtId="0" fontId="5" fillId="11" borderId="22" xfId="14" applyFont="1" applyFill="1" applyBorder="1" applyAlignment="1">
      <alignment horizontal="center" vertical="center" wrapText="1"/>
    </xf>
    <xf numFmtId="0" fontId="28" fillId="6" borderId="22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28" fillId="6" borderId="9" xfId="14" applyFont="1" applyFill="1" applyBorder="1" applyAlignment="1">
      <alignment horizontal="center" vertical="center" wrapText="1"/>
    </xf>
    <xf numFmtId="0" fontId="28" fillId="6" borderId="23" xfId="14" applyFont="1" applyFill="1" applyBorder="1" applyAlignment="1">
      <alignment horizontal="center" vertical="center" wrapText="1"/>
    </xf>
    <xf numFmtId="0" fontId="28" fillId="23" borderId="23" xfId="14" applyFont="1" applyFill="1" applyBorder="1" applyAlignment="1">
      <alignment horizontal="center" vertical="center" wrapText="1"/>
    </xf>
    <xf numFmtId="0" fontId="28" fillId="23" borderId="7" xfId="14" applyFont="1" applyFill="1" applyBorder="1" applyAlignment="1">
      <alignment horizontal="center" vertical="center" wrapText="1"/>
    </xf>
    <xf numFmtId="0" fontId="39" fillId="22" borderId="15" xfId="15" applyFont="1" applyFill="1" applyBorder="1" applyAlignment="1">
      <alignment horizontal="center" vertical="center" wrapText="1"/>
    </xf>
    <xf numFmtId="0" fontId="5" fillId="18" borderId="0" xfId="0" applyFont="1" applyFill="1" applyAlignment="1">
      <alignment horizontal="center"/>
    </xf>
    <xf numFmtId="166" fontId="11" fillId="18" borderId="19" xfId="0" applyNumberFormat="1" applyFont="1" applyFill="1" applyBorder="1" applyAlignment="1">
      <alignment horizontal="center"/>
    </xf>
    <xf numFmtId="166" fontId="11" fillId="18" borderId="17" xfId="0" applyNumberFormat="1" applyFont="1" applyFill="1" applyBorder="1" applyAlignment="1">
      <alignment horizontal="center"/>
    </xf>
    <xf numFmtId="0" fontId="5" fillId="22" borderId="0" xfId="0" applyFont="1" applyFill="1" applyAlignment="1">
      <alignment horizontal="center"/>
    </xf>
    <xf numFmtId="166" fontId="11" fillId="22" borderId="19" xfId="0" applyNumberFormat="1" applyFont="1" applyFill="1" applyBorder="1" applyAlignment="1">
      <alignment horizontal="center"/>
    </xf>
    <xf numFmtId="166" fontId="11" fillId="22" borderId="17" xfId="0" applyNumberFormat="1" applyFont="1" applyFill="1" applyBorder="1" applyAlignment="1">
      <alignment horizontal="center"/>
    </xf>
    <xf numFmtId="0" fontId="0" fillId="22" borderId="0" xfId="0" applyFill="1"/>
    <xf numFmtId="0" fontId="29" fillId="25" borderId="2" xfId="14" applyFont="1" applyFill="1" applyBorder="1" applyAlignment="1">
      <alignment horizontal="center" vertical="center" wrapText="1"/>
    </xf>
    <xf numFmtId="0" fontId="29" fillId="25" borderId="1" xfId="14" applyFont="1" applyFill="1" applyBorder="1" applyAlignment="1">
      <alignment horizontal="center" vertical="center" wrapText="1"/>
    </xf>
    <xf numFmtId="0" fontId="29" fillId="25" borderId="8" xfId="14" applyFont="1" applyFill="1" applyBorder="1" applyAlignment="1">
      <alignment horizontal="center" vertical="center" wrapText="1"/>
    </xf>
    <xf numFmtId="0" fontId="29" fillId="25" borderId="4" xfId="14" applyFont="1" applyFill="1" applyBorder="1" applyAlignment="1">
      <alignment horizontal="center" vertical="center" wrapText="1"/>
    </xf>
    <xf numFmtId="0" fontId="29" fillId="25" borderId="0" xfId="14" applyFont="1" applyFill="1" applyAlignment="1">
      <alignment horizontal="center" vertical="center" wrapText="1"/>
    </xf>
    <xf numFmtId="0" fontId="29" fillId="25" borderId="3" xfId="14" applyFont="1" applyFill="1" applyBorder="1" applyAlignment="1">
      <alignment horizontal="center" vertical="center" wrapText="1"/>
    </xf>
    <xf numFmtId="0" fontId="29" fillId="25" borderId="6" xfId="14" applyFont="1" applyFill="1" applyBorder="1" applyAlignment="1">
      <alignment horizontal="center" vertical="center" wrapText="1"/>
    </xf>
    <xf numFmtId="0" fontId="29" fillId="25" borderId="5" xfId="14" applyFont="1" applyFill="1" applyBorder="1" applyAlignment="1">
      <alignment horizontal="center" vertical="center" wrapText="1"/>
    </xf>
    <xf numFmtId="0" fontId="29" fillId="25" borderId="10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5" fillId="7" borderId="8" xfId="14" applyFont="1" applyFill="1" applyBorder="1" applyAlignment="1">
      <alignment horizontal="center" vertical="center" wrapText="1"/>
    </xf>
    <xf numFmtId="0" fontId="5" fillId="7" borderId="0" xfId="14" applyFont="1" applyFill="1" applyAlignment="1">
      <alignment horizontal="center" vertical="center" wrapText="1"/>
    </xf>
    <xf numFmtId="0" fontId="5" fillId="7" borderId="3" xfId="14" applyFont="1" applyFill="1" applyBorder="1" applyAlignment="1">
      <alignment horizontal="center" vertical="center" wrapText="1"/>
    </xf>
    <xf numFmtId="0" fontId="5" fillId="7" borderId="5" xfId="14" applyFont="1" applyFill="1" applyBorder="1" applyAlignment="1">
      <alignment horizontal="center" vertical="center" wrapText="1"/>
    </xf>
    <xf numFmtId="0" fontId="5" fillId="7" borderId="10" xfId="14" applyFont="1" applyFill="1" applyBorder="1" applyAlignment="1">
      <alignment horizontal="center" vertical="center" wrapText="1"/>
    </xf>
    <xf numFmtId="0" fontId="26" fillId="17" borderId="12" xfId="14" applyFont="1" applyFill="1" applyBorder="1" applyAlignment="1">
      <alignment horizontal="center" vertical="center" wrapText="1"/>
    </xf>
    <xf numFmtId="0" fontId="26" fillId="17" borderId="9" xfId="14" applyFont="1" applyFill="1" applyBorder="1" applyAlignment="1">
      <alignment horizontal="center" vertical="center" wrapText="1"/>
    </xf>
    <xf numFmtId="0" fontId="26" fillId="17" borderId="7" xfId="14" applyFont="1" applyFill="1" applyBorder="1" applyAlignment="1">
      <alignment horizontal="center" vertical="center" wrapText="1"/>
    </xf>
    <xf numFmtId="0" fontId="26" fillId="11" borderId="14" xfId="14" applyFont="1" applyFill="1" applyBorder="1" applyAlignment="1">
      <alignment horizontal="center" vertical="center" wrapText="1"/>
    </xf>
    <xf numFmtId="0" fontId="26" fillId="11" borderId="16" xfId="14" applyFont="1" applyFill="1" applyBorder="1" applyAlignment="1">
      <alignment horizontal="center" vertical="center" wrapText="1"/>
    </xf>
    <xf numFmtId="0" fontId="26" fillId="11" borderId="15" xfId="14" applyFont="1" applyFill="1" applyBorder="1" applyAlignment="1">
      <alignment horizontal="center" vertical="center" wrapText="1"/>
    </xf>
    <xf numFmtId="0" fontId="26" fillId="18" borderId="12" xfId="14" applyFont="1" applyFill="1" applyBorder="1" applyAlignment="1">
      <alignment horizontal="center" vertical="center" wrapText="1"/>
    </xf>
    <xf numFmtId="0" fontId="26" fillId="18" borderId="9" xfId="14" applyFont="1" applyFill="1" applyBorder="1" applyAlignment="1">
      <alignment horizontal="center" vertical="center" wrapText="1"/>
    </xf>
    <xf numFmtId="0" fontId="26" fillId="18" borderId="7" xfId="14" applyFont="1" applyFill="1" applyBorder="1" applyAlignment="1">
      <alignment horizontal="center" vertical="center" wrapText="1"/>
    </xf>
    <xf numFmtId="0" fontId="27" fillId="9" borderId="12" xfId="14" applyFont="1" applyFill="1" applyBorder="1" applyAlignment="1">
      <alignment horizontal="center" vertical="center" wrapText="1"/>
    </xf>
    <xf numFmtId="0" fontId="27" fillId="9" borderId="9" xfId="14" applyFont="1" applyFill="1" applyBorder="1" applyAlignment="1">
      <alignment horizontal="center" vertical="center" wrapText="1"/>
    </xf>
    <xf numFmtId="0" fontId="27" fillId="9" borderId="7" xfId="14" applyFont="1" applyFill="1" applyBorder="1" applyAlignment="1">
      <alignment horizontal="center" vertical="center" wrapText="1"/>
    </xf>
    <xf numFmtId="0" fontId="27" fillId="8" borderId="12" xfId="14" applyFont="1" applyFill="1" applyBorder="1" applyAlignment="1">
      <alignment horizontal="center" vertical="center" wrapText="1"/>
    </xf>
    <xf numFmtId="0" fontId="27" fillId="8" borderId="9" xfId="14" applyFont="1" applyFill="1" applyBorder="1" applyAlignment="1">
      <alignment horizontal="center" vertical="center" wrapText="1"/>
    </xf>
    <xf numFmtId="0" fontId="27" fillId="8" borderId="7" xfId="14" applyFont="1" applyFill="1" applyBorder="1" applyAlignment="1">
      <alignment horizontal="center" vertical="center" wrapText="1"/>
    </xf>
    <xf numFmtId="0" fontId="27" fillId="12" borderId="12" xfId="14" applyFont="1" applyFill="1" applyBorder="1" applyAlignment="1">
      <alignment horizontal="center" vertical="center" wrapText="1"/>
    </xf>
    <xf numFmtId="0" fontId="27" fillId="12" borderId="9" xfId="14" applyFont="1" applyFill="1" applyBorder="1" applyAlignment="1">
      <alignment horizontal="center" vertical="center" wrapText="1"/>
    </xf>
    <xf numFmtId="0" fontId="27" fillId="12" borderId="7" xfId="14" applyFont="1" applyFill="1" applyBorder="1" applyAlignment="1">
      <alignment horizontal="center" vertical="center" wrapText="1"/>
    </xf>
    <xf numFmtId="0" fontId="31" fillId="5" borderId="2" xfId="14" applyFont="1" applyFill="1" applyBorder="1" applyAlignment="1">
      <alignment horizontal="center" vertical="center" wrapText="1"/>
    </xf>
    <xf numFmtId="0" fontId="31" fillId="5" borderId="1" xfId="14" applyFont="1" applyFill="1" applyBorder="1" applyAlignment="1">
      <alignment horizontal="center" vertical="center" wrapText="1"/>
    </xf>
    <xf numFmtId="0" fontId="31" fillId="5" borderId="8" xfId="14" applyFont="1" applyFill="1" applyBorder="1" applyAlignment="1">
      <alignment horizontal="center" vertical="center" wrapText="1"/>
    </xf>
    <xf numFmtId="0" fontId="31" fillId="5" borderId="6" xfId="14" applyFont="1" applyFill="1" applyBorder="1" applyAlignment="1">
      <alignment horizontal="center" vertical="center" wrapText="1"/>
    </xf>
    <xf numFmtId="0" fontId="31" fillId="5" borderId="5" xfId="14" applyFont="1" applyFill="1" applyBorder="1" applyAlignment="1">
      <alignment horizontal="center" vertical="center" wrapText="1"/>
    </xf>
    <xf numFmtId="0" fontId="31" fillId="5" borderId="10" xfId="14" applyFont="1" applyFill="1" applyBorder="1" applyAlignment="1">
      <alignment horizontal="center" vertical="center" wrapText="1"/>
    </xf>
    <xf numFmtId="0" fontId="27" fillId="8" borderId="12" xfId="16" applyFont="1" applyFill="1" applyBorder="1" applyAlignment="1">
      <alignment horizontal="center" vertical="center" wrapText="1"/>
    </xf>
    <xf numFmtId="0" fontId="27" fillId="8" borderId="9" xfId="16" applyFont="1" applyFill="1" applyBorder="1" applyAlignment="1">
      <alignment horizontal="center" vertical="center" wrapText="1"/>
    </xf>
    <xf numFmtId="0" fontId="27" fillId="8" borderId="7" xfId="16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" fillId="20" borderId="2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 wrapText="1"/>
    </xf>
    <xf numFmtId="0" fontId="5" fillId="20" borderId="8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 wrapText="1"/>
    </xf>
    <xf numFmtId="167" fontId="5" fillId="20" borderId="10" xfId="14" applyNumberFormat="1" applyFont="1" applyFill="1" applyBorder="1" applyAlignment="1">
      <alignment horizontal="center" vertical="center" wrapText="1"/>
    </xf>
    <xf numFmtId="167" fontId="5" fillId="20" borderId="6" xfId="14" applyNumberFormat="1" applyFont="1" applyFill="1" applyBorder="1" applyAlignment="1">
      <alignment horizontal="center" vertical="center" wrapText="1"/>
    </xf>
    <xf numFmtId="0" fontId="26" fillId="26" borderId="12" xfId="14" applyFont="1" applyFill="1" applyBorder="1" applyAlignment="1">
      <alignment horizontal="center" vertical="center" wrapText="1"/>
    </xf>
    <xf numFmtId="0" fontId="26" fillId="26" borderId="9" xfId="14" applyFont="1" applyFill="1" applyBorder="1" applyAlignment="1">
      <alignment horizontal="center" vertical="center" wrapText="1"/>
    </xf>
    <xf numFmtId="0" fontId="26" fillId="26" borderId="7" xfId="14" applyFont="1" applyFill="1" applyBorder="1" applyAlignment="1">
      <alignment horizontal="center" vertical="center" wrapText="1"/>
    </xf>
    <xf numFmtId="0" fontId="26" fillId="7" borderId="12" xfId="14" applyFont="1" applyFill="1" applyBorder="1" applyAlignment="1">
      <alignment horizontal="center" vertical="center" wrapText="1"/>
    </xf>
    <xf numFmtId="0" fontId="26" fillId="7" borderId="9" xfId="14" applyFont="1" applyFill="1" applyBorder="1" applyAlignment="1">
      <alignment horizontal="center" vertical="center" wrapText="1"/>
    </xf>
    <xf numFmtId="0" fontId="26" fillId="7" borderId="7" xfId="14" applyFont="1" applyFill="1" applyBorder="1" applyAlignment="1">
      <alignment horizontal="center" vertical="center" wrapText="1"/>
    </xf>
    <xf numFmtId="0" fontId="5" fillId="4" borderId="1" xfId="14" applyFont="1" applyFill="1" applyBorder="1" applyAlignment="1">
      <alignment horizontal="center" vertical="center" wrapText="1"/>
    </xf>
    <xf numFmtId="0" fontId="5" fillId="4" borderId="8" xfId="14" applyFont="1" applyFill="1" applyBorder="1" applyAlignment="1">
      <alignment horizontal="center" vertical="center" wrapText="1"/>
    </xf>
    <xf numFmtId="0" fontId="5" fillId="4" borderId="2" xfId="14" applyFont="1" applyFill="1" applyBorder="1" applyAlignment="1">
      <alignment horizontal="center" vertical="center" wrapText="1"/>
    </xf>
    <xf numFmtId="0" fontId="37" fillId="19" borderId="1" xfId="14" applyFont="1" applyFill="1" applyBorder="1" applyAlignment="1">
      <alignment horizontal="center" vertical="center" wrapText="1"/>
    </xf>
    <xf numFmtId="0" fontId="37" fillId="19" borderId="8" xfId="14" applyFont="1" applyFill="1" applyBorder="1" applyAlignment="1">
      <alignment horizontal="center" vertical="center" wrapText="1"/>
    </xf>
    <xf numFmtId="0" fontId="37" fillId="19" borderId="0" xfId="14" applyFont="1" applyFill="1" applyAlignment="1">
      <alignment horizontal="center" vertical="center" wrapText="1"/>
    </xf>
    <xf numFmtId="0" fontId="37" fillId="19" borderId="3" xfId="14" applyFont="1" applyFill="1" applyBorder="1" applyAlignment="1">
      <alignment horizontal="center" vertical="center" wrapText="1"/>
    </xf>
    <xf numFmtId="0" fontId="37" fillId="19" borderId="5" xfId="14" applyFont="1" applyFill="1" applyBorder="1" applyAlignment="1">
      <alignment horizontal="center" vertical="center" wrapText="1"/>
    </xf>
    <xf numFmtId="0" fontId="37" fillId="19" borderId="10" xfId="14" applyFont="1" applyFill="1" applyBorder="1" applyAlignment="1">
      <alignment horizontal="center" vertical="center" wrapText="1"/>
    </xf>
    <xf numFmtId="0" fontId="26" fillId="13" borderId="12" xfId="14" applyFont="1" applyFill="1" applyBorder="1" applyAlignment="1">
      <alignment horizontal="center" vertical="center" wrapText="1"/>
    </xf>
    <xf numFmtId="0" fontId="26" fillId="13" borderId="9" xfId="14" applyFont="1" applyFill="1" applyBorder="1" applyAlignment="1">
      <alignment horizontal="center" vertical="center" wrapText="1"/>
    </xf>
    <xf numFmtId="0" fontId="26" fillId="13" borderId="7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/>
    </xf>
    <xf numFmtId="167" fontId="5" fillId="20" borderId="10" xfId="14" applyNumberFormat="1" applyFont="1" applyFill="1" applyBorder="1" applyAlignment="1">
      <alignment horizontal="center" vertical="center"/>
    </xf>
    <xf numFmtId="0" fontId="21" fillId="22" borderId="16" xfId="15" applyFont="1" applyFill="1" applyBorder="1" applyAlignment="1">
      <alignment horizontal="center" vertical="center" wrapText="1"/>
    </xf>
    <xf numFmtId="0" fontId="21" fillId="22" borderId="15" xfId="15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1" fillId="5" borderId="4" xfId="14" applyFont="1" applyFill="1" applyBorder="1" applyAlignment="1">
      <alignment horizontal="center" vertical="center" wrapText="1"/>
    </xf>
    <xf numFmtId="0" fontId="31" fillId="5" borderId="0" xfId="14" applyFont="1" applyFill="1" applyAlignment="1">
      <alignment horizontal="center" vertical="center" wrapText="1"/>
    </xf>
    <xf numFmtId="0" fontId="31" fillId="5" borderId="3" xfId="14" applyFont="1" applyFill="1" applyBorder="1" applyAlignment="1">
      <alignment horizontal="center" vertical="center" wrapText="1"/>
    </xf>
    <xf numFmtId="0" fontId="26" fillId="2" borderId="12" xfId="14" applyFont="1" applyFill="1" applyBorder="1" applyAlignment="1">
      <alignment horizontal="center" vertical="center" wrapText="1"/>
    </xf>
    <xf numFmtId="0" fontId="26" fillId="2" borderId="9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7" fillId="10" borderId="12" xfId="14" applyFont="1" applyFill="1" applyBorder="1" applyAlignment="1">
      <alignment horizontal="center" vertical="center" wrapText="1"/>
    </xf>
    <xf numFmtId="0" fontId="27" fillId="10" borderId="9" xfId="14" applyFont="1" applyFill="1" applyBorder="1" applyAlignment="1">
      <alignment horizontal="center" vertical="center" wrapText="1"/>
    </xf>
    <xf numFmtId="0" fontId="27" fillId="10" borderId="7" xfId="14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25" fillId="7" borderId="2" xfId="14" applyFont="1" applyFill="1" applyBorder="1" applyAlignment="1">
      <alignment horizontal="center" vertical="center" wrapText="1"/>
    </xf>
    <xf numFmtId="0" fontId="25" fillId="7" borderId="1" xfId="14" applyFont="1" applyFill="1" applyBorder="1" applyAlignment="1">
      <alignment horizontal="center" vertical="center" wrapText="1"/>
    </xf>
    <xf numFmtId="0" fontId="25" fillId="7" borderId="8" xfId="14" applyFont="1" applyFill="1" applyBorder="1" applyAlignment="1">
      <alignment horizontal="center" vertical="center" wrapText="1"/>
    </xf>
    <xf numFmtId="0" fontId="25" fillId="7" borderId="4" xfId="14" applyFont="1" applyFill="1" applyBorder="1" applyAlignment="1">
      <alignment horizontal="center" vertical="center" wrapText="1"/>
    </xf>
    <xf numFmtId="0" fontId="25" fillId="7" borderId="0" xfId="14" applyFont="1" applyFill="1" applyAlignment="1">
      <alignment horizontal="center" vertical="center" wrapText="1"/>
    </xf>
    <xf numFmtId="0" fontId="25" fillId="7" borderId="3" xfId="14" applyFont="1" applyFill="1" applyBorder="1" applyAlignment="1">
      <alignment horizontal="center" vertical="center" wrapText="1"/>
    </xf>
    <xf numFmtId="0" fontId="25" fillId="7" borderId="6" xfId="14" applyFont="1" applyFill="1" applyBorder="1" applyAlignment="1">
      <alignment horizontal="center" vertical="center" wrapText="1"/>
    </xf>
    <xf numFmtId="0" fontId="25" fillId="7" borderId="5" xfId="14" applyFont="1" applyFill="1" applyBorder="1" applyAlignment="1">
      <alignment horizontal="center" vertical="center" wrapText="1"/>
    </xf>
    <xf numFmtId="0" fontId="25" fillId="7" borderId="10" xfId="14" applyFont="1" applyFill="1" applyBorder="1" applyAlignment="1">
      <alignment horizontal="center" vertical="center" wrapText="1"/>
    </xf>
    <xf numFmtId="0" fontId="27" fillId="5" borderId="2" xfId="14" applyFont="1" applyFill="1" applyBorder="1" applyAlignment="1">
      <alignment horizontal="center" vertical="center" wrapText="1"/>
    </xf>
    <xf numFmtId="0" fontId="27" fillId="5" borderId="1" xfId="14" applyFont="1" applyFill="1" applyBorder="1" applyAlignment="1">
      <alignment horizontal="center" vertical="center" wrapText="1"/>
    </xf>
    <xf numFmtId="0" fontId="27" fillId="5" borderId="8" xfId="14" applyFont="1" applyFill="1" applyBorder="1" applyAlignment="1">
      <alignment horizontal="center" vertical="center" wrapText="1"/>
    </xf>
    <xf numFmtId="0" fontId="27" fillId="5" borderId="6" xfId="14" applyFont="1" applyFill="1" applyBorder="1" applyAlignment="1">
      <alignment horizontal="center" vertical="center" wrapText="1"/>
    </xf>
    <xf numFmtId="0" fontId="27" fillId="5" borderId="5" xfId="14" applyFont="1" applyFill="1" applyBorder="1" applyAlignment="1">
      <alignment horizontal="center" vertical="center" wrapText="1"/>
    </xf>
    <xf numFmtId="0" fontId="27" fillId="5" borderId="10" xfId="14" applyFont="1" applyFill="1" applyBorder="1" applyAlignment="1">
      <alignment horizontal="center" vertical="center" wrapText="1"/>
    </xf>
    <xf numFmtId="0" fontId="26" fillId="4" borderId="2" xfId="14" applyFont="1" applyFill="1" applyBorder="1" applyAlignment="1">
      <alignment horizontal="center" vertical="center" wrapText="1"/>
    </xf>
    <xf numFmtId="0" fontId="26" fillId="4" borderId="1" xfId="14" applyFont="1" applyFill="1" applyBorder="1" applyAlignment="1">
      <alignment horizontal="center" vertical="center" wrapText="1"/>
    </xf>
    <xf numFmtId="0" fontId="26" fillId="4" borderId="8" xfId="14" applyFont="1" applyFill="1" applyBorder="1" applyAlignment="1">
      <alignment horizontal="center" vertical="center" wrapText="1"/>
    </xf>
    <xf numFmtId="0" fontId="40" fillId="5" borderId="2" xfId="15" applyFont="1" applyFill="1" applyBorder="1" applyAlignment="1">
      <alignment horizontal="center" vertical="center" wrapText="1"/>
    </xf>
    <xf numFmtId="0" fontId="40" fillId="5" borderId="1" xfId="15" applyFont="1" applyFill="1" applyBorder="1" applyAlignment="1">
      <alignment horizontal="center" vertical="center" wrapText="1"/>
    </xf>
    <xf numFmtId="0" fontId="40" fillId="5" borderId="8" xfId="15" applyFont="1" applyFill="1" applyBorder="1" applyAlignment="1">
      <alignment horizontal="center" vertical="center" wrapText="1"/>
    </xf>
    <xf numFmtId="0" fontId="40" fillId="5" borderId="4" xfId="15" applyFont="1" applyFill="1" applyBorder="1" applyAlignment="1">
      <alignment horizontal="center" vertical="center" wrapText="1"/>
    </xf>
    <xf numFmtId="0" fontId="40" fillId="5" borderId="0" xfId="15" applyFont="1" applyFill="1" applyAlignment="1">
      <alignment horizontal="center" vertical="center" wrapText="1"/>
    </xf>
    <xf numFmtId="0" fontId="40" fillId="5" borderId="3" xfId="15" applyFont="1" applyFill="1" applyBorder="1" applyAlignment="1">
      <alignment horizontal="center" vertical="center" wrapText="1"/>
    </xf>
    <xf numFmtId="0" fontId="40" fillId="5" borderId="6" xfId="15" applyFont="1" applyFill="1" applyBorder="1" applyAlignment="1">
      <alignment horizontal="center" vertical="center" wrapText="1"/>
    </xf>
    <xf numFmtId="0" fontId="40" fillId="5" borderId="5" xfId="15" applyFont="1" applyFill="1" applyBorder="1" applyAlignment="1">
      <alignment horizontal="center" vertical="center" wrapText="1"/>
    </xf>
    <xf numFmtId="0" fontId="40" fillId="5" borderId="10" xfId="15" applyFont="1" applyFill="1" applyBorder="1" applyAlignment="1">
      <alignment horizontal="center" vertical="center" wrapText="1"/>
    </xf>
    <xf numFmtId="0" fontId="34" fillId="5" borderId="1" xfId="14" applyFont="1" applyFill="1" applyBorder="1" applyAlignment="1">
      <alignment horizontal="center" vertical="center" wrapText="1"/>
    </xf>
    <xf numFmtId="0" fontId="34" fillId="5" borderId="8" xfId="14" applyFont="1" applyFill="1" applyBorder="1" applyAlignment="1">
      <alignment horizontal="center" vertical="center" wrapText="1"/>
    </xf>
    <xf numFmtId="0" fontId="34" fillId="5" borderId="5" xfId="14" applyFont="1" applyFill="1" applyBorder="1" applyAlignment="1">
      <alignment horizontal="center" vertical="center" wrapText="1"/>
    </xf>
    <xf numFmtId="0" fontId="34" fillId="5" borderId="10" xfId="14" applyFont="1" applyFill="1" applyBorder="1" applyAlignment="1">
      <alignment horizontal="center" vertical="center" wrapText="1"/>
    </xf>
    <xf numFmtId="0" fontId="26" fillId="14" borderId="12" xfId="14" applyFont="1" applyFill="1" applyBorder="1" applyAlignment="1">
      <alignment horizontal="center" vertical="center" wrapText="1"/>
    </xf>
    <xf numFmtId="0" fontId="26" fillId="14" borderId="9" xfId="14" applyFont="1" applyFill="1" applyBorder="1" applyAlignment="1">
      <alignment horizontal="center" vertical="center" wrapText="1"/>
    </xf>
    <xf numFmtId="0" fontId="26" fillId="14" borderId="7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/>
    </xf>
    <xf numFmtId="0" fontId="5" fillId="20" borderId="8" xfId="14" applyFont="1" applyFill="1" applyBorder="1" applyAlignment="1">
      <alignment horizontal="center" vertical="center"/>
    </xf>
    <xf numFmtId="0" fontId="5" fillId="11" borderId="16" xfId="14" applyFont="1" applyFill="1" applyBorder="1" applyAlignment="1">
      <alignment horizontal="center" vertical="center" wrapText="1"/>
    </xf>
    <xf numFmtId="0" fontId="5" fillId="11" borderId="15" xfId="14" applyFont="1" applyFill="1" applyBorder="1" applyAlignment="1">
      <alignment horizontal="center" vertical="center" wrapText="1"/>
    </xf>
    <xf numFmtId="0" fontId="26" fillId="2" borderId="12" xfId="16" applyFont="1" applyFill="1" applyBorder="1" applyAlignment="1">
      <alignment horizontal="center" vertical="center" wrapText="1"/>
    </xf>
    <xf numFmtId="0" fontId="26" fillId="2" borderId="9" xfId="16" applyFont="1" applyFill="1" applyBorder="1" applyAlignment="1">
      <alignment horizontal="center" vertical="center" wrapText="1"/>
    </xf>
    <xf numFmtId="0" fontId="26" fillId="2" borderId="7" xfId="16" applyFont="1" applyFill="1" applyBorder="1" applyAlignment="1">
      <alignment horizontal="center" vertical="center" wrapText="1"/>
    </xf>
    <xf numFmtId="0" fontId="26" fillId="17" borderId="12" xfId="16" applyFont="1" applyFill="1" applyBorder="1" applyAlignment="1">
      <alignment horizontal="center" vertical="center" wrapText="1"/>
    </xf>
    <xf numFmtId="0" fontId="26" fillId="17" borderId="9" xfId="16" applyFont="1" applyFill="1" applyBorder="1" applyAlignment="1">
      <alignment horizontal="center" vertical="center" wrapText="1"/>
    </xf>
    <xf numFmtId="0" fontId="26" fillId="17" borderId="7" xfId="16" applyFont="1" applyFill="1" applyBorder="1" applyAlignment="1">
      <alignment horizontal="center" vertical="center" wrapText="1"/>
    </xf>
    <xf numFmtId="0" fontId="27" fillId="10" borderId="12" xfId="16" applyFont="1" applyFill="1" applyBorder="1" applyAlignment="1">
      <alignment horizontal="center" vertical="center" wrapText="1"/>
    </xf>
    <xf numFmtId="0" fontId="27" fillId="10" borderId="9" xfId="16" applyFont="1" applyFill="1" applyBorder="1" applyAlignment="1">
      <alignment horizontal="center" vertical="center" wrapText="1"/>
    </xf>
    <xf numFmtId="0" fontId="27" fillId="10" borderId="7" xfId="16" applyFont="1" applyFill="1" applyBorder="1" applyAlignment="1">
      <alignment horizontal="center" vertical="center" wrapText="1"/>
    </xf>
    <xf numFmtId="0" fontId="26" fillId="13" borderId="12" xfId="16" applyFont="1" applyFill="1" applyBorder="1" applyAlignment="1">
      <alignment horizontal="center" vertical="center" wrapText="1"/>
    </xf>
    <xf numFmtId="0" fontId="26" fillId="13" borderId="9" xfId="16" applyFont="1" applyFill="1" applyBorder="1" applyAlignment="1">
      <alignment horizontal="center" vertical="center" wrapText="1"/>
    </xf>
    <xf numFmtId="0" fontId="26" fillId="13" borderId="7" xfId="16" applyFont="1" applyFill="1" applyBorder="1" applyAlignment="1">
      <alignment horizontal="center" vertical="center" wrapText="1"/>
    </xf>
  </cellXfs>
  <cellStyles count="17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533-00-04ab-tg4ab-sep-interim-mins.docx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2/15-22-0568-01-04ab-improvements-on-scheduling-ie-design-in-802-15-4ab.pptx" TargetMode="External"/><Relationship Id="rId7" Type="http://schemas.openxmlformats.org/officeDocument/2006/relationships/hyperlink" Target="https://mentor.ieee.org/802.15/dcn/22/15-22-0541-05-04ab-tg4ab-agenda-november-2022.xlsx" TargetMode="External"/><Relationship Id="rId12" Type="http://schemas.openxmlformats.org/officeDocument/2006/relationships/hyperlink" Target="https://mentor.ieee.org/802.15/dcn/22/15-22-0602-00-04ab-sensing-sequence-metrics.pptx" TargetMode="External"/><Relationship Id="rId2" Type="http://schemas.openxmlformats.org/officeDocument/2006/relationships/hyperlink" Target="https://mentor.ieee.org/802.15/dcn/22/15-22-0585-00-04ab-one-to-many-ranging-using-nba-mms.pptx" TargetMode="External"/><Relationship Id="rId1" Type="http://schemas.openxmlformats.org/officeDocument/2006/relationships/hyperlink" Target="https://mentor.ieee.org/802.15/dcn/22/15-22-0592-00-04ab-pulse-burst-sensing-phase-noise-proof-supercomplementary-set-of-sequences.pptx" TargetMode="External"/><Relationship Id="rId6" Type="http://schemas.openxmlformats.org/officeDocument/2006/relationships/hyperlink" Target="https://mentor.ieee.org/802.15/dcn/22/15-22-0605-01-04ab-november-meeting-slides.pptx" TargetMode="External"/><Relationship Id="rId11" Type="http://schemas.openxmlformats.org/officeDocument/2006/relationships/hyperlink" Target="https://mentor.ieee.org/802.15/dcn/22/15-22-0588-00-04ab-time-domain-mask-for-pulse-shape-in-802-15-4ab.pptx" TargetMode="External"/><Relationship Id="rId5" Type="http://schemas.openxmlformats.org/officeDocument/2006/relationships/hyperlink" Target="https://mentor.ieee.org/802.15/dcn/22/15-22-0604-00-04ab-nba-mms-uwb-compressed-psdu.pptx" TargetMode="External"/><Relationship Id="rId10" Type="http://schemas.openxmlformats.org/officeDocument/2006/relationships/hyperlink" Target="https://mentor.ieee.org/802.15/dcn/22/15-22-0606-00-04ab-spectrum-sensing-based-deferral-evaluation-and-enhancement.pptx" TargetMode="External"/><Relationship Id="rId4" Type="http://schemas.openxmlformats.org/officeDocument/2006/relationships/hyperlink" Target="https://mentor.ieee.org/802.15/dcn/22/15-22-0593-00-04ab-flexible-block-structure-updates.ppt" TargetMode="External"/><Relationship Id="rId9" Type="http://schemas.openxmlformats.org/officeDocument/2006/relationships/hyperlink" Target="https://mentor.ieee.org/802.15/dcn/22/15-22-0586-00-04ab-tg4ab-conf-call-mins-sep-to-nov-2022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574-00-04ab-channels-for-frequency-stitching.pptx" TargetMode="External"/><Relationship Id="rId2" Type="http://schemas.openxmlformats.org/officeDocument/2006/relationships/hyperlink" Target="https://mentor.ieee.org/802.15/dcn/21/15-21-0506-04-04ab-advanced-coding-for-data-comm.pptx" TargetMode="External"/><Relationship Id="rId1" Type="http://schemas.openxmlformats.org/officeDocument/2006/relationships/hyperlink" Target="https://mentor.ieee.org/802.15/dcn/22/15-22-0593-00-04ab-flexible-block-structure-updates.ppt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2/15-22-0573-00-04ab-follow-up-on-uwb-channel-usage-coordination.pptx" TargetMode="External"/><Relationship Id="rId4" Type="http://schemas.openxmlformats.org/officeDocument/2006/relationships/hyperlink" Target="https://mentor.ieee.org/802.15/dcn/22/15-22-0609-00-04ab-nb-channel-hopping-for-nb-assisted-uwb.ppt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H4" sqref="H4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50" t="str">
        <f>Summary!$B$1</f>
        <v>November 2022 Plenary</v>
      </c>
      <c r="I1" s="150"/>
      <c r="J1" s="150"/>
      <c r="K1" s="150"/>
      <c r="L1" s="150"/>
      <c r="M1" s="150"/>
    </row>
    <row r="2" spans="1:23" ht="15" customHeight="1" x14ac:dyDescent="0.3">
      <c r="E2" s="45" t="s">
        <v>67</v>
      </c>
      <c r="F2" s="203" t="s">
        <v>68</v>
      </c>
      <c r="G2" s="204"/>
      <c r="H2" s="122" t="s">
        <v>69</v>
      </c>
      <c r="I2" s="123"/>
      <c r="J2" s="123"/>
      <c r="K2" s="124"/>
      <c r="L2" s="122" t="s">
        <v>70</v>
      </c>
      <c r="M2" s="123"/>
      <c r="N2" s="123"/>
      <c r="O2" s="124"/>
      <c r="P2" s="122" t="s">
        <v>71</v>
      </c>
      <c r="Q2" s="123"/>
      <c r="R2" s="123"/>
      <c r="S2" s="124"/>
      <c r="T2" s="122" t="s">
        <v>72</v>
      </c>
      <c r="U2" s="123"/>
      <c r="V2" s="123"/>
      <c r="W2" s="124"/>
    </row>
    <row r="3" spans="1:23" ht="12.9" thickBot="1" x14ac:dyDescent="0.35">
      <c r="E3" s="47" t="s">
        <v>95</v>
      </c>
      <c r="F3" s="146">
        <v>44878</v>
      </c>
      <c r="G3" s="147"/>
      <c r="H3" s="125">
        <v>44879</v>
      </c>
      <c r="I3" s="125"/>
      <c r="J3" s="125"/>
      <c r="K3" s="126"/>
      <c r="L3" s="127">
        <v>44880</v>
      </c>
      <c r="M3" s="125"/>
      <c r="N3" s="125"/>
      <c r="O3" s="126"/>
      <c r="P3" s="127">
        <v>44881</v>
      </c>
      <c r="Q3" s="125"/>
      <c r="R3" s="125"/>
      <c r="S3" s="126"/>
      <c r="T3" s="127">
        <v>44882</v>
      </c>
      <c r="U3" s="125"/>
      <c r="V3" s="125"/>
      <c r="W3" s="126"/>
    </row>
    <row r="4" spans="1:23" ht="12.9" customHeight="1" thickBot="1" x14ac:dyDescent="0.35">
      <c r="A4" s="21" t="s">
        <v>60</v>
      </c>
      <c r="B4" s="21" t="s">
        <v>61</v>
      </c>
      <c r="C4" s="21" t="s">
        <v>5</v>
      </c>
      <c r="D4" s="21" t="s">
        <v>6</v>
      </c>
      <c r="E4" s="48"/>
      <c r="F4" s="148" t="s">
        <v>96</v>
      </c>
      <c r="G4" s="149"/>
      <c r="H4" s="65" t="s">
        <v>96</v>
      </c>
      <c r="I4" s="65" t="s">
        <v>97</v>
      </c>
      <c r="J4" s="65" t="s">
        <v>98</v>
      </c>
      <c r="K4" s="65" t="s">
        <v>99</v>
      </c>
      <c r="L4" s="65" t="s">
        <v>96</v>
      </c>
      <c r="M4" s="65" t="s">
        <v>97</v>
      </c>
      <c r="N4" s="65" t="s">
        <v>98</v>
      </c>
      <c r="O4" s="65" t="s">
        <v>99</v>
      </c>
      <c r="P4" s="65" t="s">
        <v>96</v>
      </c>
      <c r="Q4" s="65" t="s">
        <v>97</v>
      </c>
      <c r="R4" s="65" t="s">
        <v>98</v>
      </c>
      <c r="S4" s="65" t="s">
        <v>99</v>
      </c>
      <c r="T4" s="65" t="s">
        <v>96</v>
      </c>
      <c r="U4" s="65" t="s">
        <v>97</v>
      </c>
      <c r="V4" s="65" t="s">
        <v>98</v>
      </c>
      <c r="W4" s="65" t="s">
        <v>99</v>
      </c>
    </row>
    <row r="5" spans="1:23" ht="22.1" customHeight="1" thickBot="1" x14ac:dyDescent="0.45">
      <c r="A5" s="34">
        <v>0.79166666666666663</v>
      </c>
      <c r="B5" s="35">
        <f>A5-3/24</f>
        <v>0.66666666666666663</v>
      </c>
      <c r="C5" s="35">
        <f>A5+5/24</f>
        <v>1</v>
      </c>
      <c r="D5" s="36">
        <f>A5+14/24</f>
        <v>1.375</v>
      </c>
      <c r="E5" s="55" t="s">
        <v>33</v>
      </c>
      <c r="F5" s="54"/>
      <c r="G5" s="46"/>
      <c r="H5" s="134" t="s">
        <v>34</v>
      </c>
      <c r="I5" s="134"/>
      <c r="J5" s="134"/>
      <c r="K5" s="135"/>
      <c r="L5" s="136" t="s">
        <v>34</v>
      </c>
      <c r="M5" s="134"/>
      <c r="N5" s="134"/>
      <c r="O5" s="135"/>
      <c r="P5" s="184" t="s">
        <v>34</v>
      </c>
      <c r="Q5" s="185"/>
      <c r="R5" s="185"/>
      <c r="S5" s="186"/>
      <c r="T5" s="136" t="s">
        <v>34</v>
      </c>
      <c r="U5" s="134"/>
      <c r="V5" s="134"/>
      <c r="W5" s="135"/>
    </row>
    <row r="6" spans="1:23" ht="22.1" customHeight="1" thickBot="1" x14ac:dyDescent="0.45">
      <c r="A6" s="32">
        <f>A5+0.5/24</f>
        <v>0.8125</v>
      </c>
      <c r="B6" s="33">
        <f t="shared" ref="B6:B27" si="0">A6-3/24</f>
        <v>0.6875</v>
      </c>
      <c r="C6" s="35">
        <f t="shared" ref="C6:C27" si="1">A6+5/24</f>
        <v>1.0208333333333333</v>
      </c>
      <c r="D6" s="37">
        <f t="shared" ref="D6:D27" si="2">A6+13/24</f>
        <v>1.3541666666666665</v>
      </c>
      <c r="E6" s="56" t="s">
        <v>35</v>
      </c>
      <c r="F6" s="54"/>
      <c r="G6" s="46"/>
      <c r="H6" s="86"/>
      <c r="I6" s="86"/>
      <c r="J6" s="86"/>
      <c r="K6" s="87"/>
      <c r="L6" s="85"/>
      <c r="M6" s="86"/>
      <c r="N6" s="86"/>
      <c r="O6" s="87"/>
      <c r="P6" s="178" t="s">
        <v>100</v>
      </c>
      <c r="Q6" s="179"/>
      <c r="R6" s="179"/>
      <c r="S6" s="180"/>
      <c r="T6" s="85"/>
      <c r="U6" s="86"/>
      <c r="V6" s="86"/>
      <c r="W6" s="87"/>
    </row>
    <row r="7" spans="1:23" ht="22.1" customHeight="1" thickBot="1" x14ac:dyDescent="0.45">
      <c r="A7" s="32">
        <f t="shared" ref="A7:A27" si="3">A6+0.5/24</f>
        <v>0.83333333333333337</v>
      </c>
      <c r="B7" s="33">
        <f t="shared" si="0"/>
        <v>0.70833333333333337</v>
      </c>
      <c r="C7" s="35">
        <f t="shared" si="1"/>
        <v>1.0416666666666667</v>
      </c>
      <c r="D7" s="37">
        <f t="shared" si="2"/>
        <v>1.375</v>
      </c>
      <c r="E7" s="57" t="s">
        <v>36</v>
      </c>
      <c r="F7" s="54"/>
      <c r="G7" s="46"/>
      <c r="H7" s="169" t="s">
        <v>101</v>
      </c>
      <c r="I7" s="170"/>
      <c r="J7" s="170"/>
      <c r="K7" s="171"/>
      <c r="L7" s="94" t="s">
        <v>62</v>
      </c>
      <c r="M7" s="109"/>
      <c r="N7" s="103" t="s">
        <v>102</v>
      </c>
      <c r="O7" s="109"/>
      <c r="P7" s="181"/>
      <c r="Q7" s="182"/>
      <c r="R7" s="182"/>
      <c r="S7" s="183"/>
      <c r="T7" s="94" t="s">
        <v>62</v>
      </c>
      <c r="U7" s="160" t="s">
        <v>103</v>
      </c>
      <c r="V7" s="109"/>
      <c r="W7" s="157" t="s">
        <v>66</v>
      </c>
    </row>
    <row r="8" spans="1:23" ht="22.1" customHeight="1" thickBot="1" x14ac:dyDescent="0.45">
      <c r="A8" s="32">
        <f t="shared" si="3"/>
        <v>0.85416666666666674</v>
      </c>
      <c r="B8" s="33">
        <f t="shared" si="0"/>
        <v>0.72916666666666674</v>
      </c>
      <c r="C8" s="35">
        <f t="shared" si="1"/>
        <v>1.0625</v>
      </c>
      <c r="D8" s="37">
        <f t="shared" si="2"/>
        <v>1.3958333333333335</v>
      </c>
      <c r="E8" s="57" t="s">
        <v>38</v>
      </c>
      <c r="F8" s="54"/>
      <c r="G8" s="46"/>
      <c r="H8" s="172"/>
      <c r="I8" s="173"/>
      <c r="J8" s="173"/>
      <c r="K8" s="174"/>
      <c r="L8" s="95"/>
      <c r="M8" s="110"/>
      <c r="N8" s="104"/>
      <c r="O8" s="110"/>
      <c r="P8" s="109"/>
      <c r="Q8" s="100" t="s">
        <v>63</v>
      </c>
      <c r="R8" s="103" t="s">
        <v>102</v>
      </c>
      <c r="S8" s="109"/>
      <c r="T8" s="95"/>
      <c r="U8" s="161"/>
      <c r="V8" s="110"/>
      <c r="W8" s="158"/>
    </row>
    <row r="9" spans="1:23" ht="22.1" customHeight="1" thickBot="1" x14ac:dyDescent="0.45">
      <c r="A9" s="32">
        <f t="shared" si="3"/>
        <v>0.87500000000000011</v>
      </c>
      <c r="B9" s="33">
        <f t="shared" si="0"/>
        <v>0.75000000000000011</v>
      </c>
      <c r="C9" s="35">
        <f t="shared" si="1"/>
        <v>1.0833333333333335</v>
      </c>
      <c r="D9" s="37">
        <f t="shared" si="2"/>
        <v>1.4166666666666667</v>
      </c>
      <c r="E9" s="57" t="s">
        <v>39</v>
      </c>
      <c r="F9" s="54"/>
      <c r="G9" s="46"/>
      <c r="H9" s="172"/>
      <c r="I9" s="173"/>
      <c r="J9" s="173"/>
      <c r="K9" s="174"/>
      <c r="L9" s="95"/>
      <c r="M9" s="110"/>
      <c r="N9" s="104"/>
      <c r="O9" s="110"/>
      <c r="P9" s="110"/>
      <c r="Q9" s="101"/>
      <c r="R9" s="104"/>
      <c r="S9" s="110"/>
      <c r="T9" s="95"/>
      <c r="U9" s="161"/>
      <c r="V9" s="110"/>
      <c r="W9" s="158"/>
    </row>
    <row r="10" spans="1:23" ht="22.1" customHeight="1" thickBot="1" x14ac:dyDescent="0.45">
      <c r="A10" s="32">
        <f t="shared" si="3"/>
        <v>0.89583333333333348</v>
      </c>
      <c r="B10" s="33">
        <f t="shared" si="0"/>
        <v>0.77083333333333348</v>
      </c>
      <c r="C10" s="35">
        <f t="shared" si="1"/>
        <v>1.1041666666666667</v>
      </c>
      <c r="D10" s="37">
        <f t="shared" si="2"/>
        <v>1.4375</v>
      </c>
      <c r="E10" s="57" t="s">
        <v>40</v>
      </c>
      <c r="F10" s="54"/>
      <c r="G10" s="46"/>
      <c r="H10" s="175"/>
      <c r="I10" s="176"/>
      <c r="J10" s="176"/>
      <c r="K10" s="177"/>
      <c r="L10" s="96"/>
      <c r="M10" s="111"/>
      <c r="N10" s="105"/>
      <c r="O10" s="111"/>
      <c r="P10" s="111"/>
      <c r="Q10" s="102"/>
      <c r="R10" s="105"/>
      <c r="S10" s="111"/>
      <c r="T10" s="96"/>
      <c r="U10" s="162"/>
      <c r="V10" s="111"/>
      <c r="W10" s="159"/>
    </row>
    <row r="11" spans="1:23" ht="22.1" customHeight="1" thickBot="1" x14ac:dyDescent="0.45">
      <c r="A11" s="32">
        <f t="shared" si="3"/>
        <v>0.91666666666666685</v>
      </c>
      <c r="B11" s="33">
        <f t="shared" si="0"/>
        <v>0.79166666666666685</v>
      </c>
      <c r="C11" s="35">
        <f t="shared" si="1"/>
        <v>1.1250000000000002</v>
      </c>
      <c r="D11" s="37">
        <f t="shared" si="2"/>
        <v>1.4583333333333335</v>
      </c>
      <c r="E11" s="58" t="s">
        <v>41</v>
      </c>
      <c r="F11" s="205"/>
      <c r="G11" s="206"/>
      <c r="H11" s="98" t="s">
        <v>42</v>
      </c>
      <c r="I11" s="98"/>
      <c r="J11" s="98"/>
      <c r="K11" s="99"/>
      <c r="L11" s="97" t="s">
        <v>42</v>
      </c>
      <c r="M11" s="98"/>
      <c r="N11" s="98"/>
      <c r="O11" s="99"/>
      <c r="P11" s="97" t="s">
        <v>42</v>
      </c>
      <c r="Q11" s="98"/>
      <c r="R11" s="98"/>
      <c r="S11" s="99"/>
      <c r="T11" s="97" t="s">
        <v>42</v>
      </c>
      <c r="U11" s="98"/>
      <c r="V11" s="98"/>
      <c r="W11" s="99"/>
    </row>
    <row r="12" spans="1:23" ht="22.1" customHeight="1" thickBot="1" x14ac:dyDescent="0.45">
      <c r="A12" s="32">
        <f t="shared" si="3"/>
        <v>0.93750000000000022</v>
      </c>
      <c r="B12" s="33">
        <f t="shared" si="0"/>
        <v>0.81250000000000022</v>
      </c>
      <c r="C12" s="35">
        <f t="shared" si="1"/>
        <v>1.1458333333333335</v>
      </c>
      <c r="D12" s="37">
        <f t="shared" si="2"/>
        <v>1.479166666666667</v>
      </c>
      <c r="E12" s="59" t="s">
        <v>43</v>
      </c>
      <c r="F12" s="54"/>
      <c r="G12" s="46"/>
      <c r="H12" s="112" t="s">
        <v>104</v>
      </c>
      <c r="I12" s="113"/>
      <c r="J12" s="113"/>
      <c r="K12" s="114"/>
      <c r="L12" s="109"/>
      <c r="M12" s="100" t="s">
        <v>63</v>
      </c>
      <c r="N12" s="154" t="s">
        <v>105</v>
      </c>
      <c r="O12" s="157" t="s">
        <v>66</v>
      </c>
      <c r="P12" s="163" t="s">
        <v>106</v>
      </c>
      <c r="Q12" s="164"/>
      <c r="R12" s="164"/>
      <c r="S12" s="165"/>
      <c r="T12" s="210" t="s">
        <v>62</v>
      </c>
      <c r="U12" s="213" t="s">
        <v>66</v>
      </c>
      <c r="V12" s="207" t="s">
        <v>105</v>
      </c>
      <c r="W12" s="118" t="s">
        <v>37</v>
      </c>
    </row>
    <row r="13" spans="1:23" ht="22.1" customHeight="1" thickBot="1" x14ac:dyDescent="0.45">
      <c r="A13" s="32">
        <f t="shared" si="3"/>
        <v>0.95833333333333359</v>
      </c>
      <c r="B13" s="33">
        <f t="shared" si="0"/>
        <v>0.83333333333333359</v>
      </c>
      <c r="C13" s="35">
        <f t="shared" si="1"/>
        <v>1.166666666666667</v>
      </c>
      <c r="D13" s="37">
        <f t="shared" si="2"/>
        <v>1.5000000000000002</v>
      </c>
      <c r="E13" s="59" t="s">
        <v>44</v>
      </c>
      <c r="F13" s="54"/>
      <c r="G13" s="46"/>
      <c r="H13" s="151"/>
      <c r="I13" s="152"/>
      <c r="J13" s="152"/>
      <c r="K13" s="153"/>
      <c r="L13" s="110"/>
      <c r="M13" s="101"/>
      <c r="N13" s="155"/>
      <c r="O13" s="158"/>
      <c r="P13" s="166"/>
      <c r="Q13" s="167"/>
      <c r="R13" s="167"/>
      <c r="S13" s="168"/>
      <c r="T13" s="211"/>
      <c r="U13" s="214"/>
      <c r="V13" s="208"/>
      <c r="W13" s="119"/>
    </row>
    <row r="14" spans="1:23" ht="22.1" customHeight="1" thickBot="1" x14ac:dyDescent="0.45">
      <c r="A14" s="32">
        <f t="shared" si="3"/>
        <v>0.97916666666666696</v>
      </c>
      <c r="B14" s="33">
        <f t="shared" si="0"/>
        <v>0.85416666666666696</v>
      </c>
      <c r="C14" s="35">
        <f t="shared" si="1"/>
        <v>1.1875000000000002</v>
      </c>
      <c r="D14" s="37">
        <f t="shared" si="2"/>
        <v>1.5208333333333335</v>
      </c>
      <c r="E14" s="59" t="s">
        <v>45</v>
      </c>
      <c r="F14" s="54"/>
      <c r="G14" s="46"/>
      <c r="H14" s="151"/>
      <c r="I14" s="152"/>
      <c r="J14" s="152"/>
      <c r="K14" s="153"/>
      <c r="L14" s="110"/>
      <c r="M14" s="101"/>
      <c r="N14" s="155"/>
      <c r="O14" s="158"/>
      <c r="P14" s="112" t="s">
        <v>107</v>
      </c>
      <c r="Q14" s="113"/>
      <c r="R14" s="113"/>
      <c r="S14" s="114"/>
      <c r="T14" s="211"/>
      <c r="U14" s="214"/>
      <c r="V14" s="208"/>
      <c r="W14" s="119"/>
    </row>
    <row r="15" spans="1:23" ht="22.1" customHeight="1" thickBot="1" x14ac:dyDescent="0.45">
      <c r="A15" s="32">
        <f t="shared" si="3"/>
        <v>1.0000000000000002</v>
      </c>
      <c r="B15" s="33">
        <f t="shared" si="0"/>
        <v>0.87500000000000022</v>
      </c>
      <c r="C15" s="35">
        <f t="shared" si="1"/>
        <v>1.2083333333333335</v>
      </c>
      <c r="D15" s="38">
        <f t="shared" si="2"/>
        <v>1.541666666666667</v>
      </c>
      <c r="E15" s="59" t="s">
        <v>46</v>
      </c>
      <c r="F15" s="54"/>
      <c r="G15" s="46"/>
      <c r="H15" s="115"/>
      <c r="I15" s="116"/>
      <c r="J15" s="116"/>
      <c r="K15" s="117"/>
      <c r="L15" s="111"/>
      <c r="M15" s="102"/>
      <c r="N15" s="156"/>
      <c r="O15" s="159"/>
      <c r="P15" s="115"/>
      <c r="Q15" s="116"/>
      <c r="R15" s="116"/>
      <c r="S15" s="117"/>
      <c r="T15" s="212"/>
      <c r="U15" s="215"/>
      <c r="V15" s="209"/>
      <c r="W15" s="120"/>
    </row>
    <row r="16" spans="1:23" ht="22.1" customHeight="1" thickBot="1" x14ac:dyDescent="0.45">
      <c r="A16" s="32">
        <f t="shared" si="3"/>
        <v>1.0208333333333335</v>
      </c>
      <c r="B16" s="33">
        <f t="shared" si="0"/>
        <v>0.89583333333333348</v>
      </c>
      <c r="C16" s="35">
        <f t="shared" si="1"/>
        <v>1.2291666666666667</v>
      </c>
      <c r="D16" s="38">
        <f t="shared" si="2"/>
        <v>1.5625</v>
      </c>
      <c r="E16" s="56" t="s">
        <v>47</v>
      </c>
      <c r="F16" s="54"/>
      <c r="G16" s="46"/>
      <c r="H16" s="134" t="s">
        <v>108</v>
      </c>
      <c r="I16" s="134"/>
      <c r="J16" s="134"/>
      <c r="K16" s="135"/>
      <c r="L16" s="136" t="s">
        <v>108</v>
      </c>
      <c r="M16" s="134"/>
      <c r="N16" s="134"/>
      <c r="O16" s="135"/>
      <c r="P16" s="136" t="s">
        <v>108</v>
      </c>
      <c r="Q16" s="134"/>
      <c r="R16" s="134"/>
      <c r="S16" s="135"/>
      <c r="T16" s="136" t="s">
        <v>108</v>
      </c>
      <c r="U16" s="134"/>
      <c r="V16" s="134"/>
      <c r="W16" s="135"/>
    </row>
    <row r="17" spans="1:23" ht="22.1" customHeight="1" thickBot="1" x14ac:dyDescent="0.45">
      <c r="A17" s="32">
        <f t="shared" si="3"/>
        <v>1.0416666666666667</v>
      </c>
      <c r="B17" s="33">
        <f t="shared" si="0"/>
        <v>0.91666666666666674</v>
      </c>
      <c r="C17" s="35">
        <f t="shared" si="1"/>
        <v>1.25</v>
      </c>
      <c r="D17" s="38">
        <f t="shared" si="2"/>
        <v>1.5833333333333335</v>
      </c>
      <c r="E17" s="56" t="s">
        <v>48</v>
      </c>
      <c r="F17" s="54"/>
      <c r="G17" s="46"/>
      <c r="H17" s="86"/>
      <c r="I17" s="86"/>
      <c r="J17" s="86"/>
      <c r="K17" s="87"/>
      <c r="L17" s="85"/>
      <c r="M17" s="86"/>
      <c r="N17" s="86"/>
      <c r="O17" s="87"/>
      <c r="P17" s="85"/>
      <c r="Q17" s="86"/>
      <c r="R17" s="86"/>
      <c r="S17" s="87"/>
      <c r="T17" s="85"/>
      <c r="U17" s="86"/>
      <c r="V17" s="86"/>
      <c r="W17" s="87"/>
    </row>
    <row r="18" spans="1:23" ht="22.1" customHeight="1" thickBot="1" x14ac:dyDescent="0.45">
      <c r="A18" s="32">
        <f t="shared" si="3"/>
        <v>1.0625</v>
      </c>
      <c r="B18" s="33">
        <f t="shared" si="0"/>
        <v>0.9375</v>
      </c>
      <c r="C18" s="35">
        <f t="shared" si="1"/>
        <v>1.2708333333333333</v>
      </c>
      <c r="D18" s="38">
        <f t="shared" si="2"/>
        <v>1.6041666666666665</v>
      </c>
      <c r="E18" s="59" t="s">
        <v>49</v>
      </c>
      <c r="F18" s="54"/>
      <c r="G18" s="46"/>
      <c r="H18" s="94" t="s">
        <v>62</v>
      </c>
      <c r="I18" s="128" t="s">
        <v>109</v>
      </c>
      <c r="J18" s="109"/>
      <c r="K18" s="143" t="s">
        <v>50</v>
      </c>
      <c r="L18" s="131" t="s">
        <v>110</v>
      </c>
      <c r="M18" s="109"/>
      <c r="N18" s="200" t="s">
        <v>64</v>
      </c>
      <c r="O18" s="118" t="s">
        <v>37</v>
      </c>
      <c r="P18" s="157" t="s">
        <v>66</v>
      </c>
      <c r="Q18" s="100" t="s">
        <v>63</v>
      </c>
      <c r="R18" s="200" t="s">
        <v>64</v>
      </c>
      <c r="S18" s="143" t="s">
        <v>50</v>
      </c>
      <c r="T18" s="94" t="s">
        <v>62</v>
      </c>
      <c r="U18" s="128" t="s">
        <v>109</v>
      </c>
      <c r="V18" s="200" t="s">
        <v>64</v>
      </c>
      <c r="W18" s="143" t="s">
        <v>50</v>
      </c>
    </row>
    <row r="19" spans="1:23" ht="22.1" customHeight="1" thickBot="1" x14ac:dyDescent="0.45">
      <c r="A19" s="32">
        <f t="shared" si="3"/>
        <v>1.0833333333333333</v>
      </c>
      <c r="B19" s="33">
        <f t="shared" si="0"/>
        <v>0.95833333333333326</v>
      </c>
      <c r="C19" s="35">
        <f t="shared" si="1"/>
        <v>1.2916666666666665</v>
      </c>
      <c r="D19" s="38">
        <f t="shared" si="2"/>
        <v>1.625</v>
      </c>
      <c r="E19" s="59" t="s">
        <v>51</v>
      </c>
      <c r="F19" s="54"/>
      <c r="G19" s="46"/>
      <c r="H19" s="95"/>
      <c r="I19" s="129"/>
      <c r="J19" s="110"/>
      <c r="K19" s="144"/>
      <c r="L19" s="132"/>
      <c r="M19" s="110"/>
      <c r="N19" s="201"/>
      <c r="O19" s="119"/>
      <c r="P19" s="158"/>
      <c r="Q19" s="101"/>
      <c r="R19" s="201"/>
      <c r="S19" s="144"/>
      <c r="T19" s="95"/>
      <c r="U19" s="129"/>
      <c r="V19" s="201"/>
      <c r="W19" s="144"/>
    </row>
    <row r="20" spans="1:23" ht="22.1" customHeight="1" thickBot="1" x14ac:dyDescent="0.45">
      <c r="A20" s="32">
        <f t="shared" si="3"/>
        <v>1.1041666666666665</v>
      </c>
      <c r="B20" s="33">
        <f t="shared" si="0"/>
        <v>0.97916666666666652</v>
      </c>
      <c r="C20" s="35">
        <f t="shared" si="1"/>
        <v>1.3124999999999998</v>
      </c>
      <c r="D20" s="38">
        <f t="shared" si="2"/>
        <v>1.645833333333333</v>
      </c>
      <c r="E20" s="59" t="s">
        <v>52</v>
      </c>
      <c r="F20" s="54"/>
      <c r="G20" s="46"/>
      <c r="H20" s="95"/>
      <c r="I20" s="129"/>
      <c r="J20" s="110"/>
      <c r="K20" s="144"/>
      <c r="L20" s="132"/>
      <c r="M20" s="110"/>
      <c r="N20" s="201"/>
      <c r="O20" s="119"/>
      <c r="P20" s="158"/>
      <c r="Q20" s="101"/>
      <c r="R20" s="201"/>
      <c r="S20" s="144"/>
      <c r="T20" s="95"/>
      <c r="U20" s="129"/>
      <c r="V20" s="201"/>
      <c r="W20" s="144"/>
    </row>
    <row r="21" spans="1:23" ht="22.1" customHeight="1" thickBot="1" x14ac:dyDescent="0.45">
      <c r="A21" s="32">
        <f t="shared" si="3"/>
        <v>1.1249999999999998</v>
      </c>
      <c r="B21" s="33">
        <f t="shared" si="0"/>
        <v>0.99999999999999978</v>
      </c>
      <c r="C21" s="35">
        <f t="shared" si="1"/>
        <v>1.333333333333333</v>
      </c>
      <c r="D21" s="38">
        <f t="shared" si="2"/>
        <v>1.6666666666666665</v>
      </c>
      <c r="E21" s="59" t="s">
        <v>53</v>
      </c>
      <c r="F21" s="54"/>
      <c r="G21" s="46"/>
      <c r="H21" s="96"/>
      <c r="I21" s="130"/>
      <c r="J21" s="111"/>
      <c r="K21" s="145"/>
      <c r="L21" s="133"/>
      <c r="M21" s="111"/>
      <c r="N21" s="202"/>
      <c r="O21" s="120"/>
      <c r="P21" s="159"/>
      <c r="Q21" s="102"/>
      <c r="R21" s="202"/>
      <c r="S21" s="145"/>
      <c r="T21" s="96"/>
      <c r="U21" s="130"/>
      <c r="V21" s="202"/>
      <c r="W21" s="145"/>
    </row>
    <row r="22" spans="1:23" ht="22.1" customHeight="1" thickBot="1" x14ac:dyDescent="0.45">
      <c r="A22" s="32">
        <f t="shared" si="3"/>
        <v>1.145833333333333</v>
      </c>
      <c r="B22" s="33">
        <f t="shared" si="0"/>
        <v>1.020833333333333</v>
      </c>
      <c r="C22" s="35">
        <f t="shared" si="1"/>
        <v>1.3541666666666663</v>
      </c>
      <c r="D22" s="38">
        <f t="shared" si="2"/>
        <v>1.6874999999999996</v>
      </c>
      <c r="E22" s="58" t="s">
        <v>54</v>
      </c>
      <c r="F22" s="205"/>
      <c r="G22" s="206"/>
      <c r="H22" s="97" t="s">
        <v>42</v>
      </c>
      <c r="I22" s="98"/>
      <c r="J22" s="98"/>
      <c r="K22" s="99"/>
      <c r="L22" s="97" t="s">
        <v>42</v>
      </c>
      <c r="M22" s="98"/>
      <c r="N22" s="98"/>
      <c r="O22" s="99"/>
      <c r="P22" s="97" t="s">
        <v>42</v>
      </c>
      <c r="Q22" s="98"/>
      <c r="R22" s="98"/>
      <c r="S22" s="99"/>
      <c r="T22" s="97" t="s">
        <v>42</v>
      </c>
      <c r="U22" s="98"/>
      <c r="V22" s="98"/>
      <c r="W22" s="99"/>
    </row>
    <row r="23" spans="1:23" ht="22.1" customHeight="1" thickBot="1" x14ac:dyDescent="0.45">
      <c r="A23" s="32">
        <f t="shared" si="3"/>
        <v>1.1666666666666663</v>
      </c>
      <c r="B23" s="33">
        <f t="shared" si="0"/>
        <v>1.0416666666666663</v>
      </c>
      <c r="C23" s="35">
        <f t="shared" si="1"/>
        <v>1.3749999999999996</v>
      </c>
      <c r="D23" s="38">
        <f t="shared" si="2"/>
        <v>1.708333333333333</v>
      </c>
      <c r="E23" s="57" t="s">
        <v>55</v>
      </c>
      <c r="F23" s="137" t="s">
        <v>65</v>
      </c>
      <c r="G23" s="138"/>
      <c r="H23" s="94" t="s">
        <v>62</v>
      </c>
      <c r="I23" s="100" t="s">
        <v>63</v>
      </c>
      <c r="J23" s="109"/>
      <c r="K23" s="109"/>
      <c r="L23" s="94" t="s">
        <v>62</v>
      </c>
      <c r="M23" s="109"/>
      <c r="N23" s="103" t="s">
        <v>102</v>
      </c>
      <c r="O23" s="109"/>
      <c r="P23" s="94" t="s">
        <v>62</v>
      </c>
      <c r="Q23" s="109"/>
      <c r="R23" s="103" t="s">
        <v>102</v>
      </c>
      <c r="S23" s="106" t="s">
        <v>37</v>
      </c>
      <c r="T23" s="109"/>
      <c r="U23" s="100" t="s">
        <v>63</v>
      </c>
      <c r="V23" s="109"/>
      <c r="W23" s="216" t="s">
        <v>50</v>
      </c>
    </row>
    <row r="24" spans="1:23" ht="22.1" customHeight="1" thickBot="1" x14ac:dyDescent="0.45">
      <c r="A24" s="32">
        <f t="shared" si="3"/>
        <v>1.1874999999999996</v>
      </c>
      <c r="B24" s="33">
        <f t="shared" si="0"/>
        <v>1.0624999999999996</v>
      </c>
      <c r="C24" s="35">
        <f t="shared" si="1"/>
        <v>1.3958333333333328</v>
      </c>
      <c r="D24" s="38">
        <f t="shared" si="2"/>
        <v>1.7291666666666661</v>
      </c>
      <c r="E24" s="59" t="s">
        <v>56</v>
      </c>
      <c r="F24" s="139"/>
      <c r="G24" s="140"/>
      <c r="H24" s="95"/>
      <c r="I24" s="101"/>
      <c r="J24" s="110"/>
      <c r="K24" s="110"/>
      <c r="L24" s="95"/>
      <c r="M24" s="110"/>
      <c r="N24" s="104"/>
      <c r="O24" s="110"/>
      <c r="P24" s="95"/>
      <c r="Q24" s="110"/>
      <c r="R24" s="104"/>
      <c r="S24" s="107"/>
      <c r="T24" s="110"/>
      <c r="U24" s="101"/>
      <c r="V24" s="110"/>
      <c r="W24" s="217"/>
    </row>
    <row r="25" spans="1:23" ht="22.1" customHeight="1" thickBot="1" x14ac:dyDescent="0.45">
      <c r="A25" s="32">
        <f t="shared" si="3"/>
        <v>1.2083333333333328</v>
      </c>
      <c r="B25" s="33">
        <f t="shared" si="0"/>
        <v>1.0833333333333328</v>
      </c>
      <c r="C25" s="35">
        <f t="shared" si="1"/>
        <v>1.4166666666666661</v>
      </c>
      <c r="D25" s="38">
        <f t="shared" si="2"/>
        <v>1.7499999999999996</v>
      </c>
      <c r="E25" s="59" t="s">
        <v>57</v>
      </c>
      <c r="F25" s="141"/>
      <c r="G25" s="142"/>
      <c r="H25" s="95"/>
      <c r="I25" s="101"/>
      <c r="J25" s="110"/>
      <c r="K25" s="110"/>
      <c r="L25" s="95"/>
      <c r="M25" s="110"/>
      <c r="N25" s="104"/>
      <c r="O25" s="110"/>
      <c r="P25" s="95"/>
      <c r="Q25" s="110"/>
      <c r="R25" s="104"/>
      <c r="S25" s="107"/>
      <c r="T25" s="110"/>
      <c r="U25" s="101"/>
      <c r="V25" s="110"/>
      <c r="W25" s="217"/>
    </row>
    <row r="26" spans="1:23" ht="22.1" customHeight="1" thickBot="1" x14ac:dyDescent="0.45">
      <c r="A26" s="32">
        <f t="shared" si="3"/>
        <v>1.2291666666666661</v>
      </c>
      <c r="B26" s="33">
        <f t="shared" si="0"/>
        <v>1.1041666666666661</v>
      </c>
      <c r="C26" s="35">
        <f t="shared" si="1"/>
        <v>1.4374999999999993</v>
      </c>
      <c r="D26" s="38">
        <f t="shared" si="2"/>
        <v>1.7708333333333326</v>
      </c>
      <c r="E26" s="59" t="s">
        <v>58</v>
      </c>
      <c r="F26" s="196" t="s">
        <v>111</v>
      </c>
      <c r="G26" s="197"/>
      <c r="H26" s="96"/>
      <c r="I26" s="102"/>
      <c r="J26" s="111"/>
      <c r="K26" s="111"/>
      <c r="L26" s="96"/>
      <c r="M26" s="111"/>
      <c r="N26" s="105"/>
      <c r="O26" s="111"/>
      <c r="P26" s="96"/>
      <c r="Q26" s="111"/>
      <c r="R26" s="105"/>
      <c r="S26" s="108"/>
      <c r="T26" s="111"/>
      <c r="U26" s="102"/>
      <c r="V26" s="111"/>
      <c r="W26" s="218"/>
    </row>
    <row r="27" spans="1:23" ht="22.1" customHeight="1" thickBot="1" x14ac:dyDescent="0.45">
      <c r="A27" s="39">
        <f t="shared" si="3"/>
        <v>1.2499999999999993</v>
      </c>
      <c r="B27" s="33">
        <f t="shared" si="0"/>
        <v>1.1249999999999993</v>
      </c>
      <c r="C27" s="35">
        <f t="shared" si="1"/>
        <v>1.4583333333333326</v>
      </c>
      <c r="D27" s="38">
        <f t="shared" si="2"/>
        <v>1.7916666666666661</v>
      </c>
      <c r="E27" s="56" t="s">
        <v>59</v>
      </c>
      <c r="F27" s="198"/>
      <c r="G27" s="199"/>
      <c r="H27" s="98" t="s">
        <v>42</v>
      </c>
      <c r="I27" s="98"/>
      <c r="J27" s="98"/>
      <c r="K27" s="99"/>
      <c r="L27" s="97" t="s">
        <v>42</v>
      </c>
      <c r="M27" s="98"/>
      <c r="N27" s="98"/>
      <c r="O27" s="99"/>
      <c r="P27" s="97" t="s">
        <v>42</v>
      </c>
      <c r="Q27" s="98"/>
      <c r="R27" s="98"/>
      <c r="S27" s="99"/>
      <c r="T27" s="97" t="s">
        <v>42</v>
      </c>
      <c r="U27" s="98"/>
      <c r="V27" s="98"/>
      <c r="W27" s="99"/>
    </row>
    <row r="28" spans="1:23" ht="12.9" customHeight="1" x14ac:dyDescent="0.3">
      <c r="E28" s="56" t="s">
        <v>112</v>
      </c>
      <c r="F28" s="134" t="s">
        <v>113</v>
      </c>
      <c r="G28" s="135"/>
      <c r="H28" s="88" t="s">
        <v>114</v>
      </c>
      <c r="I28" s="89"/>
      <c r="J28" s="136" t="s">
        <v>113</v>
      </c>
      <c r="K28" s="135"/>
      <c r="L28" s="112" t="s">
        <v>115</v>
      </c>
      <c r="M28" s="113"/>
      <c r="N28" s="113"/>
      <c r="O28" s="114"/>
      <c r="P28" s="73" t="s">
        <v>116</v>
      </c>
      <c r="Q28" s="74"/>
      <c r="R28" s="74"/>
      <c r="S28" s="75"/>
      <c r="T28" s="187" t="s">
        <v>117</v>
      </c>
      <c r="U28" s="188"/>
      <c r="V28" s="188"/>
      <c r="W28" s="189"/>
    </row>
    <row r="29" spans="1:23" ht="12.45" customHeight="1" thickBot="1" x14ac:dyDescent="0.35">
      <c r="E29" s="56" t="s">
        <v>118</v>
      </c>
      <c r="F29" s="83"/>
      <c r="G29" s="84"/>
      <c r="H29" s="90"/>
      <c r="I29" s="91"/>
      <c r="J29" s="82"/>
      <c r="K29" s="84"/>
      <c r="L29" s="115"/>
      <c r="M29" s="116"/>
      <c r="N29" s="116"/>
      <c r="O29" s="117"/>
      <c r="P29" s="76"/>
      <c r="Q29" s="77"/>
      <c r="R29" s="77"/>
      <c r="S29" s="78"/>
      <c r="T29" s="190"/>
      <c r="U29" s="191"/>
      <c r="V29" s="191"/>
      <c r="W29" s="192"/>
    </row>
    <row r="30" spans="1:23" ht="12.45" customHeight="1" thickBot="1" x14ac:dyDescent="0.35">
      <c r="E30" s="56" t="s">
        <v>119</v>
      </c>
      <c r="F30" s="83"/>
      <c r="G30" s="84"/>
      <c r="H30" s="92"/>
      <c r="I30" s="93"/>
      <c r="J30" s="82"/>
      <c r="K30" s="84"/>
      <c r="L30" s="136" t="s">
        <v>113</v>
      </c>
      <c r="M30" s="134"/>
      <c r="N30" s="134"/>
      <c r="O30" s="135"/>
      <c r="P30" s="76"/>
      <c r="Q30" s="77"/>
      <c r="R30" s="77"/>
      <c r="S30" s="78"/>
      <c r="T30" s="190"/>
      <c r="U30" s="191"/>
      <c r="V30" s="191"/>
      <c r="W30" s="192"/>
    </row>
    <row r="31" spans="1:23" ht="15" customHeight="1" thickBot="1" x14ac:dyDescent="0.35">
      <c r="E31" s="61" t="s">
        <v>120</v>
      </c>
      <c r="F31" s="83"/>
      <c r="G31" s="84"/>
      <c r="H31" s="88" t="s">
        <v>121</v>
      </c>
      <c r="I31" s="89"/>
      <c r="J31" s="82"/>
      <c r="K31" s="84"/>
      <c r="L31" s="82"/>
      <c r="M31" s="83"/>
      <c r="N31" s="83"/>
      <c r="O31" s="84"/>
      <c r="P31" s="79"/>
      <c r="Q31" s="80"/>
      <c r="R31" s="80"/>
      <c r="S31" s="81"/>
      <c r="T31" s="193"/>
      <c r="U31" s="194"/>
      <c r="V31" s="194"/>
      <c r="W31" s="195"/>
    </row>
    <row r="32" spans="1:23" ht="15" customHeight="1" x14ac:dyDescent="0.3">
      <c r="E32" s="62" t="s">
        <v>122</v>
      </c>
      <c r="F32" s="83"/>
      <c r="G32" s="84"/>
      <c r="H32" s="90"/>
      <c r="I32" s="91"/>
      <c r="J32" s="82"/>
      <c r="K32" s="84"/>
      <c r="L32" s="82"/>
      <c r="M32" s="83"/>
      <c r="N32" s="83"/>
      <c r="O32" s="84"/>
      <c r="P32" s="82" t="s">
        <v>113</v>
      </c>
      <c r="Q32" s="83"/>
      <c r="R32" s="83"/>
      <c r="S32" s="84"/>
      <c r="T32" s="52"/>
      <c r="U32" s="60"/>
      <c r="V32" s="60"/>
      <c r="W32" s="53"/>
    </row>
    <row r="33" spans="1:23" ht="15" customHeight="1" thickBot="1" x14ac:dyDescent="0.35">
      <c r="E33" s="62" t="s">
        <v>123</v>
      </c>
      <c r="F33" s="83"/>
      <c r="G33" s="84"/>
      <c r="H33" s="92"/>
      <c r="I33" s="93"/>
      <c r="J33" s="82"/>
      <c r="K33" s="84"/>
      <c r="L33" s="82"/>
      <c r="M33" s="83"/>
      <c r="N33" s="83"/>
      <c r="O33" s="84"/>
      <c r="P33" s="82"/>
      <c r="Q33" s="83"/>
      <c r="R33" s="83"/>
      <c r="S33" s="84"/>
      <c r="T33" s="52"/>
      <c r="U33" s="60"/>
      <c r="V33" s="60"/>
      <c r="W33" s="53"/>
    </row>
    <row r="34" spans="1:23" ht="15" customHeight="1" x14ac:dyDescent="0.3">
      <c r="E34" s="63" t="s">
        <v>124</v>
      </c>
      <c r="F34" s="83"/>
      <c r="G34" s="84"/>
      <c r="H34" s="88" t="s">
        <v>121</v>
      </c>
      <c r="I34" s="89"/>
      <c r="J34" s="82"/>
      <c r="K34" s="84"/>
      <c r="L34" s="82"/>
      <c r="M34" s="83"/>
      <c r="N34" s="83"/>
      <c r="O34" s="84"/>
      <c r="P34" s="82"/>
      <c r="Q34" s="83"/>
      <c r="R34" s="83"/>
      <c r="S34" s="84"/>
      <c r="T34" s="52"/>
      <c r="U34" s="60"/>
      <c r="V34" s="60"/>
      <c r="W34" s="53"/>
    </row>
    <row r="35" spans="1:23" ht="12.9" customHeight="1" x14ac:dyDescent="0.3">
      <c r="E35" s="63" t="s">
        <v>125</v>
      </c>
      <c r="F35" s="83"/>
      <c r="G35" s="84"/>
      <c r="H35" s="90"/>
      <c r="I35" s="91"/>
      <c r="J35" s="82"/>
      <c r="K35" s="84"/>
      <c r="L35" s="82"/>
      <c r="M35" s="83"/>
      <c r="N35" s="83"/>
      <c r="O35" s="84"/>
      <c r="P35" s="82"/>
      <c r="Q35" s="83"/>
      <c r="R35" s="83"/>
      <c r="S35" s="84"/>
      <c r="T35" s="52"/>
      <c r="U35" s="60"/>
      <c r="V35" s="60"/>
      <c r="W35" s="53"/>
    </row>
    <row r="36" spans="1:23" ht="12.9" thickBot="1" x14ac:dyDescent="0.35">
      <c r="E36" s="64" t="s">
        <v>126</v>
      </c>
      <c r="F36" s="86"/>
      <c r="G36" s="87"/>
      <c r="H36" s="92"/>
      <c r="I36" s="93"/>
      <c r="J36" s="85"/>
      <c r="K36" s="87"/>
      <c r="L36" s="85"/>
      <c r="M36" s="86"/>
      <c r="N36" s="86"/>
      <c r="O36" s="87"/>
      <c r="P36" s="85"/>
      <c r="Q36" s="86"/>
      <c r="R36" s="86"/>
      <c r="S36" s="87"/>
      <c r="T36" s="51"/>
      <c r="U36" s="49"/>
      <c r="V36" s="49"/>
      <c r="W36" s="50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121"/>
      <c r="D60" s="121"/>
      <c r="E60" s="121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F2:G2"/>
    <mergeCell ref="H2:K2"/>
    <mergeCell ref="L2:O2"/>
    <mergeCell ref="T22:W22"/>
    <mergeCell ref="T27:W27"/>
    <mergeCell ref="F11:G11"/>
    <mergeCell ref="F22:G22"/>
    <mergeCell ref="H22:K22"/>
    <mergeCell ref="K23:K26"/>
    <mergeCell ref="L23:L26"/>
    <mergeCell ref="V18:V21"/>
    <mergeCell ref="V12:V15"/>
    <mergeCell ref="T12:T15"/>
    <mergeCell ref="U12:U15"/>
    <mergeCell ref="W12:W15"/>
    <mergeCell ref="W23:W26"/>
    <mergeCell ref="T28:W31"/>
    <mergeCell ref="F26:G27"/>
    <mergeCell ref="H27:K27"/>
    <mergeCell ref="R23:R26"/>
    <mergeCell ref="P23:P26"/>
    <mergeCell ref="T23:T26"/>
    <mergeCell ref="U23:U26"/>
    <mergeCell ref="V23:V26"/>
    <mergeCell ref="H11:K11"/>
    <mergeCell ref="L11:O11"/>
    <mergeCell ref="P11:S11"/>
    <mergeCell ref="T11:W11"/>
    <mergeCell ref="T18:T21"/>
    <mergeCell ref="U18:U21"/>
    <mergeCell ref="N18:N21"/>
    <mergeCell ref="R18:R21"/>
    <mergeCell ref="P16:S17"/>
    <mergeCell ref="T16:W17"/>
    <mergeCell ref="P18:P21"/>
    <mergeCell ref="L16:O17"/>
    <mergeCell ref="S18:S21"/>
    <mergeCell ref="W18:W21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W7:W10"/>
    <mergeCell ref="S8:S10"/>
    <mergeCell ref="V7:V10"/>
    <mergeCell ref="N7:N10"/>
    <mergeCell ref="T5:W6"/>
    <mergeCell ref="H7:K10"/>
    <mergeCell ref="O7:O10"/>
    <mergeCell ref="P6:S7"/>
    <mergeCell ref="Q8:Q10"/>
    <mergeCell ref="R8:R10"/>
    <mergeCell ref="P5:S5"/>
    <mergeCell ref="T2:W2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K18:K21"/>
    <mergeCell ref="P8:P10"/>
    <mergeCell ref="H5:K6"/>
    <mergeCell ref="L5:O6"/>
    <mergeCell ref="F3:G3"/>
    <mergeCell ref="F4:G4"/>
    <mergeCell ref="M18:M21"/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H34:I36"/>
    <mergeCell ref="N23:N26"/>
    <mergeCell ref="Q18:Q21"/>
    <mergeCell ref="S23:S26"/>
    <mergeCell ref="P22:S22"/>
    <mergeCell ref="Q23:Q26"/>
    <mergeCell ref="L28:O29"/>
    <mergeCell ref="O23:O26"/>
    <mergeCell ref="O18:O21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127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4" si="0">A5+1</f>
        <v>1</v>
      </c>
      <c r="B6" s="1" t="s">
        <v>87</v>
      </c>
      <c r="C6" s="14">
        <v>0.5625</v>
      </c>
    </row>
    <row r="7" spans="1:3" ht="12.9" x14ac:dyDescent="0.35">
      <c r="A7" s="1">
        <f t="shared" si="0"/>
        <v>2</v>
      </c>
      <c r="B7" s="1" t="s">
        <v>88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89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90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206</v>
      </c>
      <c r="C10" s="14">
        <v>0.375</v>
      </c>
    </row>
    <row r="11" spans="1:3" ht="12.9" x14ac:dyDescent="0.35">
      <c r="A11" s="1">
        <f t="shared" si="0"/>
        <v>6</v>
      </c>
      <c r="B11" s="1" t="s">
        <v>91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92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93</v>
      </c>
      <c r="C13" s="14">
        <v>0.4375</v>
      </c>
    </row>
    <row r="14" spans="1:3" ht="12.9" x14ac:dyDescent="0.35">
      <c r="A14" s="1">
        <f t="shared" si="0"/>
        <v>9</v>
      </c>
      <c r="B14" s="1" t="s">
        <v>94</v>
      </c>
      <c r="C14" s="14">
        <v>0.5625</v>
      </c>
    </row>
    <row r="15" spans="1:3" ht="12.9" x14ac:dyDescent="0.35">
      <c r="A15" s="1"/>
      <c r="B15" s="31" t="s">
        <v>151</v>
      </c>
      <c r="C15" s="14">
        <v>0.77083333333333337</v>
      </c>
    </row>
    <row r="16" spans="1:3" x14ac:dyDescent="0.3">
      <c r="A16" s="1"/>
    </row>
    <row r="17" spans="1:5" ht="12.9" x14ac:dyDescent="0.35">
      <c r="A17" s="1"/>
      <c r="B17" s="2" t="s">
        <v>16</v>
      </c>
      <c r="C17" s="14"/>
    </row>
    <row r="18" spans="1:5" ht="12.9" x14ac:dyDescent="0.35">
      <c r="A18" s="1"/>
      <c r="B18" s="2" t="s">
        <v>20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19</v>
      </c>
    </row>
    <row r="22" spans="1:5" x14ac:dyDescent="0.3">
      <c r="A22" s="2"/>
      <c r="B22" s="29" t="s">
        <v>17</v>
      </c>
    </row>
    <row r="23" spans="1:5" ht="12.9" x14ac:dyDescent="0.35">
      <c r="B23" s="15" t="s">
        <v>18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21</v>
      </c>
      <c r="C25" s="5"/>
      <c r="D25" s="5"/>
      <c r="E25" s="5"/>
    </row>
    <row r="26" spans="1:5" ht="12.9" x14ac:dyDescent="0.35">
      <c r="B26" s="15" t="s">
        <v>22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23</v>
      </c>
      <c r="E28" s="5"/>
    </row>
    <row r="29" spans="1:5" ht="12.9" x14ac:dyDescent="0.35">
      <c r="B29" s="2" t="s">
        <v>24</v>
      </c>
      <c r="E29" s="5"/>
    </row>
    <row r="30" spans="1:5" ht="12.9" x14ac:dyDescent="0.35">
      <c r="B30" s="15" t="s">
        <v>73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25</v>
      </c>
      <c r="C32" s="5"/>
      <c r="E32" s="5"/>
    </row>
    <row r="33" spans="2:5" ht="12.9" x14ac:dyDescent="0.35">
      <c r="B33" s="15" t="s">
        <v>26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27</v>
      </c>
      <c r="E35" s="5"/>
    </row>
    <row r="36" spans="2:5" ht="12.9" x14ac:dyDescent="0.35">
      <c r="B36" s="15" t="s">
        <v>28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20" zoomScaleNormal="120" workbookViewId="0">
      <pane ySplit="2" topLeftCell="A3" activePane="bottomLeft" state="frozen"/>
      <selection pane="bottomLeft" activeCell="B25" sqref="B25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6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6" si="1">E7+TIME(0,D7,0)</f>
        <v>0.56944444444444442</v>
      </c>
      <c r="G8" s="12" t="s">
        <v>196</v>
      </c>
      <c r="H8" s="15" t="s">
        <v>198</v>
      </c>
      <c r="I8" s="12"/>
      <c r="J8" s="12"/>
    </row>
    <row r="9" spans="1:10" ht="12.9" x14ac:dyDescent="0.35">
      <c r="A9" s="8">
        <f t="shared" si="0"/>
        <v>1.4000000000000004</v>
      </c>
      <c r="B9" s="12" t="s">
        <v>134</v>
      </c>
      <c r="C9" s="10" t="s">
        <v>1</v>
      </c>
      <c r="D9" s="8">
        <v>10</v>
      </c>
      <c r="E9" s="11">
        <f t="shared" si="1"/>
        <v>0.57291666666666663</v>
      </c>
      <c r="G9" s="12" t="s">
        <v>197</v>
      </c>
      <c r="H9" s="15" t="s">
        <v>199</v>
      </c>
      <c r="I9" s="12"/>
      <c r="J9" s="12"/>
    </row>
    <row r="10" spans="1:10" ht="12.9" x14ac:dyDescent="0.35">
      <c r="A10" s="8">
        <f t="shared" si="0"/>
        <v>1.5000000000000004</v>
      </c>
      <c r="B10" s="12" t="s">
        <v>200</v>
      </c>
      <c r="C10" s="13" t="s">
        <v>15</v>
      </c>
      <c r="D10" s="8">
        <v>5</v>
      </c>
      <c r="E10" s="11">
        <f t="shared" si="1"/>
        <v>0.57986111111111105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5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161</v>
      </c>
      <c r="C12" s="13" t="s">
        <v>162</v>
      </c>
      <c r="D12" s="8">
        <v>25</v>
      </c>
      <c r="E12" s="11">
        <f t="shared" si="1"/>
        <v>0.58680555555555547</v>
      </c>
      <c r="G12" s="12" t="s">
        <v>184</v>
      </c>
      <c r="H12" s="15" t="s">
        <v>183</v>
      </c>
      <c r="I12" s="12"/>
      <c r="J12" s="12"/>
    </row>
    <row r="13" spans="1:10" ht="12.9" x14ac:dyDescent="0.35">
      <c r="A13" s="8">
        <f t="shared" si="0"/>
        <v>1.7000000000000006</v>
      </c>
      <c r="B13" s="12" t="s">
        <v>148</v>
      </c>
      <c r="C13" s="13" t="s">
        <v>149</v>
      </c>
      <c r="D13" s="8">
        <v>30</v>
      </c>
      <c r="E13" s="11">
        <f t="shared" si="1"/>
        <v>0.60416666666666663</v>
      </c>
      <c r="G13" s="12" t="s">
        <v>186</v>
      </c>
      <c r="H13" s="15" t="s">
        <v>185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159</v>
      </c>
      <c r="C14" s="13" t="s">
        <v>160</v>
      </c>
      <c r="D14" s="8">
        <v>15</v>
      </c>
      <c r="E14" s="11">
        <f t="shared" si="1"/>
        <v>0.625</v>
      </c>
      <c r="G14" s="12" t="s">
        <v>188</v>
      </c>
      <c r="H14" s="15" t="s">
        <v>187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205</v>
      </c>
      <c r="C15" s="13" t="s">
        <v>174</v>
      </c>
      <c r="D15" s="8">
        <v>15</v>
      </c>
      <c r="E15" s="11">
        <f t="shared" si="1"/>
        <v>0.63541666666666663</v>
      </c>
      <c r="G15" s="12" t="s">
        <v>204</v>
      </c>
      <c r="H15" s="15" t="s">
        <v>203</v>
      </c>
      <c r="I15" s="12"/>
      <c r="J15" s="12"/>
    </row>
    <row r="16" spans="1:10" ht="12.9" x14ac:dyDescent="0.35">
      <c r="A16" s="8"/>
      <c r="B16" s="12" t="s">
        <v>2</v>
      </c>
      <c r="C16" s="13" t="s">
        <v>4</v>
      </c>
      <c r="D16" s="8">
        <v>0</v>
      </c>
      <c r="E16" s="11">
        <f t="shared" si="1"/>
        <v>0.64583333333333326</v>
      </c>
      <c r="G16" s="12"/>
      <c r="H16" s="12"/>
      <c r="I16" s="12"/>
      <c r="J16" s="12"/>
    </row>
    <row r="17" spans="1:10" ht="12.9" x14ac:dyDescent="0.35">
      <c r="A17" s="8"/>
      <c r="D17" s="8"/>
      <c r="E17" s="11"/>
      <c r="G17" s="12"/>
      <c r="H17" s="12"/>
      <c r="I17" s="12"/>
      <c r="J17" s="12"/>
    </row>
    <row r="18" spans="1:10" customFormat="1" ht="12.9" x14ac:dyDescent="0.3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9" x14ac:dyDescent="0.35">
      <c r="A19" s="1">
        <f>Summary!A$7</f>
        <v>2</v>
      </c>
      <c r="B19" s="1" t="str">
        <f>Summary!B$7</f>
        <v>Monday 14-Nov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9" x14ac:dyDescent="0.35">
      <c r="A20" s="8">
        <f t="shared" ref="A20:A25" si="2">A19+0.1</f>
        <v>2.1</v>
      </c>
      <c r="B20" s="40" t="s">
        <v>74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2.2000000000000002</v>
      </c>
      <c r="B21" s="12" t="s">
        <v>189</v>
      </c>
      <c r="C21" s="13" t="s">
        <v>136</v>
      </c>
      <c r="D21" s="8">
        <v>30</v>
      </c>
      <c r="E21" s="11">
        <f>E19+TIME(0,D20,0)</f>
        <v>0.66666666666666663</v>
      </c>
      <c r="G21" s="12" t="s">
        <v>194</v>
      </c>
      <c r="H21" s="15" t="s">
        <v>195</v>
      </c>
      <c r="I21" s="12"/>
      <c r="J21" s="12"/>
    </row>
    <row r="22" spans="1:10" ht="12.9" x14ac:dyDescent="0.35">
      <c r="A22" s="8">
        <f t="shared" si="2"/>
        <v>2.3000000000000003</v>
      </c>
      <c r="B22" s="12" t="s">
        <v>176</v>
      </c>
      <c r="C22" s="13" t="s">
        <v>175</v>
      </c>
      <c r="D22" s="8">
        <v>30</v>
      </c>
      <c r="E22" s="11">
        <f>E21+TIME(0,D21,0)</f>
        <v>0.6875</v>
      </c>
      <c r="G22" s="12" t="s">
        <v>178</v>
      </c>
      <c r="H22" s="15" t="s">
        <v>177</v>
      </c>
      <c r="I22" s="12"/>
      <c r="J22" s="12"/>
    </row>
    <row r="23" spans="1:10" ht="12.9" x14ac:dyDescent="0.35">
      <c r="A23" s="8">
        <f t="shared" si="2"/>
        <v>2.4000000000000004</v>
      </c>
      <c r="B23" s="12" t="s">
        <v>131</v>
      </c>
      <c r="C23" s="13" t="s">
        <v>130</v>
      </c>
      <c r="D23" s="8">
        <v>30</v>
      </c>
      <c r="E23" s="11">
        <f>E22+TIME(0,D22,0)</f>
        <v>0.70833333333333337</v>
      </c>
      <c r="G23" s="12" t="s">
        <v>192</v>
      </c>
      <c r="H23" s="15" t="s">
        <v>210</v>
      </c>
      <c r="I23" s="12"/>
      <c r="J23" s="12"/>
    </row>
    <row r="24" spans="1:10" ht="12.9" x14ac:dyDescent="0.35">
      <c r="A24" s="8">
        <f t="shared" si="2"/>
        <v>2.5000000000000004</v>
      </c>
      <c r="B24" s="12" t="s">
        <v>172</v>
      </c>
      <c r="C24" s="13" t="s">
        <v>173</v>
      </c>
      <c r="D24" s="8">
        <v>30</v>
      </c>
      <c r="E24" s="11">
        <f>E23+TIME(0,D23,0)</f>
        <v>0.72916666666666674</v>
      </c>
      <c r="G24" s="12" t="s">
        <v>191</v>
      </c>
      <c r="H24" s="15" t="s">
        <v>190</v>
      </c>
      <c r="I24" s="12"/>
      <c r="J24" s="12"/>
    </row>
    <row r="25" spans="1:10" ht="12.9" x14ac:dyDescent="0.3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9" x14ac:dyDescent="0.35">
      <c r="D29" s="8"/>
      <c r="G29" s="12"/>
      <c r="H29" s="12"/>
      <c r="I29" s="12"/>
      <c r="J29" s="12"/>
    </row>
    <row r="30" spans="1:10" ht="12.9" x14ac:dyDescent="0.35">
      <c r="B30" s="12" t="s">
        <v>201</v>
      </c>
      <c r="C30" s="13"/>
      <c r="D30" s="8"/>
      <c r="G30" s="12"/>
      <c r="H30" s="12"/>
      <c r="I30" s="12"/>
      <c r="J30" s="12"/>
    </row>
    <row r="31" spans="1:10" ht="12.9" x14ac:dyDescent="0.35">
      <c r="B31" s="15" t="s">
        <v>135</v>
      </c>
      <c r="C31" s="15"/>
      <c r="D31" s="8"/>
      <c r="G31" s="12"/>
      <c r="H31" s="12"/>
      <c r="I31" s="12"/>
      <c r="J31" s="12"/>
    </row>
    <row r="32" spans="1:10" ht="12.9" x14ac:dyDescent="0.35">
      <c r="B32" s="15" t="s">
        <v>202</v>
      </c>
      <c r="C32" s="13"/>
      <c r="D32" s="8"/>
      <c r="G32" s="12"/>
      <c r="H32" s="12"/>
      <c r="I32" s="12"/>
      <c r="J32" s="12"/>
    </row>
    <row r="33" spans="2:10" ht="12.9" x14ac:dyDescent="0.35">
      <c r="B33" s="12"/>
      <c r="C33" s="13"/>
      <c r="D33" s="8"/>
      <c r="G33" s="12"/>
      <c r="H33" s="12"/>
      <c r="I33" s="12"/>
      <c r="J33" s="12"/>
    </row>
    <row r="36" spans="2:10" ht="12.9" x14ac:dyDescent="0.35">
      <c r="B36" s="15"/>
      <c r="D36" s="8"/>
    </row>
    <row r="37" spans="2:10" ht="12.9" x14ac:dyDescent="0.35"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B40" s="28"/>
    </row>
    <row r="42" spans="2:10" x14ac:dyDescent="0.3">
      <c r="B42" s="15"/>
    </row>
  </sheetData>
  <sheetProtection selectLockedCells="1" selectUnlockedCells="1"/>
  <hyperlinks>
    <hyperlink ref="H22" r:id="rId1" xr:uid="{A5D59A87-C0F3-40CA-A722-FAB3B8B385C9}"/>
    <hyperlink ref="H13" r:id="rId2" xr:uid="{293CC4EC-D074-4431-B24E-171FE0468582}"/>
    <hyperlink ref="H14" r:id="rId3" xr:uid="{6FCCDD2B-19F8-4E50-B27B-EFB0E051B097}"/>
    <hyperlink ref="H12" r:id="rId4" xr:uid="{53E5C5B4-1FA4-4593-8D3C-EF988EDE0B1B}"/>
    <hyperlink ref="H21" r:id="rId5" xr:uid="{D00D0384-AB59-40E8-9521-292AA4959121}"/>
    <hyperlink ref="H8" r:id="rId6" xr:uid="{19EC5873-792E-4AF7-BA7B-FAD112DD663B}"/>
    <hyperlink ref="H9" r:id="rId7" xr:uid="{7AD9F6E4-B9E6-4846-B374-6B785ACD709F}"/>
    <hyperlink ref="B31" r:id="rId8" xr:uid="{1AEF99D4-F638-469B-8310-D2FAFE1423EC}"/>
    <hyperlink ref="B32" r:id="rId9" xr:uid="{57E75F8A-4A06-4209-89D8-0F067E57D273}"/>
    <hyperlink ref="H24" r:id="rId10" xr:uid="{C51B852F-7882-4628-870A-6836BC58EC3B}"/>
    <hyperlink ref="H15" r:id="rId11" xr:uid="{40F4F5FB-941D-419E-B954-F0FB94B8878C}"/>
    <hyperlink ref="H23" r:id="rId12" xr:uid="{2BFB1432-C42B-47FC-B21E-70CFCDA401F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3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tabSelected="1" zoomScale="120" zoomScaleNormal="120" workbookViewId="0">
      <pane ySplit="2" topLeftCell="A3" activePane="bottomLeft" state="frozen"/>
      <selection pane="bottomLeft" activeCell="C18" sqref="C18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86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1" si="0">A6+0.1</f>
        <v>3.1</v>
      </c>
      <c r="B7" s="40" t="s">
        <v>74</v>
      </c>
      <c r="C7" s="13" t="s">
        <v>4</v>
      </c>
      <c r="D7" s="8">
        <v>0</v>
      </c>
      <c r="E7" s="11">
        <f t="shared" ref="E7:E12" si="1">E6+TIME(0,D7,0)</f>
        <v>0.33333333333333331</v>
      </c>
    </row>
    <row r="8" spans="1:8" ht="12.9" x14ac:dyDescent="0.35">
      <c r="A8" s="30">
        <f t="shared" si="0"/>
        <v>3.2</v>
      </c>
      <c r="B8" s="12" t="s">
        <v>128</v>
      </c>
      <c r="C8" s="13" t="s">
        <v>84</v>
      </c>
      <c r="D8" s="8">
        <v>30</v>
      </c>
      <c r="E8" s="11">
        <f t="shared" si="1"/>
        <v>0.35416666666666663</v>
      </c>
      <c r="G8" s="13" t="s">
        <v>182</v>
      </c>
      <c r="H8" s="15" t="s">
        <v>181</v>
      </c>
    </row>
    <row r="9" spans="1:8" ht="12.9" x14ac:dyDescent="0.35">
      <c r="A9" s="30">
        <f t="shared" si="0"/>
        <v>3.3000000000000003</v>
      </c>
      <c r="B9" s="12" t="s">
        <v>220</v>
      </c>
      <c r="C9" s="13" t="s">
        <v>136</v>
      </c>
      <c r="D9" s="8">
        <v>30</v>
      </c>
      <c r="E9" s="11">
        <f t="shared" si="1"/>
        <v>0.37499999999999994</v>
      </c>
      <c r="G9" s="13" t="s">
        <v>219</v>
      </c>
      <c r="H9" s="15"/>
    </row>
    <row r="10" spans="1:8" ht="12.9" x14ac:dyDescent="0.35">
      <c r="A10" s="30">
        <f t="shared" si="0"/>
        <v>3.4000000000000004</v>
      </c>
      <c r="B10" s="12" t="s">
        <v>216</v>
      </c>
      <c r="C10" s="13" t="s">
        <v>157</v>
      </c>
      <c r="D10" s="8">
        <v>30</v>
      </c>
      <c r="E10" s="11">
        <f t="shared" si="1"/>
        <v>0.39583333333333326</v>
      </c>
      <c r="G10" s="13" t="s">
        <v>215</v>
      </c>
      <c r="H10" s="15" t="s">
        <v>221</v>
      </c>
    </row>
    <row r="11" spans="1:8" ht="12.9" x14ac:dyDescent="0.35">
      <c r="A11" s="30">
        <f t="shared" si="0"/>
        <v>3.5000000000000004</v>
      </c>
      <c r="B11" s="12" t="s">
        <v>214</v>
      </c>
      <c r="C11" s="13" t="s">
        <v>158</v>
      </c>
      <c r="D11" s="8">
        <v>30</v>
      </c>
      <c r="E11" s="11">
        <f t="shared" si="1"/>
        <v>0.41666666666666657</v>
      </c>
      <c r="G11" s="13" t="s">
        <v>217</v>
      </c>
      <c r="H11" s="15" t="s">
        <v>218</v>
      </c>
    </row>
    <row r="12" spans="1:8" ht="12.9" x14ac:dyDescent="0.35">
      <c r="A12" s="30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15-Nov PM2: Technical Presentations</v>
      </c>
      <c r="C14" s="7"/>
      <c r="D14" s="7"/>
      <c r="E14" s="11">
        <f>Summary!C$9</f>
        <v>0.66666666666666663</v>
      </c>
      <c r="G14" s="13"/>
    </row>
    <row r="15" spans="1:8" ht="12.9" x14ac:dyDescent="0.35">
      <c r="A15" s="1">
        <f>A14+0.1</f>
        <v>4.0999999999999996</v>
      </c>
      <c r="B15" s="40" t="s">
        <v>74</v>
      </c>
      <c r="C15" s="13" t="s">
        <v>4</v>
      </c>
      <c r="D15" s="8">
        <v>0</v>
      </c>
      <c r="E15" s="11">
        <f t="shared" ref="E15:E20" si="2">E14+TIME(0,D14,0)</f>
        <v>0.66666666666666663</v>
      </c>
      <c r="G15" s="13"/>
    </row>
    <row r="16" spans="1:8" ht="12.9" x14ac:dyDescent="0.35">
      <c r="A16" s="1">
        <f>A15+0.1</f>
        <v>4.1999999999999993</v>
      </c>
      <c r="B16" s="12" t="s">
        <v>133</v>
      </c>
      <c r="C16" s="13" t="s">
        <v>132</v>
      </c>
      <c r="D16" s="8">
        <v>30</v>
      </c>
      <c r="E16" s="11">
        <f t="shared" si="2"/>
        <v>0.66666666666666663</v>
      </c>
      <c r="G16" s="13" t="s">
        <v>193</v>
      </c>
      <c r="H16" s="15" t="s">
        <v>222</v>
      </c>
    </row>
    <row r="17" spans="1:8" ht="12.9" x14ac:dyDescent="0.35">
      <c r="A17" s="1">
        <f>A16+0.1</f>
        <v>4.2999999999999989</v>
      </c>
      <c r="B17" s="12" t="s">
        <v>163</v>
      </c>
      <c r="C17" s="13" t="s">
        <v>164</v>
      </c>
      <c r="D17" s="8">
        <v>20</v>
      </c>
      <c r="E17" s="11">
        <f t="shared" si="2"/>
        <v>0.6875</v>
      </c>
      <c r="G17" s="13" t="s">
        <v>184</v>
      </c>
      <c r="H17" s="15" t="s">
        <v>183</v>
      </c>
    </row>
    <row r="18" spans="1:8" ht="12.9" x14ac:dyDescent="0.35">
      <c r="A18" s="1">
        <f>A17+0.1</f>
        <v>4.3999999999999986</v>
      </c>
      <c r="B18" s="12" t="s">
        <v>179</v>
      </c>
      <c r="C18" s="13" t="s">
        <v>180</v>
      </c>
      <c r="D18" s="8">
        <v>20</v>
      </c>
      <c r="E18" s="11">
        <f t="shared" si="2"/>
        <v>0.70138888888888884</v>
      </c>
      <c r="G18" s="42"/>
      <c r="H18" s="15"/>
    </row>
    <row r="19" spans="1:8" ht="12.9" x14ac:dyDescent="0.35">
      <c r="A19" s="1">
        <f>A18+0.1</f>
        <v>4.4999999999999982</v>
      </c>
      <c r="B19" s="12" t="s">
        <v>153</v>
      </c>
      <c r="C19" s="13" t="s">
        <v>154</v>
      </c>
      <c r="D19" s="8">
        <v>50</v>
      </c>
      <c r="E19" s="11">
        <f t="shared" si="2"/>
        <v>0.71527777777777768</v>
      </c>
      <c r="G19" s="42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2"/>
        <v>0.74999999999999989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hyperlinks>
    <hyperlink ref="H17" r:id="rId1" xr:uid="{361E58C3-BBC5-45F6-B455-5E1A2FB65F66}"/>
    <hyperlink ref="H8" r:id="rId2" xr:uid="{80F902FA-8F6B-400E-A895-8FBCD37260DF}"/>
    <hyperlink ref="H11" r:id="rId3" xr:uid="{D1CA61B0-DB88-4AD6-9320-4DC530982462}"/>
    <hyperlink ref="H10" r:id="rId4" xr:uid="{CA886699-90FC-4E71-8648-15F45FD56482}"/>
    <hyperlink ref="H16" r:id="rId5" xr:uid="{9111B5E8-92F0-4762-8093-B34D0BEFAA3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120" zoomScaleNormal="120" workbookViewId="0">
      <pane ySplit="2" topLeftCell="A3" activePane="bottomLeft" state="frozen"/>
      <selection pane="bottomLeft" activeCell="C19" sqref="C19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7" ht="15" x14ac:dyDescent="0.3">
      <c r="B1" s="3" t="str">
        <f>Summary!$B$1</f>
        <v>November 2022 Plenary</v>
      </c>
    </row>
    <row r="2" spans="1:7" ht="15" x14ac:dyDescent="0.3">
      <c r="B2" s="3"/>
      <c r="E2" s="27" t="str">
        <f>Summary!$C$5</f>
        <v>EST</v>
      </c>
      <c r="G2" s="7" t="s">
        <v>85</v>
      </c>
    </row>
    <row r="3" spans="1:7" ht="15" x14ac:dyDescent="0.3">
      <c r="B3" s="3"/>
      <c r="E3" s="27"/>
    </row>
    <row r="4" spans="1:7" ht="12.9" x14ac:dyDescent="0.35">
      <c r="E4" s="11"/>
    </row>
    <row r="5" spans="1:7" customFormat="1" ht="12.9" x14ac:dyDescent="0.35">
      <c r="A5" s="7"/>
      <c r="B5" s="21" t="s">
        <v>12</v>
      </c>
      <c r="C5" s="7"/>
      <c r="D5" s="7"/>
      <c r="E5" s="11"/>
    </row>
    <row r="6" spans="1:7" customFormat="1" ht="12.9" x14ac:dyDescent="0.35">
      <c r="A6" s="7"/>
      <c r="B6" s="21"/>
      <c r="C6" s="7"/>
      <c r="D6" s="7"/>
      <c r="E6" s="11"/>
    </row>
    <row r="7" spans="1:7" customFormat="1" ht="12.9" x14ac:dyDescent="0.35">
      <c r="A7" s="7"/>
      <c r="B7" s="21"/>
      <c r="C7" s="7"/>
      <c r="D7" s="7"/>
      <c r="E7" s="11"/>
    </row>
    <row r="8" spans="1:7" customFormat="1" ht="12.9" x14ac:dyDescent="0.35">
      <c r="A8" s="8">
        <f>Summary!A$10</f>
        <v>5</v>
      </c>
      <c r="B8" s="1" t="str">
        <f>Summary!B$10</f>
        <v>Wednesday 16-Nov AM1: Technical Presentations</v>
      </c>
      <c r="C8" s="7"/>
      <c r="D8" s="7"/>
      <c r="E8" s="11">
        <f>Summary!$C$10</f>
        <v>0.375</v>
      </c>
    </row>
    <row r="9" spans="1:7" customFormat="1" ht="12.9" x14ac:dyDescent="0.35">
      <c r="A9" s="8">
        <f t="shared" ref="A9:A13" si="0">A8+0.1</f>
        <v>5.0999999999999996</v>
      </c>
      <c r="B9" s="40" t="s">
        <v>74</v>
      </c>
      <c r="C9" s="13" t="s">
        <v>4</v>
      </c>
      <c r="D9" s="8">
        <v>0</v>
      </c>
      <c r="E9" s="11">
        <f t="shared" ref="E9:E13" si="1">E8+TIME(0,D8,0)</f>
        <v>0.375</v>
      </c>
    </row>
    <row r="10" spans="1:7" customFormat="1" ht="12.9" x14ac:dyDescent="0.35">
      <c r="A10" s="8">
        <f t="shared" si="0"/>
        <v>5.1999999999999993</v>
      </c>
      <c r="B10" s="12" t="s">
        <v>211</v>
      </c>
      <c r="C10" s="13" t="s">
        <v>207</v>
      </c>
      <c r="D10" s="8">
        <v>30</v>
      </c>
      <c r="E10" s="11">
        <f t="shared" si="1"/>
        <v>0.375</v>
      </c>
    </row>
    <row r="11" spans="1:7" customFormat="1" ht="12.9" x14ac:dyDescent="0.35">
      <c r="A11" s="8">
        <f t="shared" si="0"/>
        <v>5.2999999999999989</v>
      </c>
      <c r="B11" s="12" t="s">
        <v>212</v>
      </c>
      <c r="C11" s="13" t="s">
        <v>213</v>
      </c>
      <c r="D11" s="8">
        <v>30</v>
      </c>
      <c r="E11" s="11">
        <f t="shared" si="1"/>
        <v>0.39583333333333331</v>
      </c>
    </row>
    <row r="12" spans="1:7" ht="12.9" x14ac:dyDescent="0.35">
      <c r="A12" s="8">
        <f t="shared" si="0"/>
        <v>5.3999999999999986</v>
      </c>
      <c r="B12" s="12" t="s">
        <v>2</v>
      </c>
      <c r="C12" s="13" t="s">
        <v>4</v>
      </c>
      <c r="D12" s="8"/>
      <c r="E12" s="11">
        <f t="shared" si="1"/>
        <v>0.41666666666666663</v>
      </c>
    </row>
    <row r="13" spans="1:7" ht="12.9" x14ac:dyDescent="0.35">
      <c r="A13" s="8"/>
      <c r="D13" s="8"/>
      <c r="E13" s="11"/>
    </row>
    <row r="14" spans="1:7" ht="12.9" x14ac:dyDescent="0.35">
      <c r="A14" s="8"/>
      <c r="B14" s="12"/>
      <c r="C14" s="13"/>
      <c r="D14" s="8"/>
    </row>
    <row r="15" spans="1:7" ht="12.9" x14ac:dyDescent="0.35">
      <c r="A15" s="8">
        <f>Summary!A$11</f>
        <v>6</v>
      </c>
      <c r="B15" s="1" t="str">
        <f>Summary!B$11</f>
        <v>Wednesday 16-Nov PM2: Technical Presentations</v>
      </c>
      <c r="C15" s="13"/>
      <c r="D15" s="8"/>
      <c r="E15" s="14">
        <f>Summary!$C$11</f>
        <v>0.66666666666666663</v>
      </c>
    </row>
    <row r="16" spans="1:7" ht="12.9" x14ac:dyDescent="0.35">
      <c r="A16" s="8">
        <f t="shared" ref="A16:A21" si="2">A15+0.1</f>
        <v>6.1</v>
      </c>
      <c r="B16" s="40" t="s">
        <v>74</v>
      </c>
      <c r="C16" s="13" t="s">
        <v>4</v>
      </c>
      <c r="D16" s="8">
        <v>0</v>
      </c>
      <c r="E16" s="11">
        <f t="shared" ref="E16:E21" si="3">E15+TIME(0,D15,0)</f>
        <v>0.66666666666666663</v>
      </c>
    </row>
    <row r="17" spans="1:8" ht="12.9" x14ac:dyDescent="0.35">
      <c r="A17" s="8">
        <f t="shared" si="2"/>
        <v>6.1999999999999993</v>
      </c>
      <c r="B17" s="12" t="s">
        <v>145</v>
      </c>
      <c r="C17" s="13" t="s">
        <v>147</v>
      </c>
      <c r="D17" s="8">
        <v>30</v>
      </c>
      <c r="E17" s="11">
        <f t="shared" si="3"/>
        <v>0.66666666666666663</v>
      </c>
      <c r="H17" s="15"/>
    </row>
    <row r="18" spans="1:8" ht="12.9" x14ac:dyDescent="0.35">
      <c r="A18" s="8">
        <f t="shared" si="2"/>
        <v>6.2999999999999989</v>
      </c>
      <c r="B18" s="12" t="s">
        <v>208</v>
      </c>
      <c r="C18" s="13" t="s">
        <v>209</v>
      </c>
      <c r="D18" s="8">
        <v>30</v>
      </c>
      <c r="E18" s="11">
        <f t="shared" si="3"/>
        <v>0.6875</v>
      </c>
      <c r="H18" s="15"/>
    </row>
    <row r="19" spans="1:8" ht="12.9" x14ac:dyDescent="0.35">
      <c r="A19" s="8">
        <f t="shared" si="2"/>
        <v>6.3999999999999986</v>
      </c>
      <c r="B19" s="12" t="s">
        <v>152</v>
      </c>
      <c r="C19" s="13" t="s">
        <v>1</v>
      </c>
      <c r="D19" s="8">
        <v>30</v>
      </c>
      <c r="E19" s="11">
        <f t="shared" si="3"/>
        <v>0.70833333333333337</v>
      </c>
      <c r="H19" s="15"/>
    </row>
    <row r="20" spans="1:8" ht="12.9" x14ac:dyDescent="0.35">
      <c r="A20" s="8">
        <f t="shared" si="2"/>
        <v>6.4999999999999982</v>
      </c>
      <c r="B20" s="12" t="s">
        <v>152</v>
      </c>
      <c r="C20" s="13" t="s">
        <v>1</v>
      </c>
      <c r="D20" s="8">
        <v>30</v>
      </c>
      <c r="E20" s="11">
        <f t="shared" si="3"/>
        <v>0.72916666666666674</v>
      </c>
      <c r="H20" s="15"/>
    </row>
    <row r="21" spans="1:8" ht="12.9" x14ac:dyDescent="0.35">
      <c r="A21" s="8">
        <f t="shared" si="2"/>
        <v>6.5999999999999979</v>
      </c>
      <c r="B21" s="12" t="s">
        <v>2</v>
      </c>
      <c r="C21" s="13" t="s">
        <v>4</v>
      </c>
      <c r="D21" s="8">
        <v>0</v>
      </c>
      <c r="E21" s="11">
        <f t="shared" si="3"/>
        <v>0.75000000000000011</v>
      </c>
    </row>
    <row r="22" spans="1:8" ht="12.9" x14ac:dyDescent="0.35">
      <c r="D22" s="8"/>
    </row>
    <row r="23" spans="1:8" ht="12.9" x14ac:dyDescent="0.35">
      <c r="C23" s="13"/>
    </row>
    <row r="24" spans="1:8" ht="12.9" x14ac:dyDescent="0.35">
      <c r="C24" s="13"/>
    </row>
    <row r="25" spans="1:8" ht="12.9" x14ac:dyDescent="0.35">
      <c r="A25" s="42"/>
      <c r="B25" s="15"/>
      <c r="C25" s="13"/>
    </row>
    <row r="26" spans="1:8" ht="12.9" x14ac:dyDescent="0.35"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5"/>
  <sheetViews>
    <sheetView zoomScale="110" zoomScaleNormal="110" workbookViewId="0">
      <pane ySplit="2" topLeftCell="A4" activePane="bottomLeft" state="frozen"/>
      <selection pane="bottomLeft" activeCell="A20" sqref="A2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/>
      <c r="E3" s="27"/>
    </row>
    <row r="4" spans="1:8" ht="15" x14ac:dyDescent="0.35">
      <c r="B4" s="4"/>
      <c r="E4" s="27"/>
    </row>
    <row r="5" spans="1:8" x14ac:dyDescent="0.3">
      <c r="B5" s="21" t="s">
        <v>12</v>
      </c>
    </row>
    <row r="6" spans="1:8" customFormat="1" ht="12.9" x14ac:dyDescent="0.35">
      <c r="A6" s="8">
        <f>Summary!A$12</f>
        <v>7</v>
      </c>
      <c r="B6" s="1" t="str">
        <f>Summary!B$12</f>
        <v>Thursday 17-Nov AM1: Technical Presentations</v>
      </c>
      <c r="C6" s="13"/>
      <c r="D6" s="8"/>
      <c r="E6" s="14">
        <f>Summary!$C$12</f>
        <v>0.33333333333333331</v>
      </c>
    </row>
    <row r="7" spans="1:8" ht="12.9" x14ac:dyDescent="0.35">
      <c r="A7" s="8">
        <f t="shared" ref="A7:A12" si="0">A6+0.1</f>
        <v>7.1</v>
      </c>
      <c r="B7" s="40" t="s">
        <v>74</v>
      </c>
      <c r="C7" s="13" t="s">
        <v>4</v>
      </c>
      <c r="D7" s="8">
        <v>0</v>
      </c>
      <c r="E7" s="11">
        <f t="shared" ref="E7:E12" si="1">E6+TIME(0,D6,0)</f>
        <v>0.33333333333333331</v>
      </c>
    </row>
    <row r="8" spans="1:8" ht="12.9" x14ac:dyDescent="0.35">
      <c r="A8" s="8">
        <f t="shared" si="0"/>
        <v>7.1999999999999993</v>
      </c>
      <c r="B8" s="12" t="s">
        <v>155</v>
      </c>
      <c r="C8" s="13" t="s">
        <v>156</v>
      </c>
      <c r="D8" s="41">
        <v>30</v>
      </c>
      <c r="E8" s="11">
        <f t="shared" si="1"/>
        <v>0.33333333333333331</v>
      </c>
      <c r="H8" s="15"/>
    </row>
    <row r="9" spans="1:8" ht="12.9" x14ac:dyDescent="0.35">
      <c r="A9" s="8">
        <f t="shared" si="0"/>
        <v>7.2999999999999989</v>
      </c>
      <c r="B9" s="12" t="s">
        <v>155</v>
      </c>
      <c r="C9" s="13" t="s">
        <v>156</v>
      </c>
      <c r="D9" s="8">
        <v>30</v>
      </c>
      <c r="E9" s="11">
        <f t="shared" si="1"/>
        <v>0.35416666666666663</v>
      </c>
      <c r="H9" s="15"/>
    </row>
    <row r="10" spans="1:8" ht="12.9" x14ac:dyDescent="0.35">
      <c r="A10" s="8">
        <f t="shared" si="0"/>
        <v>7.3999999999999986</v>
      </c>
      <c r="B10" s="12" t="s">
        <v>144</v>
      </c>
      <c r="C10" s="13" t="s">
        <v>157</v>
      </c>
      <c r="D10" s="8">
        <v>30</v>
      </c>
      <c r="E10" s="11">
        <f t="shared" si="1"/>
        <v>0.37499999999999994</v>
      </c>
      <c r="H10" s="15"/>
    </row>
    <row r="11" spans="1:8" ht="12.9" x14ac:dyDescent="0.35">
      <c r="A11" s="8">
        <f t="shared" si="0"/>
        <v>7.4999999999999982</v>
      </c>
      <c r="B11" s="12" t="s">
        <v>144</v>
      </c>
      <c r="C11" s="13" t="s">
        <v>158</v>
      </c>
      <c r="D11" s="8">
        <v>30</v>
      </c>
      <c r="E11" s="11">
        <f t="shared" si="1"/>
        <v>0.39583333333333326</v>
      </c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8" x14ac:dyDescent="0.3">
      <c r="B13" s="21"/>
    </row>
    <row r="14" spans="1:8" customFormat="1" ht="12.9" x14ac:dyDescent="0.35">
      <c r="A14" s="8">
        <f>Summary!A$13</f>
        <v>8</v>
      </c>
      <c r="B14" s="1" t="str">
        <f>Summary!B$13</f>
        <v>Thursday 17-Nov AM2: Technical Presentations</v>
      </c>
      <c r="C14" s="13"/>
      <c r="D14" s="8"/>
      <c r="E14" s="14">
        <f>Summary!$C$13</f>
        <v>0.4375</v>
      </c>
    </row>
    <row r="15" spans="1:8" ht="12.9" x14ac:dyDescent="0.35">
      <c r="A15" s="8">
        <f t="shared" ref="A15:A20" si="2">A14+0.1</f>
        <v>8.1</v>
      </c>
      <c r="B15" s="40" t="s">
        <v>74</v>
      </c>
      <c r="C15" s="13" t="s">
        <v>4</v>
      </c>
      <c r="D15" s="8">
        <v>0</v>
      </c>
      <c r="E15" s="11">
        <f>E14+TIME(0,D14,0)</f>
        <v>0.4375</v>
      </c>
    </row>
    <row r="16" spans="1:8" ht="12.9" x14ac:dyDescent="0.35">
      <c r="A16" s="8">
        <f t="shared" si="2"/>
        <v>8.1999999999999993</v>
      </c>
      <c r="B16" s="12" t="s">
        <v>129</v>
      </c>
      <c r="C16" s="13" t="s">
        <v>84</v>
      </c>
      <c r="D16" s="41">
        <v>30</v>
      </c>
      <c r="E16" s="11">
        <f>E15+TIME(0,D15,0)</f>
        <v>0.4375</v>
      </c>
      <c r="H16" s="15"/>
    </row>
    <row r="17" spans="1:8" ht="12.9" x14ac:dyDescent="0.35">
      <c r="A17" s="8">
        <f t="shared" si="2"/>
        <v>8.2999999999999989</v>
      </c>
      <c r="B17" s="12" t="s">
        <v>155</v>
      </c>
      <c r="C17" s="13" t="s">
        <v>137</v>
      </c>
      <c r="D17" s="8">
        <v>30</v>
      </c>
      <c r="E17" s="11">
        <f>E16+TIME(0,D16,0)</f>
        <v>0.45833333333333331</v>
      </c>
      <c r="H17" s="15"/>
    </row>
    <row r="18" spans="1:8" ht="12.9" x14ac:dyDescent="0.35">
      <c r="A18" s="8">
        <f t="shared" si="2"/>
        <v>8.3999999999999986</v>
      </c>
      <c r="B18" s="12" t="s">
        <v>169</v>
      </c>
      <c r="C18" s="13" t="s">
        <v>160</v>
      </c>
      <c r="D18" s="8">
        <v>30</v>
      </c>
      <c r="E18" s="11">
        <f>E17+TIME(0,D17,0)</f>
        <v>0.47916666666666663</v>
      </c>
      <c r="H18" s="15"/>
    </row>
    <row r="19" spans="1:8" ht="12.9" x14ac:dyDescent="0.35">
      <c r="A19" s="8">
        <f t="shared" si="2"/>
        <v>8.4999999999999982</v>
      </c>
      <c r="B19" s="12" t="s">
        <v>165</v>
      </c>
      <c r="C19" s="13" t="s">
        <v>166</v>
      </c>
      <c r="D19" s="8">
        <v>30</v>
      </c>
      <c r="E19" s="11">
        <f>E18+TIME(0,D18,0)</f>
        <v>0.49999999999999994</v>
      </c>
      <c r="H19" s="15"/>
    </row>
    <row r="20" spans="1:8" ht="12.9" x14ac:dyDescent="0.35">
      <c r="A20" s="8">
        <f t="shared" si="2"/>
        <v>8.5999999999999979</v>
      </c>
      <c r="B20" s="12" t="s">
        <v>2</v>
      </c>
      <c r="C20" s="13" t="s">
        <v>4</v>
      </c>
      <c r="D20" s="8">
        <v>0</v>
      </c>
      <c r="E20" s="11">
        <f>E19+TIME(0,D19,0)</f>
        <v>0.52083333333333326</v>
      </c>
    </row>
    <row r="21" spans="1:8" ht="12.9" x14ac:dyDescent="0.35">
      <c r="A21" s="8"/>
      <c r="D21" s="8"/>
      <c r="E21" s="11"/>
    </row>
    <row r="22" spans="1:8" x14ac:dyDescent="0.3">
      <c r="A22"/>
      <c r="B22" s="15"/>
      <c r="C22"/>
      <c r="D22"/>
      <c r="E22"/>
    </row>
    <row r="23" spans="1:8" ht="12.9" x14ac:dyDescent="0.35">
      <c r="A23" s="8">
        <f>Summary!A$14</f>
        <v>9</v>
      </c>
      <c r="B23" s="1" t="str">
        <f>Summary!B$14</f>
        <v xml:space="preserve">Thursday 17-Nov PM1: Technical Presentations, TG closing </v>
      </c>
      <c r="C23" s="13"/>
      <c r="D23" s="8"/>
      <c r="E23" s="14">
        <f>Summary!$C$14</f>
        <v>0.5625</v>
      </c>
    </row>
    <row r="24" spans="1:8" ht="12.9" x14ac:dyDescent="0.35">
      <c r="A24" s="8">
        <f>A23+0.1</f>
        <v>9.1</v>
      </c>
      <c r="B24" s="22" t="s">
        <v>74</v>
      </c>
      <c r="C24" s="23" t="s">
        <v>4</v>
      </c>
      <c r="D24" s="24">
        <v>0</v>
      </c>
      <c r="E24" s="11">
        <f t="shared" ref="E24:E31" si="3">E23+TIME(0,D23,0)</f>
        <v>0.5625</v>
      </c>
    </row>
    <row r="25" spans="1:8" ht="12.9" x14ac:dyDescent="0.35">
      <c r="A25" s="8">
        <f>A24+0.1</f>
        <v>9.1999999999999993</v>
      </c>
      <c r="B25" s="12" t="s">
        <v>167</v>
      </c>
      <c r="C25" s="13" t="s">
        <v>168</v>
      </c>
      <c r="D25" s="24">
        <v>20</v>
      </c>
      <c r="E25" s="11">
        <f t="shared" si="3"/>
        <v>0.5625</v>
      </c>
      <c r="H25" s="15"/>
    </row>
    <row r="26" spans="1:8" ht="12.9" x14ac:dyDescent="0.35">
      <c r="A26" s="8">
        <f>A23+0.1</f>
        <v>9.1</v>
      </c>
      <c r="B26" s="12" t="s">
        <v>146</v>
      </c>
      <c r="C26" s="13" t="s">
        <v>147</v>
      </c>
      <c r="D26" s="24">
        <v>30</v>
      </c>
      <c r="E26" s="11">
        <f t="shared" si="3"/>
        <v>0.57638888888888884</v>
      </c>
      <c r="H26" s="15"/>
    </row>
    <row r="27" spans="1:8" ht="12.9" x14ac:dyDescent="0.35">
      <c r="A27" s="8">
        <f>A24+0.1</f>
        <v>9.1999999999999993</v>
      </c>
      <c r="B27" s="12" t="s">
        <v>170</v>
      </c>
      <c r="C27" s="13" t="s">
        <v>171</v>
      </c>
      <c r="D27" s="24">
        <v>30</v>
      </c>
      <c r="E27" s="11">
        <f t="shared" si="3"/>
        <v>0.59722222222222221</v>
      </c>
    </row>
    <row r="28" spans="1:8" ht="12.9" x14ac:dyDescent="0.35">
      <c r="A28" s="8">
        <f>A25+0.1</f>
        <v>9.2999999999999989</v>
      </c>
      <c r="B28" s="12" t="s">
        <v>32</v>
      </c>
      <c r="C28" s="13" t="s">
        <v>1</v>
      </c>
      <c r="D28" s="8">
        <v>10</v>
      </c>
      <c r="E28" s="11">
        <f t="shared" si="3"/>
        <v>0.61805555555555558</v>
      </c>
      <c r="H28" s="15"/>
    </row>
    <row r="29" spans="1:8" ht="12.9" x14ac:dyDescent="0.35">
      <c r="A29" s="8">
        <f>A27+0.1</f>
        <v>9.2999999999999989</v>
      </c>
      <c r="B29" s="12" t="s">
        <v>30</v>
      </c>
      <c r="C29" s="13" t="s">
        <v>31</v>
      </c>
      <c r="D29" s="24">
        <v>15</v>
      </c>
      <c r="E29" s="11">
        <f t="shared" si="3"/>
        <v>0.625</v>
      </c>
    </row>
    <row r="30" spans="1:8" ht="12.9" x14ac:dyDescent="0.35">
      <c r="A30" s="8">
        <f>A28+0.1</f>
        <v>9.3999999999999986</v>
      </c>
      <c r="B30" s="12" t="s">
        <v>13</v>
      </c>
      <c r="C30" s="23" t="s">
        <v>4</v>
      </c>
      <c r="D30" s="24">
        <v>15</v>
      </c>
      <c r="E30" s="11">
        <f t="shared" si="3"/>
        <v>0.63541666666666663</v>
      </c>
    </row>
    <row r="31" spans="1:8" ht="12.9" x14ac:dyDescent="0.35">
      <c r="A31" s="8">
        <f>A30+0.1</f>
        <v>9.4999999999999982</v>
      </c>
      <c r="B31" s="26" t="s">
        <v>29</v>
      </c>
      <c r="C31" s="23" t="s">
        <v>4</v>
      </c>
      <c r="D31" s="7">
        <v>0</v>
      </c>
      <c r="E31" s="11">
        <f t="shared" si="3"/>
        <v>0.64583333333333326</v>
      </c>
    </row>
    <row r="32" spans="1:8" ht="12.9" x14ac:dyDescent="0.35">
      <c r="A32" s="8"/>
      <c r="D32" s="24"/>
      <c r="E32" s="25"/>
    </row>
    <row r="33" spans="1:5" ht="12.9" x14ac:dyDescent="0.35">
      <c r="A33" s="8"/>
      <c r="B33" s="26"/>
      <c r="C33" s="23"/>
      <c r="D33" s="24"/>
      <c r="E33" s="25"/>
    </row>
    <row r="34" spans="1:5" ht="12.9" x14ac:dyDescent="0.35">
      <c r="A34" s="8"/>
      <c r="B34" s="26"/>
      <c r="C34" s="23"/>
      <c r="D34" s="24"/>
      <c r="E34" s="25"/>
    </row>
    <row r="35" spans="1:5" ht="12.9" x14ac:dyDescent="0.35">
      <c r="B35" s="31" t="str">
        <f>Summary!B$15</f>
        <v>Thursday 17-Nov EV1: Working Group Closing</v>
      </c>
      <c r="C35" s="13"/>
      <c r="D35" s="8"/>
      <c r="E35" s="14">
        <f>Summary!$C$15</f>
        <v>0.77083333333333337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A4" sqref="A4"/>
    </sheetView>
  </sheetViews>
  <sheetFormatPr defaultRowHeight="12.45" x14ac:dyDescent="0.3"/>
  <cols>
    <col min="6" max="6" width="9.23046875" style="72"/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60</v>
      </c>
      <c r="B1" s="21" t="s">
        <v>61</v>
      </c>
      <c r="C1" s="21" t="s">
        <v>5</v>
      </c>
      <c r="D1" s="21" t="s">
        <v>75</v>
      </c>
      <c r="E1" s="66" t="s">
        <v>150</v>
      </c>
      <c r="F1" s="69" t="s">
        <v>6</v>
      </c>
      <c r="J1" s="43"/>
      <c r="K1" s="44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67">
        <f>A2+12/24</f>
        <v>1.2916666666666665</v>
      </c>
      <c r="F2" s="70">
        <f>A2+13/24</f>
        <v>1.3333333333333333</v>
      </c>
      <c r="G2" t="s">
        <v>80</v>
      </c>
      <c r="J2" s="43"/>
      <c r="K2" s="44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68">
        <f t="shared" si="0"/>
        <v>1.3333333333333333</v>
      </c>
      <c r="F3" s="71">
        <f t="shared" si="0"/>
        <v>1.375</v>
      </c>
      <c r="G3" t="s">
        <v>76</v>
      </c>
      <c r="J3" s="43"/>
      <c r="K3" s="44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68">
        <f t="shared" si="1"/>
        <v>1.4166666666666665</v>
      </c>
      <c r="F4" s="71">
        <f t="shared" si="1"/>
        <v>1.4583333333333333</v>
      </c>
      <c r="G4" t="s">
        <v>42</v>
      </c>
      <c r="J4" s="43"/>
      <c r="K4" s="44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68">
        <f t="shared" si="2"/>
        <v>1.4374999999999998</v>
      </c>
      <c r="F5" s="71">
        <f t="shared" si="2"/>
        <v>1.4791666666666665</v>
      </c>
      <c r="G5" t="s">
        <v>79</v>
      </c>
      <c r="J5" s="43"/>
      <c r="K5" s="44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68">
        <f t="shared" si="3"/>
        <v>1.520833333333333</v>
      </c>
      <c r="F6" s="71">
        <f t="shared" si="3"/>
        <v>1.5624999999999998</v>
      </c>
      <c r="G6" t="s">
        <v>81</v>
      </c>
      <c r="J6" s="43"/>
      <c r="K6" s="44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68">
        <f t="shared" si="4"/>
        <v>1.5624999999999998</v>
      </c>
      <c r="F7" s="71">
        <f t="shared" si="4"/>
        <v>1.6041666666666665</v>
      </c>
      <c r="G7" t="s">
        <v>78</v>
      </c>
      <c r="J7" s="43"/>
      <c r="K7" s="44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68">
        <f t="shared" si="5"/>
        <v>1.645833333333333</v>
      </c>
      <c r="F8" s="71">
        <f t="shared" si="5"/>
        <v>1.6874999999999998</v>
      </c>
      <c r="G8" t="s">
        <v>42</v>
      </c>
      <c r="J8" s="43"/>
      <c r="K8" s="44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68">
        <f t="shared" si="6"/>
        <v>1.6666666666666663</v>
      </c>
      <c r="F9" s="71">
        <f t="shared" si="6"/>
        <v>1.708333333333333</v>
      </c>
      <c r="G9" t="s">
        <v>77</v>
      </c>
      <c r="J9" s="43"/>
      <c r="K9" s="44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68">
        <f t="shared" si="7"/>
        <v>1.7499999999999996</v>
      </c>
      <c r="F10" s="71">
        <f t="shared" si="7"/>
        <v>1.7916666666666663</v>
      </c>
      <c r="G10" t="s">
        <v>82</v>
      </c>
      <c r="J10" s="43"/>
      <c r="K10" s="44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68">
        <f t="shared" si="8"/>
        <v>1.7916666666666663</v>
      </c>
      <c r="F11" s="71">
        <f t="shared" si="8"/>
        <v>1.833333333333333</v>
      </c>
      <c r="G11" t="s">
        <v>83</v>
      </c>
      <c r="J11" s="43"/>
      <c r="K11" s="44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68">
        <f t="shared" si="9"/>
        <v>1.8749999999999996</v>
      </c>
      <c r="F12" s="71">
        <f t="shared" si="9"/>
        <v>1.9166666666666663</v>
      </c>
      <c r="J12" s="43"/>
      <c r="K12" s="44"/>
    </row>
    <row r="13" spans="1:11" ht="17.600000000000001" x14ac:dyDescent="0.4">
      <c r="A13" s="34"/>
      <c r="B13" s="34"/>
      <c r="C13" s="34"/>
      <c r="D13" s="34"/>
      <c r="E13" s="34"/>
      <c r="F13" s="71"/>
      <c r="J13" s="43"/>
      <c r="K13" s="44"/>
    </row>
    <row r="14" spans="1:11" ht="17.600000000000001" x14ac:dyDescent="0.4">
      <c r="J14" s="43"/>
      <c r="K14" s="44"/>
    </row>
    <row r="15" spans="1:11" ht="17.600000000000001" x14ac:dyDescent="0.4">
      <c r="B15" t="s">
        <v>142</v>
      </c>
      <c r="J15" s="43"/>
      <c r="K15" s="44"/>
    </row>
    <row r="16" spans="1:11" ht="17.600000000000001" x14ac:dyDescent="0.4">
      <c r="A16" t="s">
        <v>138</v>
      </c>
      <c r="B16">
        <f>COUNTIF(Monday!B1:'Monday'!B33,"*Technical cont*")</f>
        <v>7</v>
      </c>
      <c r="C16">
        <f>COUNTIF(Monday!B1:'Monday'!B33,"*TBD*")</f>
        <v>0</v>
      </c>
      <c r="J16" s="43"/>
      <c r="K16" s="44"/>
    </row>
    <row r="17" spans="1:11" ht="17.600000000000001" x14ac:dyDescent="0.4">
      <c r="A17" t="s">
        <v>139</v>
      </c>
      <c r="B17">
        <f>COUNTIF(Tuesday!B1:'Tuesday'!B32,"*Technical cont*")</f>
        <v>7</v>
      </c>
      <c r="C17">
        <f>COUNTIF(Tuesday!B1:'Tuesday'!B30,"*TBD*")</f>
        <v>0</v>
      </c>
      <c r="J17" s="43"/>
      <c r="K17" s="44"/>
    </row>
    <row r="18" spans="1:11" ht="17.600000000000001" x14ac:dyDescent="0.4">
      <c r="A18" t="s">
        <v>140</v>
      </c>
      <c r="B18">
        <f>COUNTIF(Wednesday!B1:'Wednesday'!B39,"*Technical cont*")</f>
        <v>4</v>
      </c>
      <c r="C18">
        <f>COUNTIF(Wednesday!B1:'Wednesday'!B37,"*TBD*")</f>
        <v>1</v>
      </c>
      <c r="J18" s="43"/>
      <c r="K18" s="44"/>
    </row>
    <row r="19" spans="1:11" ht="17.600000000000001" x14ac:dyDescent="0.4">
      <c r="A19" t="s">
        <v>141</v>
      </c>
      <c r="B19">
        <f>COUNTIF(Thursday!B1:'Thursday'!B39,"*Technical cont*")</f>
        <v>11</v>
      </c>
      <c r="C19">
        <f>COUNTIF(Thursday!B1:'Thursday'!B31,"*TBD*")</f>
        <v>0</v>
      </c>
      <c r="J19" s="43"/>
      <c r="K19" s="44"/>
    </row>
    <row r="20" spans="1:11" ht="17.600000000000001" x14ac:dyDescent="0.4">
      <c r="A20" t="s">
        <v>143</v>
      </c>
      <c r="B20">
        <f>SUM(B16:B19)</f>
        <v>29</v>
      </c>
      <c r="C20">
        <f>SUM(C16:C19)</f>
        <v>1</v>
      </c>
      <c r="J20" s="43"/>
      <c r="K20" s="44"/>
    </row>
    <row r="21" spans="1:11" ht="17.600000000000001" x14ac:dyDescent="0.4">
      <c r="J21" s="43"/>
      <c r="K21" s="44"/>
    </row>
    <row r="22" spans="1:11" ht="17.600000000000001" x14ac:dyDescent="0.4">
      <c r="J22" s="43"/>
      <c r="K22" s="44"/>
    </row>
    <row r="23" spans="1:11" ht="17.600000000000001" x14ac:dyDescent="0.4">
      <c r="J23" s="43"/>
      <c r="K23" s="44"/>
    </row>
    <row r="24" spans="1:11" ht="17.600000000000001" x14ac:dyDescent="0.4">
      <c r="J24" s="43"/>
      <c r="K24" s="44"/>
    </row>
    <row r="25" spans="1:11" ht="17.600000000000001" x14ac:dyDescent="0.4">
      <c r="J25" s="43"/>
      <c r="K25" s="44"/>
    </row>
    <row r="26" spans="1:11" ht="17.600000000000001" x14ac:dyDescent="0.4">
      <c r="J26" s="43"/>
      <c r="K26" s="44"/>
    </row>
    <row r="27" spans="1:11" ht="17.600000000000001" x14ac:dyDescent="0.4">
      <c r="J27" s="43"/>
      <c r="K27" s="44"/>
    </row>
    <row r="28" spans="1:11" x14ac:dyDescent="0.3">
      <c r="J28" s="7"/>
      <c r="K28" s="7"/>
    </row>
    <row r="29" spans="1:11" x14ac:dyDescent="0.3">
      <c r="J29" s="7"/>
      <c r="K29" s="7"/>
    </row>
    <row r="30" spans="1:11" x14ac:dyDescent="0.3">
      <c r="J30" s="7"/>
      <c r="K30" s="7"/>
    </row>
    <row r="31" spans="1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2022-11-14T16:38:41Z</dcterms:modified>
</cp:coreProperties>
</file>