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0" documentId="8_{B29695B0-C106-4E3B-9547-29903AE735F6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9" l="1"/>
  <c r="E10" i="19" s="1"/>
  <c r="E11" i="19" s="1"/>
  <c r="E12" i="19" s="1"/>
  <c r="E13" i="19" s="1"/>
  <c r="A12" i="19"/>
  <c r="A19" i="16"/>
  <c r="A18" i="16"/>
  <c r="E19" i="16"/>
  <c r="E18" i="16"/>
  <c r="E17" i="16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C18" i="22" l="1"/>
  <c r="C16" i="22"/>
  <c r="B18" i="22"/>
  <c r="B16" i="22"/>
  <c r="A6" i="16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8" i="13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B5" i="18"/>
  <c r="E18" i="20"/>
  <c r="A7" i="18" l="1"/>
  <c r="B6" i="18"/>
  <c r="B24" i="16"/>
  <c r="E24" i="16"/>
  <c r="E25" i="16" s="1"/>
  <c r="E26" i="16" s="1"/>
  <c r="E27" i="16" s="1"/>
  <c r="E28" i="16" s="1"/>
  <c r="E29" i="16" s="1"/>
  <c r="E30" i="16" s="1"/>
  <c r="E31" i="16" s="1"/>
  <c r="E32" i="16" s="1"/>
  <c r="E36" i="16"/>
  <c r="B36" i="16"/>
  <c r="E14" i="16"/>
  <c r="E15" i="16" s="1"/>
  <c r="E16" i="16" s="1"/>
  <c r="E20" i="16" s="1"/>
  <c r="E21" i="16" s="1"/>
  <c r="B14" i="16"/>
  <c r="E15" i="19"/>
  <c r="E16" i="19" s="1"/>
  <c r="E6" i="19"/>
  <c r="B15" i="19"/>
  <c r="E20" i="20"/>
  <c r="E21" i="20" s="1"/>
  <c r="E22" i="20" s="1"/>
  <c r="E23" i="20" s="1"/>
  <c r="E24" i="20" s="1"/>
  <c r="E19" i="20"/>
  <c r="B18" i="20"/>
  <c r="E17" i="19" l="1"/>
  <c r="E18" i="19" s="1"/>
  <c r="E19" i="19" s="1"/>
  <c r="E20" i="19" s="1"/>
  <c r="E21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B9" i="18"/>
  <c r="A10" i="18"/>
  <c r="E13" i="20"/>
  <c r="E14" i="20" s="1"/>
  <c r="E15" i="20" s="1"/>
  <c r="E6" i="20"/>
  <c r="A11" i="18" l="1"/>
  <c r="D10" i="18"/>
  <c r="B10" i="18"/>
  <c r="E7" i="19"/>
  <c r="E8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9" i="22" l="1"/>
  <c r="C20" i="22" s="1"/>
  <c r="B19" i="22"/>
  <c r="B20" i="22" s="1"/>
  <c r="D13" i="18"/>
  <c r="A14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B14" i="18"/>
  <c r="A8" i="2"/>
  <c r="A6" i="19" s="1"/>
  <c r="A7" i="19" s="1"/>
  <c r="A8" i="19" s="1"/>
  <c r="A10" i="20"/>
  <c r="A11" i="20"/>
  <c r="A12" i="20" s="1"/>
  <c r="A13" i="20" s="1"/>
  <c r="A14" i="20" s="1"/>
  <c r="A15" i="20" s="1"/>
  <c r="A9" i="19" l="1"/>
  <c r="A10" i="19" s="1"/>
  <c r="A11" i="19" s="1"/>
  <c r="A13" i="19" s="1"/>
  <c r="D15" i="18"/>
  <c r="B15" i="18"/>
  <c r="A16" i="18"/>
  <c r="A15" i="19" l="1"/>
  <c r="A16" i="19" s="1"/>
  <c r="A17" i="18"/>
  <c r="D16" i="18"/>
  <c r="B16" i="18"/>
  <c r="A17" i="19" l="1"/>
  <c r="A18" i="19" s="1"/>
  <c r="A19" i="19" s="1"/>
  <c r="A18" i="18"/>
  <c r="D17" i="18"/>
  <c r="B17" i="18"/>
  <c r="A21" i="19" l="1"/>
  <c r="A20" i="19"/>
  <c r="A24" i="16"/>
  <c r="A14" i="16"/>
  <c r="A15" i="16" s="1"/>
  <c r="A16" i="16" s="1"/>
  <c r="A17" i="16" s="1"/>
  <c r="A20" i="16" s="1"/>
  <c r="A21" i="16" s="1"/>
  <c r="D18" i="18"/>
  <c r="B18" i="18"/>
  <c r="A19" i="18"/>
  <c r="A25" i="16" l="1"/>
  <c r="A27" i="16"/>
  <c r="A28" i="16"/>
  <c r="A30" i="16" s="1"/>
  <c r="A26" i="16"/>
  <c r="A29" i="16" s="1"/>
  <c r="A31" i="16" s="1"/>
  <c r="A32" i="16" s="1"/>
  <c r="A20" i="18"/>
  <c r="D19" i="18"/>
  <c r="B19" i="18"/>
  <c r="A21" i="18" l="1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<sst xmlns="http://schemas.openxmlformats.org/spreadsheetml/2006/main" count="322" uniqueCount="203">
  <si>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</si>
  <si>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</si>
  <si>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</si>
  <si>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</si>
  <si>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</si>
  <si>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</si>
  <si>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</si>
  <si>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</si>
  <si>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</si>
  <si>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</si>
  <si>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</si>
  <si>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</si>
  <si>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</si>
  <si>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</si>
  <si>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</si>
  <si>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</si>
  <si>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</si>
  <si>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</si>
  <si>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</si>
  <si>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</si>
  <si>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</si>
  <si>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</si>
  <si>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</si>
  <si>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</si>
  <si>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</si>
  <si>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</si>
  <si>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</si>
  <si>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</si>
  <si>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</si>
  <si>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</si>
  <si>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</si>
  <si>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</si>
  <si>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</si>
  <si>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</si>
  <si>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</si>
  <si>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</si>
  <si>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</si>
  <si>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</si>
  <si>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</si>
  <si>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</si>
  <si>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</si>
  <si>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</si>
  <si>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</si>
  <si>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</si>
  <si>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</si>
  <si>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</si>
  <si>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</si>
  <si>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</si>
  <si>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</si>
  <si>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</si>
  <si>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</si>
  <si>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</si>
  <si>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</si>
  <si>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</si>
  <si>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</si>
  <si>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</si>
  <si>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</si>
  <si>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</si>
  <si>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</si>
  <si>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</si>
  <si>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</si>
  <si>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</si>
  <si>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</si>
  <si>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</si>
  <si>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</si>
  <si>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</si>
  <si>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</si>
  <si>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</si>
  <si>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</si>
  <si>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</si>
  <si>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</si>
  <si>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</si>
  <si>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</si>
  <si>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</si>
  <si>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</si>
  <si>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</si>
  <si>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</si>
  <si>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</si>
  <si>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</si>
  <si>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</si>
  <si>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</si>
  <si>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</si>
  <si>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</si>
  <si>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</si>
  <si>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</si>
  <si>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</si>
  <si>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</si>
  <si>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</si>
  <si>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</si>
  <si>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</si>
  <si>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</si>
  <si>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</si>
  <si>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</si>
  <si>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</si>
  <si>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</si>
  <si>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</si>
  <si>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</si>
  <si>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</si>
  <si>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</si>
  <si>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</si>
  <si>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</si>
  <si>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</si>
  <si>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</si>
  <si>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</si>
  <si>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</si>
  <si>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</si>
  <si>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</si>
  <si>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</si>
  <si>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</si>
  <si>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</si>
  <si>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</si>
  <si>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</si>
  <si>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</si>
  <si>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</si>
  <si>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</si>
  <si>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</si>
  <si>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</si>
  <si>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</si>
  <si>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</si>
  <si>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</si>
  <si>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</si>
  <si>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</si>
  <si>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</si>
  <si>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</si>
  <si>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</si>
  <si>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</si>
  <si>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</si>
  <si>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</si>
  <si>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</si>
  <si>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</si>
  <si>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</si>
  <si>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</si>
  <si>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</si>
  <si>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</si>
  <si>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</si>
  <si>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</si>
  <si>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</si>
  <si>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</si>
  <si>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</si>
  <si>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</si>
  <si>
    <t>Alex Krebs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</si>
  <si>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</si>
  <si>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</si>
  <si>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</si>
  <si>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</si>
  <si>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</si>
  <si>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</si>
  <si>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</si>
  <si>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</si>
  <si>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</si>
  <si>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</si>
  <si>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</si>
  <si>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</si>
  <si>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</si>
  <si>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</si>
  <si>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</si>
  <si>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</si>
  <si>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</si>
  <si>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</si>
  <si>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</si>
  <si>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</si>
  <si>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</si>
  <si>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</si>
  <si>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</si>
  <si>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</si>
  <si>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</si>
  <si>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</si>
  <si>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</si>
  <si>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</si>
  <si>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</si>
  <si>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</si>
  <si>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</si>
  <si>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</si>
  <si>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</si>
  <si>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Secure ranging discussion</t>
  </si>
  <si>
    <t>Boris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</si>
  <si>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</si>
  <si>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</si>
  <si>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</si>
  <si>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</si>
  <si>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</si>
  <si>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Time domain mask for pulse shape in 15.4ab”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</si>
  <si>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</si>
  <si>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</si>
  <si>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</si>
  <si>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</si>
  <si>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</si>
  <si>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</si>
  <si>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</si>
  <si>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Technical contribution: Concensus and TFD updates  on sensing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</si>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</sst>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85-00-04ab-one-to-many-ranging-using-nba-mms.pptx" TargetMode="External"/><Relationship Id="rId2" Type="http://schemas.openxmlformats.org/officeDocument/2006/relationships/hyperlink" Target="https://mentor.ieee.org/802.15/dcn/22/15-22-0592-00-04ab-pulse-burst-sensing-phase-noise-proof-supercomplementary-set-of-sequences.pptx" TargetMode="External"/><Relationship Id="rId1" Type="http://schemas.openxmlformats.org/officeDocument/2006/relationships/hyperlink" Target="https://mentor.ieee.org/802.15/dcn/22/15-22-0533-00-04ab-tg4ab-sep-interim-mins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2/15-22-0568-01-04ab-improvements-on-scheduling-ie-design-in-802-15-4ab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A9" zoomScale="80" zoomScaleNormal="80" workbookViewId="0">
      <selection activeCell="G40" sqref="G40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96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97</v>
      </c>
      <c r="G4" s="149"/>
      <c r="H4" s="65" t="s">
        <v>97</v>
      </c>
      <c r="I4" s="65" t="s">
        <v>98</v>
      </c>
      <c r="J4" s="65" t="s">
        <v>99</v>
      </c>
      <c r="K4" s="65" t="s">
        <v>100</v>
      </c>
      <c r="L4" s="65" t="s">
        <v>97</v>
      </c>
      <c r="M4" s="65" t="s">
        <v>98</v>
      </c>
      <c r="N4" s="65" t="s">
        <v>99</v>
      </c>
      <c r="O4" s="65" t="s">
        <v>100</v>
      </c>
      <c r="P4" s="65" t="s">
        <v>97</v>
      </c>
      <c r="Q4" s="65" t="s">
        <v>98</v>
      </c>
      <c r="R4" s="65" t="s">
        <v>99</v>
      </c>
      <c r="S4" s="65" t="s">
        <v>100</v>
      </c>
      <c r="T4" s="65" t="s">
        <v>97</v>
      </c>
      <c r="U4" s="65" t="s">
        <v>98</v>
      </c>
      <c r="V4" s="65" t="s">
        <v>99</v>
      </c>
      <c r="W4" s="65" t="s">
        <v>100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101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102</v>
      </c>
      <c r="I7" s="170"/>
      <c r="J7" s="170"/>
      <c r="K7" s="171"/>
      <c r="L7" s="94" t="s">
        <v>62</v>
      </c>
      <c r="M7" s="109"/>
      <c r="N7" s="103" t="s">
        <v>103</v>
      </c>
      <c r="O7" s="109"/>
      <c r="P7" s="181"/>
      <c r="Q7" s="182"/>
      <c r="R7" s="182"/>
      <c r="S7" s="183"/>
      <c r="T7" s="94" t="s">
        <v>62</v>
      </c>
      <c r="U7" s="160" t="s">
        <v>104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109"/>
      <c r="Q8" s="100" t="s">
        <v>63</v>
      </c>
      <c r="R8" s="103" t="s">
        <v>103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110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111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105</v>
      </c>
      <c r="I12" s="113"/>
      <c r="J12" s="113"/>
      <c r="K12" s="114"/>
      <c r="L12" s="109"/>
      <c r="M12" s="100" t="s">
        <v>63</v>
      </c>
      <c r="N12" s="154" t="s">
        <v>106</v>
      </c>
      <c r="O12" s="157" t="s">
        <v>66</v>
      </c>
      <c r="P12" s="163" t="s">
        <v>107</v>
      </c>
      <c r="Q12" s="164"/>
      <c r="R12" s="164"/>
      <c r="S12" s="165"/>
      <c r="T12" s="210" t="s">
        <v>62</v>
      </c>
      <c r="U12" s="213" t="s">
        <v>66</v>
      </c>
      <c r="V12" s="207" t="s">
        <v>106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108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109</v>
      </c>
      <c r="I16" s="134"/>
      <c r="J16" s="134"/>
      <c r="K16" s="135"/>
      <c r="L16" s="136" t="s">
        <v>109</v>
      </c>
      <c r="M16" s="134"/>
      <c r="N16" s="134"/>
      <c r="O16" s="135"/>
      <c r="P16" s="136" t="s">
        <v>109</v>
      </c>
      <c r="Q16" s="134"/>
      <c r="R16" s="134"/>
      <c r="S16" s="135"/>
      <c r="T16" s="136" t="s">
        <v>109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110</v>
      </c>
      <c r="J18" s="109"/>
      <c r="K18" s="143" t="s">
        <v>50</v>
      </c>
      <c r="L18" s="131" t="s">
        <v>111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110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103</v>
      </c>
      <c r="O23" s="109"/>
      <c r="P23" s="94" t="s">
        <v>62</v>
      </c>
      <c r="Q23" s="109"/>
      <c r="R23" s="103" t="s">
        <v>103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112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113</v>
      </c>
      <c r="F28" s="134" t="s">
        <v>114</v>
      </c>
      <c r="G28" s="135"/>
      <c r="H28" s="88" t="s">
        <v>115</v>
      </c>
      <c r="I28" s="89"/>
      <c r="J28" s="136" t="s">
        <v>114</v>
      </c>
      <c r="K28" s="135"/>
      <c r="L28" s="112" t="s">
        <v>116</v>
      </c>
      <c r="M28" s="113"/>
      <c r="N28" s="113"/>
      <c r="O28" s="114"/>
      <c r="P28" s="73" t="s">
        <v>117</v>
      </c>
      <c r="Q28" s="74"/>
      <c r="R28" s="74"/>
      <c r="S28" s="75"/>
      <c r="T28" s="187" t="s">
        <v>118</v>
      </c>
      <c r="U28" s="188"/>
      <c r="V28" s="188"/>
      <c r="W28" s="189"/>
    </row>
    <row r="29" spans="1:23" ht="12.45" customHeight="1" thickBot="1" x14ac:dyDescent="0.35">
      <c r="E29" s="56" t="s">
        <v>119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120</v>
      </c>
      <c r="F30" s="83"/>
      <c r="G30" s="84"/>
      <c r="H30" s="92"/>
      <c r="I30" s="93"/>
      <c r="J30" s="82"/>
      <c r="K30" s="84"/>
      <c r="L30" s="136" t="s">
        <v>114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121</v>
      </c>
      <c r="F31" s="83"/>
      <c r="G31" s="84"/>
      <c r="H31" s="88" t="s">
        <v>122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123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114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124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125</v>
      </c>
      <c r="F34" s="83"/>
      <c r="G34" s="84"/>
      <c r="H34" s="88" t="s">
        <v>122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126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127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28" sqref="B28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128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88</v>
      </c>
      <c r="C6" s="14">
        <v>0.5625</v>
      </c>
    </row>
    <row r="7" spans="1:3" ht="12.9" x14ac:dyDescent="0.35">
      <c r="A7" s="1">
        <f t="shared" si="0"/>
        <v>2</v>
      </c>
      <c r="B7" s="1" t="s">
        <v>89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90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91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92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93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94</v>
      </c>
      <c r="C12" s="14">
        <v>0.4375</v>
      </c>
    </row>
    <row r="13" spans="1:3" ht="12.9" x14ac:dyDescent="0.35">
      <c r="A13" s="1">
        <f t="shared" si="0"/>
        <v>8</v>
      </c>
      <c r="B13" s="1" t="s">
        <v>95</v>
      </c>
      <c r="C13" s="14">
        <v>0.5625</v>
      </c>
    </row>
    <row r="14" spans="1:3" ht="12.9" x14ac:dyDescent="0.35">
      <c r="A14" s="1"/>
      <c r="B14" s="31" t="s">
        <v>156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16</v>
      </c>
      <c r="C16" s="14"/>
    </row>
    <row r="17" spans="1:5" ht="12.9" x14ac:dyDescent="0.35">
      <c r="A17" s="1"/>
      <c r="B17" s="2" t="s">
        <v>20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19</v>
      </c>
    </row>
    <row r="21" spans="1:5" x14ac:dyDescent="0.3">
      <c r="A21" s="2"/>
      <c r="B21" s="29" t="s">
        <v>17</v>
      </c>
    </row>
    <row r="22" spans="1:5" ht="12.9" x14ac:dyDescent="0.35">
      <c r="B22" s="15" t="s">
        <v>18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21</v>
      </c>
      <c r="C24" s="5"/>
      <c r="D24" s="5"/>
      <c r="E24" s="5"/>
    </row>
    <row r="25" spans="1:5" ht="12.9" x14ac:dyDescent="0.35">
      <c r="B25" s="15" t="s">
        <v>22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23</v>
      </c>
      <c r="E27" s="5"/>
    </row>
    <row r="28" spans="1:5" ht="12.9" x14ac:dyDescent="0.35">
      <c r="B28" s="2" t="s">
        <v>24</v>
      </c>
      <c r="E28" s="5"/>
    </row>
    <row r="29" spans="1:5" ht="12.9" x14ac:dyDescent="0.35">
      <c r="B29" s="15" t="s">
        <v>73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25</v>
      </c>
      <c r="C31" s="5"/>
      <c r="E31" s="5"/>
    </row>
    <row r="32" spans="1:5" ht="12.9" x14ac:dyDescent="0.35">
      <c r="B32" s="15" t="s">
        <v>26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27</v>
      </c>
      <c r="E34" s="5"/>
    </row>
    <row r="35" spans="2:5" ht="12.9" x14ac:dyDescent="0.35">
      <c r="B35" s="15" t="s">
        <v>28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20" zoomScaleNormal="120" workbookViewId="0">
      <pane ySplit="2" topLeftCell="A3" activePane="bottomLeft" state="frozen"/>
      <selection pane="bottomLeft" activeCell="G12" sqref="G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139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135</v>
      </c>
      <c r="C9" s="10" t="s">
        <v>1</v>
      </c>
      <c r="D9" s="8">
        <v>10</v>
      </c>
      <c r="E9" s="11">
        <f t="shared" si="1"/>
        <v>0.57291666666666663</v>
      </c>
      <c r="G9" s="12" t="s">
        <v>138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74</v>
      </c>
      <c r="C10" s="13" t="s">
        <v>15</v>
      </c>
      <c r="D10" s="8">
        <v>5</v>
      </c>
      <c r="E10" s="11">
        <f t="shared" si="1"/>
        <v>0.57986111111111105</v>
      </c>
      <c r="G10" s="12" t="s">
        <v>137</v>
      </c>
      <c r="H10" s="15" t="s">
        <v>136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166</v>
      </c>
      <c r="C12" s="13" t="s">
        <v>167</v>
      </c>
      <c r="D12" s="8">
        <v>25</v>
      </c>
      <c r="E12" s="11">
        <f t="shared" si="1"/>
        <v>0.58680555555555547</v>
      </c>
      <c r="G12" s="12" t="s">
        <v>193</v>
      </c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153</v>
      </c>
      <c r="C13" s="13" t="s">
        <v>154</v>
      </c>
      <c r="D13" s="8">
        <v>30</v>
      </c>
      <c r="E13" s="11">
        <f t="shared" si="1"/>
        <v>0.60416666666666663</v>
      </c>
      <c r="G13" s="12" t="s">
        <v>195</v>
      </c>
      <c r="H13" s="15" t="s">
        <v>194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164</v>
      </c>
      <c r="C14" s="13" t="s">
        <v>165</v>
      </c>
      <c r="D14" s="8">
        <v>30</v>
      </c>
      <c r="E14" s="11">
        <f t="shared" si="1"/>
        <v>0.625</v>
      </c>
      <c r="G14" s="12" t="s">
        <v>197</v>
      </c>
      <c r="H14" s="15" t="s">
        <v>196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0.64583333333333337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0" t="s">
        <v>75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198</v>
      </c>
      <c r="C20" s="13" t="s">
        <v>140</v>
      </c>
      <c r="D20" s="8">
        <v>30</v>
      </c>
      <c r="E20" s="11">
        <f>E18+TIME(0,D19,0)</f>
        <v>0.66666666666666663</v>
      </c>
      <c r="G20" s="7" t="s">
        <v>202</v>
      </c>
      <c r="I20" s="12"/>
      <c r="J20" s="12"/>
    </row>
    <row r="21" spans="1:10" ht="12.9" x14ac:dyDescent="0.35">
      <c r="A21" s="8">
        <f t="shared" si="2"/>
        <v>2.3000000000000003</v>
      </c>
      <c r="B21" s="12" t="s">
        <v>184</v>
      </c>
      <c r="C21" s="13" t="s">
        <v>183</v>
      </c>
      <c r="D21" s="8">
        <v>30</v>
      </c>
      <c r="E21" s="11">
        <f>E20+TIME(0,D20,0)</f>
        <v>0.6875</v>
      </c>
      <c r="G21" s="12" t="s">
        <v>186</v>
      </c>
      <c r="H21" s="15" t="s">
        <v>185</v>
      </c>
      <c r="I21" s="12"/>
      <c r="J21" s="12"/>
    </row>
    <row r="22" spans="1:10" ht="12.9" x14ac:dyDescent="0.35">
      <c r="A22" s="8">
        <f t="shared" si="2"/>
        <v>2.4000000000000004</v>
      </c>
      <c r="B22" s="12" t="s">
        <v>132</v>
      </c>
      <c r="C22" s="13" t="s">
        <v>131</v>
      </c>
      <c r="D22" s="8">
        <v>30</v>
      </c>
      <c r="E22" s="11">
        <f>E21+TIME(0,D21,0)</f>
        <v>0.70833333333333337</v>
      </c>
      <c r="G22" s="12" t="s">
        <v>201</v>
      </c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179</v>
      </c>
      <c r="C23" s="13" t="s">
        <v>180</v>
      </c>
      <c r="D23" s="8">
        <v>30</v>
      </c>
      <c r="E23" s="11">
        <f>E22+TIME(0,D22,0)</f>
        <v>0.72916666666666674</v>
      </c>
      <c r="G23" s="12" t="s">
        <v>200</v>
      </c>
      <c r="H23" s="12" t="s">
        <v>199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  <hyperlink ref="H21" r:id="rId2" xr:uid="{A5D59A87-C0F3-40CA-A722-FAB3B8B385C9}"/>
    <hyperlink ref="H13" r:id="rId3" xr:uid="{293CC4EC-D074-4431-B24E-171FE0468582}"/>
    <hyperlink ref="H14" r:id="rId4" xr:uid="{6FCCDD2B-19F8-4E50-B27B-EFB0E051B09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opLeftCell="B1" zoomScale="120" zoomScaleNormal="120" workbookViewId="0">
      <pane ySplit="2" topLeftCell="A3" activePane="bottomLeft" state="frozen"/>
      <selection pane="bottomLeft" activeCell="G8" sqref="G8:H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87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0" t="s">
        <v>75</v>
      </c>
      <c r="C7" s="13" t="s">
        <v>4</v>
      </c>
      <c r="D7" s="8">
        <v>0</v>
      </c>
      <c r="E7" s="11">
        <f t="shared" ref="E7:E13" si="1">E6+TIME(0,D7,0)</f>
        <v>0.33333333333333331</v>
      </c>
    </row>
    <row r="8" spans="1:8" ht="12.9" x14ac:dyDescent="0.35">
      <c r="A8" s="30">
        <f t="shared" si="0"/>
        <v>3.2</v>
      </c>
      <c r="B8" s="12" t="s">
        <v>129</v>
      </c>
      <c r="C8" s="13" t="s">
        <v>85</v>
      </c>
      <c r="D8" s="8">
        <v>30</v>
      </c>
      <c r="E8" s="11">
        <f t="shared" si="1"/>
        <v>0.35416666666666663</v>
      </c>
      <c r="G8" s="12" t="s">
        <v>191</v>
      </c>
      <c r="H8" s="15" t="s">
        <v>190</v>
      </c>
    </row>
    <row r="9" spans="1:8" ht="12.9" x14ac:dyDescent="0.35">
      <c r="A9" s="30">
        <f t="shared" si="0"/>
        <v>3.3000000000000003</v>
      </c>
      <c r="B9" s="12" t="s">
        <v>141</v>
      </c>
      <c r="C9" s="13" t="s">
        <v>140</v>
      </c>
      <c r="D9" s="8">
        <v>30</v>
      </c>
      <c r="E9" s="11">
        <f t="shared" si="1"/>
        <v>0.37499999999999994</v>
      </c>
      <c r="H9" s="15"/>
    </row>
    <row r="10" spans="1:8" ht="12.9" x14ac:dyDescent="0.35">
      <c r="A10" s="30">
        <f t="shared" si="0"/>
        <v>3.4000000000000004</v>
      </c>
      <c r="B10" s="12" t="s">
        <v>189</v>
      </c>
      <c r="C10" s="13" t="s">
        <v>182</v>
      </c>
      <c r="D10" s="8">
        <v>20</v>
      </c>
      <c r="E10" s="11">
        <f t="shared" si="1"/>
        <v>0.38888888888888884</v>
      </c>
      <c r="G10" s="42"/>
      <c r="H10" s="15"/>
    </row>
    <row r="11" spans="1:8" ht="12.9" x14ac:dyDescent="0.35">
      <c r="A11" s="30">
        <f t="shared" si="0"/>
        <v>3.5000000000000004</v>
      </c>
      <c r="B11" s="12" t="s">
        <v>149</v>
      </c>
      <c r="C11" s="13" t="s">
        <v>162</v>
      </c>
      <c r="D11" s="8">
        <v>20</v>
      </c>
      <c r="E11" s="11">
        <f t="shared" si="1"/>
        <v>0.40277777777777773</v>
      </c>
      <c r="G11" s="42"/>
      <c r="H11" s="15"/>
    </row>
    <row r="12" spans="1:8" ht="12.9" x14ac:dyDescent="0.35">
      <c r="A12" s="30">
        <f t="shared" si="0"/>
        <v>3.6000000000000005</v>
      </c>
      <c r="B12" s="12" t="s">
        <v>149</v>
      </c>
      <c r="C12" s="13" t="s">
        <v>163</v>
      </c>
      <c r="D12" s="8">
        <v>20</v>
      </c>
      <c r="E12" s="11">
        <f t="shared" si="1"/>
        <v>0.41666666666666663</v>
      </c>
      <c r="G12" s="42"/>
      <c r="H12" s="15"/>
    </row>
    <row r="13" spans="1:8" ht="12.9" x14ac:dyDescent="0.35">
      <c r="A13" s="30">
        <f>A11+0.1</f>
        <v>3.6000000000000005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ht="12.9" x14ac:dyDescent="0.35">
      <c r="D14" s="8"/>
      <c r="E14" s="11"/>
    </row>
    <row r="15" spans="1:8" customFormat="1" ht="12.9" x14ac:dyDescent="0.35">
      <c r="A15" s="1">
        <f>Summary!A$9</f>
        <v>4</v>
      </c>
      <c r="B15" s="1" t="str">
        <f>Summary!B$9</f>
        <v>Tuesday 15-Nov PM2: Technical Presentations</v>
      </c>
      <c r="C15" s="7"/>
      <c r="D15" s="7"/>
      <c r="E15" s="11">
        <f>Summary!C$9</f>
        <v>0.66666666666666663</v>
      </c>
    </row>
    <row r="16" spans="1:8" ht="12.9" x14ac:dyDescent="0.35">
      <c r="A16" s="1">
        <f>A15+0.1</f>
        <v>4.0999999999999996</v>
      </c>
      <c r="B16" s="40" t="s">
        <v>75</v>
      </c>
      <c r="C16" s="13" t="s">
        <v>4</v>
      </c>
      <c r="D16" s="8">
        <v>0</v>
      </c>
      <c r="E16" s="11">
        <f t="shared" ref="E16:E21" si="2">E15+TIME(0,D15,0)</f>
        <v>0.66666666666666663</v>
      </c>
    </row>
    <row r="17" spans="1:8" ht="12.9" x14ac:dyDescent="0.35">
      <c r="A17" s="1">
        <f>A16+0.1</f>
        <v>4.1999999999999993</v>
      </c>
      <c r="B17" s="12" t="s">
        <v>134</v>
      </c>
      <c r="C17" s="13" t="s">
        <v>133</v>
      </c>
      <c r="D17" s="8">
        <v>30</v>
      </c>
      <c r="E17" s="11">
        <f t="shared" si="2"/>
        <v>0.66666666666666663</v>
      </c>
      <c r="G17" s="42"/>
      <c r="H17" s="15"/>
    </row>
    <row r="18" spans="1:8" ht="12.9" x14ac:dyDescent="0.35">
      <c r="A18" s="1">
        <f>A17+0.1</f>
        <v>4.2999999999999989</v>
      </c>
      <c r="B18" s="12" t="s">
        <v>168</v>
      </c>
      <c r="C18" s="13" t="s">
        <v>169</v>
      </c>
      <c r="D18" s="8">
        <v>20</v>
      </c>
      <c r="E18" s="11">
        <f t="shared" si="2"/>
        <v>0.6875</v>
      </c>
      <c r="G18" s="42" t="s">
        <v>193</v>
      </c>
      <c r="H18" s="15" t="s">
        <v>192</v>
      </c>
    </row>
    <row r="19" spans="1:8" ht="12.9" x14ac:dyDescent="0.35">
      <c r="A19" s="1">
        <f>A18+0.1</f>
        <v>4.3999999999999986</v>
      </c>
      <c r="B19" s="12" t="s">
        <v>187</v>
      </c>
      <c r="C19" s="13" t="s">
        <v>188</v>
      </c>
      <c r="D19" s="8">
        <v>20</v>
      </c>
      <c r="E19" s="11">
        <f t="shared" si="2"/>
        <v>0.70138888888888884</v>
      </c>
      <c r="G19" s="42"/>
      <c r="H19" s="15"/>
    </row>
    <row r="20" spans="1:8" ht="12.9" x14ac:dyDescent="0.35">
      <c r="A20" s="1">
        <f>A19+0.1</f>
        <v>4.4999999999999982</v>
      </c>
      <c r="B20" s="12" t="s">
        <v>158</v>
      </c>
      <c r="C20" s="13" t="s">
        <v>159</v>
      </c>
      <c r="D20" s="8">
        <v>50</v>
      </c>
      <c r="E20" s="11">
        <f t="shared" si="2"/>
        <v>0.71527777777777768</v>
      </c>
      <c r="G20" s="42"/>
      <c r="H20" s="15"/>
    </row>
    <row r="21" spans="1:8" ht="12.9" x14ac:dyDescent="0.3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2"/>
        <v>0.74999999999999989</v>
      </c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B23" s="12"/>
      <c r="C23" s="13"/>
      <c r="D23" s="8"/>
      <c r="E23" s="11"/>
    </row>
    <row r="24" spans="1:8" ht="12.9" x14ac:dyDescent="0.35">
      <c r="A24" s="1"/>
      <c r="C24" s="13"/>
      <c r="D24" s="8"/>
      <c r="E24" s="11"/>
    </row>
    <row r="25" spans="1:8" ht="12.9" x14ac:dyDescent="0.35">
      <c r="D25" s="8"/>
    </row>
    <row r="26" spans="1:8" ht="12.9" x14ac:dyDescent="0.35">
      <c r="B26"/>
      <c r="C26"/>
      <c r="D26" s="8"/>
    </row>
    <row r="27" spans="1:8" ht="12.9" x14ac:dyDescent="0.35">
      <c r="C27" s="13"/>
      <c r="D27" s="8"/>
    </row>
    <row r="28" spans="1:8" ht="12.9" x14ac:dyDescent="0.35">
      <c r="B28" s="12"/>
      <c r="C28" s="13"/>
      <c r="D28" s="8"/>
    </row>
    <row r="30" spans="1:8" x14ac:dyDescent="0.3">
      <c r="B30"/>
      <c r="C30"/>
      <c r="D30"/>
    </row>
    <row r="32" spans="1:8" ht="12.9" x14ac:dyDescent="0.35">
      <c r="B32" s="15"/>
      <c r="D32" s="8"/>
    </row>
    <row r="33" spans="4:4" ht="12.9" x14ac:dyDescent="0.35">
      <c r="D33" s="8"/>
    </row>
    <row r="34" spans="4:4" ht="12.9" x14ac:dyDescent="0.35">
      <c r="D34" s="8"/>
    </row>
    <row r="35" spans="4:4" ht="12.9" x14ac:dyDescent="0.35">
      <c r="D35" s="8"/>
    </row>
  </sheetData>
  <sheetProtection selectLockedCells="1" selectUnlockedCells="1"/>
  <hyperlinks>
    <hyperlink ref="H18" r:id="rId1" xr:uid="{361E58C3-BBC5-45F6-B455-5E1A2FB65F66}"/>
    <hyperlink ref="H8" r:id="rId2" xr:uid="{80F902FA-8F6B-400E-A895-8FBCD37260D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86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0" t="s">
        <v>75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150</v>
      </c>
      <c r="C10" s="13" t="s">
        <v>152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174</v>
      </c>
      <c r="C11" s="13" t="s">
        <v>175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157</v>
      </c>
      <c r="C12" s="13" t="s">
        <v>1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157</v>
      </c>
      <c r="C13" s="13" t="s">
        <v>1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2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6"/>
  <sheetViews>
    <sheetView zoomScale="110" zoomScaleNormal="110" workbookViewId="0">
      <pane ySplit="2" topLeftCell="A4" activePane="bottomLeft" state="frozen"/>
      <selection pane="bottomLeft" activeCell="C8" sqref="C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0" t="s">
        <v>75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160</v>
      </c>
      <c r="C8" s="13" t="s">
        <v>161</v>
      </c>
      <c r="D8" s="41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160</v>
      </c>
      <c r="C9" s="13" t="s">
        <v>161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149</v>
      </c>
      <c r="C10" s="13" t="s">
        <v>162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149</v>
      </c>
      <c r="C11" s="13" t="s">
        <v>163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1" si="2">A14+0.1</f>
        <v>7.1</v>
      </c>
      <c r="B15" s="40" t="s">
        <v>75</v>
      </c>
      <c r="C15" s="13" t="s">
        <v>4</v>
      </c>
      <c r="D15" s="8">
        <v>0</v>
      </c>
      <c r="E15" s="11">
        <f t="shared" ref="E15:E21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130</v>
      </c>
      <c r="C16" s="13" t="s">
        <v>85</v>
      </c>
      <c r="D16" s="41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160</v>
      </c>
      <c r="C17" s="13" t="s">
        <v>142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176</v>
      </c>
      <c r="C18" s="13" t="s">
        <v>165</v>
      </c>
      <c r="D18" s="8">
        <v>15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181</v>
      </c>
      <c r="C19" s="13" t="s">
        <v>182</v>
      </c>
      <c r="D19" s="8">
        <v>15</v>
      </c>
      <c r="E19" s="11">
        <f t="shared" si="3"/>
        <v>0.48958333333333331</v>
      </c>
      <c r="H19" s="15"/>
    </row>
    <row r="20" spans="1:8" ht="12.9" x14ac:dyDescent="0.35">
      <c r="A20" s="8">
        <f t="shared" si="2"/>
        <v>7.5999999999999979</v>
      </c>
      <c r="B20" s="12" t="s">
        <v>170</v>
      </c>
      <c r="C20" s="13" t="s">
        <v>171</v>
      </c>
      <c r="D20" s="8">
        <v>30</v>
      </c>
      <c r="E20" s="11">
        <f t="shared" si="3"/>
        <v>0.5</v>
      </c>
      <c r="H20" s="15"/>
    </row>
    <row r="21" spans="1:8" ht="12.9" x14ac:dyDescent="0.35">
      <c r="A21" s="8">
        <f t="shared" si="2"/>
        <v>7.6999999999999975</v>
      </c>
      <c r="B21" s="12" t="s">
        <v>2</v>
      </c>
      <c r="C21" s="13" t="s">
        <v>4</v>
      </c>
      <c r="D21" s="8">
        <v>0</v>
      </c>
      <c r="E21" s="11">
        <f t="shared" si="3"/>
        <v>0.52083333333333337</v>
      </c>
    </row>
    <row r="22" spans="1:8" ht="12.9" x14ac:dyDescent="0.35">
      <c r="A22" s="8"/>
      <c r="D22" s="8"/>
      <c r="E22" s="11"/>
    </row>
    <row r="23" spans="1:8" x14ac:dyDescent="0.3">
      <c r="A23"/>
      <c r="B23" s="15"/>
      <c r="C23"/>
      <c r="D23"/>
      <c r="E23"/>
    </row>
    <row r="24" spans="1:8" ht="12.9" x14ac:dyDescent="0.35">
      <c r="A24" s="8">
        <f>Summary!A$13</f>
        <v>8</v>
      </c>
      <c r="B24" s="1" t="str">
        <f>Summary!B$13</f>
        <v xml:space="preserve">Thursday 17-Nov PM1: Technical Presentations, TG closing </v>
      </c>
      <c r="C24" s="13"/>
      <c r="D24" s="8"/>
      <c r="E24" s="14">
        <f>Summary!$C$13</f>
        <v>0.5625</v>
      </c>
    </row>
    <row r="25" spans="1:8" ht="12.9" x14ac:dyDescent="0.35">
      <c r="A25" s="8">
        <f>A24+0.1</f>
        <v>8.1</v>
      </c>
      <c r="B25" s="22" t="s">
        <v>75</v>
      </c>
      <c r="C25" s="23" t="s">
        <v>4</v>
      </c>
      <c r="D25" s="24">
        <v>0</v>
      </c>
      <c r="E25" s="11">
        <f t="shared" ref="E25:E32" si="4">E24+TIME(0,D24,0)</f>
        <v>0.5625</v>
      </c>
    </row>
    <row r="26" spans="1:8" ht="12.9" x14ac:dyDescent="0.35">
      <c r="A26" s="8">
        <f>A25+0.1</f>
        <v>8.1999999999999993</v>
      </c>
      <c r="B26" s="12" t="s">
        <v>172</v>
      </c>
      <c r="C26" s="13" t="s">
        <v>173</v>
      </c>
      <c r="D26" s="24">
        <v>20</v>
      </c>
      <c r="E26" s="11">
        <f t="shared" si="4"/>
        <v>0.5625</v>
      </c>
      <c r="H26" s="15"/>
    </row>
    <row r="27" spans="1:8" ht="12.9" x14ac:dyDescent="0.35">
      <c r="A27" s="8">
        <f>A24+0.1</f>
        <v>8.1</v>
      </c>
      <c r="B27" s="12" t="s">
        <v>151</v>
      </c>
      <c r="C27" s="13" t="s">
        <v>152</v>
      </c>
      <c r="D27" s="24">
        <v>30</v>
      </c>
      <c r="E27" s="11">
        <f t="shared" si="4"/>
        <v>0.57638888888888884</v>
      </c>
      <c r="H27" s="15"/>
    </row>
    <row r="28" spans="1:8" ht="12.9" x14ac:dyDescent="0.35">
      <c r="A28" s="8">
        <f>A25+0.1</f>
        <v>8.1999999999999993</v>
      </c>
      <c r="B28" s="12" t="s">
        <v>177</v>
      </c>
      <c r="C28" s="13" t="s">
        <v>178</v>
      </c>
      <c r="D28" s="24">
        <v>30</v>
      </c>
      <c r="E28" s="11">
        <f t="shared" si="4"/>
        <v>0.59722222222222221</v>
      </c>
    </row>
    <row r="29" spans="1:8" ht="12.9" x14ac:dyDescent="0.35">
      <c r="A29" s="8">
        <f>A26+0.1</f>
        <v>8.2999999999999989</v>
      </c>
      <c r="B29" s="12" t="s">
        <v>32</v>
      </c>
      <c r="C29" s="13" t="s">
        <v>1</v>
      </c>
      <c r="D29" s="8">
        <v>10</v>
      </c>
      <c r="E29" s="11">
        <f t="shared" si="4"/>
        <v>0.61805555555555558</v>
      </c>
      <c r="H29" s="15"/>
    </row>
    <row r="30" spans="1:8" ht="12.9" x14ac:dyDescent="0.35">
      <c r="A30" s="8">
        <f>A28+0.1</f>
        <v>8.2999999999999989</v>
      </c>
      <c r="B30" s="12" t="s">
        <v>30</v>
      </c>
      <c r="C30" s="13" t="s">
        <v>31</v>
      </c>
      <c r="D30" s="24">
        <v>15</v>
      </c>
      <c r="E30" s="11">
        <f t="shared" si="4"/>
        <v>0.625</v>
      </c>
    </row>
    <row r="31" spans="1:8" ht="12.9" x14ac:dyDescent="0.35">
      <c r="A31" s="8">
        <f>A29+0.1</f>
        <v>8.3999999999999986</v>
      </c>
      <c r="B31" s="12" t="s">
        <v>13</v>
      </c>
      <c r="C31" s="23" t="s">
        <v>4</v>
      </c>
      <c r="D31" s="24">
        <v>15</v>
      </c>
      <c r="E31" s="11">
        <f t="shared" si="4"/>
        <v>0.63541666666666663</v>
      </c>
    </row>
    <row r="32" spans="1:8" ht="12.9" x14ac:dyDescent="0.35">
      <c r="A32" s="8">
        <f>A31+0.1</f>
        <v>8.4999999999999982</v>
      </c>
      <c r="B32" s="26" t="s">
        <v>29</v>
      </c>
      <c r="C32" s="23" t="s">
        <v>4</v>
      </c>
      <c r="D32" s="7">
        <v>0</v>
      </c>
      <c r="E32" s="11">
        <f t="shared" si="4"/>
        <v>0.64583333333333326</v>
      </c>
    </row>
    <row r="33" spans="1:5" ht="12.9" x14ac:dyDescent="0.35">
      <c r="A33" s="8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A35" s="8"/>
      <c r="B35" s="26"/>
      <c r="C35" s="23"/>
      <c r="D35" s="24"/>
      <c r="E35" s="25"/>
    </row>
    <row r="36" spans="1:5" ht="12.9" x14ac:dyDescent="0.35">
      <c r="B36" s="31" t="str">
        <f>Summary!B$14</f>
        <v>Thursday 17-Nov EV1: Working Group Closing</v>
      </c>
      <c r="C36" s="13"/>
      <c r="D36" s="8"/>
      <c r="E36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B20" sqref="B20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76</v>
      </c>
      <c r="E1" s="66" t="s">
        <v>155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81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77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80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82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79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78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83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84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147</v>
      </c>
      <c r="J15" s="43"/>
      <c r="K15" s="44"/>
    </row>
    <row r="16" spans="1:11" ht="17.600000000000001" x14ac:dyDescent="0.4">
      <c r="A16" t="s">
        <v>143</v>
      </c>
      <c r="B16">
        <f>COUNTIF(Monday!B1:'Monday'!B32,"*Technical cont*")</f>
        <v>7</v>
      </c>
      <c r="C16">
        <f>COUNTIF(Monday!B1:'Monday'!B32,"*TBD*")</f>
        <v>0</v>
      </c>
      <c r="J16" s="43"/>
      <c r="K16" s="44"/>
    </row>
    <row r="17" spans="1:11" ht="17.600000000000001" x14ac:dyDescent="0.4">
      <c r="A17" t="s">
        <v>144</v>
      </c>
      <c r="B17">
        <f>COUNTIF(Tuesday!B1:'Tuesday'!B33,"*Technical cont*")</f>
        <v>8</v>
      </c>
      <c r="C17">
        <f>COUNTIF(Tuesday!B1:'Tuesday'!B31,"*TBD*")</f>
        <v>0</v>
      </c>
      <c r="J17" s="43"/>
      <c r="K17" s="44"/>
    </row>
    <row r="18" spans="1:11" ht="17.600000000000001" x14ac:dyDescent="0.4">
      <c r="A18" t="s">
        <v>145</v>
      </c>
      <c r="B18">
        <f>COUNTIF(Wednesday!B1:'Wednesday'!B32,"*Technical cont*")</f>
        <v>1</v>
      </c>
      <c r="C18">
        <f>COUNTIF(Wednesday!B1:'Wednesday'!B30,"*TBD*")</f>
        <v>0</v>
      </c>
      <c r="J18" s="43"/>
      <c r="K18" s="44"/>
    </row>
    <row r="19" spans="1:11" ht="17.600000000000001" x14ac:dyDescent="0.4">
      <c r="A19" t="s">
        <v>146</v>
      </c>
      <c r="B19">
        <f>COUNTIF(Thursday!B1:'Thursday'!B40,"*Technical cont*")</f>
        <v>11</v>
      </c>
      <c r="C19">
        <f>COUNTIF(Thursday!B1:'Thursday'!B32,"*TBD*")</f>
        <v>0</v>
      </c>
      <c r="J19" s="43"/>
      <c r="K19" s="44"/>
    </row>
    <row r="20" spans="1:11" ht="17.600000000000001" x14ac:dyDescent="0.4">
      <c r="A20" t="s">
        <v>148</v>
      </c>
      <c r="B20">
        <f>SUM(B16:B19)</f>
        <v>27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2022-11-14T06:58:46Z</dcterms:modified>
</cp:coreProperties>
</file>