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A03AD9B-D315-4663-91F3-4E40E07D3A42}" xr6:coauthVersionLast="47" xr6:coauthVersionMax="47" xr10:uidLastSave="{00000000-0000-0000-0000-000000000000}"/>
  <bookViews>
    <workbookView xWindow="-46080" yWindow="0" windowWidth="23016" windowHeight="11616" tabRatio="703" activeTab="5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6" l="1"/>
  <c r="E27" i="16" s="1"/>
  <c r="E28" i="16" s="1"/>
  <c r="E29" i="16" s="1"/>
  <c r="E30" i="16" s="1"/>
  <c r="E31" i="16" s="1"/>
  <c r="E25" i="16"/>
  <c r="E24" i="16"/>
  <c r="A26" i="16"/>
  <c r="C18" i="22" l="1"/>
  <c r="C17" i="22"/>
  <c r="C16" i="22"/>
  <c r="E12" i="19"/>
  <c r="E11" i="19"/>
  <c r="E10" i="19"/>
  <c r="E9" i="19"/>
  <c r="E8" i="19"/>
  <c r="B18" i="22"/>
  <c r="B17" i="22"/>
  <c r="B16" i="22"/>
  <c r="A6" i="16"/>
  <c r="A7" i="16" s="1"/>
  <c r="A8" i="16" s="1"/>
  <c r="A9" i="16" s="1"/>
  <c r="A10" i="16" s="1"/>
  <c r="A11" i="16" s="1"/>
  <c r="A12" i="16" s="1"/>
  <c r="E6" i="16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9" i="19"/>
  <c r="A8" i="13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8" i="13" l="1"/>
  <c r="E8" i="13"/>
  <c r="E9" i="13" s="1"/>
  <c r="E10" i="13" s="1"/>
  <c r="E11" i="13" s="1"/>
  <c r="E12" i="13" s="1"/>
  <c r="E13" i="13" s="1"/>
  <c r="E14" i="13" s="1"/>
  <c r="A9" i="13"/>
  <c r="A10" i="13" s="1"/>
  <c r="A11" i="13" s="1"/>
  <c r="A12" i="13" s="1"/>
  <c r="A13" i="13" s="1"/>
  <c r="A14" i="13" s="1"/>
  <c r="A9" i="2"/>
  <c r="A10" i="2" s="1"/>
  <c r="A11" i="2" s="1"/>
  <c r="A12" i="2" s="1"/>
  <c r="A13" i="2" s="1"/>
  <c r="H1" i="18"/>
  <c r="D6" i="18"/>
  <c r="D5" i="18"/>
  <c r="C5" i="18"/>
  <c r="B5" i="18"/>
  <c r="E18" i="20"/>
  <c r="A7" i="18" l="1"/>
  <c r="B6" i="18"/>
  <c r="C6" i="18"/>
  <c r="B23" i="16"/>
  <c r="E23" i="16"/>
  <c r="E35" i="16"/>
  <c r="B35" i="16"/>
  <c r="E14" i="16"/>
  <c r="E15" i="16" s="1"/>
  <c r="E16" i="16" s="1"/>
  <c r="E17" i="16" s="1"/>
  <c r="E18" i="16" s="1"/>
  <c r="E19" i="16" s="1"/>
  <c r="E20" i="16" s="1"/>
  <c r="B14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A8" i="18"/>
  <c r="D7" i="18"/>
  <c r="C7" i="18"/>
  <c r="B7" i="18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D12" i="18" l="1"/>
  <c r="C12" i="18"/>
  <c r="B12" i="18"/>
  <c r="A13" i="18"/>
  <c r="B1" i="16"/>
  <c r="B1" i="13"/>
  <c r="A6" i="2"/>
  <c r="C19" i="22" l="1"/>
  <c r="C20" i="22" s="1"/>
  <c r="B19" i="22"/>
  <c r="B20" i="22" s="1"/>
  <c r="D13" i="18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14" i="19" l="1"/>
  <c r="A15" i="19" s="1"/>
  <c r="A17" i="18"/>
  <c r="D16" i="18"/>
  <c r="C16" i="18"/>
  <c r="B16" i="18"/>
  <c r="A16" i="19" l="1"/>
  <c r="A17" i="19" s="1"/>
  <c r="A18" i="19" s="1"/>
  <c r="A18" i="18"/>
  <c r="D17" i="18"/>
  <c r="C17" i="18"/>
  <c r="B17" i="18"/>
  <c r="A20" i="19" l="1"/>
  <c r="A19" i="19"/>
  <c r="A23" i="16"/>
  <c r="A24" i="16" s="1"/>
  <c r="A14" i="16"/>
  <c r="A15" i="16" s="1"/>
  <c r="A16" i="16" s="1"/>
  <c r="A17" i="16" s="1"/>
  <c r="A18" i="16" s="1"/>
  <c r="A19" i="16" s="1"/>
  <c r="A20" i="16" s="1"/>
  <c r="D18" i="18"/>
  <c r="C18" i="18"/>
  <c r="B18" i="18"/>
  <c r="A19" i="18"/>
  <c r="A27" i="16" l="1"/>
  <c r="A29" i="16" s="1"/>
  <c r="A25" i="16"/>
  <c r="A28" i="16" s="1"/>
  <c r="A30" i="16" s="1"/>
  <c r="A31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<sst xmlns="http://schemas.openxmlformats.org/spreadsheetml/2006/main" count="301" uniqueCount="182">
  <si>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</si>
  <si>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</si>
  <si>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</si>
  <si>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</si>
  <si>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</si>
  <si>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</si>
  <si>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</si>
  <si>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</si>
  <si>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</si>
  <si>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</si>
  <si>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</si>
  <si>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</si>
  <si>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</si>
  <si>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</si>
  <si>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</si>
  <si>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</si>
  <si>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</si>
  <si>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</si>
  <si>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</si>
  <si>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</si>
  <si>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</si>
  <si>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</si>
  <si>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</si>
  <si>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</si>
  <si>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</si>
  <si>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</si>
  <si>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</si>
  <si>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</si>
  <si>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</si>
  <si>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</si>
  <si>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</si>
  <si>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</si>
  <si>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</si>
  <si>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</si>
  <si>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</si>
  <si>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</si>
  <si>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</si>
  <si>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</si>
  <si>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</si>
  <si>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</si>
  <si>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</si>
  <si>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</si>
  <si>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</si>
  <si>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</si>
  <si>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</si>
  <si>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</si>
  <si>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</si>
  <si>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</si>
  <si>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</si>
  <si>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</si>
  <si>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</si>
  <si>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</si>
  <si>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</si>
  <si>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</si>
  <si>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</si>
  <si>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</si>
  <si>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</si>
  <si>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</si>
  <si>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</si>
  <si>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</si>
  <si>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</si>
  <si>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</si>
  <si>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</si>
  <si>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</si>
  <si>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</si>
  <si>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</si>
  <si>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</si>
  <si>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</si>
  <si>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</si>
  <si>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</si>
  <si>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</si>
  <si>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</si>
  <si>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</si>
  <si>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</si>
  <si>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Discussion and approval of prior minutes (doc. 15-22-0433)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</si>
  <si>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</si>
  <si>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</si>
  <si>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</si>
  <si>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</si>
  <si>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</si>
  <si>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</si>
  <si>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</si>
  <si>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</si>
  <si>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</si>
  <si>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</si>
  <si>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</si>
  <si>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Technical Discussion (overflow/as needed)</t>
  </si>
  <si>
    <t>Doc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</si>
  <si>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</si>
  <si>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</si>
  <si>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</si>
  <si>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</si>
  <si>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</si>
  <si>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</si>
  <si>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</si>
  <si>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</si>
  <si>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</si>
  <si>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</si>
  <si>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</si>
  <si>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</si>
  <si>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</si>
  <si>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</si>
  <si>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</si>
  <si>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</si>
  <si>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</si>
  <si>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</si>
  <si>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</si>
  <si>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</si>
  <si>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</si>
  <si>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SC THz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</si>
  <si>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</si>
  <si>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</si>
  <si>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</si>
  <si>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</si>
  <si>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</si>
  <si>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</si>
  <si>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</si>
  <si>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</si>
  <si>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</si>
  <si>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</si>
  <si>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</si>
  <si>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</si>
  <si>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</si>
  <si>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</si>
  <si>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</si>
  <si>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</si>
  <si>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</si>
  <si>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</si>
  <si>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</si>
  <si>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</si>
  <si>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</si>
  <si>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TBD</t>
  </si>
  <si>
    <t>Technical contribution: Discussion of LDPC Results</t>
  </si>
  <si>
    <t>Technical contribution: TFD Text Contribution for Data Communications</t>
  </si>
  <si>
    <t xml:space="preserve">Dag Wisland </t>
  </si>
  <si>
    <t>Technical contribution: Pulse-burst Sensing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</si>
  <si>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</si>
  <si>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</si>
  <si>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</si>
  <si>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</si>
  <si>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</si>
  <si>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15-22-0533-00</t>
  </si>
  <si>
    <t>15-22-0541-0x</t>
  </si>
  <si>
    <t>15-22-xxxx-xx</t>
  </si>
  <si>
    <t>Alex Krebs</t>
  </si>
  <si>
    <t>Technical contribution: NBA-MMS-UWB Control and Signaling</t>
  </si>
  <si>
    <t>Technical contribution: NBA-MMS-UWB MAC Text Proposal</t>
  </si>
  <si>
    <t>Frank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</si>
  <si>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</si>
  <si>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</si>
  <si>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</si>
  <si>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</si>
  <si>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</si>
  <si>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</si>
  <si>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</si>
  <si>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Update and Convergence on Multi-Millisecond Ranging Sequence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</si>
  <si>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</si>
  <si>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</si>
  <si>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</si>
  <si>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</si>
  <si>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</si>
  <si>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</si>
  <si>
    <t>Joint w/802.11 Coex SC</t>
  </si>
  <si>
    <t>Preparation for 802.11 Coexistence joint meeting</t>
  </si>
  <si>
    <t>Clint Powel</t>
  </si>
  <si>
    <t>Technical contribution: Topic to be announced</t>
  </si>
  <si>
    <t>Kangjin Yoon</t>
  </si>
  <si>
    <t>Pooria Pakrooh</t>
  </si>
  <si>
    <t>Steve Shellhammer</t>
  </si>
  <si>
    <t>Technical contribution: Coexistence topics</t>
  </si>
  <si>
    <t>Technical contribution: Improvements on scheduling IE design in 802.15.4ab</t>
  </si>
  <si>
    <t>Kuan Wu</t>
  </si>
  <si>
    <t>Huan-Bang</t>
  </si>
  <si>
    <t>Technical contribution: Update on more on updating the number of fragments for NBA-MMS UWB ranging</t>
  </si>
  <si>
    <t>Technical contribution: Updates on Hyper Block Mode</t>
  </si>
  <si>
    <t>YoungWans So</t>
  </si>
  <si>
    <t>Technical contribution: Updates on Multiple Transmissions in A Ranging Slot</t>
  </si>
  <si>
    <t>Taeyoung Ha</t>
  </si>
  <si>
    <t>Technical contribution: Interference analysis of initial synchronization sequence</t>
  </si>
  <si>
    <t>Chenchen Liu</t>
  </si>
  <si>
    <t>Technical contribution:   Code-Length-Selection-of-11n-Based-LDPC-Codes-for-15.4ab</t>
  </si>
  <si>
    <t>Wei 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</si>
</sst>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/>
    <xf numFmtId="164" fontId="9" fillId="0" borderId="0"/>
    <xf numFmtId="0" fontId="11" fillId="0" borderId="0"/>
    <xf numFmtId="0" fontId="16" fillId="0" borderId="0"/>
    <xf numFmtId="0" fontId="2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8" fontId="6" fillId="0" borderId="0" xfId="10" applyNumberFormat="1" applyFont="1"/>
    <xf numFmtId="0" fontId="8" fillId="0" borderId="0" xfId="6"/>
    <xf numFmtId="0" fontId="7" fillId="0" borderId="0" xfId="10" applyFont="1"/>
    <xf numFmtId="49" fontId="7" fillId="0" borderId="0" xfId="6" applyNumberFormat="1" applyFont="1" applyAlignment="1">
      <alignment horizontal="left"/>
    </xf>
    <xf numFmtId="0" fontId="7" fillId="0" borderId="0" xfId="10" applyFont="1" applyAlignment="1">
      <alignment horizontal="center"/>
    </xf>
    <xf numFmtId="18" fontId="7" fillId="0" borderId="0" xfId="10" applyNumberFormat="1" applyFont="1"/>
    <xf numFmtId="0" fontId="6" fillId="0" borderId="0" xfId="6" applyFont="1"/>
    <xf numFmtId="0" fontId="6" fillId="0" borderId="0" xfId="10" applyFont="1" applyAlignment="1">
      <alignment horizontal="center"/>
    </xf>
    <xf numFmtId="18" fontId="6" fillId="0" borderId="0" xfId="0" applyNumberFormat="1" applyFont="1"/>
    <xf numFmtId="0" fontId="13" fillId="0" borderId="0" xfId="3"/>
    <xf numFmtId="18" fontId="3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166" fontId="18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/>
    <xf numFmtId="0" fontId="21" fillId="0" borderId="0" xfId="6" applyFont="1"/>
    <xf numFmtId="18" fontId="8" fillId="0" borderId="0" xfId="6" applyNumberFormat="1" applyAlignment="1">
      <alignment horizontal="right"/>
    </xf>
    <xf numFmtId="0" fontId="22" fillId="0" borderId="0" xfId="6" applyFont="1"/>
    <xf numFmtId="0" fontId="4" fillId="0" borderId="0" xfId="0" applyFont="1" applyAlignment="1">
      <alignment wrapText="1"/>
    </xf>
    <xf numFmtId="0" fontId="3" fillId="0" borderId="0" xfId="10" applyFont="1"/>
    <xf numFmtId="0" fontId="23" fillId="0" borderId="0" xfId="0" applyFont="1"/>
    <xf numFmtId="166" fontId="10" fillId="0" borderId="13" xfId="0" applyNumberFormat="1" applyFon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15" borderId="19" xfId="0" applyNumberFormat="1" applyFont="1" applyFill="1" applyBorder="1" applyAlignment="1">
      <alignment horizontal="center"/>
    </xf>
    <xf numFmtId="166" fontId="10" fillId="15" borderId="20" xfId="0" applyNumberFormat="1" applyFont="1" applyFill="1" applyBorder="1" applyAlignment="1">
      <alignment horizontal="center"/>
    </xf>
    <xf numFmtId="166" fontId="10" fillId="0" borderId="20" xfId="0" applyNumberFormat="1" applyFont="1" applyBorder="1" applyAlignment="1">
      <alignment horizontal="center"/>
    </xf>
    <xf numFmtId="166" fontId="10" fillId="15" borderId="11" xfId="0" applyNumberFormat="1" applyFont="1" applyFill="1" applyBorder="1" applyAlignment="1">
      <alignment horizontal="center"/>
    </xf>
    <xf numFmtId="166" fontId="10" fillId="15" borderId="13" xfId="0" applyNumberFormat="1" applyFont="1" applyFill="1" applyBorder="1" applyAlignment="1">
      <alignment horizontal="center"/>
    </xf>
    <xf numFmtId="49" fontId="6" fillId="0" borderId="0" xfId="6" applyNumberFormat="1" applyFont="1" applyAlignment="1">
      <alignment horizontal="left"/>
    </xf>
    <xf numFmtId="0" fontId="6" fillId="0" borderId="0" xfId="10" applyFont="1"/>
    <xf numFmtId="0" fontId="0" fillId="0" borderId="0" xfId="6" applyFont="1"/>
    <xf numFmtId="0" fontId="34" fillId="0" borderId="0" xfId="6" applyFont="1"/>
    <xf numFmtId="0" fontId="35" fillId="0" borderId="0" xfId="3" applyFont="1"/>
    <xf numFmtId="0" fontId="4" fillId="3" borderId="12" xfId="14" applyFont="1" applyFill="1" applyBorder="1" applyAlignment="1">
      <alignment horizontal="center" vertical="center"/>
    </xf>
    <xf numFmtId="0" fontId="32" fillId="16" borderId="3" xfId="14" applyFont="1" applyFill="1" applyBorder="1" applyAlignment="1">
      <alignment horizontal="center" vertical="center" wrapText="1"/>
    </xf>
    <xf numFmtId="167" fontId="4" fillId="20" borderId="9" xfId="14" applyNumberFormat="1" applyFont="1" applyFill="1" applyBorder="1" applyAlignment="1">
      <alignment horizontal="center" vertical="center"/>
    </xf>
    <xf numFmtId="0" fontId="4" fillId="21" borderId="12" xfId="14" applyFont="1" applyFill="1" applyBorder="1"/>
    <xf numFmtId="0" fontId="4" fillId="4" borderId="5" xfId="14" applyFont="1" applyFill="1" applyBorder="1" applyAlignment="1">
      <alignment horizontal="center" vertical="center" wrapText="1"/>
    </xf>
    <xf numFmtId="0" fontId="4" fillId="4" borderId="10" xfId="14" applyFont="1" applyFill="1" applyBorder="1" applyAlignment="1">
      <alignment horizontal="center" vertical="center" wrapText="1"/>
    </xf>
    <xf numFmtId="0" fontId="4" fillId="4" borderId="6" xfId="14" applyFont="1" applyFill="1" applyBorder="1" applyAlignment="1">
      <alignment horizontal="center" vertical="center" wrapText="1"/>
    </xf>
    <xf numFmtId="0" fontId="4" fillId="4" borderId="4" xfId="14" applyFont="1" applyFill="1" applyBorder="1" applyAlignment="1">
      <alignment horizontal="center" vertical="center" wrapText="1"/>
    </xf>
    <xf numFmtId="0" fontId="4" fillId="4" borderId="3" xfId="14" applyFont="1" applyFill="1" applyBorder="1" applyAlignment="1">
      <alignment horizontal="center" vertical="center" wrapText="1"/>
    </xf>
    <xf numFmtId="0" fontId="32" fillId="16" borderId="0" xfId="14" applyFont="1" applyFill="1" applyAlignment="1">
      <alignment horizontal="center" vertical="center" wrapText="1"/>
    </xf>
    <xf numFmtId="0" fontId="24" fillId="3" borderId="21" xfId="14" applyFont="1" applyFill="1" applyBorder="1" applyAlignment="1">
      <alignment horizontal="center" vertical="center" wrapText="1"/>
    </xf>
    <xf numFmtId="0" fontId="24" fillId="3" borderId="22" xfId="14" applyFont="1" applyFill="1" applyBorder="1" applyAlignment="1">
      <alignment horizontal="center" vertical="center" wrapText="1"/>
    </xf>
    <xf numFmtId="0" fontId="27" fillId="6" borderId="22" xfId="14" quotePrefix="1" applyFont="1" applyFill="1" applyBorder="1" applyAlignment="1">
      <alignment horizontal="center" vertical="center" wrapText="1"/>
    </xf>
    <xf numFmtId="0" fontId="4" fillId="11" borderId="22" xfId="14" applyFont="1" applyFill="1" applyBorder="1" applyAlignment="1">
      <alignment horizontal="center" vertical="center" wrapText="1"/>
    </xf>
    <xf numFmtId="0" fontId="27" fillId="6" borderId="22" xfId="14" applyFont="1" applyFill="1" applyBorder="1" applyAlignment="1">
      <alignment horizontal="center" vertical="center" wrapText="1"/>
    </xf>
    <xf numFmtId="0" fontId="4" fillId="4" borderId="0" xfId="14" applyFont="1" applyFill="1" applyAlignment="1">
      <alignment horizontal="center" vertical="center" wrapText="1"/>
    </xf>
    <xf numFmtId="0" fontId="27" fillId="6" borderId="9" xfId="14" applyFont="1" applyFill="1" applyBorder="1" applyAlignment="1">
      <alignment horizontal="center" vertical="center" wrapText="1"/>
    </xf>
    <xf numFmtId="0" fontId="27" fillId="6" borderId="23" xfId="14" applyFont="1" applyFill="1" applyBorder="1" applyAlignment="1">
      <alignment horizontal="center" vertical="center" wrapText="1"/>
    </xf>
    <xf numFmtId="0" fontId="27" fillId="23" borderId="23" xfId="14" applyFont="1" applyFill="1" applyBorder="1" applyAlignment="1">
      <alignment horizontal="center" vertical="center" wrapText="1"/>
    </xf>
    <xf numFmtId="0" fontId="27" fillId="23" borderId="7" xfId="14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4" fillId="18" borderId="0" xfId="0" applyFont="1" applyFill="1" applyAlignment="1">
      <alignment horizontal="center"/>
    </xf>
    <xf numFmtId="166" fontId="10" fillId="18" borderId="19" xfId="0" applyNumberFormat="1" applyFont="1" applyFill="1" applyBorder="1" applyAlignment="1">
      <alignment horizontal="center"/>
    </xf>
    <xf numFmtId="166" fontId="10" fillId="18" borderId="17" xfId="0" applyNumberFormat="1" applyFont="1" applyFill="1" applyBorder="1" applyAlignment="1">
      <alignment horizontal="center"/>
    </xf>
    <xf numFmtId="0" fontId="4" fillId="22" borderId="0" xfId="0" applyFont="1" applyFill="1" applyAlignment="1">
      <alignment horizontal="center"/>
    </xf>
    <xf numFmtId="166" fontId="10" fillId="22" borderId="19" xfId="0" applyNumberFormat="1" applyFont="1" applyFill="1" applyBorder="1" applyAlignment="1">
      <alignment horizontal="center"/>
    </xf>
    <xf numFmtId="166" fontId="10" fillId="22" borderId="17" xfId="0" applyNumberFormat="1" applyFont="1" applyFill="1" applyBorder="1" applyAlignment="1">
      <alignment horizontal="center"/>
    </xf>
    <xf numFmtId="0" fontId="0" fillId="22" borderId="0" xfId="0" applyFill="1"/>
    <xf numFmtId="0" fontId="28" fillId="26" borderId="2" xfId="14" applyFont="1" applyFill="1" applyBorder="1" applyAlignment="1">
      <alignment horizontal="center" vertical="center" wrapText="1"/>
    </xf>
    <xf numFmtId="0" fontId="28" fillId="26" borderId="1" xfId="14" applyFont="1" applyFill="1" applyBorder="1" applyAlignment="1">
      <alignment horizontal="center" vertical="center" wrapText="1"/>
    </xf>
    <xf numFmtId="0" fontId="28" fillId="26" borderId="8" xfId="14" applyFont="1" applyFill="1" applyBorder="1" applyAlignment="1">
      <alignment horizontal="center" vertical="center" wrapText="1"/>
    </xf>
    <xf numFmtId="0" fontId="28" fillId="26" borderId="4" xfId="14" applyFont="1" applyFill="1" applyBorder="1" applyAlignment="1">
      <alignment horizontal="center" vertical="center" wrapText="1"/>
    </xf>
    <xf numFmtId="0" fontId="28" fillId="26" borderId="0" xfId="14" applyFont="1" applyFill="1" applyAlignment="1">
      <alignment horizontal="center" vertical="center" wrapText="1"/>
    </xf>
    <xf numFmtId="0" fontId="28" fillId="26" borderId="3" xfId="14" applyFont="1" applyFill="1" applyBorder="1" applyAlignment="1">
      <alignment horizontal="center" vertical="center" wrapText="1"/>
    </xf>
    <xf numFmtId="0" fontId="28" fillId="26" borderId="6" xfId="14" applyFont="1" applyFill="1" applyBorder="1" applyAlignment="1">
      <alignment horizontal="center" vertical="center" wrapText="1"/>
    </xf>
    <xf numFmtId="0" fontId="28" fillId="26" borderId="5" xfId="14" applyFont="1" applyFill="1" applyBorder="1" applyAlignment="1">
      <alignment horizontal="center" vertical="center" wrapText="1"/>
    </xf>
    <xf numFmtId="0" fontId="28" fillId="26" borderId="10" xfId="14" applyFont="1" applyFill="1" applyBorder="1" applyAlignment="1">
      <alignment horizontal="center" vertical="center" wrapText="1"/>
    </xf>
    <xf numFmtId="0" fontId="4" fillId="4" borderId="4" xfId="14" applyFont="1" applyFill="1" applyBorder="1" applyAlignment="1">
      <alignment horizontal="center" vertical="center" wrapText="1"/>
    </xf>
    <xf numFmtId="0" fontId="4" fillId="4" borderId="0" xfId="14" applyFont="1" applyFill="1" applyAlignment="1">
      <alignment horizontal="center" vertical="center" wrapText="1"/>
    </xf>
    <xf numFmtId="0" fontId="4" fillId="4" borderId="3" xfId="14" applyFont="1" applyFill="1" applyBorder="1" applyAlignment="1">
      <alignment horizontal="center" vertical="center" wrapText="1"/>
    </xf>
    <xf numFmtId="0" fontId="4" fillId="4" borderId="6" xfId="14" applyFont="1" applyFill="1" applyBorder="1" applyAlignment="1">
      <alignment horizontal="center" vertical="center" wrapText="1"/>
    </xf>
    <xf numFmtId="0" fontId="4" fillId="4" borderId="5" xfId="14" applyFont="1" applyFill="1" applyBorder="1" applyAlignment="1">
      <alignment horizontal="center" vertical="center" wrapText="1"/>
    </xf>
    <xf numFmtId="0" fontId="4" fillId="4" borderId="10" xfId="14" applyFont="1" applyFill="1" applyBorder="1" applyAlignment="1">
      <alignment horizontal="center" vertical="center" wrapText="1"/>
    </xf>
    <xf numFmtId="0" fontId="4" fillId="7" borderId="1" xfId="14" applyFont="1" applyFill="1" applyBorder="1" applyAlignment="1">
      <alignment horizontal="center" vertical="center" wrapText="1"/>
    </xf>
    <xf numFmtId="0" fontId="4" fillId="7" borderId="8" xfId="14" applyFont="1" applyFill="1" applyBorder="1" applyAlignment="1">
      <alignment horizontal="center" vertical="center" wrapText="1"/>
    </xf>
    <xf numFmtId="0" fontId="4" fillId="7" borderId="0" xfId="14" applyFont="1" applyFill="1" applyAlignment="1">
      <alignment horizontal="center" vertical="center" wrapText="1"/>
    </xf>
    <xf numFmtId="0" fontId="4" fillId="7" borderId="3" xfId="14" applyFont="1" applyFill="1" applyBorder="1" applyAlignment="1">
      <alignment horizontal="center" vertical="center" wrapText="1"/>
    </xf>
    <xf numFmtId="0" fontId="4" fillId="7" borderId="5" xfId="14" applyFont="1" applyFill="1" applyBorder="1" applyAlignment="1">
      <alignment horizontal="center" vertical="center" wrapText="1"/>
    </xf>
    <xf numFmtId="0" fontId="4" fillId="7" borderId="10" xfId="14" applyFont="1" applyFill="1" applyBorder="1" applyAlignment="1">
      <alignment horizontal="center" vertical="center" wrapText="1"/>
    </xf>
    <xf numFmtId="0" fontId="25" fillId="17" borderId="12" xfId="14" applyFont="1" applyFill="1" applyBorder="1" applyAlignment="1">
      <alignment horizontal="center" vertical="center" wrapText="1"/>
    </xf>
    <xf numFmtId="0" fontId="25" fillId="17" borderId="9" xfId="14" applyFont="1" applyFill="1" applyBorder="1" applyAlignment="1">
      <alignment horizontal="center" vertical="center" wrapText="1"/>
    </xf>
    <xf numFmtId="0" fontId="25" fillId="17" borderId="7" xfId="14" applyFont="1" applyFill="1" applyBorder="1" applyAlignment="1">
      <alignment horizontal="center" vertical="center" wrapText="1"/>
    </xf>
    <xf numFmtId="0" fontId="25" fillId="11" borderId="14" xfId="14" applyFont="1" applyFill="1" applyBorder="1" applyAlignment="1">
      <alignment horizontal="center" vertical="center" wrapText="1"/>
    </xf>
    <xf numFmtId="0" fontId="25" fillId="11" borderId="16" xfId="14" applyFont="1" applyFill="1" applyBorder="1" applyAlignment="1">
      <alignment horizontal="center" vertical="center" wrapText="1"/>
    </xf>
    <xf numFmtId="0" fontId="25" fillId="11" borderId="15" xfId="14" applyFont="1" applyFill="1" applyBorder="1" applyAlignment="1">
      <alignment horizontal="center" vertical="center" wrapText="1"/>
    </xf>
    <xf numFmtId="0" fontId="25" fillId="18" borderId="12" xfId="14" applyFont="1" applyFill="1" applyBorder="1" applyAlignment="1">
      <alignment horizontal="center" vertical="center" wrapText="1"/>
    </xf>
    <xf numFmtId="0" fontId="25" fillId="18" borderId="9" xfId="14" applyFont="1" applyFill="1" applyBorder="1" applyAlignment="1">
      <alignment horizontal="center" vertical="center" wrapText="1"/>
    </xf>
    <xf numFmtId="0" fontId="25" fillId="18" borderId="7" xfId="14" applyFont="1" applyFill="1" applyBorder="1" applyAlignment="1">
      <alignment horizontal="center" vertical="center" wrapText="1"/>
    </xf>
    <xf numFmtId="0" fontId="26" fillId="12" borderId="12" xfId="14" applyFont="1" applyFill="1" applyBorder="1" applyAlignment="1">
      <alignment horizontal="center" vertical="center" wrapText="1"/>
    </xf>
    <xf numFmtId="0" fontId="26" fillId="12" borderId="9" xfId="14" applyFont="1" applyFill="1" applyBorder="1" applyAlignment="1">
      <alignment horizontal="center" vertical="center" wrapText="1"/>
    </xf>
    <xf numFmtId="0" fontId="26" fillId="12" borderId="7" xfId="14" applyFont="1" applyFill="1" applyBorder="1" applyAlignment="1">
      <alignment horizontal="center" vertical="center" wrapText="1"/>
    </xf>
    <xf numFmtId="0" fontId="26" fillId="9" borderId="12" xfId="14" applyFont="1" applyFill="1" applyBorder="1" applyAlignment="1">
      <alignment horizontal="center" vertical="center" wrapText="1"/>
    </xf>
    <xf numFmtId="0" fontId="26" fillId="9" borderId="9" xfId="14" applyFont="1" applyFill="1" applyBorder="1" applyAlignment="1">
      <alignment horizontal="center" vertical="center" wrapText="1"/>
    </xf>
    <xf numFmtId="0" fontId="26" fillId="9" borderId="7" xfId="14" applyFont="1" applyFill="1" applyBorder="1" applyAlignment="1">
      <alignment horizontal="center" vertic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4" fillId="20" borderId="2" xfId="14" applyFont="1" applyFill="1" applyBorder="1" applyAlignment="1">
      <alignment horizontal="center" vertical="center" wrapText="1"/>
    </xf>
    <xf numFmtId="0" fontId="4" fillId="20" borderId="1" xfId="14" applyFont="1" applyFill="1" applyBorder="1" applyAlignment="1">
      <alignment horizontal="center" vertical="center" wrapText="1"/>
    </xf>
    <xf numFmtId="0" fontId="4" fillId="20" borderId="8" xfId="14" applyFont="1" applyFill="1" applyBorder="1" applyAlignment="1">
      <alignment horizontal="center" vertical="center" wrapText="1"/>
    </xf>
    <xf numFmtId="167" fontId="4" fillId="20" borderId="5" xfId="14" applyNumberFormat="1" applyFont="1" applyFill="1" applyBorder="1" applyAlignment="1">
      <alignment horizontal="center" vertical="center" wrapText="1"/>
    </xf>
    <xf numFmtId="167" fontId="4" fillId="20" borderId="10" xfId="14" applyNumberFormat="1" applyFont="1" applyFill="1" applyBorder="1" applyAlignment="1">
      <alignment horizontal="center" vertical="center" wrapText="1"/>
    </xf>
    <xf numFmtId="167" fontId="4" fillId="20" borderId="6" xfId="14" applyNumberFormat="1" applyFont="1" applyFill="1" applyBorder="1" applyAlignment="1">
      <alignment horizontal="center" vertical="center" wrapText="1"/>
    </xf>
    <xf numFmtId="0" fontId="25" fillId="27" borderId="12" xfId="14" applyFont="1" applyFill="1" applyBorder="1" applyAlignment="1">
      <alignment horizontal="center" vertical="center" wrapText="1"/>
    </xf>
    <xf numFmtId="0" fontId="25" fillId="27" borderId="9" xfId="14" applyFont="1" applyFill="1" applyBorder="1" applyAlignment="1">
      <alignment horizontal="center" vertical="center" wrapText="1"/>
    </xf>
    <xf numFmtId="0" fontId="25" fillId="27" borderId="7" xfId="14" applyFont="1" applyFill="1" applyBorder="1" applyAlignment="1">
      <alignment horizontal="center" vertical="center" wrapText="1"/>
    </xf>
    <xf numFmtId="0" fontId="25" fillId="7" borderId="12" xfId="14" applyFont="1" applyFill="1" applyBorder="1" applyAlignment="1">
      <alignment horizontal="center" vertical="center" wrapText="1"/>
    </xf>
    <xf numFmtId="0" fontId="25" fillId="7" borderId="9" xfId="14" applyFont="1" applyFill="1" applyBorder="1" applyAlignment="1">
      <alignment horizontal="center" vertical="center" wrapText="1"/>
    </xf>
    <xf numFmtId="0" fontId="25" fillId="7" borderId="7" xfId="14" applyFont="1" applyFill="1" applyBorder="1" applyAlignment="1">
      <alignment horizontal="center" vertical="center" wrapText="1"/>
    </xf>
    <xf numFmtId="0" fontId="4" fillId="4" borderId="1" xfId="14" applyFont="1" applyFill="1" applyBorder="1" applyAlignment="1">
      <alignment horizontal="center" vertical="center" wrapText="1"/>
    </xf>
    <xf numFmtId="0" fontId="4" fillId="4" borderId="8" xfId="14" applyFont="1" applyFill="1" applyBorder="1" applyAlignment="1">
      <alignment horizontal="center" vertical="center" wrapText="1"/>
    </xf>
    <xf numFmtId="0" fontId="4" fillId="4" borderId="2" xfId="14" applyFont="1" applyFill="1" applyBorder="1" applyAlignment="1">
      <alignment horizontal="center" vertical="center" wrapText="1"/>
    </xf>
    <xf numFmtId="0" fontId="36" fillId="19" borderId="1" xfId="14" applyFont="1" applyFill="1" applyBorder="1" applyAlignment="1">
      <alignment horizontal="center" vertical="center" wrapText="1"/>
    </xf>
    <xf numFmtId="0" fontId="36" fillId="19" borderId="8" xfId="14" applyFont="1" applyFill="1" applyBorder="1" applyAlignment="1">
      <alignment horizontal="center" vertical="center" wrapText="1"/>
    </xf>
    <xf numFmtId="0" fontId="36" fillId="19" borderId="0" xfId="14" applyFont="1" applyFill="1" applyAlignment="1">
      <alignment horizontal="center" vertical="center" wrapText="1"/>
    </xf>
    <xf numFmtId="0" fontId="36" fillId="19" borderId="3" xfId="14" applyFont="1" applyFill="1" applyBorder="1" applyAlignment="1">
      <alignment horizontal="center" vertical="center" wrapText="1"/>
    </xf>
    <xf numFmtId="0" fontId="36" fillId="19" borderId="5" xfId="14" applyFont="1" applyFill="1" applyBorder="1" applyAlignment="1">
      <alignment horizontal="center" vertical="center" wrapText="1"/>
    </xf>
    <xf numFmtId="0" fontId="36" fillId="19" borderId="10" xfId="14" applyFont="1" applyFill="1" applyBorder="1" applyAlignment="1">
      <alignment horizontal="center" vertical="center" wrapText="1"/>
    </xf>
    <xf numFmtId="0" fontId="25" fillId="13" borderId="12" xfId="14" applyFont="1" applyFill="1" applyBorder="1" applyAlignment="1">
      <alignment horizontal="center" vertical="center" wrapText="1"/>
    </xf>
    <xf numFmtId="0" fontId="25" fillId="13" borderId="9" xfId="14" applyFont="1" applyFill="1" applyBorder="1" applyAlignment="1">
      <alignment horizontal="center" vertical="center" wrapText="1"/>
    </xf>
    <xf numFmtId="0" fontId="25" fillId="13" borderId="7" xfId="14" applyFont="1" applyFill="1" applyBorder="1" applyAlignment="1">
      <alignment horizontal="center" vertical="center" wrapText="1"/>
    </xf>
    <xf numFmtId="167" fontId="4" fillId="20" borderId="5" xfId="14" applyNumberFormat="1" applyFont="1" applyFill="1" applyBorder="1" applyAlignment="1">
      <alignment horizontal="center" vertical="center"/>
    </xf>
    <xf numFmtId="167" fontId="4" fillId="20" borderId="10" xfId="14" applyNumberFormat="1" applyFont="1" applyFill="1" applyBorder="1" applyAlignment="1">
      <alignment horizontal="center" vertical="center"/>
    </xf>
    <xf numFmtId="0" fontId="20" fillId="22" borderId="16" xfId="15" applyFont="1" applyFill="1" applyBorder="1" applyAlignment="1">
      <alignment horizontal="center" vertical="center" wrapText="1"/>
    </xf>
    <xf numFmtId="0" fontId="20" fillId="22" borderId="15" xfId="15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0" fillId="5" borderId="4" xfId="14" applyFont="1" applyFill="1" applyBorder="1" applyAlignment="1">
      <alignment horizontal="center" vertical="center" wrapText="1"/>
    </xf>
    <xf numFmtId="0" fontId="30" fillId="5" borderId="0" xfId="14" applyFont="1" applyFill="1" applyAlignment="1">
      <alignment horizontal="center" vertical="center" wrapText="1"/>
    </xf>
    <xf numFmtId="0" fontId="30" fillId="5" borderId="3" xfId="14" applyFont="1" applyFill="1" applyBorder="1" applyAlignment="1">
      <alignment horizontal="center" vertical="center" wrapText="1"/>
    </xf>
    <xf numFmtId="0" fontId="25" fillId="2" borderId="12" xfId="14" applyFont="1" applyFill="1" applyBorder="1" applyAlignment="1">
      <alignment horizontal="center" vertical="center" wrapText="1"/>
    </xf>
    <xf numFmtId="0" fontId="25" fillId="2" borderId="9" xfId="14" applyFont="1" applyFill="1" applyBorder="1" applyAlignment="1">
      <alignment horizontal="center" vertical="center" wrapText="1"/>
    </xf>
    <xf numFmtId="0" fontId="25" fillId="2" borderId="7" xfId="14" applyFont="1" applyFill="1" applyBorder="1" applyAlignment="1">
      <alignment horizontal="center" vertical="center" wrapText="1"/>
    </xf>
    <xf numFmtId="0" fontId="26" fillId="10" borderId="12" xfId="14" applyFont="1" applyFill="1" applyBorder="1" applyAlignment="1">
      <alignment horizontal="center" vertical="center" wrapText="1"/>
    </xf>
    <xf numFmtId="0" fontId="26" fillId="10" borderId="9" xfId="14" applyFont="1" applyFill="1" applyBorder="1" applyAlignment="1">
      <alignment horizontal="center" vertical="center" wrapText="1"/>
    </xf>
    <xf numFmtId="0" fontId="26" fillId="10" borderId="7" xfId="14" applyFont="1" applyFill="1" applyBorder="1" applyAlignment="1">
      <alignment horizontal="center" vertical="center" wrapText="1"/>
    </xf>
    <xf numFmtId="0" fontId="25" fillId="25" borderId="12" xfId="14" applyFont="1" applyFill="1" applyBorder="1" applyAlignment="1">
      <alignment horizontal="center" vertical="center" wrapText="1"/>
    </xf>
    <xf numFmtId="0" fontId="25" fillId="25" borderId="9" xfId="14" applyFont="1" applyFill="1" applyBorder="1" applyAlignment="1">
      <alignment horizontal="center" vertical="center" wrapText="1"/>
    </xf>
    <xf numFmtId="0" fontId="25" fillId="25" borderId="7" xfId="14" applyFont="1" applyFill="1" applyBorder="1" applyAlignment="1">
      <alignment horizontal="center" vertical="center" wrapText="1"/>
    </xf>
    <xf numFmtId="0" fontId="29" fillId="5" borderId="2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9" fillId="5" borderId="8" xfId="14" applyFont="1" applyFill="1" applyBorder="1" applyAlignment="1">
      <alignment horizontal="center" vertical="center" wrapText="1"/>
    </xf>
    <xf numFmtId="0" fontId="29" fillId="5" borderId="6" xfId="14" applyFont="1" applyFill="1" applyBorder="1" applyAlignment="1">
      <alignment horizontal="center" vertical="center" wrapText="1"/>
    </xf>
    <xf numFmtId="0" fontId="29" fillId="5" borderId="5" xfId="14" applyFont="1" applyFill="1" applyBorder="1" applyAlignment="1">
      <alignment horizontal="center" vertical="center" wrapText="1"/>
    </xf>
    <xf numFmtId="0" fontId="29" fillId="5" borderId="10" xfId="14" applyFont="1" applyFill="1" applyBorder="1" applyAlignment="1">
      <alignment horizontal="center" vertical="center" wrapText="1"/>
    </xf>
    <xf numFmtId="0" fontId="24" fillId="7" borderId="2" xfId="14" applyFont="1" applyFill="1" applyBorder="1" applyAlignment="1">
      <alignment horizontal="center" vertical="center" wrapText="1"/>
    </xf>
    <xf numFmtId="0" fontId="24" fillId="7" borderId="1" xfId="14" applyFont="1" applyFill="1" applyBorder="1" applyAlignment="1">
      <alignment horizontal="center" vertical="center" wrapText="1"/>
    </xf>
    <xf numFmtId="0" fontId="24" fillId="7" borderId="8" xfId="14" applyFont="1" applyFill="1" applyBorder="1" applyAlignment="1">
      <alignment horizontal="center" vertical="center" wrapText="1"/>
    </xf>
    <xf numFmtId="0" fontId="24" fillId="7" borderId="4" xfId="14" applyFont="1" applyFill="1" applyBorder="1" applyAlignment="1">
      <alignment horizontal="center" vertical="center" wrapText="1"/>
    </xf>
    <xf numFmtId="0" fontId="24" fillId="7" borderId="0" xfId="14" applyFont="1" applyFill="1" applyAlignment="1">
      <alignment horizontal="center" vertical="center" wrapText="1"/>
    </xf>
    <xf numFmtId="0" fontId="24" fillId="7" borderId="3" xfId="14" applyFont="1" applyFill="1" applyBorder="1" applyAlignment="1">
      <alignment horizontal="center" vertical="center" wrapText="1"/>
    </xf>
    <xf numFmtId="0" fontId="24" fillId="7" borderId="6" xfId="14" applyFont="1" applyFill="1" applyBorder="1" applyAlignment="1">
      <alignment horizontal="center" vertical="center" wrapText="1"/>
    </xf>
    <xf numFmtId="0" fontId="24" fillId="7" borderId="5" xfId="14" applyFont="1" applyFill="1" applyBorder="1" applyAlignment="1">
      <alignment horizontal="center" vertical="center" wrapText="1"/>
    </xf>
    <xf numFmtId="0" fontId="24" fillId="7" borderId="10" xfId="14" applyFont="1" applyFill="1" applyBorder="1" applyAlignment="1">
      <alignment horizontal="center" vertical="center" wrapText="1"/>
    </xf>
    <xf numFmtId="0" fontId="26" fillId="5" borderId="2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0" fontId="26" fillId="5" borderId="8" xfId="14" applyFont="1" applyFill="1" applyBorder="1" applyAlignment="1">
      <alignment horizontal="center" vertical="center" wrapText="1"/>
    </xf>
    <xf numFmtId="0" fontId="26" fillId="5" borderId="6" xfId="14" applyFont="1" applyFill="1" applyBorder="1" applyAlignment="1">
      <alignment horizontal="center" vertical="center" wrapText="1"/>
    </xf>
    <xf numFmtId="0" fontId="26" fillId="5" borderId="5" xfId="14" applyFont="1" applyFill="1" applyBorder="1" applyAlignment="1">
      <alignment horizontal="center" vertical="center" wrapText="1"/>
    </xf>
    <xf numFmtId="0" fontId="26" fillId="5" borderId="10" xfId="14" applyFont="1" applyFill="1" applyBorder="1" applyAlignment="1">
      <alignment horizontal="center" vertical="center" wrapText="1"/>
    </xf>
    <xf numFmtId="0" fontId="25" fillId="4" borderId="2" xfId="14" applyFont="1" applyFill="1" applyBorder="1" applyAlignment="1">
      <alignment horizontal="center" vertical="center" wrapText="1"/>
    </xf>
    <xf numFmtId="0" fontId="25" fillId="4" borderId="1" xfId="14" applyFont="1" applyFill="1" applyBorder="1" applyAlignment="1">
      <alignment horizontal="center" vertical="center" wrapText="1"/>
    </xf>
    <xf numFmtId="0" fontId="25" fillId="4" borderId="8" xfId="14" applyFont="1" applyFill="1" applyBorder="1" applyAlignment="1">
      <alignment horizontal="center" vertical="center" wrapText="1"/>
    </xf>
    <xf numFmtId="0" fontId="39" fillId="5" borderId="2" xfId="15" applyFont="1" applyFill="1" applyBorder="1" applyAlignment="1">
      <alignment horizontal="center" vertical="center" wrapText="1"/>
    </xf>
    <xf numFmtId="0" fontId="39" fillId="5" borderId="1" xfId="15" applyFont="1" applyFill="1" applyBorder="1" applyAlignment="1">
      <alignment horizontal="center" vertical="center" wrapText="1"/>
    </xf>
    <xf numFmtId="0" fontId="39" fillId="5" borderId="8" xfId="15" applyFont="1" applyFill="1" applyBorder="1" applyAlignment="1">
      <alignment horizontal="center" vertical="center" wrapText="1"/>
    </xf>
    <xf numFmtId="0" fontId="39" fillId="5" borderId="4" xfId="15" applyFont="1" applyFill="1" applyBorder="1" applyAlignment="1">
      <alignment horizontal="center" vertical="center" wrapText="1"/>
    </xf>
    <xf numFmtId="0" fontId="39" fillId="5" borderId="0" xfId="15" applyFont="1" applyFill="1" applyAlignment="1">
      <alignment horizontal="center" vertical="center" wrapText="1"/>
    </xf>
    <xf numFmtId="0" fontId="39" fillId="5" borderId="3" xfId="15" applyFont="1" applyFill="1" applyBorder="1" applyAlignment="1">
      <alignment horizontal="center" vertical="center" wrapText="1"/>
    </xf>
    <xf numFmtId="0" fontId="39" fillId="5" borderId="6" xfId="15" applyFont="1" applyFill="1" applyBorder="1" applyAlignment="1">
      <alignment horizontal="center" vertical="center" wrapText="1"/>
    </xf>
    <xf numFmtId="0" fontId="39" fillId="5" borderId="5" xfId="15" applyFont="1" applyFill="1" applyBorder="1" applyAlignment="1">
      <alignment horizontal="center" vertical="center" wrapText="1"/>
    </xf>
    <xf numFmtId="0" fontId="39" fillId="5" borderId="10" xfId="15" applyFont="1" applyFill="1" applyBorder="1" applyAlignment="1">
      <alignment horizontal="center" vertical="center" wrapText="1"/>
    </xf>
    <xf numFmtId="0" fontId="33" fillId="5" borderId="1" xfId="14" applyFont="1" applyFill="1" applyBorder="1" applyAlignment="1">
      <alignment horizontal="center" vertical="center" wrapText="1"/>
    </xf>
    <xf numFmtId="0" fontId="33" fillId="5" borderId="8" xfId="14" applyFont="1" applyFill="1" applyBorder="1" applyAlignment="1">
      <alignment horizontal="center" vertical="center" wrapText="1"/>
    </xf>
    <xf numFmtId="0" fontId="33" fillId="5" borderId="5" xfId="14" applyFont="1" applyFill="1" applyBorder="1" applyAlignment="1">
      <alignment horizontal="center" vertical="center" wrapText="1"/>
    </xf>
    <xf numFmtId="0" fontId="33" fillId="5" borderId="10" xfId="14" applyFont="1" applyFill="1" applyBorder="1" applyAlignment="1">
      <alignment horizontal="center" vertical="center" wrapText="1"/>
    </xf>
    <xf numFmtId="0" fontId="25" fillId="14" borderId="12" xfId="14" applyFont="1" applyFill="1" applyBorder="1" applyAlignment="1">
      <alignment horizontal="center" vertical="center" wrapText="1"/>
    </xf>
    <xf numFmtId="0" fontId="25" fillId="14" borderId="9" xfId="14" applyFont="1" applyFill="1" applyBorder="1" applyAlignment="1">
      <alignment horizontal="center" vertical="center" wrapText="1"/>
    </xf>
    <xf numFmtId="0" fontId="25" fillId="14" borderId="7" xfId="14" applyFont="1" applyFill="1" applyBorder="1" applyAlignment="1">
      <alignment horizontal="center" vertical="center" wrapText="1"/>
    </xf>
    <xf numFmtId="0" fontId="4" fillId="20" borderId="1" xfId="14" applyFont="1" applyFill="1" applyBorder="1" applyAlignment="1">
      <alignment horizontal="center" vertical="center"/>
    </xf>
    <xf numFmtId="0" fontId="4" fillId="20" borderId="8" xfId="14" applyFont="1" applyFill="1" applyBorder="1" applyAlignment="1">
      <alignment horizontal="center" vertical="center"/>
    </xf>
    <xf numFmtId="0" fontId="26" fillId="8" borderId="12" xfId="14" applyFont="1" applyFill="1" applyBorder="1" applyAlignment="1">
      <alignment horizontal="center" vertical="center" wrapText="1"/>
    </xf>
    <xf numFmtId="0" fontId="26" fillId="8" borderId="9" xfId="14" applyFont="1" applyFill="1" applyBorder="1" applyAlignment="1">
      <alignment horizontal="center" vertical="center" wrapText="1"/>
    </xf>
    <xf numFmtId="0" fontId="26" fillId="8" borderId="7" xfId="14" applyFont="1" applyFill="1" applyBorder="1" applyAlignment="1">
      <alignment horizontal="center" vertical="center" wrapText="1"/>
    </xf>
    <xf numFmtId="0" fontId="4" fillId="11" borderId="16" xfId="14" applyFont="1" applyFill="1" applyBorder="1" applyAlignment="1">
      <alignment horizontal="center" vertical="center" wrapText="1"/>
    </xf>
    <xf numFmtId="0" fontId="4" fillId="11" borderId="15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533-00-04ab-tg4ab-sep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opLeftCell="E4" zoomScale="80" zoomScaleNormal="80" workbookViewId="0">
      <selection activeCell="F28" sqref="F28:G3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45" t="str">
        <f>Summary!$B$1</f>
        <v>November 2022 Plenary</v>
      </c>
      <c r="I1" s="145"/>
      <c r="J1" s="145"/>
      <c r="K1" s="145"/>
      <c r="L1" s="145"/>
      <c r="M1" s="145"/>
    </row>
    <row r="2" spans="1:23" ht="15" customHeight="1" x14ac:dyDescent="0.3">
      <c r="E2" s="46" t="s">
        <v>67</v>
      </c>
      <c r="F2" s="198" t="s">
        <v>68</v>
      </c>
      <c r="G2" s="199"/>
      <c r="H2" s="117" t="s">
        <v>69</v>
      </c>
      <c r="I2" s="118"/>
      <c r="J2" s="118"/>
      <c r="K2" s="119"/>
      <c r="L2" s="117" t="s">
        <v>70</v>
      </c>
      <c r="M2" s="118"/>
      <c r="N2" s="118"/>
      <c r="O2" s="119"/>
      <c r="P2" s="117" t="s">
        <v>71</v>
      </c>
      <c r="Q2" s="118"/>
      <c r="R2" s="118"/>
      <c r="S2" s="119"/>
      <c r="T2" s="117" t="s">
        <v>72</v>
      </c>
      <c r="U2" s="118"/>
      <c r="V2" s="118"/>
      <c r="W2" s="119"/>
    </row>
    <row r="3" spans="1:23" ht="12.9" thickBot="1" x14ac:dyDescent="0.35">
      <c r="E3" s="48" t="s">
        <v>97</v>
      </c>
      <c r="F3" s="141">
        <v>44878</v>
      </c>
      <c r="G3" s="142"/>
      <c r="H3" s="120">
        <v>44879</v>
      </c>
      <c r="I3" s="120"/>
      <c r="J3" s="120"/>
      <c r="K3" s="121"/>
      <c r="L3" s="122">
        <v>44880</v>
      </c>
      <c r="M3" s="120"/>
      <c r="N3" s="120"/>
      <c r="O3" s="121"/>
      <c r="P3" s="122">
        <v>44881</v>
      </c>
      <c r="Q3" s="120"/>
      <c r="R3" s="120"/>
      <c r="S3" s="121"/>
      <c r="T3" s="122">
        <v>44882</v>
      </c>
      <c r="U3" s="120"/>
      <c r="V3" s="120"/>
      <c r="W3" s="121"/>
    </row>
    <row r="4" spans="1:23" ht="12.9" customHeight="1" thickBot="1" x14ac:dyDescent="0.35">
      <c r="A4" s="21" t="s">
        <v>60</v>
      </c>
      <c r="B4" s="21" t="s">
        <v>61</v>
      </c>
      <c r="C4" s="21" t="s">
        <v>5</v>
      </c>
      <c r="D4" s="21" t="s">
        <v>6</v>
      </c>
      <c r="E4" s="49"/>
      <c r="F4" s="143" t="s">
        <v>98</v>
      </c>
      <c r="G4" s="144"/>
      <c r="H4" s="66" t="s">
        <v>98</v>
      </c>
      <c r="I4" s="66" t="s">
        <v>99</v>
      </c>
      <c r="J4" s="66" t="s">
        <v>100</v>
      </c>
      <c r="K4" s="66" t="s">
        <v>101</v>
      </c>
      <c r="L4" s="66" t="s">
        <v>98</v>
      </c>
      <c r="M4" s="66" t="s">
        <v>99</v>
      </c>
      <c r="N4" s="66" t="s">
        <v>100</v>
      </c>
      <c r="O4" s="66" t="s">
        <v>101</v>
      </c>
      <c r="P4" s="66" t="s">
        <v>98</v>
      </c>
      <c r="Q4" s="66" t="s">
        <v>99</v>
      </c>
      <c r="R4" s="66" t="s">
        <v>100</v>
      </c>
      <c r="S4" s="66" t="s">
        <v>101</v>
      </c>
      <c r="T4" s="66" t="s">
        <v>98</v>
      </c>
      <c r="U4" s="66" t="s">
        <v>99</v>
      </c>
      <c r="V4" s="66" t="s">
        <v>100</v>
      </c>
      <c r="W4" s="66" t="s">
        <v>101</v>
      </c>
    </row>
    <row r="5" spans="1:23" ht="22.1" customHeight="1" thickBot="1" x14ac:dyDescent="0.4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56" t="s">
        <v>33</v>
      </c>
      <c r="F5" s="55"/>
      <c r="G5" s="47"/>
      <c r="H5" s="129" t="s">
        <v>34</v>
      </c>
      <c r="I5" s="129"/>
      <c r="J5" s="129"/>
      <c r="K5" s="130"/>
      <c r="L5" s="131" t="s">
        <v>34</v>
      </c>
      <c r="M5" s="129"/>
      <c r="N5" s="129"/>
      <c r="O5" s="130"/>
      <c r="P5" s="179" t="s">
        <v>34</v>
      </c>
      <c r="Q5" s="180"/>
      <c r="R5" s="180"/>
      <c r="S5" s="181"/>
      <c r="T5" s="131" t="s">
        <v>34</v>
      </c>
      <c r="U5" s="129"/>
      <c r="V5" s="129"/>
      <c r="W5" s="130"/>
    </row>
    <row r="6" spans="1:23" ht="22.1" customHeight="1" thickBot="1" x14ac:dyDescent="0.4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57" t="s">
        <v>35</v>
      </c>
      <c r="F6" s="55"/>
      <c r="G6" s="47"/>
      <c r="H6" s="87"/>
      <c r="I6" s="87"/>
      <c r="J6" s="87"/>
      <c r="K6" s="88"/>
      <c r="L6" s="86"/>
      <c r="M6" s="87"/>
      <c r="N6" s="87"/>
      <c r="O6" s="88"/>
      <c r="P6" s="173" t="s">
        <v>102</v>
      </c>
      <c r="Q6" s="174"/>
      <c r="R6" s="174"/>
      <c r="S6" s="175"/>
      <c r="T6" s="86"/>
      <c r="U6" s="87"/>
      <c r="V6" s="87"/>
      <c r="W6" s="88"/>
    </row>
    <row r="7" spans="1:23" ht="22.1" customHeight="1" thickBot="1" x14ac:dyDescent="0.4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58" t="s">
        <v>36</v>
      </c>
      <c r="F7" s="55"/>
      <c r="G7" s="47"/>
      <c r="H7" s="164" t="s">
        <v>103</v>
      </c>
      <c r="I7" s="165"/>
      <c r="J7" s="165"/>
      <c r="K7" s="166"/>
      <c r="L7" s="95" t="s">
        <v>62</v>
      </c>
      <c r="M7" s="104"/>
      <c r="N7" s="107" t="s">
        <v>104</v>
      </c>
      <c r="O7" s="104"/>
      <c r="P7" s="176"/>
      <c r="Q7" s="177"/>
      <c r="R7" s="177"/>
      <c r="S7" s="178"/>
      <c r="T7" s="95" t="s">
        <v>62</v>
      </c>
      <c r="U7" s="155" t="s">
        <v>105</v>
      </c>
      <c r="V7" s="104"/>
      <c r="W7" s="152" t="s">
        <v>66</v>
      </c>
    </row>
    <row r="8" spans="1:23" ht="22.1" customHeight="1" x14ac:dyDescent="0.4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58" t="s">
        <v>38</v>
      </c>
      <c r="F8" s="55"/>
      <c r="G8" s="47"/>
      <c r="H8" s="167"/>
      <c r="I8" s="168"/>
      <c r="J8" s="168"/>
      <c r="K8" s="169"/>
      <c r="L8" s="96"/>
      <c r="M8" s="105"/>
      <c r="N8" s="108"/>
      <c r="O8" s="105"/>
      <c r="P8" s="104"/>
      <c r="Q8" s="101" t="s">
        <v>63</v>
      </c>
      <c r="R8" s="107" t="s">
        <v>104</v>
      </c>
      <c r="S8" s="152" t="s">
        <v>66</v>
      </c>
      <c r="T8" s="96"/>
      <c r="U8" s="156"/>
      <c r="V8" s="105"/>
      <c r="W8" s="153"/>
    </row>
    <row r="9" spans="1:23" ht="22.1" customHeight="1" x14ac:dyDescent="0.4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58" t="s">
        <v>39</v>
      </c>
      <c r="F9" s="55"/>
      <c r="G9" s="47"/>
      <c r="H9" s="167"/>
      <c r="I9" s="168"/>
      <c r="J9" s="168"/>
      <c r="K9" s="169"/>
      <c r="L9" s="96"/>
      <c r="M9" s="105"/>
      <c r="N9" s="108"/>
      <c r="O9" s="105"/>
      <c r="P9" s="105"/>
      <c r="Q9" s="102"/>
      <c r="R9" s="108"/>
      <c r="S9" s="153"/>
      <c r="T9" s="96"/>
      <c r="U9" s="156"/>
      <c r="V9" s="105"/>
      <c r="W9" s="153"/>
    </row>
    <row r="10" spans="1:23" ht="22.1" customHeight="1" thickBot="1" x14ac:dyDescent="0.4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58" t="s">
        <v>40</v>
      </c>
      <c r="F10" s="55"/>
      <c r="G10" s="47"/>
      <c r="H10" s="170"/>
      <c r="I10" s="171"/>
      <c r="J10" s="171"/>
      <c r="K10" s="172"/>
      <c r="L10" s="97"/>
      <c r="M10" s="106"/>
      <c r="N10" s="109"/>
      <c r="O10" s="106"/>
      <c r="P10" s="106"/>
      <c r="Q10" s="103"/>
      <c r="R10" s="109"/>
      <c r="S10" s="154"/>
      <c r="T10" s="97"/>
      <c r="U10" s="157"/>
      <c r="V10" s="106"/>
      <c r="W10" s="154"/>
    </row>
    <row r="11" spans="1:23" ht="22.1" customHeight="1" thickBot="1" x14ac:dyDescent="0.4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59" t="s">
        <v>41</v>
      </c>
      <c r="F11" s="203"/>
      <c r="G11" s="204"/>
      <c r="H11" s="99" t="s">
        <v>42</v>
      </c>
      <c r="I11" s="99"/>
      <c r="J11" s="99"/>
      <c r="K11" s="100"/>
      <c r="L11" s="98" t="s">
        <v>42</v>
      </c>
      <c r="M11" s="99"/>
      <c r="N11" s="99"/>
      <c r="O11" s="100"/>
      <c r="P11" s="98" t="s">
        <v>42</v>
      </c>
      <c r="Q11" s="99"/>
      <c r="R11" s="99"/>
      <c r="S11" s="100"/>
      <c r="T11" s="98" t="s">
        <v>42</v>
      </c>
      <c r="U11" s="99"/>
      <c r="V11" s="99"/>
      <c r="W11" s="100"/>
    </row>
    <row r="12" spans="1:23" ht="22.1" customHeight="1" x14ac:dyDescent="0.4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60" t="s">
        <v>43</v>
      </c>
      <c r="F12" s="55"/>
      <c r="G12" s="47"/>
      <c r="H12" s="110" t="s">
        <v>106</v>
      </c>
      <c r="I12" s="111"/>
      <c r="J12" s="111"/>
      <c r="K12" s="112"/>
      <c r="L12" s="104"/>
      <c r="M12" s="101" t="s">
        <v>63</v>
      </c>
      <c r="N12" s="149" t="s">
        <v>107</v>
      </c>
      <c r="O12" s="152" t="s">
        <v>66</v>
      </c>
      <c r="P12" s="158" t="s">
        <v>108</v>
      </c>
      <c r="Q12" s="159"/>
      <c r="R12" s="159"/>
      <c r="S12" s="160"/>
      <c r="T12" s="95" t="s">
        <v>62</v>
      </c>
      <c r="U12" s="104"/>
      <c r="V12" s="149" t="s">
        <v>107</v>
      </c>
      <c r="W12" s="205" t="s">
        <v>109</v>
      </c>
    </row>
    <row r="13" spans="1:23" ht="22.1" customHeight="1" thickBot="1" x14ac:dyDescent="0.4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60" t="s">
        <v>44</v>
      </c>
      <c r="F13" s="55"/>
      <c r="G13" s="47"/>
      <c r="H13" s="146"/>
      <c r="I13" s="147"/>
      <c r="J13" s="147"/>
      <c r="K13" s="148"/>
      <c r="L13" s="105"/>
      <c r="M13" s="102"/>
      <c r="N13" s="150"/>
      <c r="O13" s="153"/>
      <c r="P13" s="161"/>
      <c r="Q13" s="162"/>
      <c r="R13" s="162"/>
      <c r="S13" s="163"/>
      <c r="T13" s="96"/>
      <c r="U13" s="105"/>
      <c r="V13" s="150"/>
      <c r="W13" s="206"/>
    </row>
    <row r="14" spans="1:23" ht="22.1" customHeight="1" x14ac:dyDescent="0.4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60" t="s">
        <v>45</v>
      </c>
      <c r="F14" s="55"/>
      <c r="G14" s="47"/>
      <c r="H14" s="146"/>
      <c r="I14" s="147"/>
      <c r="J14" s="147"/>
      <c r="K14" s="148"/>
      <c r="L14" s="105"/>
      <c r="M14" s="102"/>
      <c r="N14" s="150"/>
      <c r="O14" s="153"/>
      <c r="P14" s="110" t="s">
        <v>110</v>
      </c>
      <c r="Q14" s="111"/>
      <c r="R14" s="111"/>
      <c r="S14" s="112"/>
      <c r="T14" s="96"/>
      <c r="U14" s="105"/>
      <c r="V14" s="150"/>
      <c r="W14" s="206"/>
    </row>
    <row r="15" spans="1:23" ht="22.1" customHeight="1" thickBot="1" x14ac:dyDescent="0.4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60" t="s">
        <v>46</v>
      </c>
      <c r="F15" s="55"/>
      <c r="G15" s="47"/>
      <c r="H15" s="113"/>
      <c r="I15" s="114"/>
      <c r="J15" s="114"/>
      <c r="K15" s="115"/>
      <c r="L15" s="106"/>
      <c r="M15" s="103"/>
      <c r="N15" s="151"/>
      <c r="O15" s="154"/>
      <c r="P15" s="113"/>
      <c r="Q15" s="114"/>
      <c r="R15" s="114"/>
      <c r="S15" s="115"/>
      <c r="T15" s="97"/>
      <c r="U15" s="106"/>
      <c r="V15" s="151"/>
      <c r="W15" s="207"/>
    </row>
    <row r="16" spans="1:23" ht="22.1" customHeight="1" x14ac:dyDescent="0.4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57" t="s">
        <v>47</v>
      </c>
      <c r="F16" s="55"/>
      <c r="G16" s="47"/>
      <c r="H16" s="129" t="s">
        <v>111</v>
      </c>
      <c r="I16" s="129"/>
      <c r="J16" s="129"/>
      <c r="K16" s="130"/>
      <c r="L16" s="131" t="s">
        <v>111</v>
      </c>
      <c r="M16" s="129"/>
      <c r="N16" s="129"/>
      <c r="O16" s="130"/>
      <c r="P16" s="131" t="s">
        <v>111</v>
      </c>
      <c r="Q16" s="129"/>
      <c r="R16" s="129"/>
      <c r="S16" s="130"/>
      <c r="T16" s="131" t="s">
        <v>111</v>
      </c>
      <c r="U16" s="129"/>
      <c r="V16" s="129"/>
      <c r="W16" s="130"/>
    </row>
    <row r="17" spans="1:23" ht="22.1" customHeight="1" thickBot="1" x14ac:dyDescent="0.4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57" t="s">
        <v>48</v>
      </c>
      <c r="F17" s="55"/>
      <c r="G17" s="47"/>
      <c r="H17" s="87"/>
      <c r="I17" s="87"/>
      <c r="J17" s="87"/>
      <c r="K17" s="88"/>
      <c r="L17" s="86"/>
      <c r="M17" s="87"/>
      <c r="N17" s="87"/>
      <c r="O17" s="88"/>
      <c r="P17" s="86"/>
      <c r="Q17" s="87"/>
      <c r="R17" s="87"/>
      <c r="S17" s="88"/>
      <c r="T17" s="86"/>
      <c r="U17" s="87"/>
      <c r="V17" s="87"/>
      <c r="W17" s="88"/>
    </row>
    <row r="18" spans="1:23" ht="22.1" customHeight="1" x14ac:dyDescent="0.4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60" t="s">
        <v>49</v>
      </c>
      <c r="F18" s="55"/>
      <c r="G18" s="47"/>
      <c r="H18" s="95" t="s">
        <v>62</v>
      </c>
      <c r="I18" s="123" t="s">
        <v>112</v>
      </c>
      <c r="J18" s="104"/>
      <c r="K18" s="138" t="s">
        <v>50</v>
      </c>
      <c r="L18" s="126" t="s">
        <v>113</v>
      </c>
      <c r="M18" s="104"/>
      <c r="N18" s="195" t="s">
        <v>64</v>
      </c>
      <c r="O18" s="104"/>
      <c r="P18" s="104"/>
      <c r="Q18" s="101" t="s">
        <v>63</v>
      </c>
      <c r="R18" s="195" t="s">
        <v>64</v>
      </c>
      <c r="S18" s="138" t="s">
        <v>50</v>
      </c>
      <c r="T18" s="95" t="s">
        <v>62</v>
      </c>
      <c r="U18" s="123" t="s">
        <v>112</v>
      </c>
      <c r="V18" s="195" t="s">
        <v>64</v>
      </c>
      <c r="W18" s="138" t="s">
        <v>50</v>
      </c>
    </row>
    <row r="19" spans="1:23" ht="22.1" customHeight="1" x14ac:dyDescent="0.4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60" t="s">
        <v>51</v>
      </c>
      <c r="F19" s="55"/>
      <c r="G19" s="47"/>
      <c r="H19" s="96"/>
      <c r="I19" s="124"/>
      <c r="J19" s="105"/>
      <c r="K19" s="139"/>
      <c r="L19" s="127"/>
      <c r="M19" s="105"/>
      <c r="N19" s="196"/>
      <c r="O19" s="105"/>
      <c r="P19" s="105"/>
      <c r="Q19" s="102"/>
      <c r="R19" s="196"/>
      <c r="S19" s="139"/>
      <c r="T19" s="96"/>
      <c r="U19" s="124"/>
      <c r="V19" s="196"/>
      <c r="W19" s="139"/>
    </row>
    <row r="20" spans="1:23" ht="22.1" customHeight="1" x14ac:dyDescent="0.4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60" t="s">
        <v>52</v>
      </c>
      <c r="F20" s="55"/>
      <c r="G20" s="47"/>
      <c r="H20" s="96"/>
      <c r="I20" s="124"/>
      <c r="J20" s="105"/>
      <c r="K20" s="139"/>
      <c r="L20" s="127"/>
      <c r="M20" s="105"/>
      <c r="N20" s="196"/>
      <c r="O20" s="105"/>
      <c r="P20" s="105"/>
      <c r="Q20" s="102"/>
      <c r="R20" s="196"/>
      <c r="S20" s="139"/>
      <c r="T20" s="96"/>
      <c r="U20" s="124"/>
      <c r="V20" s="196"/>
      <c r="W20" s="139"/>
    </row>
    <row r="21" spans="1:23" ht="22.1" customHeight="1" thickBot="1" x14ac:dyDescent="0.4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60" t="s">
        <v>53</v>
      </c>
      <c r="F21" s="55"/>
      <c r="G21" s="47"/>
      <c r="H21" s="97"/>
      <c r="I21" s="125"/>
      <c r="J21" s="106"/>
      <c r="K21" s="140"/>
      <c r="L21" s="128"/>
      <c r="M21" s="106"/>
      <c r="N21" s="197"/>
      <c r="O21" s="106"/>
      <c r="P21" s="106"/>
      <c r="Q21" s="103"/>
      <c r="R21" s="197"/>
      <c r="S21" s="140"/>
      <c r="T21" s="97"/>
      <c r="U21" s="125"/>
      <c r="V21" s="197"/>
      <c r="W21" s="140"/>
    </row>
    <row r="22" spans="1:23" ht="22.1" customHeight="1" thickBot="1" x14ac:dyDescent="0.4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59" t="s">
        <v>54</v>
      </c>
      <c r="F22" s="203"/>
      <c r="G22" s="204"/>
      <c r="H22" s="98" t="s">
        <v>42</v>
      </c>
      <c r="I22" s="99"/>
      <c r="J22" s="99"/>
      <c r="K22" s="100"/>
      <c r="L22" s="98" t="s">
        <v>42</v>
      </c>
      <c r="M22" s="99"/>
      <c r="N22" s="99"/>
      <c r="O22" s="100"/>
      <c r="P22" s="98" t="s">
        <v>42</v>
      </c>
      <c r="Q22" s="99"/>
      <c r="R22" s="99"/>
      <c r="S22" s="100"/>
      <c r="T22" s="98" t="s">
        <v>42</v>
      </c>
      <c r="U22" s="99"/>
      <c r="V22" s="99"/>
      <c r="W22" s="100"/>
    </row>
    <row r="23" spans="1:23" ht="22.1" customHeight="1" x14ac:dyDescent="0.4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58" t="s">
        <v>55</v>
      </c>
      <c r="F23" s="132" t="s">
        <v>65</v>
      </c>
      <c r="G23" s="133"/>
      <c r="H23" s="95" t="s">
        <v>62</v>
      </c>
      <c r="I23" s="101" t="s">
        <v>63</v>
      </c>
      <c r="J23" s="104"/>
      <c r="K23" s="200" t="s">
        <v>37</v>
      </c>
      <c r="L23" s="95" t="s">
        <v>62</v>
      </c>
      <c r="M23" s="104"/>
      <c r="N23" s="107" t="s">
        <v>104</v>
      </c>
      <c r="O23" s="104"/>
      <c r="P23" s="95" t="s">
        <v>62</v>
      </c>
      <c r="Q23" s="104"/>
      <c r="R23" s="107" t="s">
        <v>104</v>
      </c>
      <c r="S23" s="104"/>
      <c r="T23" s="104"/>
      <c r="U23" s="101" t="s">
        <v>63</v>
      </c>
      <c r="V23" s="104"/>
      <c r="W23" s="200" t="s">
        <v>37</v>
      </c>
    </row>
    <row r="24" spans="1:23" ht="22.1" customHeight="1" x14ac:dyDescent="0.4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60" t="s">
        <v>56</v>
      </c>
      <c r="F24" s="134"/>
      <c r="G24" s="135"/>
      <c r="H24" s="96"/>
      <c r="I24" s="102"/>
      <c r="J24" s="105"/>
      <c r="K24" s="201"/>
      <c r="L24" s="96"/>
      <c r="M24" s="105"/>
      <c r="N24" s="108"/>
      <c r="O24" s="105"/>
      <c r="P24" s="96"/>
      <c r="Q24" s="105"/>
      <c r="R24" s="108"/>
      <c r="S24" s="105"/>
      <c r="T24" s="105"/>
      <c r="U24" s="102"/>
      <c r="V24" s="105"/>
      <c r="W24" s="201"/>
    </row>
    <row r="25" spans="1:23" ht="22.1" customHeight="1" thickBot="1" x14ac:dyDescent="0.4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60" t="s">
        <v>57</v>
      </c>
      <c r="F25" s="136"/>
      <c r="G25" s="137"/>
      <c r="H25" s="96"/>
      <c r="I25" s="102"/>
      <c r="J25" s="105"/>
      <c r="K25" s="201"/>
      <c r="L25" s="96"/>
      <c r="M25" s="105"/>
      <c r="N25" s="108"/>
      <c r="O25" s="105"/>
      <c r="P25" s="96"/>
      <c r="Q25" s="105"/>
      <c r="R25" s="108"/>
      <c r="S25" s="105"/>
      <c r="T25" s="105"/>
      <c r="U25" s="102"/>
      <c r="V25" s="105"/>
      <c r="W25" s="201"/>
    </row>
    <row r="26" spans="1:23" ht="22.1" customHeight="1" thickBot="1" x14ac:dyDescent="0.4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60" t="s">
        <v>58</v>
      </c>
      <c r="F26" s="191" t="s">
        <v>114</v>
      </c>
      <c r="G26" s="192"/>
      <c r="H26" s="97"/>
      <c r="I26" s="103"/>
      <c r="J26" s="106"/>
      <c r="K26" s="202"/>
      <c r="L26" s="97"/>
      <c r="M26" s="106"/>
      <c r="N26" s="109"/>
      <c r="O26" s="106"/>
      <c r="P26" s="97"/>
      <c r="Q26" s="106"/>
      <c r="R26" s="109"/>
      <c r="S26" s="106"/>
      <c r="T26" s="106"/>
      <c r="U26" s="103"/>
      <c r="V26" s="106"/>
      <c r="W26" s="202"/>
    </row>
    <row r="27" spans="1:23" ht="22.1" customHeight="1" thickBot="1" x14ac:dyDescent="0.4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57" t="s">
        <v>59</v>
      </c>
      <c r="F27" s="193"/>
      <c r="G27" s="194"/>
      <c r="H27" s="99" t="s">
        <v>42</v>
      </c>
      <c r="I27" s="99"/>
      <c r="J27" s="99"/>
      <c r="K27" s="100"/>
      <c r="L27" s="98" t="s">
        <v>42</v>
      </c>
      <c r="M27" s="99"/>
      <c r="N27" s="99"/>
      <c r="O27" s="100"/>
      <c r="P27" s="98" t="s">
        <v>42</v>
      </c>
      <c r="Q27" s="99"/>
      <c r="R27" s="99"/>
      <c r="S27" s="100"/>
      <c r="T27" s="98" t="s">
        <v>42</v>
      </c>
      <c r="U27" s="99"/>
      <c r="V27" s="99"/>
      <c r="W27" s="100"/>
    </row>
    <row r="28" spans="1:23" ht="12.9" customHeight="1" x14ac:dyDescent="0.3">
      <c r="E28" s="57" t="s">
        <v>115</v>
      </c>
      <c r="F28" s="129" t="s">
        <v>116</v>
      </c>
      <c r="G28" s="130"/>
      <c r="H28" s="89" t="s">
        <v>117</v>
      </c>
      <c r="I28" s="90"/>
      <c r="J28" s="131" t="s">
        <v>116</v>
      </c>
      <c r="K28" s="130"/>
      <c r="L28" s="110" t="s">
        <v>118</v>
      </c>
      <c r="M28" s="111"/>
      <c r="N28" s="111"/>
      <c r="O28" s="112"/>
      <c r="P28" s="74" t="s">
        <v>119</v>
      </c>
      <c r="Q28" s="75"/>
      <c r="R28" s="75"/>
      <c r="S28" s="76"/>
      <c r="T28" s="182" t="s">
        <v>120</v>
      </c>
      <c r="U28" s="183"/>
      <c r="V28" s="183"/>
      <c r="W28" s="184"/>
    </row>
    <row r="29" spans="1:23" ht="12.45" customHeight="1" thickBot="1" x14ac:dyDescent="0.35">
      <c r="E29" s="57" t="s">
        <v>121</v>
      </c>
      <c r="F29" s="84"/>
      <c r="G29" s="85"/>
      <c r="H29" s="91"/>
      <c r="I29" s="92"/>
      <c r="J29" s="83"/>
      <c r="K29" s="85"/>
      <c r="L29" s="113"/>
      <c r="M29" s="114"/>
      <c r="N29" s="114"/>
      <c r="O29" s="115"/>
      <c r="P29" s="77"/>
      <c r="Q29" s="78"/>
      <c r="R29" s="78"/>
      <c r="S29" s="79"/>
      <c r="T29" s="185"/>
      <c r="U29" s="186"/>
      <c r="V29" s="186"/>
      <c r="W29" s="187"/>
    </row>
    <row r="30" spans="1:23" ht="12.45" customHeight="1" thickBot="1" x14ac:dyDescent="0.35">
      <c r="E30" s="57" t="s">
        <v>122</v>
      </c>
      <c r="F30" s="84"/>
      <c r="G30" s="85"/>
      <c r="H30" s="93"/>
      <c r="I30" s="94"/>
      <c r="J30" s="83"/>
      <c r="K30" s="85"/>
      <c r="L30" s="131" t="s">
        <v>116</v>
      </c>
      <c r="M30" s="129"/>
      <c r="N30" s="129"/>
      <c r="O30" s="130"/>
      <c r="P30" s="77"/>
      <c r="Q30" s="78"/>
      <c r="R30" s="78"/>
      <c r="S30" s="79"/>
      <c r="T30" s="185"/>
      <c r="U30" s="186"/>
      <c r="V30" s="186"/>
      <c r="W30" s="187"/>
    </row>
    <row r="31" spans="1:23" ht="15" customHeight="1" thickBot="1" x14ac:dyDescent="0.35">
      <c r="E31" s="62" t="s">
        <v>123</v>
      </c>
      <c r="F31" s="84"/>
      <c r="G31" s="85"/>
      <c r="H31" s="89" t="s">
        <v>124</v>
      </c>
      <c r="I31" s="90"/>
      <c r="J31" s="83"/>
      <c r="K31" s="85"/>
      <c r="L31" s="83"/>
      <c r="M31" s="84"/>
      <c r="N31" s="84"/>
      <c r="O31" s="85"/>
      <c r="P31" s="80"/>
      <c r="Q31" s="81"/>
      <c r="R31" s="81"/>
      <c r="S31" s="82"/>
      <c r="T31" s="188"/>
      <c r="U31" s="189"/>
      <c r="V31" s="189"/>
      <c r="W31" s="190"/>
    </row>
    <row r="32" spans="1:23" ht="15" customHeight="1" x14ac:dyDescent="0.3">
      <c r="E32" s="63" t="s">
        <v>125</v>
      </c>
      <c r="F32" s="84"/>
      <c r="G32" s="85"/>
      <c r="H32" s="91"/>
      <c r="I32" s="92"/>
      <c r="J32" s="83"/>
      <c r="K32" s="85"/>
      <c r="L32" s="83"/>
      <c r="M32" s="84"/>
      <c r="N32" s="84"/>
      <c r="O32" s="85"/>
      <c r="P32" s="83" t="s">
        <v>116</v>
      </c>
      <c r="Q32" s="84"/>
      <c r="R32" s="84"/>
      <c r="S32" s="85"/>
      <c r="T32" s="53"/>
      <c r="U32" s="61"/>
      <c r="V32" s="61"/>
      <c r="W32" s="54"/>
    </row>
    <row r="33" spans="1:23" ht="15" customHeight="1" thickBot="1" x14ac:dyDescent="0.35">
      <c r="E33" s="63" t="s">
        <v>126</v>
      </c>
      <c r="F33" s="84"/>
      <c r="G33" s="85"/>
      <c r="H33" s="93"/>
      <c r="I33" s="94"/>
      <c r="J33" s="83"/>
      <c r="K33" s="85"/>
      <c r="L33" s="83"/>
      <c r="M33" s="84"/>
      <c r="N33" s="84"/>
      <c r="O33" s="85"/>
      <c r="P33" s="83"/>
      <c r="Q33" s="84"/>
      <c r="R33" s="84"/>
      <c r="S33" s="85"/>
      <c r="T33" s="53"/>
      <c r="U33" s="61"/>
      <c r="V33" s="61"/>
      <c r="W33" s="54"/>
    </row>
    <row r="34" spans="1:23" ht="15" customHeight="1" x14ac:dyDescent="0.3">
      <c r="E34" s="64" t="s">
        <v>127</v>
      </c>
      <c r="F34" s="84"/>
      <c r="G34" s="85"/>
      <c r="H34" s="89" t="s">
        <v>124</v>
      </c>
      <c r="I34" s="90"/>
      <c r="J34" s="83"/>
      <c r="K34" s="85"/>
      <c r="L34" s="83"/>
      <c r="M34" s="84"/>
      <c r="N34" s="84"/>
      <c r="O34" s="85"/>
      <c r="P34" s="83"/>
      <c r="Q34" s="84"/>
      <c r="R34" s="84"/>
      <c r="S34" s="85"/>
      <c r="T34" s="53"/>
      <c r="U34" s="61"/>
      <c r="V34" s="61"/>
      <c r="W34" s="54"/>
    </row>
    <row r="35" spans="1:23" ht="12.9" customHeight="1" x14ac:dyDescent="0.3">
      <c r="E35" s="64" t="s">
        <v>128</v>
      </c>
      <c r="F35" s="84"/>
      <c r="G35" s="85"/>
      <c r="H35" s="91"/>
      <c r="I35" s="92"/>
      <c r="J35" s="83"/>
      <c r="K35" s="85"/>
      <c r="L35" s="83"/>
      <c r="M35" s="84"/>
      <c r="N35" s="84"/>
      <c r="O35" s="85"/>
      <c r="P35" s="83"/>
      <c r="Q35" s="84"/>
      <c r="R35" s="84"/>
      <c r="S35" s="85"/>
      <c r="T35" s="53"/>
      <c r="U35" s="61"/>
      <c r="V35" s="61"/>
      <c r="W35" s="54"/>
    </row>
    <row r="36" spans="1:23" ht="12.9" thickBot="1" x14ac:dyDescent="0.35">
      <c r="E36" s="65" t="s">
        <v>129</v>
      </c>
      <c r="F36" s="87"/>
      <c r="G36" s="88"/>
      <c r="H36" s="93"/>
      <c r="I36" s="94"/>
      <c r="J36" s="86"/>
      <c r="K36" s="88"/>
      <c r="L36" s="86"/>
      <c r="M36" s="87"/>
      <c r="N36" s="87"/>
      <c r="O36" s="88"/>
      <c r="P36" s="86"/>
      <c r="Q36" s="87"/>
      <c r="R36" s="87"/>
      <c r="S36" s="88"/>
      <c r="T36" s="52"/>
      <c r="U36" s="50"/>
      <c r="V36" s="50"/>
      <c r="W36" s="51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16"/>
      <c r="D60" s="116"/>
      <c r="E60" s="116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T2:W2"/>
    <mergeCell ref="F2:G2"/>
    <mergeCell ref="H2:K2"/>
    <mergeCell ref="L2:O2"/>
    <mergeCell ref="W23:W26"/>
    <mergeCell ref="T22:W22"/>
    <mergeCell ref="T27:W27"/>
    <mergeCell ref="F11:G11"/>
    <mergeCell ref="F22:G22"/>
    <mergeCell ref="H22:K22"/>
    <mergeCell ref="K23:K26"/>
    <mergeCell ref="L23:L26"/>
    <mergeCell ref="W12:W15"/>
    <mergeCell ref="V18:V21"/>
    <mergeCell ref="O18:O21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T12:T15"/>
    <mergeCell ref="U12:U15"/>
    <mergeCell ref="L16:O17"/>
    <mergeCell ref="S18:S21"/>
    <mergeCell ref="W18:W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V12:V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S23:S26"/>
    <mergeCell ref="H34:I36"/>
    <mergeCell ref="N23:N26"/>
    <mergeCell ref="Q18:Q21"/>
    <mergeCell ref="O23:O26"/>
    <mergeCell ref="P22:S22"/>
    <mergeCell ref="Q23:Q26"/>
    <mergeCell ref="L28:O29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28" sqref="B28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130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89</v>
      </c>
      <c r="C6" s="14">
        <v>0.5625</v>
      </c>
    </row>
    <row r="7" spans="1:3" ht="12.9" x14ac:dyDescent="0.35">
      <c r="A7" s="1">
        <f t="shared" si="0"/>
        <v>2</v>
      </c>
      <c r="B7" s="1" t="s">
        <v>90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91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92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93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94</v>
      </c>
      <c r="C11" s="14">
        <v>0.33333333333333331</v>
      </c>
    </row>
    <row r="12" spans="1:3" ht="12.9" x14ac:dyDescent="0.35">
      <c r="A12" s="1">
        <f t="shared" si="0"/>
        <v>7</v>
      </c>
      <c r="B12" s="1" t="s">
        <v>95</v>
      </c>
      <c r="C12" s="14">
        <v>0.4375</v>
      </c>
    </row>
    <row r="13" spans="1:3" ht="12.9" x14ac:dyDescent="0.35">
      <c r="A13" s="1">
        <f t="shared" si="0"/>
        <v>8</v>
      </c>
      <c r="B13" s="1" t="s">
        <v>96</v>
      </c>
      <c r="C13" s="14">
        <v>0.5625</v>
      </c>
    </row>
    <row r="14" spans="1:3" ht="12.9" x14ac:dyDescent="0.35">
      <c r="A14" s="1"/>
      <c r="B14" s="31" t="s">
        <v>161</v>
      </c>
      <c r="C14" s="14">
        <v>0.77083333333333337</v>
      </c>
    </row>
    <row r="15" spans="1:3" x14ac:dyDescent="0.3">
      <c r="A15" s="1"/>
    </row>
    <row r="16" spans="1:3" ht="12.9" x14ac:dyDescent="0.35">
      <c r="A16" s="1"/>
      <c r="B16" s="2" t="s">
        <v>16</v>
      </c>
      <c r="C16" s="14"/>
    </row>
    <row r="17" spans="1:5" ht="12.9" x14ac:dyDescent="0.35">
      <c r="A17" s="1"/>
      <c r="B17" s="2" t="s">
        <v>20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19</v>
      </c>
    </row>
    <row r="21" spans="1:5" x14ac:dyDescent="0.3">
      <c r="A21" s="2"/>
      <c r="B21" s="29" t="s">
        <v>17</v>
      </c>
    </row>
    <row r="22" spans="1:5" ht="12.9" x14ac:dyDescent="0.35">
      <c r="B22" s="15" t="s">
        <v>18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21</v>
      </c>
      <c r="C24" s="5"/>
      <c r="D24" s="5"/>
      <c r="E24" s="5"/>
    </row>
    <row r="25" spans="1:5" ht="12.9" x14ac:dyDescent="0.35">
      <c r="B25" s="15" t="s">
        <v>22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23</v>
      </c>
      <c r="E27" s="5"/>
    </row>
    <row r="28" spans="1:5" ht="12.9" x14ac:dyDescent="0.35">
      <c r="B28" s="2" t="s">
        <v>24</v>
      </c>
      <c r="E28" s="5"/>
    </row>
    <row r="29" spans="1:5" ht="12.9" x14ac:dyDescent="0.35">
      <c r="B29" s="15" t="s">
        <v>73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25</v>
      </c>
      <c r="C31" s="5"/>
      <c r="E31" s="5"/>
    </row>
    <row r="32" spans="1:5" ht="12.9" x14ac:dyDescent="0.35">
      <c r="B32" s="15" t="s">
        <v>26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27</v>
      </c>
      <c r="E34" s="5"/>
    </row>
    <row r="35" spans="2:5" ht="12.9" x14ac:dyDescent="0.35">
      <c r="B35" s="15" t="s">
        <v>28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5" si="1">E7+TIME(0,D7,0)</f>
        <v>0.56944444444444442</v>
      </c>
      <c r="G8" s="12" t="s">
        <v>143</v>
      </c>
      <c r="H8" s="12"/>
      <c r="I8" s="12"/>
      <c r="J8" s="12"/>
    </row>
    <row r="9" spans="1:10" ht="12.9" x14ac:dyDescent="0.35">
      <c r="A9" s="8">
        <f t="shared" si="0"/>
        <v>1.4000000000000004</v>
      </c>
      <c r="B9" s="12" t="s">
        <v>139</v>
      </c>
      <c r="C9" s="10" t="s">
        <v>1</v>
      </c>
      <c r="D9" s="8">
        <v>10</v>
      </c>
      <c r="E9" s="11">
        <f t="shared" si="1"/>
        <v>0.57291666666666663</v>
      </c>
      <c r="G9" s="12" t="s">
        <v>142</v>
      </c>
      <c r="H9" s="12"/>
      <c r="I9" s="12"/>
      <c r="J9" s="12"/>
    </row>
    <row r="10" spans="1:10" ht="12.9" x14ac:dyDescent="0.35">
      <c r="A10" s="8">
        <f t="shared" si="0"/>
        <v>1.5000000000000004</v>
      </c>
      <c r="B10" s="12" t="s">
        <v>74</v>
      </c>
      <c r="C10" s="13" t="s">
        <v>15</v>
      </c>
      <c r="D10" s="8">
        <v>5</v>
      </c>
      <c r="E10" s="11">
        <f t="shared" si="1"/>
        <v>0.57986111111111105</v>
      </c>
      <c r="G10" s="12" t="s">
        <v>141</v>
      </c>
      <c r="H10" s="15" t="s">
        <v>140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174</v>
      </c>
      <c r="C12" s="13" t="s">
        <v>175</v>
      </c>
      <c r="D12" s="8">
        <v>25</v>
      </c>
      <c r="E12" s="11">
        <f t="shared" si="1"/>
        <v>0.58680555555555547</v>
      </c>
      <c r="G12" s="12"/>
      <c r="H12" s="12"/>
      <c r="I12" s="12"/>
      <c r="J12" s="12"/>
    </row>
    <row r="13" spans="1:10" ht="12.9" x14ac:dyDescent="0.35">
      <c r="A13" s="8">
        <f t="shared" si="0"/>
        <v>1.7000000000000006</v>
      </c>
      <c r="B13" s="12" t="s">
        <v>158</v>
      </c>
      <c r="C13" s="13" t="s">
        <v>159</v>
      </c>
      <c r="D13" s="8">
        <v>30</v>
      </c>
      <c r="E13" s="11">
        <f t="shared" si="1"/>
        <v>0.60416666666666663</v>
      </c>
      <c r="G13" s="12"/>
      <c r="H13" s="12"/>
      <c r="I13" s="12"/>
      <c r="J13" s="12"/>
    </row>
    <row r="14" spans="1:10" ht="12.9" x14ac:dyDescent="0.35">
      <c r="A14" s="8">
        <f t="shared" si="0"/>
        <v>1.8000000000000007</v>
      </c>
      <c r="B14" s="12" t="s">
        <v>170</v>
      </c>
      <c r="C14" s="13" t="s">
        <v>171</v>
      </c>
      <c r="D14" s="8">
        <v>30</v>
      </c>
      <c r="E14" s="11">
        <f t="shared" si="1"/>
        <v>0.625</v>
      </c>
      <c r="G14" s="12"/>
      <c r="H14" s="12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0.64583333333333337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14-Nov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41" t="s">
        <v>75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132</v>
      </c>
      <c r="C20" s="13" t="s">
        <v>85</v>
      </c>
      <c r="D20" s="8">
        <v>30</v>
      </c>
      <c r="E20" s="11">
        <f>E18+TIME(0,D19,0)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2.3000000000000003</v>
      </c>
      <c r="B21" s="12" t="s">
        <v>135</v>
      </c>
      <c r="C21" s="13" t="s">
        <v>134</v>
      </c>
      <c r="D21" s="8">
        <v>30</v>
      </c>
      <c r="E21" s="11">
        <f>E20+TIME(0,D20,0)</f>
        <v>0.6875</v>
      </c>
      <c r="G21" s="12"/>
      <c r="H21" s="12"/>
      <c r="I21" s="12"/>
      <c r="J21" s="12"/>
    </row>
    <row r="22" spans="1:10" ht="12.9" x14ac:dyDescent="0.35">
      <c r="A22" s="8">
        <f t="shared" si="2"/>
        <v>2.4000000000000004</v>
      </c>
      <c r="B22" s="12" t="s">
        <v>136</v>
      </c>
      <c r="C22" s="13" t="s">
        <v>134</v>
      </c>
      <c r="D22" s="8">
        <v>30</v>
      </c>
      <c r="E22" s="11">
        <f>E21+TIME(0,D21,0)</f>
        <v>0.70833333333333337</v>
      </c>
      <c r="G22" s="12"/>
      <c r="H22" s="12"/>
      <c r="I22" s="12"/>
      <c r="J22" s="12"/>
    </row>
    <row r="23" spans="1:10" ht="12.9" x14ac:dyDescent="0.35">
      <c r="A23" s="8">
        <f t="shared" si="2"/>
        <v>2.5000000000000004</v>
      </c>
      <c r="B23" s="12" t="s">
        <v>165</v>
      </c>
      <c r="C23" s="13" t="s">
        <v>172</v>
      </c>
      <c r="D23" s="8">
        <v>30</v>
      </c>
      <c r="E23" s="11">
        <f>E22+TIME(0,D22,0)</f>
        <v>0.72916666666666674</v>
      </c>
      <c r="G23" s="12"/>
      <c r="H23" s="12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/>
      <c r="C29" s="13"/>
      <c r="D29" s="8"/>
      <c r="G29" s="12"/>
      <c r="H29" s="12"/>
      <c r="I29" s="12"/>
      <c r="J29" s="12"/>
    </row>
    <row r="30" spans="1:10" ht="12.9" x14ac:dyDescent="0.35">
      <c r="B30" s="12"/>
      <c r="C30" s="13"/>
      <c r="D30" s="8"/>
      <c r="G30" s="12"/>
      <c r="H30" s="12"/>
      <c r="I30" s="12"/>
      <c r="J30" s="12"/>
    </row>
    <row r="31" spans="1:10" ht="12.9" x14ac:dyDescent="0.35">
      <c r="B31" s="12"/>
      <c r="C31" s="13"/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8"/>
    </row>
    <row r="41" spans="2:4" x14ac:dyDescent="0.3">
      <c r="B41" s="15"/>
    </row>
  </sheetData>
  <sheetProtection selectLockedCells="1" selectUnlockedCells="1"/>
  <hyperlinks>
    <hyperlink ref="H10" r:id="rId1" xr:uid="{C8A02E5C-BF2F-4392-8605-F4DCC5DDD3F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88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2" si="0">A6+0.1</f>
        <v>3.1</v>
      </c>
      <c r="B7" s="41" t="s">
        <v>75</v>
      </c>
      <c r="C7" s="13" t="s">
        <v>4</v>
      </c>
      <c r="D7" s="8">
        <v>0</v>
      </c>
      <c r="E7" s="11">
        <f t="shared" ref="E7:E12" si="1">E6+TIME(0,D7,0)</f>
        <v>0.33333333333333331</v>
      </c>
    </row>
    <row r="8" spans="1:8" ht="12.9" x14ac:dyDescent="0.35">
      <c r="A8" s="30">
        <f t="shared" si="0"/>
        <v>3.2</v>
      </c>
      <c r="B8" s="12" t="s">
        <v>145</v>
      </c>
      <c r="C8" s="13" t="s">
        <v>144</v>
      </c>
      <c r="D8" s="8">
        <v>30</v>
      </c>
      <c r="E8" s="11">
        <f t="shared" si="1"/>
        <v>0.35416666666666663</v>
      </c>
      <c r="G8" s="43"/>
      <c r="H8" s="15"/>
    </row>
    <row r="9" spans="1:8" ht="12.9" x14ac:dyDescent="0.35">
      <c r="A9" s="30">
        <f t="shared" si="0"/>
        <v>3.3000000000000003</v>
      </c>
      <c r="B9" s="12" t="s">
        <v>146</v>
      </c>
      <c r="C9" s="13" t="s">
        <v>144</v>
      </c>
      <c r="D9" s="8">
        <v>30</v>
      </c>
      <c r="E9" s="11">
        <f t="shared" si="1"/>
        <v>0.37499999999999994</v>
      </c>
      <c r="H9" s="15"/>
    </row>
    <row r="10" spans="1:8" ht="12.9" x14ac:dyDescent="0.35">
      <c r="A10" s="30">
        <f t="shared" si="0"/>
        <v>3.4000000000000004</v>
      </c>
      <c r="B10" s="12" t="s">
        <v>154</v>
      </c>
      <c r="C10" s="13" t="s">
        <v>167</v>
      </c>
      <c r="D10" s="8">
        <v>30</v>
      </c>
      <c r="E10" s="11">
        <f t="shared" si="1"/>
        <v>0.39583333333333326</v>
      </c>
      <c r="G10" s="43"/>
      <c r="H10" s="15"/>
    </row>
    <row r="11" spans="1:8" ht="12.9" x14ac:dyDescent="0.35">
      <c r="A11" s="30">
        <f t="shared" si="0"/>
        <v>3.5000000000000004</v>
      </c>
      <c r="B11" s="12" t="s">
        <v>154</v>
      </c>
      <c r="C11" s="13" t="s">
        <v>168</v>
      </c>
      <c r="D11" s="8">
        <v>30</v>
      </c>
      <c r="E11" s="11">
        <f t="shared" si="1"/>
        <v>0.41666666666666657</v>
      </c>
      <c r="G11" s="43"/>
      <c r="H11" s="15"/>
    </row>
    <row r="12" spans="1:8" ht="12.9" x14ac:dyDescent="0.35">
      <c r="A12" s="30">
        <f t="shared" si="0"/>
        <v>3.6000000000000005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ht="12.9" x14ac:dyDescent="0.35">
      <c r="D13" s="8"/>
      <c r="E13" s="11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</row>
    <row r="15" spans="1:8" ht="12.9" x14ac:dyDescent="0.35">
      <c r="A15" s="1">
        <f>A14+0.1</f>
        <v>4.0999999999999996</v>
      </c>
      <c r="B15" s="41" t="s">
        <v>75</v>
      </c>
      <c r="C15" s="13" t="s">
        <v>4</v>
      </c>
      <c r="D15" s="8">
        <v>0</v>
      </c>
      <c r="E15" s="11">
        <f t="shared" ref="E15:E20" si="2">E14+TIME(0,D14,0)</f>
        <v>0.66666666666666663</v>
      </c>
    </row>
    <row r="16" spans="1:8" ht="12.9" x14ac:dyDescent="0.35">
      <c r="A16" s="1">
        <f>A15+0.1</f>
        <v>4.1999999999999993</v>
      </c>
      <c r="B16" s="12" t="s">
        <v>138</v>
      </c>
      <c r="C16" s="13" t="s">
        <v>137</v>
      </c>
      <c r="D16" s="8">
        <v>30</v>
      </c>
      <c r="E16" s="11">
        <f t="shared" si="2"/>
        <v>0.66666666666666663</v>
      </c>
      <c r="G16" s="43"/>
      <c r="H16" s="15"/>
    </row>
    <row r="17" spans="1:8" ht="12.9" x14ac:dyDescent="0.35">
      <c r="A17" s="1">
        <f>A16+0.1</f>
        <v>4.2999999999999989</v>
      </c>
      <c r="B17" s="12" t="s">
        <v>176</v>
      </c>
      <c r="C17" s="13" t="s">
        <v>177</v>
      </c>
      <c r="D17" s="8">
        <v>20</v>
      </c>
      <c r="E17" s="11">
        <f t="shared" si="2"/>
        <v>0.6875</v>
      </c>
      <c r="G17" s="43"/>
      <c r="H17" s="15"/>
    </row>
    <row r="18" spans="1:8" ht="12.9" x14ac:dyDescent="0.35">
      <c r="A18" s="1">
        <f>A17+0.1</f>
        <v>4.3999999999999986</v>
      </c>
      <c r="B18" s="12" t="s">
        <v>169</v>
      </c>
      <c r="C18" s="13" t="s">
        <v>131</v>
      </c>
      <c r="D18" s="8">
        <v>20</v>
      </c>
      <c r="E18" s="11">
        <f t="shared" si="2"/>
        <v>0.70138888888888884</v>
      </c>
      <c r="G18" s="43"/>
      <c r="H18" s="15"/>
    </row>
    <row r="19" spans="1:8" ht="12.9" x14ac:dyDescent="0.35">
      <c r="A19" s="1">
        <f>A18+0.1</f>
        <v>4.4999999999999982</v>
      </c>
      <c r="B19" s="12" t="s">
        <v>163</v>
      </c>
      <c r="C19" s="13" t="s">
        <v>164</v>
      </c>
      <c r="D19" s="8">
        <v>50</v>
      </c>
      <c r="E19" s="11">
        <f t="shared" si="2"/>
        <v>0.71527777777777768</v>
      </c>
      <c r="G19" s="43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2"/>
        <v>0.74999999999999989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B24"/>
      <c r="C24"/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87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ht="12.9" x14ac:dyDescent="0.35">
      <c r="B6" s="12"/>
      <c r="C6" s="13"/>
      <c r="D6" s="8"/>
    </row>
    <row r="7" spans="1:8" ht="12.9" x14ac:dyDescent="0.35">
      <c r="B7" s="12"/>
      <c r="C7" s="13"/>
      <c r="D7" s="8"/>
    </row>
    <row r="8" spans="1:8" ht="12.9" x14ac:dyDescent="0.35">
      <c r="A8" s="8">
        <f>Summary!A$10</f>
        <v>5</v>
      </c>
      <c r="B8" s="1" t="str">
        <f>Summary!B$10</f>
        <v>Wednesday 16-Nov PM2: Technical Presentations</v>
      </c>
      <c r="C8" s="13"/>
      <c r="D8" s="8"/>
      <c r="E8" s="14">
        <f>Summary!$C$10</f>
        <v>0.66666666666666663</v>
      </c>
    </row>
    <row r="9" spans="1:8" ht="12.9" x14ac:dyDescent="0.35">
      <c r="A9" s="8">
        <f t="shared" ref="A9:A14" si="0">A8+0.1</f>
        <v>5.0999999999999996</v>
      </c>
      <c r="B9" s="41" t="s">
        <v>75</v>
      </c>
      <c r="C9" s="13" t="s">
        <v>4</v>
      </c>
      <c r="D9" s="8">
        <v>0</v>
      </c>
      <c r="E9" s="11">
        <f t="shared" ref="E9:E14" si="1">E8+TIME(0,D8,0)</f>
        <v>0.66666666666666663</v>
      </c>
    </row>
    <row r="10" spans="1:8" ht="12.9" x14ac:dyDescent="0.35">
      <c r="A10" s="8">
        <f t="shared" si="0"/>
        <v>5.1999999999999993</v>
      </c>
      <c r="B10" s="12" t="s">
        <v>155</v>
      </c>
      <c r="C10" s="13" t="s">
        <v>157</v>
      </c>
      <c r="D10" s="8">
        <v>30</v>
      </c>
      <c r="E10" s="11">
        <f t="shared" si="1"/>
        <v>0.66666666666666663</v>
      </c>
      <c r="H10" s="15"/>
    </row>
    <row r="11" spans="1:8" ht="12.9" x14ac:dyDescent="0.35">
      <c r="A11" s="8">
        <f t="shared" si="0"/>
        <v>5.2999999999999989</v>
      </c>
      <c r="B11" s="12" t="s">
        <v>156</v>
      </c>
      <c r="C11" s="13" t="s">
        <v>157</v>
      </c>
      <c r="D11" s="8">
        <v>30</v>
      </c>
      <c r="E11" s="11">
        <f t="shared" si="1"/>
        <v>0.6875</v>
      </c>
      <c r="H11" s="15"/>
    </row>
    <row r="12" spans="1:8" ht="12.9" x14ac:dyDescent="0.35">
      <c r="A12" s="8">
        <f t="shared" si="0"/>
        <v>5.3999999999999986</v>
      </c>
      <c r="B12" s="12" t="s">
        <v>162</v>
      </c>
      <c r="C12" s="13" t="s">
        <v>1</v>
      </c>
      <c r="D12" s="8">
        <v>30</v>
      </c>
      <c r="E12" s="11">
        <f t="shared" si="1"/>
        <v>0.70833333333333337</v>
      </c>
      <c r="H12" s="15"/>
    </row>
    <row r="13" spans="1:8" ht="12.9" x14ac:dyDescent="0.35">
      <c r="A13" s="8">
        <f t="shared" si="0"/>
        <v>5.4999999999999982</v>
      </c>
      <c r="B13" s="12" t="s">
        <v>162</v>
      </c>
      <c r="C13" s="13" t="s">
        <v>1</v>
      </c>
      <c r="D13" s="8">
        <v>30</v>
      </c>
      <c r="E13" s="11">
        <f t="shared" si="1"/>
        <v>0.72916666666666674</v>
      </c>
      <c r="H13" s="15"/>
    </row>
    <row r="14" spans="1:8" ht="12.9" x14ac:dyDescent="0.35">
      <c r="A14" s="8">
        <f t="shared" si="0"/>
        <v>5.5999999999999979</v>
      </c>
      <c r="B14" s="12" t="s">
        <v>2</v>
      </c>
      <c r="C14" s="13" t="s">
        <v>4</v>
      </c>
      <c r="D14" s="8">
        <v>0</v>
      </c>
      <c r="E14" s="11">
        <f t="shared" si="1"/>
        <v>0.75000000000000011</v>
      </c>
    </row>
    <row r="15" spans="1:8" ht="12.9" x14ac:dyDescent="0.35">
      <c r="D15" s="8"/>
    </row>
    <row r="16" spans="1:8" ht="12.9" x14ac:dyDescent="0.35">
      <c r="C16" s="13"/>
    </row>
    <row r="17" spans="1:3" ht="12.9" x14ac:dyDescent="0.35">
      <c r="C17" s="13"/>
    </row>
    <row r="18" spans="1:3" ht="12.9" x14ac:dyDescent="0.35">
      <c r="A18" s="43"/>
      <c r="B18" s="15"/>
      <c r="C18" s="13"/>
    </row>
    <row r="19" spans="1:3" ht="12.9" x14ac:dyDescent="0.35">
      <c r="C19" s="13"/>
    </row>
    <row r="20" spans="1:3" ht="12.9" x14ac:dyDescent="0.35">
      <c r="C20" s="13"/>
    </row>
    <row r="21" spans="1:3" ht="12.9" x14ac:dyDescent="0.35">
      <c r="C21" s="13"/>
    </row>
    <row r="22" spans="1:3" ht="12.9" x14ac:dyDescent="0.35">
      <c r="C22" s="13"/>
    </row>
    <row r="23" spans="1:3" ht="12.9" x14ac:dyDescent="0.35">
      <c r="C23" s="13"/>
    </row>
    <row r="24" spans="1:3" ht="12.9" x14ac:dyDescent="0.35">
      <c r="C24" s="13"/>
    </row>
    <row r="25" spans="1:3" ht="12.9" x14ac:dyDescent="0.35">
      <c r="C25" s="13"/>
    </row>
    <row r="26" spans="1:3" ht="12.9" x14ac:dyDescent="0.35">
      <c r="C26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5"/>
  <sheetViews>
    <sheetView tabSelected="1" zoomScale="120" zoomScaleNormal="120" workbookViewId="0">
      <pane ySplit="2" topLeftCell="A10" activePane="bottomLeft" state="frozen"/>
      <selection pane="bottomLeft" activeCell="B31" sqref="B3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/>
      <c r="E3" s="27"/>
    </row>
    <row r="4" spans="1:8" ht="15" x14ac:dyDescent="0.35">
      <c r="B4" s="4"/>
      <c r="E4" s="27"/>
    </row>
    <row r="5" spans="1:8" x14ac:dyDescent="0.3">
      <c r="B5" s="21" t="s">
        <v>12</v>
      </c>
    </row>
    <row r="6" spans="1:8" customFormat="1" ht="12.9" x14ac:dyDescent="0.35">
      <c r="A6" s="8">
        <f>Summary!A$11</f>
        <v>6</v>
      </c>
      <c r="B6" s="1" t="str">
        <f>Summary!B$11</f>
        <v>Thursday 17-Nov AM1: Technical Presentations</v>
      </c>
      <c r="C6" s="13"/>
      <c r="D6" s="8"/>
      <c r="E6" s="14">
        <f>Summary!$C$11</f>
        <v>0.33333333333333331</v>
      </c>
    </row>
    <row r="7" spans="1:8" ht="12.9" x14ac:dyDescent="0.35">
      <c r="A7" s="8">
        <f t="shared" ref="A7:A12" si="0">A6+0.1</f>
        <v>6.1</v>
      </c>
      <c r="B7" s="41" t="s">
        <v>75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6.1999999999999993</v>
      </c>
      <c r="B8" s="12" t="s">
        <v>165</v>
      </c>
      <c r="C8" s="13" t="s">
        <v>166</v>
      </c>
      <c r="D8" s="42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6.2999999999999989</v>
      </c>
      <c r="B9" s="12" t="s">
        <v>165</v>
      </c>
      <c r="C9" s="13" t="s">
        <v>166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6.3999999999999986</v>
      </c>
      <c r="B10" s="12" t="s">
        <v>154</v>
      </c>
      <c r="C10" s="13" t="s">
        <v>167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6.4999999999999982</v>
      </c>
      <c r="B11" s="12" t="s">
        <v>154</v>
      </c>
      <c r="C11" s="13" t="s">
        <v>168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Summary!A$12</f>
        <v>7</v>
      </c>
      <c r="B14" s="1" t="str">
        <f>Summary!B$12</f>
        <v>Thursday 17-Nov AM2: Technical Presentations</v>
      </c>
      <c r="C14" s="13"/>
      <c r="D14" s="8"/>
      <c r="E14" s="14">
        <f>Summary!$C$12</f>
        <v>0.4375</v>
      </c>
    </row>
    <row r="15" spans="1:8" ht="12.9" x14ac:dyDescent="0.35">
      <c r="A15" s="8">
        <f t="shared" ref="A15:A20" si="2">A14+0.1</f>
        <v>7.1</v>
      </c>
      <c r="B15" s="41" t="s">
        <v>75</v>
      </c>
      <c r="C15" s="13" t="s">
        <v>4</v>
      </c>
      <c r="D15" s="8">
        <v>0</v>
      </c>
      <c r="E15" s="11">
        <f t="shared" ref="E15:E20" si="3">E14+TIME(0,D14,0)</f>
        <v>0.4375</v>
      </c>
    </row>
    <row r="16" spans="1:8" ht="12.9" x14ac:dyDescent="0.35">
      <c r="A16" s="8">
        <f t="shared" si="2"/>
        <v>7.1999999999999993</v>
      </c>
      <c r="B16" s="12" t="s">
        <v>133</v>
      </c>
      <c r="C16" s="13" t="s">
        <v>85</v>
      </c>
      <c r="D16" s="42">
        <v>30</v>
      </c>
      <c r="E16" s="11">
        <f t="shared" si="3"/>
        <v>0.4375</v>
      </c>
      <c r="H16" s="15"/>
    </row>
    <row r="17" spans="1:8" ht="12.9" x14ac:dyDescent="0.35">
      <c r="A17" s="8">
        <f t="shared" si="2"/>
        <v>7.2999999999999989</v>
      </c>
      <c r="B17" s="12" t="s">
        <v>165</v>
      </c>
      <c r="C17" s="13" t="s">
        <v>147</v>
      </c>
      <c r="D17" s="8">
        <v>30</v>
      </c>
      <c r="E17" s="11">
        <f t="shared" si="3"/>
        <v>0.45833333333333331</v>
      </c>
      <c r="H17" s="15"/>
    </row>
    <row r="18" spans="1:8" ht="12.9" x14ac:dyDescent="0.35">
      <c r="A18" s="8">
        <f t="shared" si="2"/>
        <v>7.3999999999999986</v>
      </c>
      <c r="B18" s="12" t="s">
        <v>173</v>
      </c>
      <c r="C18" s="13" t="s">
        <v>171</v>
      </c>
      <c r="D18" s="8">
        <v>30</v>
      </c>
      <c r="E18" s="11">
        <f t="shared" si="3"/>
        <v>0.47916666666666663</v>
      </c>
      <c r="H18" s="15"/>
    </row>
    <row r="19" spans="1:8" ht="12.9" x14ac:dyDescent="0.35">
      <c r="A19" s="8">
        <f t="shared" si="2"/>
        <v>7.4999999999999982</v>
      </c>
      <c r="B19" s="12" t="s">
        <v>178</v>
      </c>
      <c r="C19" s="13" t="s">
        <v>179</v>
      </c>
      <c r="D19" s="8">
        <v>30</v>
      </c>
      <c r="E19" s="11">
        <f t="shared" si="3"/>
        <v>0.49999999999999994</v>
      </c>
      <c r="H19" s="15"/>
    </row>
    <row r="20" spans="1:8" ht="12.9" x14ac:dyDescent="0.35">
      <c r="A20" s="8">
        <f t="shared" si="2"/>
        <v>7.5999999999999979</v>
      </c>
      <c r="B20" s="12" t="s">
        <v>2</v>
      </c>
      <c r="C20" s="13" t="s">
        <v>4</v>
      </c>
      <c r="D20" s="8">
        <v>0</v>
      </c>
      <c r="E20" s="11">
        <f t="shared" si="3"/>
        <v>0.52083333333333326</v>
      </c>
    </row>
    <row r="21" spans="1:8" ht="12.9" x14ac:dyDescent="0.35">
      <c r="A21" s="8"/>
      <c r="D21" s="8"/>
      <c r="E21" s="11"/>
    </row>
    <row r="22" spans="1:8" x14ac:dyDescent="0.3">
      <c r="A22"/>
      <c r="B22" s="15"/>
      <c r="C22"/>
      <c r="D22"/>
      <c r="E22"/>
    </row>
    <row r="23" spans="1:8" ht="12.9" x14ac:dyDescent="0.35">
      <c r="A23" s="8">
        <f>Summary!A$13</f>
        <v>8</v>
      </c>
      <c r="B23" s="1" t="str">
        <f>Summary!B$13</f>
        <v xml:space="preserve">Thursday 17-Nov PM1: Technical Presentations, TG closing </v>
      </c>
      <c r="C23" s="13"/>
      <c r="D23" s="8"/>
      <c r="E23" s="14">
        <f>Summary!$C$13</f>
        <v>0.5625</v>
      </c>
    </row>
    <row r="24" spans="1:8" ht="12.9" x14ac:dyDescent="0.35">
      <c r="A24" s="8">
        <f t="shared" ref="A24:A31" si="4">A23+0.1</f>
        <v>8.1</v>
      </c>
      <c r="B24" s="22" t="s">
        <v>75</v>
      </c>
      <c r="C24" s="23" t="s">
        <v>4</v>
      </c>
      <c r="D24" s="24">
        <v>0</v>
      </c>
      <c r="E24" s="11">
        <f t="shared" ref="E24:E31" si="5">E23+TIME(0,D23,0)</f>
        <v>0.5625</v>
      </c>
    </row>
    <row r="25" spans="1:8" ht="12.9" x14ac:dyDescent="0.35">
      <c r="A25" s="8">
        <f t="shared" si="4"/>
        <v>8.1999999999999993</v>
      </c>
      <c r="B25" s="12" t="s">
        <v>180</v>
      </c>
      <c r="C25" s="13" t="s">
        <v>181</v>
      </c>
      <c r="D25" s="24">
        <v>20</v>
      </c>
      <c r="E25" s="11">
        <f t="shared" si="5"/>
        <v>0.5625</v>
      </c>
      <c r="H25" s="15"/>
    </row>
    <row r="26" spans="1:8" ht="12.9" x14ac:dyDescent="0.35">
      <c r="A26" s="8">
        <f>A23+0.1</f>
        <v>8.1</v>
      </c>
      <c r="B26" s="12" t="s">
        <v>86</v>
      </c>
      <c r="C26" s="13" t="s">
        <v>1</v>
      </c>
      <c r="D26" s="24">
        <v>20</v>
      </c>
      <c r="E26" s="11">
        <f t="shared" si="5"/>
        <v>0.57638888888888884</v>
      </c>
      <c r="H26" s="15"/>
    </row>
    <row r="27" spans="1:8" ht="12.9" x14ac:dyDescent="0.35">
      <c r="A27" s="8">
        <f>A24+0.1</f>
        <v>8.1999999999999993</v>
      </c>
      <c r="B27" s="12" t="s">
        <v>86</v>
      </c>
      <c r="C27" s="13" t="s">
        <v>1</v>
      </c>
      <c r="D27" s="24">
        <v>30</v>
      </c>
      <c r="E27" s="11">
        <f t="shared" si="5"/>
        <v>0.59027777777777768</v>
      </c>
    </row>
    <row r="28" spans="1:8" ht="12.9" x14ac:dyDescent="0.35">
      <c r="A28" s="8">
        <f>A25+0.1</f>
        <v>8.2999999999999989</v>
      </c>
      <c r="B28" s="12" t="s">
        <v>32</v>
      </c>
      <c r="C28" s="13" t="s">
        <v>1</v>
      </c>
      <c r="D28" s="8">
        <v>15</v>
      </c>
      <c r="E28" s="11">
        <f t="shared" si="5"/>
        <v>0.61111111111111105</v>
      </c>
      <c r="H28" s="15"/>
    </row>
    <row r="29" spans="1:8" ht="12.9" x14ac:dyDescent="0.35">
      <c r="A29" s="8">
        <f>A27+0.1</f>
        <v>8.2999999999999989</v>
      </c>
      <c r="B29" s="12" t="s">
        <v>30</v>
      </c>
      <c r="C29" s="13" t="s">
        <v>31</v>
      </c>
      <c r="D29" s="24">
        <v>20</v>
      </c>
      <c r="E29" s="11">
        <f t="shared" si="5"/>
        <v>0.62152777777777768</v>
      </c>
    </row>
    <row r="30" spans="1:8" ht="12.9" x14ac:dyDescent="0.35">
      <c r="A30" s="8">
        <f>A28+0.1</f>
        <v>8.3999999999999986</v>
      </c>
      <c r="B30" s="12" t="s">
        <v>13</v>
      </c>
      <c r="C30" s="23" t="s">
        <v>4</v>
      </c>
      <c r="D30" s="24">
        <v>15</v>
      </c>
      <c r="E30" s="11">
        <f t="shared" si="5"/>
        <v>0.63541666666666652</v>
      </c>
    </row>
    <row r="31" spans="1:8" ht="12.9" x14ac:dyDescent="0.35">
      <c r="A31" s="8">
        <f t="shared" si="4"/>
        <v>8.4999999999999982</v>
      </c>
      <c r="B31" s="26" t="s">
        <v>29</v>
      </c>
      <c r="C31" s="23" t="s">
        <v>4</v>
      </c>
      <c r="D31" s="7">
        <v>0</v>
      </c>
      <c r="E31" s="11">
        <f t="shared" si="5"/>
        <v>0.64583333333333315</v>
      </c>
    </row>
    <row r="32" spans="1:8" ht="12.9" x14ac:dyDescent="0.35">
      <c r="A32" s="8"/>
      <c r="D32" s="24"/>
      <c r="E32" s="25"/>
    </row>
    <row r="33" spans="1:5" ht="12.9" x14ac:dyDescent="0.35">
      <c r="A33" s="8"/>
      <c r="B33" s="26"/>
      <c r="C33" s="23"/>
      <c r="D33" s="24"/>
      <c r="E33" s="25"/>
    </row>
    <row r="34" spans="1:5" ht="12.9" x14ac:dyDescent="0.35">
      <c r="A34" s="8"/>
      <c r="B34" s="26"/>
      <c r="C34" s="23"/>
      <c r="D34" s="24"/>
      <c r="E34" s="25"/>
    </row>
    <row r="35" spans="1:5" ht="12.9" x14ac:dyDescent="0.35">
      <c r="B35" s="31" t="str">
        <f>Summary!B$14</f>
        <v>Thursday 17-Nov EV1: Working Group Closing</v>
      </c>
      <c r="C35" s="13"/>
      <c r="D35" s="8"/>
      <c r="E35" s="14">
        <f>Summary!$C$14</f>
        <v>0.77083333333333337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A3" sqref="A3"/>
    </sheetView>
  </sheetViews>
  <sheetFormatPr defaultRowHeight="12.45" x14ac:dyDescent="0.3"/>
  <cols>
    <col min="6" max="6" width="9.23046875" style="73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60</v>
      </c>
      <c r="B1" s="21" t="s">
        <v>61</v>
      </c>
      <c r="C1" s="21" t="s">
        <v>5</v>
      </c>
      <c r="D1" s="21" t="s">
        <v>76</v>
      </c>
      <c r="E1" s="67" t="s">
        <v>160</v>
      </c>
      <c r="F1" s="70" t="s">
        <v>6</v>
      </c>
      <c r="J1" s="44"/>
      <c r="K1" s="45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8">
        <f>A2+12/24</f>
        <v>1.2916666666666665</v>
      </c>
      <c r="F2" s="71">
        <f>A2+13/24</f>
        <v>1.3333333333333333</v>
      </c>
      <c r="G2" t="s">
        <v>81</v>
      </c>
      <c r="J2" s="44"/>
      <c r="K2" s="45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9">
        <f t="shared" si="0"/>
        <v>1.3333333333333333</v>
      </c>
      <c r="F3" s="72">
        <f t="shared" si="0"/>
        <v>1.375</v>
      </c>
      <c r="G3" t="s">
        <v>77</v>
      </c>
      <c r="J3" s="44"/>
      <c r="K3" s="45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9">
        <f t="shared" si="1"/>
        <v>1.4166666666666665</v>
      </c>
      <c r="F4" s="72">
        <f t="shared" si="1"/>
        <v>1.4583333333333333</v>
      </c>
      <c r="G4" t="s">
        <v>42</v>
      </c>
      <c r="J4" s="44"/>
      <c r="K4" s="45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9">
        <f t="shared" si="2"/>
        <v>1.4374999999999998</v>
      </c>
      <c r="F5" s="72">
        <f t="shared" si="2"/>
        <v>1.4791666666666665</v>
      </c>
      <c r="G5" t="s">
        <v>80</v>
      </c>
      <c r="J5" s="44"/>
      <c r="K5" s="45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9">
        <f t="shared" si="3"/>
        <v>1.520833333333333</v>
      </c>
      <c r="F6" s="72">
        <f t="shared" si="3"/>
        <v>1.5624999999999998</v>
      </c>
      <c r="G6" t="s">
        <v>82</v>
      </c>
      <c r="J6" s="44"/>
      <c r="K6" s="45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9">
        <f t="shared" si="4"/>
        <v>1.5624999999999998</v>
      </c>
      <c r="F7" s="72">
        <f t="shared" si="4"/>
        <v>1.6041666666666665</v>
      </c>
      <c r="G7" t="s">
        <v>79</v>
      </c>
      <c r="J7" s="44"/>
      <c r="K7" s="45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9">
        <f t="shared" si="5"/>
        <v>1.645833333333333</v>
      </c>
      <c r="F8" s="72">
        <f t="shared" si="5"/>
        <v>1.6874999999999998</v>
      </c>
      <c r="G8" t="s">
        <v>42</v>
      </c>
      <c r="J8" s="44"/>
      <c r="K8" s="45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9">
        <f t="shared" si="6"/>
        <v>1.6666666666666663</v>
      </c>
      <c r="F9" s="72">
        <f t="shared" si="6"/>
        <v>1.708333333333333</v>
      </c>
      <c r="G9" t="s">
        <v>78</v>
      </c>
      <c r="J9" s="44"/>
      <c r="K9" s="45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9">
        <f t="shared" si="7"/>
        <v>1.7499999999999996</v>
      </c>
      <c r="F10" s="72">
        <f t="shared" si="7"/>
        <v>1.7916666666666663</v>
      </c>
      <c r="G10" t="s">
        <v>83</v>
      </c>
      <c r="J10" s="44"/>
      <c r="K10" s="45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9">
        <f t="shared" si="8"/>
        <v>1.7916666666666663</v>
      </c>
      <c r="F11" s="72">
        <f t="shared" si="8"/>
        <v>1.833333333333333</v>
      </c>
      <c r="G11" t="s">
        <v>84</v>
      </c>
      <c r="J11" s="44"/>
      <c r="K11" s="45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9">
        <f t="shared" si="9"/>
        <v>1.8749999999999996</v>
      </c>
      <c r="F12" s="72">
        <f t="shared" si="9"/>
        <v>1.9166666666666663</v>
      </c>
      <c r="J12" s="44"/>
      <c r="K12" s="45"/>
    </row>
    <row r="13" spans="1:11" ht="17.600000000000001" x14ac:dyDescent="0.4">
      <c r="A13" s="34"/>
      <c r="B13" s="34"/>
      <c r="C13" s="34"/>
      <c r="D13" s="34"/>
      <c r="E13" s="34"/>
      <c r="F13" s="72"/>
      <c r="J13" s="44"/>
      <c r="K13" s="45"/>
    </row>
    <row r="14" spans="1:11" ht="17.600000000000001" x14ac:dyDescent="0.4">
      <c r="J14" s="44"/>
      <c r="K14" s="45"/>
    </row>
    <row r="15" spans="1:11" ht="17.600000000000001" x14ac:dyDescent="0.4">
      <c r="B15" t="s">
        <v>152</v>
      </c>
      <c r="J15" s="44"/>
      <c r="K15" s="45"/>
    </row>
    <row r="16" spans="1:11" ht="17.600000000000001" x14ac:dyDescent="0.4">
      <c r="A16" t="s">
        <v>148</v>
      </c>
      <c r="B16">
        <f>COUNTIF(Monday!B1:'Monday'!B32,"*Technical cont*")</f>
        <v>7</v>
      </c>
      <c r="C16">
        <f>COUNTIF(Monday!B1:'Monday'!B32,"*TBD*")</f>
        <v>0</v>
      </c>
      <c r="J16" s="44"/>
      <c r="K16" s="45"/>
    </row>
    <row r="17" spans="1:11" ht="17.600000000000001" x14ac:dyDescent="0.4">
      <c r="A17" t="s">
        <v>149</v>
      </c>
      <c r="B17">
        <f>COUNTIF(Tuesday!B1:'Tuesday'!B32,"*Technical cont*")</f>
        <v>7</v>
      </c>
      <c r="C17">
        <f>COUNTIF(Tuesday!B1:'Tuesday'!B30,"*TBD*")</f>
        <v>0</v>
      </c>
      <c r="J17" s="44"/>
      <c r="K17" s="45"/>
    </row>
    <row r="18" spans="1:11" ht="17.600000000000001" x14ac:dyDescent="0.4">
      <c r="A18" t="s">
        <v>150</v>
      </c>
      <c r="B18">
        <f>COUNTIF(Wednesday!B1:'Wednesday'!B32,"*Technical cont*")</f>
        <v>2</v>
      </c>
      <c r="C18">
        <f>COUNTIF(Wednesday!B1:'Wednesday'!B30,"*TBD*")</f>
        <v>0</v>
      </c>
      <c r="J18" s="44"/>
      <c r="K18" s="45"/>
    </row>
    <row r="19" spans="1:11" ht="17.600000000000001" x14ac:dyDescent="0.4">
      <c r="A19" t="s">
        <v>151</v>
      </c>
      <c r="B19">
        <f>COUNTIF(Thursday!B1:'Thursday'!B39,"*Technical cont*")</f>
        <v>9</v>
      </c>
      <c r="C19">
        <f>COUNTIF(Thursday!B1:'Thursday'!B31,"*TBD*")</f>
        <v>0</v>
      </c>
      <c r="J19" s="44"/>
      <c r="K19" s="45"/>
    </row>
    <row r="20" spans="1:11" ht="17.600000000000001" x14ac:dyDescent="0.4">
      <c r="A20" t="s">
        <v>153</v>
      </c>
      <c r="B20">
        <f>SUM(B16:B19)</f>
        <v>25</v>
      </c>
      <c r="C20">
        <f>SUM(C16:C19)</f>
        <v>0</v>
      </c>
      <c r="J20" s="44"/>
      <c r="K20" s="45"/>
    </row>
    <row r="21" spans="1:11" ht="17.600000000000001" x14ac:dyDescent="0.4">
      <c r="J21" s="44"/>
      <c r="K21" s="45"/>
    </row>
    <row r="22" spans="1:11" ht="17.600000000000001" x14ac:dyDescent="0.4">
      <c r="J22" s="44"/>
      <c r="K22" s="45"/>
    </row>
    <row r="23" spans="1:11" ht="17.600000000000001" x14ac:dyDescent="0.4">
      <c r="J23" s="44"/>
      <c r="K23" s="45"/>
    </row>
    <row r="24" spans="1:11" ht="17.600000000000001" x14ac:dyDescent="0.4">
      <c r="J24" s="44"/>
      <c r="K24" s="45"/>
    </row>
    <row r="25" spans="1:11" ht="17.600000000000001" x14ac:dyDescent="0.4">
      <c r="J25" s="44"/>
      <c r="K25" s="45"/>
    </row>
    <row r="26" spans="1:11" ht="17.600000000000001" x14ac:dyDescent="0.4">
      <c r="J26" s="44"/>
      <c r="K26" s="45"/>
    </row>
    <row r="27" spans="1:11" ht="17.600000000000001" x14ac:dyDescent="0.4">
      <c r="J27" s="44"/>
      <c r="K27" s="45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2022-11-07T22:04:42Z</dcterms:modified>
</cp:coreProperties>
</file>