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EE4E677D-EB2F-4DB8-95C6-633F1DB70A30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13" i="19" s="1"/>
  <c r="E11" i="19"/>
  <c r="A13" i="19"/>
  <c r="E22" i="16"/>
  <c r="E21" i="16"/>
  <c r="E20" i="16"/>
  <c r="E6" i="13" l="1"/>
  <c r="H4" i="22"/>
  <c r="H5" i="22" s="1"/>
  <c r="H6" i="22" s="1"/>
  <c r="H7" i="22" s="1"/>
  <c r="H8" i="22" s="1"/>
  <c r="H9" i="22" s="1"/>
  <c r="H10" i="22" s="1"/>
  <c r="H11" i="22" s="1"/>
  <c r="H12" i="22" s="1"/>
  <c r="G4" i="22"/>
  <c r="G5" i="22" s="1"/>
  <c r="G6" i="22" s="1"/>
  <c r="G7" i="22" s="1"/>
  <c r="G8" i="22" s="1"/>
  <c r="G9" i="22" s="1"/>
  <c r="G10" i="22" s="1"/>
  <c r="G11" i="22" s="1"/>
  <c r="G12" i="22" s="1"/>
  <c r="F4" i="22"/>
  <c r="F5" i="22" s="1"/>
  <c r="F6" i="22" s="1"/>
  <c r="F7" i="22" s="1"/>
  <c r="F8" i="22" s="1"/>
  <c r="F9" i="22" s="1"/>
  <c r="F10" i="22" s="1"/>
  <c r="F11" i="22" s="1"/>
  <c r="F12" i="22" s="1"/>
  <c r="E4" i="22"/>
  <c r="E5" i="22" s="1"/>
  <c r="E6" i="22" s="1"/>
  <c r="E7" i="22" s="1"/>
  <c r="E8" i="22" s="1"/>
  <c r="E9" i="22" s="1"/>
  <c r="E10" i="22" s="1"/>
  <c r="E11" i="22" s="1"/>
  <c r="E12" i="22" s="1"/>
  <c r="D4" i="22"/>
  <c r="D5" i="22" s="1"/>
  <c r="D6" i="22" s="1"/>
  <c r="D7" i="22" s="1"/>
  <c r="D8" i="22" s="1"/>
  <c r="D9" i="22" s="1"/>
  <c r="D10" i="22" s="1"/>
  <c r="D11" i="22" s="1"/>
  <c r="D12" i="22" s="1"/>
  <c r="C4" i="22"/>
  <c r="C5" i="22" s="1"/>
  <c r="C6" i="22" s="1"/>
  <c r="C7" i="22" s="1"/>
  <c r="C8" i="22" s="1"/>
  <c r="C9" i="22" s="1"/>
  <c r="C10" i="22" s="1"/>
  <c r="C11" i="22" s="1"/>
  <c r="C12" i="22" s="1"/>
  <c r="B4" i="22"/>
  <c r="B5" i="22" s="1"/>
  <c r="B6" i="22" s="1"/>
  <c r="B7" i="22" s="1"/>
  <c r="B8" i="22" s="1"/>
  <c r="B9" i="22" s="1"/>
  <c r="B10" i="22" s="1"/>
  <c r="B11" i="22" s="1"/>
  <c r="B12" i="22" s="1"/>
  <c r="A11" i="22"/>
  <c r="A7" i="22"/>
  <c r="A8" i="22" s="1"/>
  <c r="A9" i="22" s="1"/>
  <c r="A10" i="22" s="1"/>
  <c r="A6" i="22"/>
  <c r="A5" i="22"/>
  <c r="A4" i="22"/>
  <c r="H3" i="22"/>
  <c r="G3" i="22"/>
  <c r="F3" i="22"/>
  <c r="E3" i="22"/>
  <c r="D3" i="22"/>
  <c r="C3" i="22"/>
  <c r="B3" i="22"/>
  <c r="A3" i="22"/>
  <c r="A6" i="18"/>
  <c r="B2" i="22"/>
  <c r="A2" i="22"/>
  <c r="F2" i="22"/>
  <c r="G2" i="22"/>
  <c r="H2" i="22"/>
  <c r="E2" i="22"/>
  <c r="D2" i="22"/>
  <c r="E17" i="19"/>
  <c r="A17" i="19"/>
  <c r="A12" i="22" l="1"/>
  <c r="A15" i="13"/>
  <c r="B15" i="13"/>
  <c r="E15" i="13"/>
  <c r="A16" i="13"/>
  <c r="A17" i="13" s="1"/>
  <c r="A18" i="13" s="1"/>
  <c r="A19" i="13" s="1"/>
  <c r="A20" i="13" s="1"/>
  <c r="A21" i="13" s="1"/>
  <c r="E16" i="13"/>
  <c r="E17" i="13" s="1"/>
  <c r="E18" i="13" s="1"/>
  <c r="E19" i="13" s="1"/>
  <c r="E20" i="13" s="1"/>
  <c r="E21" i="13" s="1"/>
  <c r="A9" i="2"/>
  <c r="A10" i="2" s="1"/>
  <c r="A11" i="2" s="1"/>
  <c r="A12" i="2" s="1"/>
  <c r="A13" i="2" s="1"/>
  <c r="H1" i="18"/>
  <c r="F3" i="18"/>
  <c r="H3" i="18" s="1"/>
  <c r="L3" i="18" s="1"/>
  <c r="P3" i="18" s="1"/>
  <c r="T3" i="18" s="1"/>
  <c r="D6" i="18"/>
  <c r="D5" i="18"/>
  <c r="C5" i="18"/>
  <c r="B5" i="18"/>
  <c r="E18" i="20"/>
  <c r="A7" i="18" l="1"/>
  <c r="B6" i="18"/>
  <c r="C6" i="18"/>
  <c r="B15" i="16"/>
  <c r="E15" i="16"/>
  <c r="E16" i="16" s="1"/>
  <c r="E17" i="16" s="1"/>
  <c r="E18" i="16" s="1"/>
  <c r="E19" i="16" s="1"/>
  <c r="E26" i="16"/>
  <c r="B26" i="16"/>
  <c r="E6" i="16"/>
  <c r="E7" i="16" s="1"/>
  <c r="E8" i="16" s="1"/>
  <c r="E9" i="16" s="1"/>
  <c r="E10" i="16" s="1"/>
  <c r="E11" i="16" s="1"/>
  <c r="E12" i="16" s="1"/>
  <c r="B6" i="16"/>
  <c r="B6" i="13"/>
  <c r="E15" i="19"/>
  <c r="E16" i="19" s="1"/>
  <c r="E18" i="19" s="1"/>
  <c r="E19" i="19" s="1"/>
  <c r="E6" i="19"/>
  <c r="B15" i="19"/>
  <c r="E20" i="20"/>
  <c r="E21" i="20" s="1"/>
  <c r="E22" i="20" s="1"/>
  <c r="E23" i="20" s="1"/>
  <c r="E24" i="20" s="1"/>
  <c r="E19" i="20"/>
  <c r="B18" i="20"/>
  <c r="A8" i="18" l="1"/>
  <c r="D7" i="18"/>
  <c r="C7" i="18"/>
  <c r="B7" i="18"/>
  <c r="E20" i="19"/>
  <c r="E21" i="19" s="1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E8" i="19"/>
  <c r="E9" i="19" s="1"/>
  <c r="E10" i="19" s="1"/>
  <c r="D12" i="18" l="1"/>
  <c r="C12" i="18"/>
  <c r="B12" i="18"/>
  <c r="A13" i="18"/>
  <c r="B1" i="16"/>
  <c r="B1" i="13"/>
  <c r="E7" i="13"/>
  <c r="E8" i="13" s="1"/>
  <c r="E9" i="13" s="1"/>
  <c r="E10" i="13" s="1"/>
  <c r="E11" i="13" s="1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9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6" i="13" l="1"/>
  <c r="A7" i="13" s="1"/>
  <c r="A8" i="13" s="1"/>
  <c r="A9" i="13" s="1"/>
  <c r="A10" i="13" s="1"/>
  <c r="A11" i="13" s="1"/>
  <c r="A15" i="19"/>
  <c r="A16" i="19" s="1"/>
  <c r="A18" i="19" s="1"/>
  <c r="A19" i="19" s="1"/>
  <c r="A17" i="18"/>
  <c r="D16" i="18"/>
  <c r="C16" i="18"/>
  <c r="B16" i="18"/>
  <c r="A21" i="19" l="1"/>
  <c r="A20" i="19"/>
  <c r="A18" i="18"/>
  <c r="D17" i="18"/>
  <c r="C17" i="18"/>
  <c r="B17" i="18"/>
  <c r="A15" i="16" l="1"/>
  <c r="A16" i="16" s="1"/>
  <c r="A6" i="16"/>
  <c r="A7" i="16" s="1"/>
  <c r="A8" i="16" s="1"/>
  <c r="A9" i="16" s="1"/>
  <c r="A10" i="16" s="1"/>
  <c r="A11" i="16" s="1"/>
  <c r="A12" i="16" s="1"/>
  <c r="D18" i="18"/>
  <c r="C18" i="18"/>
  <c r="B18" i="18"/>
  <c r="A19" i="18"/>
  <c r="A18" i="16" l="1"/>
  <c r="A20" i="16" s="1"/>
  <c r="A17" i="16"/>
  <c r="A19" i="16" s="1"/>
  <c r="A21" i="16" s="1"/>
  <c r="A22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<sst xmlns="http://schemas.openxmlformats.org/spreadsheetml/2006/main" count="366" uniqueCount="229">
  <si>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</si>
  <si>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</si>
  <si>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</si>
  <si>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</si>
  <si>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</si>
  <si>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</si>
  <si>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</si>
  <si>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</si>
  <si>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</si>
  <si>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</si>
  <si>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</si>
  <si>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</si>
  <si>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</si>
  <si>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</si>
  <si>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</si>
  <si>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</si>
  <si>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</si>
  <si>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</si>
  <si>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Process Discussion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</si>
  <si>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</si>
  <si>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</si>
  <si>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</si>
  <si>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</si>
  <si>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</si>
  <si>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</si>
  <si>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</si>
  <si>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</si>
  <si>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</si>
  <si>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</si>
  <si>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</si>
  <si>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</si>
  <si>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</si>
  <si>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</si>
  <si>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</si>
  <si>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</si>
  <si>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</si>
  <si>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</si>
  <si>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</si>
  <si>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</si>
  <si>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</si>
  <si>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</si>
  <si>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</si>
  <si>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</si>
  <si>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</si>
  <si>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</si>
  <si>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</si>
  <si>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</si>
  <si>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802.15 WG Midweek
Plenary Rm 1</t>
  </si>
  <si>
    <t>11:00-11:30</t>
  </si>
  <si>
    <t>11:30-12:00</t>
  </si>
  <si>
    <t>802.15 WG Opening
Plenary Rm 1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</si>
  <si>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</si>
  <si>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</si>
  <si>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</si>
  <si>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</si>
  <si>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</si>
  <si>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</si>
  <si>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</si>
  <si>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</si>
  <si>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</si>
  <si>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</si>
  <si>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</si>
  <si>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</si>
  <si>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</si>
  <si>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</si>
  <si>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</si>
  <si>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</si>
  <si>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</si>
  <si>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</si>
  <si>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802.15 AC
MEETING Rm 3</t>
  </si>
  <si>
    <t>JOINT WIRELESS OPENING</t>
  </si>
  <si>
    <t>TG4ab
NG-UWB</t>
  </si>
  <si>
    <t>TG3ma
HDR</t>
  </si>
  <si>
    <t>SC Main_Rules
Rm 1</t>
  </si>
  <si>
    <t>TG4me</t>
  </si>
  <si>
    <t>802.15/802.1 Joint Mtg
Rm 1</t>
  </si>
  <si>
    <t>SC WNG 
Rm 1</t>
  </si>
  <si>
    <t>LUNCH</t>
  </si>
  <si>
    <t>TG16t
LicNB</t>
  </si>
  <si>
    <t>WIRELESS CHAIRS MEETING</t>
  </si>
  <si>
    <t>TG6ma
BAN/
VAN</t>
  </si>
  <si>
    <t>802.15 AC MEETING Rm 3</t>
  </si>
  <si>
    <t>Mtg. Local Time</t>
  </si>
  <si>
    <t>SUNDAY</t>
  </si>
  <si>
    <t>MONDAY</t>
  </si>
  <si>
    <t>TUESDAY</t>
  </si>
  <si>
    <t>WEDNESDAY</t>
  </si>
  <si>
    <t>THURSDAY</t>
  </si>
  <si>
    <t>Hawaiian</t>
  </si>
  <si>
    <t>Sept 2022 Wireless Plenary</t>
  </si>
  <si>
    <t>Monday 12-Sept PM1: TG Opening, Technical Presentations</t>
  </si>
  <si>
    <t>Monday 12-Sept PM2: Technical Presentations</t>
  </si>
  <si>
    <t>Tuesday 13-Sept AM1: Technical Presentations</t>
  </si>
  <si>
    <t>Tuesday 13-Sept PM1: Technical Presentations</t>
  </si>
  <si>
    <t>Wednesday 14-Sept AM1: Technical Presentations</t>
  </si>
  <si>
    <t>Wednesday 14-Sept PM1: Technical Presentations</t>
  </si>
  <si>
    <t xml:space="preserve">Thursday 15-Sept PM1: Technical Presentations, TG closing </t>
  </si>
  <si>
    <t>Thursday 145-Sept PM2: Working Group Closing</t>
  </si>
  <si>
    <t>https://web.cvent.com/event/ae5c1e5a-6074-492a-9cd7-16b5ddc15864/summary</t>
  </si>
  <si>
    <t>Discussion and approval of Agenda (doc. 15-22-0440)</t>
  </si>
  <si>
    <t>Discussion and approval of prior minutes (doc. 15-22-0433)</t>
  </si>
  <si>
    <t>https://mentor.ieee.org/802.15/dcn/22/15-22-0433-00-04ab-tg4ab-jul-plenary-mins.docx</t>
  </si>
  <si>
    <t xml:space="preserve">Huan-Bang Li </t>
  </si>
  <si>
    <t>Jarek Niewczas</t>
  </si>
  <si>
    <t>Li Sun</t>
  </si>
  <si>
    <t>Updates on narrowband channel allocation and access</t>
  </si>
  <si>
    <t>Bin Qian</t>
  </si>
  <si>
    <t>Chenchen Liu</t>
  </si>
  <si>
    <t>Xiliang Luo</t>
  </si>
  <si>
    <t>Pooria Pakrooh</t>
  </si>
  <si>
    <t>Vinod Kristem</t>
  </si>
  <si>
    <t>Xiaohui Peng</t>
  </si>
  <si>
    <t>Kuan Wu</t>
  </si>
  <si>
    <t>Kangjin Yoon</t>
  </si>
  <si>
    <t>Wei Lin</t>
  </si>
  <si>
    <t>Zhenzhen Ye</t>
  </si>
  <si>
    <t>OPEN and Reminders</t>
  </si>
  <si>
    <t>CST</t>
  </si>
  <si>
    <t>CET</t>
  </si>
  <si>
    <t>HST</t>
  </si>
  <si>
    <t>AM1</t>
  </si>
  <si>
    <t>PM2</t>
  </si>
  <si>
    <t>PM1</t>
  </si>
  <si>
    <t>AM2</t>
  </si>
  <si>
    <t>AM0</t>
  </si>
  <si>
    <t>Lunch</t>
  </si>
  <si>
    <t>Dinner</t>
  </si>
  <si>
    <t>EV1</t>
  </si>
  <si>
    <t>Technical contribution: More on NB considerations for NBA-MMS UWB</t>
  </si>
  <si>
    <t>Technical contribution: MMS-UWB ranging integrity protection</t>
  </si>
  <si>
    <t>Technical contribution: Simulation evaluation of preamble sequences and symbol mappings</t>
  </si>
  <si>
    <t>Technical contribution: New Results on Possible LDPC Codes for 15.4ab</t>
  </si>
  <si>
    <t>Technical contribution: More on 4ab preambles: more apEval results and recommendations</t>
  </si>
  <si>
    <t>Technical contribution: More on updating the number of fragments for NBA-MMS UWB ranging</t>
  </si>
  <si>
    <t>Technical contribution: More considerations on UWB sensing</t>
  </si>
  <si>
    <t xml:space="preserve">Technical contribution: </t>
  </si>
  <si>
    <t>Technical contribution: Control IE for 4ab applications</t>
  </si>
  <si>
    <t>Technical contribution: Scheduling IE for 4ab applications</t>
  </si>
  <si>
    <t>Technical contribution: Sensing Sequence selection</t>
  </si>
  <si>
    <t xml:space="preserve">Technical contribution: Merging scheduled RTLS </t>
  </si>
  <si>
    <t>Technical contribution: To be announced</t>
  </si>
  <si>
    <t>Technical contribution:  UWB Channel Usage Coordination for better UWB Coexistence</t>
  </si>
  <si>
    <t>Lochan Verna</t>
  </si>
  <si>
    <t>Alex Krebs</t>
  </si>
  <si>
    <t>Technical contribution: Channels above 10.7 GHz</t>
  </si>
  <si>
    <t>Ben Rolfe</t>
  </si>
  <si>
    <t>Technical contribution: To be annonced</t>
  </si>
  <si>
    <t>Carlos Aldana</t>
  </si>
  <si>
    <t>Technical Discussion (overflow/as needed)</t>
  </si>
  <si>
    <t>Technical contribution: Cross correlation of preamble codes</t>
  </si>
  <si>
    <t>Michael McLaughlin</t>
  </si>
  <si>
    <t>Technical Presentation: To be announced</t>
  </si>
  <si>
    <t>Frederic Nabki</t>
  </si>
  <si>
    <t>Technical contribution: Channel access using Spectrum Sensing Based Deferral</t>
  </si>
  <si>
    <t>Doc</t>
  </si>
  <si>
    <t>Billy Verso</t>
  </si>
  <si>
    <t>Technical contribution: BPSK modulation for high-speed data-rates in impulse ultra-wideband radio</t>
  </si>
  <si>
    <t>Technical contribution: A PHY Header Proposal</t>
  </si>
  <si>
    <t>Doc #</t>
  </si>
  <si>
    <t>15-22-0468</t>
  </si>
  <si>
    <t>15-22-0467</t>
  </si>
  <si>
    <t>Technical contribution: Requirements for location tracking in dense environments</t>
  </si>
  <si>
    <t>Jean-Marie Andre</t>
  </si>
  <si>
    <t>Technical contribution: NB CCA follow-up</t>
  </si>
  <si>
    <t>Frank Leong</t>
  </si>
  <si>
    <t>https://mentor.ieee.org/802.15/dcn/22/15-22-0475-00-04ab-phr-content-and-rate.pptx</t>
  </si>
  <si>
    <t>15-22-0475</t>
  </si>
  <si>
    <t>https://mentor.ieee.org/802.15/dcn/22/15-22-0474-01-04ab-mms-uwb-ranging-integrity-protection-via-time-hopping.pptx</t>
  </si>
  <si>
    <t>15-22-0474</t>
  </si>
  <si>
    <t>https://mentor.ieee.org/802.15/dcn/22/15-22-0473-01-04ab-nb-cca-follow-up.pptx</t>
  </si>
  <si>
    <t>15-22-0473</t>
  </si>
  <si>
    <t>Taeyoung Ha (et al)</t>
  </si>
  <si>
    <t>Technical contribution: Usecase for the Multiple Transmissions in A Ranging Slot</t>
  </si>
  <si>
    <t>https://mentor.ieee.org/802.15/dcn/22/15-22-0465-01-04ab-usecase-for-the-multiple-transmissions-in-a-ranging-slot.ppt</t>
  </si>
  <si>
    <t>https://mentor.ieee.org/802.15/dcn/22/15-22-0471-00-04ab-requirements-for-location-tracking-in-dense-environments.pdf</t>
  </si>
  <si>
    <t>15-22-0471</t>
  </si>
  <si>
    <t>15-22-0456</t>
  </si>
  <si>
    <t>https://mentor.ieee.org/802.15/dcn/22/15-22-0456-00-04ab-uwb-channel-usage-coordination-for-better-uwb-coexistence.pptx</t>
  </si>
  <si>
    <t>https://mentor.ieee.org/802.15/dcn/22/15-22-0479-00-04ab-more-consideration-on-sensing-pulse-shape-in-802-15-4ab.pptx</t>
  </si>
  <si>
    <t>15-22-0479</t>
  </si>
  <si>
    <t>15-22-0466</t>
  </si>
  <si>
    <t>https://mentor.ieee.org/802.15/dcn/22/15-22-0466-00-04ab-more-on-updating-the-number-of-fragments-for-nba-mms-uwb-ranging.pptx</t>
  </si>
  <si>
    <t>15-22-0485</t>
  </si>
  <si>
    <t>https://mentor.ieee.org/802.15/dcn/22/15-22-0481-01-04ab-short-term-cross-correlation.pptx</t>
  </si>
  <si>
    <t>15-22-0461</t>
  </si>
  <si>
    <t>https://mentor.ieee.org/802.15/dcn/22/15-22-0468-02-04ab-bpsk-modulation-for-high-speed-data-rates-in-impulse-ultra-wideband-radio.pptx</t>
  </si>
  <si>
    <t>https://mentor.ieee.org/802.15/dcn/22/15-22-0467-01-04ab-a-phy-header-proposal.pptx</t>
  </si>
  <si>
    <t>https://mentor.ieee.org/802.15/dcn/22/15-22-0489-00-04ab-uwb-sensing-sequence-selection.pptx</t>
  </si>
  <si>
    <t>15-22-0489</t>
  </si>
  <si>
    <t>15-22-0465</t>
  </si>
  <si>
    <t>15-22-0476</t>
  </si>
  <si>
    <t>https://mentor.ieee.org/802.15/dcn/22/15-22-0476-01-04ab-more-on-nb-considerations-for-nba-mms-uwb.pptx</t>
  </si>
  <si>
    <t>https://mentor.ieee.org/802.15/dcn/22/15-22-0490-00-04ab-dl-tdoa-based-location-service-technical-specification.docx</t>
  </si>
  <si>
    <t>15-22-0490</t>
  </si>
  <si>
    <t>https://mentor.ieee.org/802.15/dcn/22/15-22-0493-00-04ab-updates-on-narrowband-channel-allocation-and-access.pptx</t>
  </si>
  <si>
    <t>15-22-0493</t>
  </si>
  <si>
    <t>15-22-0494</t>
  </si>
  <si>
    <t>https://mentor.ieee.org/802.15/dcn/22/15-22-0494-02-04ab-further-evaluation-of-preamble-sequence-options-for-15-4ab.pptx</t>
  </si>
  <si>
    <t>https://mentor.ieee.org/802.15/dcn/22/15-22-0508-00-04ab-status-on-downlink-tdoa-dl-tdoa-location-service-technical-specifications-in-802-15.pptx</t>
  </si>
  <si>
    <t>https://mentor.ieee.org/802.15/dcn/22/15-22-0504-01-04ab-uwb-sensing-discussion-for-802-15-4ab.pptx</t>
  </si>
  <si>
    <t>15-22-0504</t>
  </si>
  <si>
    <t>15-22-0508</t>
  </si>
  <si>
    <t>https://mentor.ieee.org/802.15/dcn/22/15-22-0507-00-04ab-simulation-evaluation-of-preamble-sequences-for-4ab.pptx</t>
  </si>
  <si>
    <t>15-22-0507</t>
  </si>
  <si>
    <t>https://mentor.ieee.org/802.15/dcn/22/15-22-0506-01-04ab-new-results-on-possible-ldpc-codes-for-15-4ab.pptx</t>
  </si>
  <si>
    <t>15-22-0506</t>
  </si>
  <si>
    <t>https://mentor.ieee.org/802.15/dcn/22/15-22-0501-00-04ab-new-scheduling-ie-for-4ab-applications.pptx</t>
  </si>
  <si>
    <t>15-22-0501</t>
  </si>
  <si>
    <t>https://mentor.ieee.org/802.15/dcn/22/15-22-0500-00-04ab-new-control-ie-for-4ab-applications.pptx</t>
  </si>
  <si>
    <t>Additional relevant links:</t>
  </si>
  <si>
    <t>TFD text ref'd in 15-22-0508</t>
  </si>
  <si>
    <t>15-22-0500</t>
  </si>
  <si>
    <t>Technical contribution: UWB sensing discussion</t>
  </si>
  <si>
    <t>Thursday 15-Sept AM2: Technical Presentations</t>
  </si>
  <si>
    <t>https://mentor.ieee.org/802.15/dcn/22/15-22-0499-00-04ab-rmarkers-in-mixed-mms-for-ranging-integrity.pptx</t>
  </si>
  <si>
    <t>15-22-0499</t>
  </si>
  <si>
    <t>Technical contribution: RMARKERs in Mixed MMS for Ranging Integrity</t>
  </si>
  <si>
    <t>15-22-0514</t>
  </si>
  <si>
    <t>15-22-0520</t>
  </si>
  <si>
    <t>15-22-0470</t>
  </si>
  <si>
    <t>https://mentor.ieee.org/802.15/dcn/22/15-22-0470-01-04ab-more-on-4ab-preambles-apeval-results-and-recommendations.pdf</t>
  </si>
  <si>
    <t>https://mentor.ieee.org/802.15/dcn/22/15-22-0514-00-04ab-non-coherent-phy-layer-proposal-for-15-4ab-tfd.docx</t>
  </si>
  <si>
    <t>https://mentor.ieee.org/802.15/dcn/22/15-22-0520-00-04ab-merged-hrp-channel-plans.pptx</t>
  </si>
  <si>
    <t>Claudio da Silva, B. Rolfe</t>
  </si>
  <si>
    <t>15-22-0517</t>
  </si>
  <si>
    <t>https://mentor.ieee.org/802.15/dcn/22/15-22-0517-00-04ab-new-data-rates-and-coding.pptx</t>
  </si>
  <si>
    <t>https://mentor.ieee.org/802.15/dcn/22/15-22-0485-01-04ab-ssbd-channel-access.pptx</t>
  </si>
  <si>
    <t>15-22-0482</t>
  </si>
  <si>
    <t>https://mentor.ieee.org/802.15/dcn/22/15-22-0482-00-04ab-september-2022-meeting-slides.pptx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</si>
</sst>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3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11"/>
      <color indexed="8"/>
      <name val="Arial"/>
      <family val="2"/>
    </font>
    <font>
      <b/>
      <sz val="6"/>
      <name val="Arial"/>
      <family val="2"/>
    </font>
    <font>
      <b/>
      <sz val="8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18" fontId="5" fillId="0" borderId="0" xfId="10" applyNumberFormat="1" applyFont="1"/>
    <xf numFmtId="0" fontId="7" fillId="0" borderId="0" xfId="6"/>
    <xf numFmtId="0" fontId="6" fillId="0" borderId="0" xfId="10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18" fontId="6" fillId="0" borderId="0" xfId="10" applyNumberFormat="1" applyFont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/>
    <xf numFmtId="0" fontId="20" fillId="0" borderId="0" xfId="6" applyFont="1"/>
    <xf numFmtId="18" fontId="7" fillId="0" borderId="0" xfId="6" applyNumberFormat="1" applyAlignment="1">
      <alignment horizontal="right"/>
    </xf>
    <xf numFmtId="0" fontId="21" fillId="0" borderId="0" xfId="6" applyFont="1"/>
    <xf numFmtId="0" fontId="3" fillId="0" borderId="0" xfId="0" applyFont="1" applyAlignment="1">
      <alignment wrapText="1"/>
    </xf>
    <xf numFmtId="0" fontId="2" fillId="0" borderId="0" xfId="10" applyFont="1"/>
    <xf numFmtId="0" fontId="22" fillId="0" borderId="0" xfId="0" applyFont="1"/>
    <xf numFmtId="166" fontId="9" fillId="0" borderId="13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166" fontId="9" fillId="16" borderId="19" xfId="0" applyNumberFormat="1" applyFont="1" applyFill="1" applyBorder="1" applyAlignment="1">
      <alignment horizontal="center"/>
    </xf>
    <xf numFmtId="166" fontId="9" fillId="16" borderId="20" xfId="0" applyNumberFormat="1" applyFont="1" applyFill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166" fontId="9" fillId="16" borderId="11" xfId="0" applyNumberFormat="1" applyFont="1" applyFill="1" applyBorder="1" applyAlignment="1">
      <alignment horizontal="center"/>
    </xf>
    <xf numFmtId="166" fontId="9" fillId="16" borderId="13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6" fillId="6" borderId="22" xfId="0" quotePrefix="1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33" fillId="15" borderId="2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167" fontId="3" fillId="21" borderId="9" xfId="0" applyNumberFormat="1" applyFont="1" applyFill="1" applyBorder="1" applyAlignment="1">
      <alignment horizontal="center" vertical="center"/>
    </xf>
    <xf numFmtId="0" fontId="3" fillId="22" borderId="12" xfId="0" applyFont="1" applyFill="1" applyBorder="1"/>
    <xf numFmtId="0" fontId="35" fillId="0" borderId="0" xfId="3" applyFont="1" applyFill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10" applyFont="1"/>
    <xf numFmtId="0" fontId="0" fillId="0" borderId="0" xfId="6" applyFont="1"/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25" fillId="12" borderId="7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6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35" fillId="0" borderId="14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6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7" fontId="3" fillId="21" borderId="5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7" fillId="0" borderId="0" xfId="6" applyFont="1"/>
    <xf numFmtId="0" fontId="38" fillId="0" borderId="0" xfId="3" applyFont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2/15-22-0473-01-04ab-nb-cca-follow-up.pptx" TargetMode="External"/><Relationship Id="rId7" Type="http://schemas.openxmlformats.org/officeDocument/2006/relationships/hyperlink" Target="https://mentor.ieee.org/802.15/dcn/22/15-22-0485-01-04ab-ssbd-channel-access.pptx" TargetMode="External"/><Relationship Id="rId2" Type="http://schemas.openxmlformats.org/officeDocument/2006/relationships/hyperlink" Target="https://mentor.ieee.org/802.15/dcn/22/15-22-0475-00-04ab-phr-content-and-rate.pptx" TargetMode="External"/><Relationship Id="rId1" Type="http://schemas.openxmlformats.org/officeDocument/2006/relationships/hyperlink" Target="https://mentor.ieee.org/802.15/dcn/22/15-22-0433-00-04ab-tg4ab-jul-plenary-mins.docx" TargetMode="External"/><Relationship Id="rId6" Type="http://schemas.openxmlformats.org/officeDocument/2006/relationships/hyperlink" Target="https://mentor.ieee.org/802.15/dcn/22/15-22-0466-00-04ab-more-on-updating-the-number-of-fragments-for-nba-mms-uwb-ranging.pptx" TargetMode="External"/><Relationship Id="rId5" Type="http://schemas.openxmlformats.org/officeDocument/2006/relationships/hyperlink" Target="https://mentor.ieee.org/802.15/dcn/22/15-22-0479-00-04ab-more-consideration-on-sensing-pulse-shape-in-802-15-4ab.pptx" TargetMode="External"/><Relationship Id="rId4" Type="http://schemas.openxmlformats.org/officeDocument/2006/relationships/hyperlink" Target="https://mentor.ieee.org/802.15/dcn/22/15-22-0456-00-04ab-uwb-channel-usage-coordination-for-better-uwb-coexistence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493-00-04ab-updates-on-narrowband-channel-allocation-and-access.pptx" TargetMode="External"/><Relationship Id="rId3" Type="http://schemas.openxmlformats.org/officeDocument/2006/relationships/hyperlink" Target="https://mentor.ieee.org/802.15/dcn/22/15-22-0481-01-04ab-short-term-cross-correlation.pptx" TargetMode="External"/><Relationship Id="rId7" Type="http://schemas.openxmlformats.org/officeDocument/2006/relationships/hyperlink" Target="https://mentor.ieee.org/802.15/dcn/22/15-22-0476-01-04ab-more-on-nb-considerations-for-nba-mms-uwb.pptx" TargetMode="External"/><Relationship Id="rId2" Type="http://schemas.openxmlformats.org/officeDocument/2006/relationships/hyperlink" Target="https://mentor.ieee.org/802.15/dcn/22/15-22-0465-01-04ab-usecase-for-the-multiple-transmissions-in-a-ranging-slot.ppt" TargetMode="External"/><Relationship Id="rId1" Type="http://schemas.openxmlformats.org/officeDocument/2006/relationships/hyperlink" Target="https://mentor.ieee.org/802.15/dcn/22/15-22-0474-01-04ab-mms-uwb-ranging-integrity-protection-via-time-hopping.pptx" TargetMode="External"/><Relationship Id="rId6" Type="http://schemas.openxmlformats.org/officeDocument/2006/relationships/hyperlink" Target="https://mentor.ieee.org/802.15/dcn/22/15-22-0489-00-04ab-uwb-sensing-sequence-selection.pptx" TargetMode="External"/><Relationship Id="rId5" Type="http://schemas.openxmlformats.org/officeDocument/2006/relationships/hyperlink" Target="https://mentor.ieee.org/802.15/dcn/22/15-22-0467-01-04ab-a-phy-header-proposal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2/15-22-0468-02-04ab-bpsk-modulation-for-high-speed-data-rates-in-impulse-ultra-wideband-radio.pptx" TargetMode="External"/><Relationship Id="rId9" Type="http://schemas.openxmlformats.org/officeDocument/2006/relationships/hyperlink" Target="https://mentor.ieee.org/802.15/dcn/22/15-22-0494-02-04ab-further-evaluation-of-preamble-sequence-options-for-15-4ab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04-01-04ab-uwb-sensing-discussion-for-802-15-4ab.pptx" TargetMode="External"/><Relationship Id="rId3" Type="http://schemas.openxmlformats.org/officeDocument/2006/relationships/hyperlink" Target="https://mentor.ieee.org/802.15/dcn/22/15-22-0508-00-04ab-status-on-downlink-tdoa-dl-tdoa-location-service-technical-specifications-in-802-15.pptx" TargetMode="External"/><Relationship Id="rId7" Type="http://schemas.openxmlformats.org/officeDocument/2006/relationships/hyperlink" Target="https://mentor.ieee.org/802.15/dcn/22/15-22-0501-00-04ab-new-scheduling-ie-for-4ab-applications.pptx" TargetMode="External"/><Relationship Id="rId2" Type="http://schemas.openxmlformats.org/officeDocument/2006/relationships/hyperlink" Target="https://mentor.ieee.org/802.15/dcn/22/15-22-0490-00-04ab-dl-tdoa-based-location-service-technical-specification.docx" TargetMode="External"/><Relationship Id="rId1" Type="http://schemas.openxmlformats.org/officeDocument/2006/relationships/hyperlink" Target="https://mentor.ieee.org/802.15/dcn/22/15-22-0471-00-04ab-requirements-for-location-tracking-in-dense-environments.pdf" TargetMode="External"/><Relationship Id="rId6" Type="http://schemas.openxmlformats.org/officeDocument/2006/relationships/hyperlink" Target="https://mentor.ieee.org/802.15/dcn/22/15-22-0500-00-04ab-new-control-ie-for-4ab-applications.pptx" TargetMode="External"/><Relationship Id="rId5" Type="http://schemas.openxmlformats.org/officeDocument/2006/relationships/hyperlink" Target="https://mentor.ieee.org/802.15/dcn/22/15-22-0506-01-04ab-new-results-on-possible-ldpc-codes-for-15-4ab.pptx" TargetMode="External"/><Relationship Id="rId4" Type="http://schemas.openxmlformats.org/officeDocument/2006/relationships/hyperlink" Target="https://mentor.ieee.org/802.15/dcn/22/15-22-0507-00-04ab-simulation-evaluation-of-preamble-sequences-for-4ab.pptx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514-00-04ab-non-coherent-phy-layer-proposal-for-15-4ab-tfd.docx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2/15-22-0499-00-04ab-rmarkers-in-mixed-mms-for-ranging-integrity.pptx" TargetMode="External"/><Relationship Id="rId1" Type="http://schemas.openxmlformats.org/officeDocument/2006/relationships/hyperlink" Target="https://mentor.ieee.org/802.15/dcn/22/15-22-0470-01-04ab-more-on-4ab-preambles-apeval-results-and-recommendations.pdf" TargetMode="External"/><Relationship Id="rId6" Type="http://schemas.openxmlformats.org/officeDocument/2006/relationships/hyperlink" Target="https://mentor.ieee.org/802.15/dcn/22/15-22-0482-00-04ab-september-2022-meeting-slides.pptx" TargetMode="External"/><Relationship Id="rId5" Type="http://schemas.openxmlformats.org/officeDocument/2006/relationships/hyperlink" Target="https://mentor.ieee.org/802.15/dcn/22/15-22-0517-00-04ab-new-data-rates-and-coding.pptx" TargetMode="External"/><Relationship Id="rId4" Type="http://schemas.openxmlformats.org/officeDocument/2006/relationships/hyperlink" Target="https://mentor.ieee.org/802.15/dcn/22/15-22-0520-00-04ab-merged-hrp-channel-plans.ppt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465-01-04ab-usecase-for-the-multiple-transmissions-in-a-ranging-slot.ppt" TargetMode="External"/><Relationship Id="rId13" Type="http://schemas.openxmlformats.org/officeDocument/2006/relationships/hyperlink" Target="https://mentor.ieee.org/802.15/dcn/22/15-22-0476-01-04ab-more-on-nb-considerations-for-nba-mms-uwb.pptx" TargetMode="External"/><Relationship Id="rId18" Type="http://schemas.openxmlformats.org/officeDocument/2006/relationships/hyperlink" Target="https://mentor.ieee.org/802.15/dcn/22/15-22-0507-00-04ab-simulation-evaluation-of-preamble-sequences-for-4ab.pptx" TargetMode="External"/><Relationship Id="rId26" Type="http://schemas.openxmlformats.org/officeDocument/2006/relationships/hyperlink" Target="https://mentor.ieee.org/802.15/dcn/22/15-22-0520-00-04ab-merged-hrp-channel-plans.pptx" TargetMode="External"/><Relationship Id="rId3" Type="http://schemas.openxmlformats.org/officeDocument/2006/relationships/hyperlink" Target="https://mentor.ieee.org/802.15/dcn/22/15-22-0456-00-04ab-uwb-channel-usage-coordination-for-better-uwb-coexistence.pptx" TargetMode="External"/><Relationship Id="rId21" Type="http://schemas.openxmlformats.org/officeDocument/2006/relationships/hyperlink" Target="https://mentor.ieee.org/802.15/dcn/22/15-22-0501-00-04ab-new-scheduling-ie-for-4ab-applications.pptx" TargetMode="External"/><Relationship Id="rId7" Type="http://schemas.openxmlformats.org/officeDocument/2006/relationships/hyperlink" Target="https://mentor.ieee.org/802.15/dcn/22/15-22-0474-01-04ab-mms-uwb-ranging-integrity-protection-via-time-hopping.pptx" TargetMode="External"/><Relationship Id="rId12" Type="http://schemas.openxmlformats.org/officeDocument/2006/relationships/hyperlink" Target="https://mentor.ieee.org/802.15/dcn/22/15-22-0489-00-04ab-uwb-sensing-sequence-selection.pptx" TargetMode="External"/><Relationship Id="rId17" Type="http://schemas.openxmlformats.org/officeDocument/2006/relationships/hyperlink" Target="https://mentor.ieee.org/802.15/dcn/22/15-22-0508-00-04ab-status-on-downlink-tdoa-dl-tdoa-location-service-technical-specifications-in-802-15.pptx" TargetMode="External"/><Relationship Id="rId25" Type="http://schemas.openxmlformats.org/officeDocument/2006/relationships/hyperlink" Target="https://mentor.ieee.org/802.15/dcn/22/15-22-0514-00-04ab-non-coherent-phy-layer-proposal-for-15-4ab-tfd.docx" TargetMode="External"/><Relationship Id="rId2" Type="http://schemas.openxmlformats.org/officeDocument/2006/relationships/hyperlink" Target="https://mentor.ieee.org/802.15/dcn/22/15-22-0473-01-04ab-nb-cca-follow-up.pptx" TargetMode="External"/><Relationship Id="rId16" Type="http://schemas.openxmlformats.org/officeDocument/2006/relationships/hyperlink" Target="https://mentor.ieee.org/802.15/dcn/22/15-22-0471-00-04ab-requirements-for-location-tracking-in-dense-environments.pdf" TargetMode="External"/><Relationship Id="rId20" Type="http://schemas.openxmlformats.org/officeDocument/2006/relationships/hyperlink" Target="https://mentor.ieee.org/802.15/dcn/22/15-22-0500-00-04ab-new-control-ie-for-4ab-applications.pptx" TargetMode="External"/><Relationship Id="rId1" Type="http://schemas.openxmlformats.org/officeDocument/2006/relationships/hyperlink" Target="https://mentor.ieee.org/802.15/dcn/22/15-22-0475-00-04ab-phr-content-and-rate.pptx" TargetMode="External"/><Relationship Id="rId6" Type="http://schemas.openxmlformats.org/officeDocument/2006/relationships/hyperlink" Target="https://mentor.ieee.org/802.15/dcn/22/15-22-0485-01-04ab-ssbd-channel-access.pptx" TargetMode="External"/><Relationship Id="rId11" Type="http://schemas.openxmlformats.org/officeDocument/2006/relationships/hyperlink" Target="https://mentor.ieee.org/802.15/dcn/22/15-22-0467-01-04ab-a-phy-header-proposal.pptx" TargetMode="External"/><Relationship Id="rId24" Type="http://schemas.openxmlformats.org/officeDocument/2006/relationships/hyperlink" Target="https://mentor.ieee.org/802.15/dcn/22/15-22-0499-00-04ab-rmarkers-in-mixed-mms-for-ranging-integrity.pptx" TargetMode="External"/><Relationship Id="rId5" Type="http://schemas.openxmlformats.org/officeDocument/2006/relationships/hyperlink" Target="https://mentor.ieee.org/802.15/dcn/22/15-22-0466-00-04ab-more-on-updating-the-number-of-fragments-for-nba-mms-uwb-ranging.pptx" TargetMode="External"/><Relationship Id="rId15" Type="http://schemas.openxmlformats.org/officeDocument/2006/relationships/hyperlink" Target="https://mentor.ieee.org/802.15/dcn/22/15-22-0494-02-04ab-further-evaluation-of-preamble-sequence-options-for-15-4ab.pptx" TargetMode="External"/><Relationship Id="rId23" Type="http://schemas.openxmlformats.org/officeDocument/2006/relationships/hyperlink" Target="https://mentor.ieee.org/802.15/dcn/22/15-22-0470-01-04ab-more-on-4ab-preambles-apeval-results-and-recommendations.pdf" TargetMode="External"/><Relationship Id="rId28" Type="http://schemas.openxmlformats.org/officeDocument/2006/relationships/printerSettings" Target="../printerSettings/printerSettings7.bin"/><Relationship Id="rId10" Type="http://schemas.openxmlformats.org/officeDocument/2006/relationships/hyperlink" Target="https://mentor.ieee.org/802.15/dcn/22/15-22-0468-02-04ab-bpsk-modulation-for-high-speed-data-rates-in-impulse-ultra-wideband-radio.pptx" TargetMode="External"/><Relationship Id="rId19" Type="http://schemas.openxmlformats.org/officeDocument/2006/relationships/hyperlink" Target="https://mentor.ieee.org/802.15/dcn/22/15-22-0506-01-04ab-new-results-on-possible-ldpc-codes-for-15-4ab.pptx" TargetMode="External"/><Relationship Id="rId4" Type="http://schemas.openxmlformats.org/officeDocument/2006/relationships/hyperlink" Target="https://mentor.ieee.org/802.15/dcn/22/15-22-0479-00-04ab-more-consideration-on-sensing-pulse-shape-in-802-15-4ab.pptx" TargetMode="External"/><Relationship Id="rId9" Type="http://schemas.openxmlformats.org/officeDocument/2006/relationships/hyperlink" Target="https://mentor.ieee.org/802.15/dcn/22/15-22-0481-01-04ab-short-term-cross-correlation.pptx" TargetMode="External"/><Relationship Id="rId14" Type="http://schemas.openxmlformats.org/officeDocument/2006/relationships/hyperlink" Target="https://mentor.ieee.org/802.15/dcn/22/15-22-0493-00-04ab-updates-on-narrowband-channel-allocation-and-access.pptx" TargetMode="External"/><Relationship Id="rId22" Type="http://schemas.openxmlformats.org/officeDocument/2006/relationships/hyperlink" Target="https://mentor.ieee.org/802.15/dcn/22/15-22-0504-01-04ab-uwb-sensing-discussion-for-802-15-4ab.pptx" TargetMode="External"/><Relationship Id="rId27" Type="http://schemas.openxmlformats.org/officeDocument/2006/relationships/hyperlink" Target="https://mentor.ieee.org/802.15/dcn/22/15-22-0517-00-04ab-new-data-rates-and-coding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topLeftCell="E1" zoomScale="80" zoomScaleNormal="80" workbookViewId="0">
      <selection activeCell="A6" sqref="A6"/>
    </sheetView>
  </sheetViews>
  <sheetFormatPr defaultRowHeight="13.2" x14ac:dyDescent="0.25"/>
  <cols>
    <col min="5" max="5" width="15.6640625" customWidth="1"/>
  </cols>
  <sheetData>
    <row r="1" spans="1:23" ht="18" thickBot="1" x14ac:dyDescent="0.35">
      <c r="H1" s="78" t="str">
        <f>Summary!$B$1</f>
        <v>Sept 2022 Wireless Plenary</v>
      </c>
      <c r="I1" s="78"/>
      <c r="J1" s="78"/>
      <c r="K1" s="78"/>
      <c r="L1" s="78"/>
      <c r="M1" s="78"/>
    </row>
    <row r="2" spans="1:23" ht="15" customHeight="1" x14ac:dyDescent="0.25">
      <c r="E2" s="49" t="s">
        <v>82</v>
      </c>
      <c r="F2" s="152" t="s">
        <v>83</v>
      </c>
      <c r="G2" s="152"/>
      <c r="H2" s="153" t="s">
        <v>84</v>
      </c>
      <c r="I2" s="154"/>
      <c r="J2" s="154"/>
      <c r="K2" s="155"/>
      <c r="L2" s="153" t="s">
        <v>85</v>
      </c>
      <c r="M2" s="154"/>
      <c r="N2" s="154"/>
      <c r="O2" s="155"/>
      <c r="P2" s="154" t="s">
        <v>86</v>
      </c>
      <c r="Q2" s="154"/>
      <c r="R2" s="154"/>
      <c r="S2" s="154"/>
      <c r="T2" s="153" t="s">
        <v>87</v>
      </c>
      <c r="U2" s="154"/>
      <c r="V2" s="154"/>
      <c r="W2" s="155"/>
    </row>
    <row r="3" spans="1:23" ht="13.8" thickBot="1" x14ac:dyDescent="0.3">
      <c r="E3" s="50" t="s">
        <v>88</v>
      </c>
      <c r="F3" s="148">
        <f>DATE(2022,9,11)</f>
        <v>44815</v>
      </c>
      <c r="G3" s="148"/>
      <c r="H3" s="149">
        <f>F3+1</f>
        <v>44816</v>
      </c>
      <c r="I3" s="150"/>
      <c r="J3" s="150"/>
      <c r="K3" s="151"/>
      <c r="L3" s="149">
        <f>H3+1</f>
        <v>44817</v>
      </c>
      <c r="M3" s="150"/>
      <c r="N3" s="150"/>
      <c r="O3" s="151"/>
      <c r="P3" s="150">
        <f>L3+1</f>
        <v>44818</v>
      </c>
      <c r="Q3" s="150"/>
      <c r="R3" s="150"/>
      <c r="S3" s="150"/>
      <c r="T3" s="149">
        <f>P3+1</f>
        <v>44819</v>
      </c>
      <c r="U3" s="150"/>
      <c r="V3" s="150"/>
      <c r="W3" s="151"/>
    </row>
    <row r="4" spans="1:23" ht="12.9" customHeight="1" thickBot="1" x14ac:dyDescent="0.3">
      <c r="A4" s="21" t="s">
        <v>67</v>
      </c>
      <c r="B4" s="21" t="s">
        <v>68</v>
      </c>
      <c r="C4" s="21" t="s">
        <v>6</v>
      </c>
      <c r="D4" s="21" t="s">
        <v>7</v>
      </c>
      <c r="E4" s="51"/>
      <c r="F4" s="132"/>
      <c r="G4" s="133"/>
      <c r="H4" s="52"/>
      <c r="I4" s="52"/>
      <c r="J4" s="53"/>
      <c r="K4" s="54"/>
      <c r="L4" s="52"/>
      <c r="M4" s="52"/>
      <c r="N4" s="53"/>
      <c r="O4" s="54"/>
      <c r="P4" s="52"/>
      <c r="Q4" s="52"/>
      <c r="R4" s="53"/>
      <c r="S4" s="54"/>
      <c r="T4" s="52"/>
      <c r="U4" s="52"/>
      <c r="V4" s="53"/>
      <c r="W4" s="54"/>
    </row>
    <row r="5" spans="1:23" ht="22.05" customHeight="1" thickBot="1" x14ac:dyDescent="0.35">
      <c r="A5" s="34">
        <v>0.54166666666666663</v>
      </c>
      <c r="B5" s="35">
        <f>A5-3/24</f>
        <v>0.41666666666666663</v>
      </c>
      <c r="C5" s="35">
        <f>A5+4/24</f>
        <v>0.70833333333333326</v>
      </c>
      <c r="D5" s="36">
        <f>A5+13/24</f>
        <v>1.0833333333333333</v>
      </c>
      <c r="E5" s="41" t="s">
        <v>36</v>
      </c>
      <c r="F5" s="42"/>
      <c r="G5" s="43"/>
      <c r="H5" s="98" t="s">
        <v>37</v>
      </c>
      <c r="I5" s="98"/>
      <c r="J5" s="98"/>
      <c r="K5" s="99"/>
      <c r="L5" s="97" t="s">
        <v>37</v>
      </c>
      <c r="M5" s="98"/>
      <c r="N5" s="98"/>
      <c r="O5" s="99"/>
      <c r="P5" s="118" t="s">
        <v>37</v>
      </c>
      <c r="Q5" s="119"/>
      <c r="R5" s="119"/>
      <c r="S5" s="120"/>
      <c r="T5" s="97" t="s">
        <v>37</v>
      </c>
      <c r="U5" s="98"/>
      <c r="V5" s="98"/>
      <c r="W5" s="99"/>
    </row>
    <row r="6" spans="1:23" ht="22.05" customHeight="1" thickBot="1" x14ac:dyDescent="0.35">
      <c r="A6" s="32">
        <f>A5+0.5/24</f>
        <v>0.5625</v>
      </c>
      <c r="B6" s="33">
        <f t="shared" ref="B6:B27" si="0">A6-3/24</f>
        <v>0.4375</v>
      </c>
      <c r="C6" s="33">
        <f t="shared" ref="C6:C27" si="1">A6+4/24</f>
        <v>0.72916666666666663</v>
      </c>
      <c r="D6" s="37">
        <f t="shared" ref="D6:D27" si="2">A6+13/24</f>
        <v>1.1041666666666665</v>
      </c>
      <c r="E6" s="44" t="s">
        <v>38</v>
      </c>
      <c r="F6" s="42"/>
      <c r="G6" s="43"/>
      <c r="H6" s="101"/>
      <c r="I6" s="101"/>
      <c r="J6" s="101"/>
      <c r="K6" s="102"/>
      <c r="L6" s="117"/>
      <c r="M6" s="101"/>
      <c r="N6" s="101"/>
      <c r="O6" s="102"/>
      <c r="P6" s="103" t="s">
        <v>69</v>
      </c>
      <c r="Q6" s="104"/>
      <c r="R6" s="104"/>
      <c r="S6" s="105"/>
      <c r="T6" s="100"/>
      <c r="U6" s="101"/>
      <c r="V6" s="101"/>
      <c r="W6" s="102"/>
    </row>
    <row r="7" spans="1:23" ht="22.05" customHeight="1" thickTop="1" thickBot="1" x14ac:dyDescent="0.35">
      <c r="A7" s="32">
        <f t="shared" ref="A7:A27" si="3">A6+0.5/24</f>
        <v>0.58333333333333337</v>
      </c>
      <c r="B7" s="33">
        <f t="shared" si="0"/>
        <v>0.45833333333333337</v>
      </c>
      <c r="C7" s="33">
        <f t="shared" si="1"/>
        <v>0.75</v>
      </c>
      <c r="D7" s="37">
        <f t="shared" si="2"/>
        <v>1.125</v>
      </c>
      <c r="E7" s="45" t="s">
        <v>39</v>
      </c>
      <c r="F7" s="42"/>
      <c r="G7" s="43"/>
      <c r="H7" s="109" t="s">
        <v>70</v>
      </c>
      <c r="I7" s="110"/>
      <c r="J7" s="110"/>
      <c r="K7" s="110"/>
      <c r="L7" s="72" t="s">
        <v>71</v>
      </c>
      <c r="M7" s="94"/>
      <c r="N7" s="64"/>
      <c r="O7" s="64"/>
      <c r="P7" s="106"/>
      <c r="Q7" s="107"/>
      <c r="R7" s="107"/>
      <c r="S7" s="108"/>
      <c r="T7" s="64"/>
      <c r="U7" s="64"/>
      <c r="V7" s="64"/>
      <c r="W7" s="64"/>
    </row>
    <row r="8" spans="1:23" ht="22.05" customHeight="1" thickTop="1" thickBot="1" x14ac:dyDescent="0.35">
      <c r="A8" s="32">
        <f t="shared" si="3"/>
        <v>0.60416666666666674</v>
      </c>
      <c r="B8" s="33">
        <f t="shared" si="0"/>
        <v>0.47916666666666674</v>
      </c>
      <c r="C8" s="33">
        <f t="shared" si="1"/>
        <v>0.77083333333333337</v>
      </c>
      <c r="D8" s="37">
        <f t="shared" si="2"/>
        <v>1.1458333333333335</v>
      </c>
      <c r="E8" s="45" t="s">
        <v>41</v>
      </c>
      <c r="F8" s="42"/>
      <c r="G8" s="43"/>
      <c r="H8" s="111"/>
      <c r="I8" s="112"/>
      <c r="J8" s="112"/>
      <c r="K8" s="112"/>
      <c r="L8" s="73"/>
      <c r="M8" s="95"/>
      <c r="N8" s="65"/>
      <c r="O8" s="65"/>
      <c r="P8" s="72" t="s">
        <v>71</v>
      </c>
      <c r="Q8" s="64"/>
      <c r="R8" s="64"/>
      <c r="S8" s="64"/>
      <c r="T8" s="65"/>
      <c r="U8" s="65"/>
      <c r="V8" s="65"/>
      <c r="W8" s="65"/>
    </row>
    <row r="9" spans="1:23" ht="22.05" customHeight="1" x14ac:dyDescent="0.3">
      <c r="A9" s="32">
        <f t="shared" si="3"/>
        <v>0.62500000000000011</v>
      </c>
      <c r="B9" s="33">
        <f t="shared" si="0"/>
        <v>0.50000000000000011</v>
      </c>
      <c r="C9" s="33">
        <f t="shared" si="1"/>
        <v>0.79166666666666674</v>
      </c>
      <c r="D9" s="37">
        <f t="shared" si="2"/>
        <v>1.1666666666666667</v>
      </c>
      <c r="E9" s="45" t="s">
        <v>42</v>
      </c>
      <c r="F9" s="42"/>
      <c r="G9" s="43"/>
      <c r="H9" s="113" t="s">
        <v>50</v>
      </c>
      <c r="I9" s="114"/>
      <c r="J9" s="114"/>
      <c r="K9" s="114"/>
      <c r="L9" s="73"/>
      <c r="M9" s="95"/>
      <c r="N9" s="65"/>
      <c r="O9" s="65"/>
      <c r="P9" s="73"/>
      <c r="Q9" s="65"/>
      <c r="R9" s="65"/>
      <c r="S9" s="65"/>
      <c r="T9" s="65"/>
      <c r="U9" s="65"/>
      <c r="V9" s="65"/>
      <c r="W9" s="65"/>
    </row>
    <row r="10" spans="1:23" ht="22.05" customHeight="1" thickBot="1" x14ac:dyDescent="0.35">
      <c r="A10" s="32">
        <f t="shared" si="3"/>
        <v>0.64583333333333348</v>
      </c>
      <c r="B10" s="33">
        <f t="shared" si="0"/>
        <v>0.52083333333333348</v>
      </c>
      <c r="C10" s="33">
        <f t="shared" si="1"/>
        <v>0.81250000000000011</v>
      </c>
      <c r="D10" s="37">
        <f t="shared" si="2"/>
        <v>1.1875</v>
      </c>
      <c r="E10" s="45" t="s">
        <v>43</v>
      </c>
      <c r="F10" s="42"/>
      <c r="G10" s="43"/>
      <c r="H10" s="115"/>
      <c r="I10" s="116"/>
      <c r="J10" s="116"/>
      <c r="K10" s="116"/>
      <c r="L10" s="74"/>
      <c r="M10" s="96"/>
      <c r="N10" s="66"/>
      <c r="O10" s="66"/>
      <c r="P10" s="73"/>
      <c r="Q10" s="66"/>
      <c r="R10" s="66"/>
      <c r="S10" s="66"/>
      <c r="T10" s="66"/>
      <c r="U10" s="66"/>
      <c r="V10" s="66"/>
      <c r="W10" s="66"/>
    </row>
    <row r="11" spans="1:23" ht="22.05" customHeight="1" thickBot="1" x14ac:dyDescent="0.35">
      <c r="A11" s="32">
        <f t="shared" si="3"/>
        <v>0.66666666666666685</v>
      </c>
      <c r="B11" s="33">
        <f t="shared" si="0"/>
        <v>0.54166666666666685</v>
      </c>
      <c r="C11" s="33">
        <f t="shared" si="1"/>
        <v>0.83333333333333348</v>
      </c>
      <c r="D11" s="37">
        <f t="shared" si="2"/>
        <v>1.2083333333333335</v>
      </c>
      <c r="E11" s="46" t="s">
        <v>44</v>
      </c>
      <c r="F11" s="42"/>
      <c r="G11" s="43"/>
      <c r="H11" s="68" t="s">
        <v>45</v>
      </c>
      <c r="I11" s="68"/>
      <c r="J11" s="68"/>
      <c r="K11" s="69"/>
      <c r="L11" s="67" t="s">
        <v>45</v>
      </c>
      <c r="M11" s="68"/>
      <c r="N11" s="68"/>
      <c r="O11" s="69"/>
      <c r="P11" s="70" t="s">
        <v>45</v>
      </c>
      <c r="Q11" s="68"/>
      <c r="R11" s="68"/>
      <c r="S11" s="69"/>
      <c r="T11" s="70" t="s">
        <v>45</v>
      </c>
      <c r="U11" s="68"/>
      <c r="V11" s="68"/>
      <c r="W11" s="69"/>
    </row>
    <row r="12" spans="1:23" ht="22.05" customHeight="1" thickTop="1" thickBot="1" x14ac:dyDescent="0.35">
      <c r="A12" s="32">
        <f t="shared" si="3"/>
        <v>0.68750000000000022</v>
      </c>
      <c r="B12" s="33">
        <f t="shared" si="0"/>
        <v>0.56250000000000022</v>
      </c>
      <c r="C12" s="33">
        <f t="shared" si="1"/>
        <v>0.85416666666666685</v>
      </c>
      <c r="D12" s="37">
        <f t="shared" si="2"/>
        <v>1.229166666666667</v>
      </c>
      <c r="E12" s="47" t="s">
        <v>46</v>
      </c>
      <c r="F12" s="42"/>
      <c r="G12" s="43"/>
      <c r="H12" s="48" t="s">
        <v>58</v>
      </c>
      <c r="I12" s="64"/>
      <c r="J12" s="64"/>
      <c r="K12" s="79" t="s">
        <v>72</v>
      </c>
      <c r="L12" s="82" t="s">
        <v>73</v>
      </c>
      <c r="M12" s="83"/>
      <c r="N12" s="83"/>
      <c r="O12" s="84"/>
      <c r="P12" s="88" t="s">
        <v>47</v>
      </c>
      <c r="Q12" s="89"/>
      <c r="R12" s="89"/>
      <c r="S12" s="90"/>
      <c r="T12" s="72" t="s">
        <v>71</v>
      </c>
      <c r="U12" s="64"/>
      <c r="V12" s="64"/>
      <c r="W12" s="127" t="s">
        <v>5</v>
      </c>
    </row>
    <row r="13" spans="1:23" ht="22.05" customHeight="1" thickBot="1" x14ac:dyDescent="0.35">
      <c r="A13" s="32">
        <f t="shared" si="3"/>
        <v>0.70833333333333359</v>
      </c>
      <c r="B13" s="33">
        <f t="shared" si="0"/>
        <v>0.58333333333333359</v>
      </c>
      <c r="C13" s="33">
        <f t="shared" si="1"/>
        <v>0.87500000000000022</v>
      </c>
      <c r="D13" s="37">
        <f t="shared" si="2"/>
        <v>1.2500000000000002</v>
      </c>
      <c r="E13" s="47" t="s">
        <v>48</v>
      </c>
      <c r="F13" s="42"/>
      <c r="G13" s="43"/>
      <c r="H13" s="62" t="s">
        <v>74</v>
      </c>
      <c r="I13" s="65"/>
      <c r="J13" s="65"/>
      <c r="K13" s="80"/>
      <c r="L13" s="85"/>
      <c r="M13" s="86"/>
      <c r="N13" s="86"/>
      <c r="O13" s="87"/>
      <c r="P13" s="91"/>
      <c r="Q13" s="92"/>
      <c r="R13" s="92"/>
      <c r="S13" s="93"/>
      <c r="T13" s="73"/>
      <c r="U13" s="65"/>
      <c r="V13" s="65"/>
      <c r="W13" s="128"/>
    </row>
    <row r="14" spans="1:23" ht="22.05" customHeight="1" x14ac:dyDescent="0.3">
      <c r="A14" s="32">
        <f t="shared" si="3"/>
        <v>0.72916666666666696</v>
      </c>
      <c r="B14" s="33">
        <f t="shared" si="0"/>
        <v>0.60416666666666696</v>
      </c>
      <c r="C14" s="33">
        <f t="shared" si="1"/>
        <v>0.89583333333333359</v>
      </c>
      <c r="D14" s="37">
        <f t="shared" si="2"/>
        <v>1.2708333333333335</v>
      </c>
      <c r="E14" s="47" t="s">
        <v>49</v>
      </c>
      <c r="F14" s="42"/>
      <c r="G14" s="43"/>
      <c r="H14" s="62"/>
      <c r="I14" s="65"/>
      <c r="J14" s="65"/>
      <c r="K14" s="80"/>
      <c r="L14" s="113" t="s">
        <v>75</v>
      </c>
      <c r="M14" s="114"/>
      <c r="N14" s="114"/>
      <c r="O14" s="130"/>
      <c r="P14" s="82" t="s">
        <v>76</v>
      </c>
      <c r="Q14" s="83"/>
      <c r="R14" s="83"/>
      <c r="S14" s="84"/>
      <c r="T14" s="73"/>
      <c r="U14" s="65"/>
      <c r="V14" s="65"/>
      <c r="W14" s="128"/>
    </row>
    <row r="15" spans="1:23" ht="22.05" customHeight="1" thickBot="1" x14ac:dyDescent="0.35">
      <c r="A15" s="32">
        <f t="shared" si="3"/>
        <v>0.75000000000000033</v>
      </c>
      <c r="B15" s="33">
        <f t="shared" si="0"/>
        <v>0.62500000000000033</v>
      </c>
      <c r="C15" s="33">
        <f t="shared" si="1"/>
        <v>0.91666666666666696</v>
      </c>
      <c r="D15" s="38">
        <f t="shared" si="2"/>
        <v>1.291666666666667</v>
      </c>
      <c r="E15" s="47" t="s">
        <v>51</v>
      </c>
      <c r="F15" s="42"/>
      <c r="G15" s="43"/>
      <c r="H15" s="63"/>
      <c r="I15" s="66"/>
      <c r="J15" s="66"/>
      <c r="K15" s="81"/>
      <c r="L15" s="115"/>
      <c r="M15" s="116"/>
      <c r="N15" s="116"/>
      <c r="O15" s="131"/>
      <c r="P15" s="85"/>
      <c r="Q15" s="86"/>
      <c r="R15" s="86"/>
      <c r="S15" s="87"/>
      <c r="T15" s="74"/>
      <c r="U15" s="66"/>
      <c r="V15" s="66"/>
      <c r="W15" s="129"/>
    </row>
    <row r="16" spans="1:23" ht="22.05" customHeight="1" x14ac:dyDescent="0.3">
      <c r="A16" s="32">
        <f t="shared" si="3"/>
        <v>0.7708333333333337</v>
      </c>
      <c r="B16" s="33">
        <f t="shared" si="0"/>
        <v>0.6458333333333337</v>
      </c>
      <c r="C16" s="33">
        <f t="shared" si="1"/>
        <v>0.93750000000000033</v>
      </c>
      <c r="D16" s="38">
        <f t="shared" si="2"/>
        <v>1.3125000000000004</v>
      </c>
      <c r="E16" s="44" t="s">
        <v>52</v>
      </c>
      <c r="F16" s="42"/>
      <c r="G16" s="43"/>
      <c r="H16" s="98" t="s">
        <v>77</v>
      </c>
      <c r="I16" s="98"/>
      <c r="J16" s="98"/>
      <c r="K16" s="99"/>
      <c r="L16" s="98" t="s">
        <v>77</v>
      </c>
      <c r="M16" s="98"/>
      <c r="N16" s="98"/>
      <c r="O16" s="99"/>
      <c r="P16" s="98" t="s">
        <v>77</v>
      </c>
      <c r="Q16" s="98"/>
      <c r="R16" s="98"/>
      <c r="S16" s="99"/>
      <c r="T16" s="98" t="s">
        <v>77</v>
      </c>
      <c r="U16" s="98"/>
      <c r="V16" s="98"/>
      <c r="W16" s="99"/>
    </row>
    <row r="17" spans="1:23" ht="22.05" customHeight="1" thickBot="1" x14ac:dyDescent="0.35">
      <c r="A17" s="32">
        <f t="shared" si="3"/>
        <v>0.79166666666666707</v>
      </c>
      <c r="B17" s="33">
        <f t="shared" si="0"/>
        <v>0.66666666666666707</v>
      </c>
      <c r="C17" s="33">
        <f t="shared" si="1"/>
        <v>0.9583333333333337</v>
      </c>
      <c r="D17" s="38">
        <f t="shared" si="2"/>
        <v>1.3333333333333337</v>
      </c>
      <c r="E17" s="44" t="s">
        <v>53</v>
      </c>
      <c r="F17" s="42"/>
      <c r="G17" s="43"/>
      <c r="H17" s="147"/>
      <c r="I17" s="101"/>
      <c r="J17" s="101"/>
      <c r="K17" s="102"/>
      <c r="L17" s="101"/>
      <c r="M17" s="101"/>
      <c r="N17" s="101"/>
      <c r="O17" s="102"/>
      <c r="P17" s="101"/>
      <c r="Q17" s="101"/>
      <c r="R17" s="101"/>
      <c r="S17" s="102"/>
      <c r="T17" s="101"/>
      <c r="U17" s="101"/>
      <c r="V17" s="101"/>
      <c r="W17" s="102"/>
    </row>
    <row r="18" spans="1:23" ht="22.05" customHeight="1" thickTop="1" x14ac:dyDescent="0.3">
      <c r="A18" s="32">
        <f t="shared" si="3"/>
        <v>0.81250000000000044</v>
      </c>
      <c r="B18" s="33">
        <f t="shared" si="0"/>
        <v>0.68750000000000044</v>
      </c>
      <c r="C18" s="33">
        <f t="shared" si="1"/>
        <v>0.97916666666666707</v>
      </c>
      <c r="D18" s="38">
        <f t="shared" si="2"/>
        <v>1.354166666666667</v>
      </c>
      <c r="E18" s="47" t="s">
        <v>54</v>
      </c>
      <c r="F18" s="42"/>
      <c r="G18" s="42"/>
      <c r="H18" s="72" t="s">
        <v>71</v>
      </c>
      <c r="I18" s="94"/>
      <c r="J18" s="64"/>
      <c r="K18" s="124" t="s">
        <v>40</v>
      </c>
      <c r="L18" s="72" t="s">
        <v>71</v>
      </c>
      <c r="M18" s="64"/>
      <c r="N18" s="121" t="s">
        <v>78</v>
      </c>
      <c r="O18" s="124" t="s">
        <v>40</v>
      </c>
      <c r="P18" s="72" t="s">
        <v>71</v>
      </c>
      <c r="Q18" s="64"/>
      <c r="R18" s="121" t="s">
        <v>78</v>
      </c>
      <c r="S18" s="124" t="s">
        <v>40</v>
      </c>
      <c r="T18" s="72" t="s">
        <v>71</v>
      </c>
      <c r="U18" s="75" t="s">
        <v>55</v>
      </c>
      <c r="V18" s="121" t="s">
        <v>78</v>
      </c>
      <c r="W18" s="124" t="s">
        <v>40</v>
      </c>
    </row>
    <row r="19" spans="1:23" ht="22.05" customHeight="1" x14ac:dyDescent="0.3">
      <c r="A19" s="32">
        <f t="shared" si="3"/>
        <v>0.83333333333333381</v>
      </c>
      <c r="B19" s="33">
        <f t="shared" si="0"/>
        <v>0.70833333333333381</v>
      </c>
      <c r="C19" s="39">
        <f t="shared" si="1"/>
        <v>1.0000000000000004</v>
      </c>
      <c r="D19" s="38">
        <f t="shared" si="2"/>
        <v>1.3750000000000004</v>
      </c>
      <c r="E19" s="47" t="s">
        <v>56</v>
      </c>
      <c r="F19" s="42"/>
      <c r="G19" s="42"/>
      <c r="H19" s="73"/>
      <c r="I19" s="95"/>
      <c r="J19" s="65"/>
      <c r="K19" s="125"/>
      <c r="L19" s="73"/>
      <c r="M19" s="65"/>
      <c r="N19" s="122"/>
      <c r="O19" s="125"/>
      <c r="P19" s="73"/>
      <c r="Q19" s="65"/>
      <c r="R19" s="122"/>
      <c r="S19" s="125"/>
      <c r="T19" s="73"/>
      <c r="U19" s="76"/>
      <c r="V19" s="122"/>
      <c r="W19" s="125"/>
    </row>
    <row r="20" spans="1:23" ht="22.05" customHeight="1" x14ac:dyDescent="0.3">
      <c r="A20" s="32">
        <f t="shared" si="3"/>
        <v>0.85416666666666718</v>
      </c>
      <c r="B20" s="33">
        <f t="shared" si="0"/>
        <v>0.72916666666666718</v>
      </c>
      <c r="C20" s="39">
        <f t="shared" si="1"/>
        <v>1.0208333333333339</v>
      </c>
      <c r="D20" s="38">
        <f t="shared" si="2"/>
        <v>1.3958333333333339</v>
      </c>
      <c r="E20" s="47" t="s">
        <v>57</v>
      </c>
      <c r="F20" s="42"/>
      <c r="G20" s="42"/>
      <c r="H20" s="73"/>
      <c r="I20" s="95"/>
      <c r="J20" s="65"/>
      <c r="K20" s="125"/>
      <c r="L20" s="73"/>
      <c r="M20" s="65"/>
      <c r="N20" s="122"/>
      <c r="O20" s="125"/>
      <c r="P20" s="73"/>
      <c r="Q20" s="65"/>
      <c r="R20" s="122"/>
      <c r="S20" s="125"/>
      <c r="T20" s="73"/>
      <c r="U20" s="76"/>
      <c r="V20" s="122"/>
      <c r="W20" s="125"/>
    </row>
    <row r="21" spans="1:23" ht="22.05" customHeight="1" thickBot="1" x14ac:dyDescent="0.35">
      <c r="A21" s="32">
        <f t="shared" si="3"/>
        <v>0.87500000000000056</v>
      </c>
      <c r="B21" s="33">
        <f t="shared" si="0"/>
        <v>0.75000000000000056</v>
      </c>
      <c r="C21" s="39">
        <f t="shared" si="1"/>
        <v>1.0416666666666672</v>
      </c>
      <c r="D21" s="38">
        <f t="shared" si="2"/>
        <v>1.4166666666666672</v>
      </c>
      <c r="E21" s="47" t="s">
        <v>59</v>
      </c>
      <c r="F21" s="42"/>
      <c r="G21" s="42"/>
      <c r="H21" s="74"/>
      <c r="I21" s="96"/>
      <c r="J21" s="66"/>
      <c r="K21" s="126"/>
      <c r="L21" s="74"/>
      <c r="M21" s="66"/>
      <c r="N21" s="123"/>
      <c r="O21" s="126"/>
      <c r="P21" s="74"/>
      <c r="Q21" s="66"/>
      <c r="R21" s="123"/>
      <c r="S21" s="126"/>
      <c r="T21" s="74"/>
      <c r="U21" s="77"/>
      <c r="V21" s="123"/>
      <c r="W21" s="126"/>
    </row>
    <row r="22" spans="1:23" ht="22.05" customHeight="1" thickTop="1" thickBot="1" x14ac:dyDescent="0.35">
      <c r="A22" s="32">
        <f t="shared" si="3"/>
        <v>0.89583333333333393</v>
      </c>
      <c r="B22" s="33">
        <f t="shared" si="0"/>
        <v>0.77083333333333393</v>
      </c>
      <c r="C22" s="39">
        <f t="shared" si="1"/>
        <v>1.0625000000000007</v>
      </c>
      <c r="D22" s="38">
        <f t="shared" si="2"/>
        <v>1.4375000000000004</v>
      </c>
      <c r="E22" s="46" t="s">
        <v>60</v>
      </c>
      <c r="F22" s="42"/>
      <c r="G22" s="43"/>
      <c r="H22" s="67" t="s">
        <v>45</v>
      </c>
      <c r="I22" s="68"/>
      <c r="J22" s="68"/>
      <c r="K22" s="69"/>
      <c r="L22" s="70" t="s">
        <v>45</v>
      </c>
      <c r="M22" s="68"/>
      <c r="N22" s="68"/>
      <c r="O22" s="69"/>
      <c r="P22" s="70" t="s">
        <v>45</v>
      </c>
      <c r="Q22" s="68"/>
      <c r="R22" s="68"/>
      <c r="S22" s="69"/>
      <c r="T22" s="70" t="s">
        <v>45</v>
      </c>
      <c r="U22" s="68"/>
      <c r="V22" s="68"/>
      <c r="W22" s="69"/>
    </row>
    <row r="23" spans="1:23" ht="22.05" customHeight="1" thickTop="1" x14ac:dyDescent="0.3">
      <c r="A23" s="32">
        <f t="shared" si="3"/>
        <v>0.9166666666666673</v>
      </c>
      <c r="B23" s="33">
        <f t="shared" si="0"/>
        <v>0.7916666666666673</v>
      </c>
      <c r="C23" s="39">
        <f t="shared" si="1"/>
        <v>1.0833333333333339</v>
      </c>
      <c r="D23" s="38">
        <f t="shared" si="2"/>
        <v>1.4583333333333339</v>
      </c>
      <c r="E23" s="45" t="s">
        <v>61</v>
      </c>
      <c r="F23" s="134" t="s">
        <v>79</v>
      </c>
      <c r="G23" s="135"/>
      <c r="H23" s="72" t="s">
        <v>71</v>
      </c>
      <c r="I23" s="64"/>
      <c r="J23" s="75" t="s">
        <v>55</v>
      </c>
      <c r="K23" s="58" t="s">
        <v>80</v>
      </c>
      <c r="L23" s="61" t="s">
        <v>74</v>
      </c>
      <c r="M23" s="64"/>
      <c r="N23" s="64"/>
      <c r="O23" s="58" t="s">
        <v>80</v>
      </c>
      <c r="P23" s="61" t="s">
        <v>74</v>
      </c>
      <c r="Q23" s="64"/>
      <c r="R23" s="75" t="s">
        <v>55</v>
      </c>
      <c r="S23" s="58" t="s">
        <v>80</v>
      </c>
      <c r="T23" s="113" t="s">
        <v>62</v>
      </c>
      <c r="U23" s="114"/>
      <c r="V23" s="114"/>
      <c r="W23" s="130"/>
    </row>
    <row r="24" spans="1:23" ht="22.05" customHeight="1" x14ac:dyDescent="0.3">
      <c r="A24" s="32">
        <f t="shared" si="3"/>
        <v>0.93750000000000067</v>
      </c>
      <c r="B24" s="33">
        <f t="shared" si="0"/>
        <v>0.81250000000000067</v>
      </c>
      <c r="C24" s="39">
        <f t="shared" si="1"/>
        <v>1.1041666666666674</v>
      </c>
      <c r="D24" s="38">
        <f t="shared" si="2"/>
        <v>1.4791666666666674</v>
      </c>
      <c r="E24" s="47" t="s">
        <v>63</v>
      </c>
      <c r="F24" s="136"/>
      <c r="G24" s="137"/>
      <c r="H24" s="73"/>
      <c r="I24" s="65"/>
      <c r="J24" s="76"/>
      <c r="K24" s="59"/>
      <c r="L24" s="62"/>
      <c r="M24" s="65"/>
      <c r="N24" s="65"/>
      <c r="O24" s="59"/>
      <c r="P24" s="62"/>
      <c r="Q24" s="65"/>
      <c r="R24" s="76"/>
      <c r="S24" s="59"/>
      <c r="T24" s="140"/>
      <c r="U24" s="141"/>
      <c r="V24" s="141"/>
      <c r="W24" s="142"/>
    </row>
    <row r="25" spans="1:23" ht="22.05" customHeight="1" thickBot="1" x14ac:dyDescent="0.35">
      <c r="A25" s="32">
        <f t="shared" si="3"/>
        <v>0.95833333333333404</v>
      </c>
      <c r="B25" s="33">
        <f t="shared" si="0"/>
        <v>0.83333333333333404</v>
      </c>
      <c r="C25" s="39">
        <f t="shared" si="1"/>
        <v>1.1250000000000007</v>
      </c>
      <c r="D25" s="38">
        <f t="shared" si="2"/>
        <v>1.5000000000000007</v>
      </c>
      <c r="E25" s="47" t="s">
        <v>64</v>
      </c>
      <c r="F25" s="138"/>
      <c r="G25" s="139"/>
      <c r="H25" s="73"/>
      <c r="I25" s="65"/>
      <c r="J25" s="76"/>
      <c r="K25" s="59"/>
      <c r="L25" s="62"/>
      <c r="M25" s="65"/>
      <c r="N25" s="65"/>
      <c r="O25" s="59"/>
      <c r="P25" s="62"/>
      <c r="Q25" s="65"/>
      <c r="R25" s="76"/>
      <c r="S25" s="59"/>
      <c r="T25" s="140"/>
      <c r="U25" s="141"/>
      <c r="V25" s="141"/>
      <c r="W25" s="142"/>
    </row>
    <row r="26" spans="1:23" ht="22.05" customHeight="1" thickBot="1" x14ac:dyDescent="0.35">
      <c r="A26" s="32">
        <f t="shared" si="3"/>
        <v>0.97916666666666741</v>
      </c>
      <c r="B26" s="33">
        <f t="shared" si="0"/>
        <v>0.85416666666666741</v>
      </c>
      <c r="C26" s="39">
        <f t="shared" si="1"/>
        <v>1.1458333333333341</v>
      </c>
      <c r="D26" s="38">
        <f t="shared" si="2"/>
        <v>1.5208333333333339</v>
      </c>
      <c r="E26" s="47" t="s">
        <v>65</v>
      </c>
      <c r="F26" s="143" t="s">
        <v>81</v>
      </c>
      <c r="G26" s="144"/>
      <c r="H26" s="74"/>
      <c r="I26" s="66"/>
      <c r="J26" s="77"/>
      <c r="K26" s="60"/>
      <c r="L26" s="63"/>
      <c r="M26" s="66"/>
      <c r="N26" s="66"/>
      <c r="O26" s="60"/>
      <c r="P26" s="63"/>
      <c r="Q26" s="66"/>
      <c r="R26" s="77"/>
      <c r="S26" s="60"/>
      <c r="T26" s="115"/>
      <c r="U26" s="116"/>
      <c r="V26" s="116"/>
      <c r="W26" s="131"/>
    </row>
    <row r="27" spans="1:23" ht="22.05" customHeight="1" thickTop="1" thickBot="1" x14ac:dyDescent="0.35">
      <c r="A27" s="40">
        <f t="shared" si="3"/>
        <v>1.0000000000000007</v>
      </c>
      <c r="B27" s="33">
        <f t="shared" si="0"/>
        <v>0.87500000000000067</v>
      </c>
      <c r="C27" s="39">
        <f t="shared" si="1"/>
        <v>1.1666666666666674</v>
      </c>
      <c r="D27" s="38">
        <f t="shared" si="2"/>
        <v>1.5416666666666674</v>
      </c>
      <c r="E27" s="44" t="s">
        <v>66</v>
      </c>
      <c r="F27" s="145"/>
      <c r="G27" s="146"/>
      <c r="H27" s="68" t="s">
        <v>45</v>
      </c>
      <c r="I27" s="68"/>
      <c r="J27" s="68"/>
      <c r="K27" s="69"/>
      <c r="L27" s="70" t="s">
        <v>45</v>
      </c>
      <c r="M27" s="68"/>
      <c r="N27" s="68"/>
      <c r="O27" s="69"/>
      <c r="P27" s="70" t="s">
        <v>45</v>
      </c>
      <c r="Q27" s="68"/>
      <c r="R27" s="68"/>
      <c r="S27" s="69"/>
      <c r="T27" s="70" t="s">
        <v>45</v>
      </c>
      <c r="U27" s="68"/>
      <c r="V27" s="68"/>
      <c r="W27" s="69"/>
    </row>
    <row r="28" spans="1:23" ht="12.9" customHeight="1" x14ac:dyDescent="0.25"/>
    <row r="29" spans="1:23" ht="12.45" customHeight="1" x14ac:dyDescent="0.25"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7"/>
    </row>
    <row r="30" spans="1:23" ht="12.45" customHeight="1" x14ac:dyDescent="0.25"/>
    <row r="31" spans="1:23" ht="15" customHeight="1" x14ac:dyDescent="0.25">
      <c r="E31" s="17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</row>
    <row r="32" spans="1:23" ht="15" customHeight="1" x14ac:dyDescent="0.25"/>
    <row r="33" spans="1:19" ht="15" customHeight="1" x14ac:dyDescent="0.25"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1:19" ht="15" customHeight="1" x14ac:dyDescent="0.25"/>
    <row r="35" spans="1:19" ht="12.9" customHeight="1" x14ac:dyDescent="0.25"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7"/>
    </row>
    <row r="39" spans="1:19" ht="15" customHeight="1" x14ac:dyDescent="0.2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19" ht="15" x14ac:dyDescent="0.2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19" ht="15" x14ac:dyDescent="0.2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19" ht="15" x14ac:dyDescent="0.2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19" ht="15" x14ac:dyDescent="0.2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19" ht="15" x14ac:dyDescent="0.2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19" ht="15" x14ac:dyDescent="0.2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19" ht="15" x14ac:dyDescent="0.2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25">
      <c r="A60" s="19"/>
      <c r="B60" s="19"/>
      <c r="C60" s="71"/>
      <c r="D60" s="71"/>
      <c r="E60" s="71"/>
      <c r="L60" s="18"/>
      <c r="M60" s="18"/>
      <c r="N60" s="18"/>
      <c r="O60" s="18"/>
      <c r="P60" s="18"/>
      <c r="Q60" s="18"/>
      <c r="R60" s="18"/>
      <c r="S60" s="17"/>
    </row>
  </sheetData>
  <mergeCells count="91">
    <mergeCell ref="F2:G2"/>
    <mergeCell ref="H2:K2"/>
    <mergeCell ref="L2:O2"/>
    <mergeCell ref="P2:S2"/>
    <mergeCell ref="T2:W2"/>
    <mergeCell ref="F3:G3"/>
    <mergeCell ref="H3:K3"/>
    <mergeCell ref="L3:O3"/>
    <mergeCell ref="P3:S3"/>
    <mergeCell ref="T3:W3"/>
    <mergeCell ref="F4:G4"/>
    <mergeCell ref="T22:W22"/>
    <mergeCell ref="F23:G25"/>
    <mergeCell ref="R23:R26"/>
    <mergeCell ref="S23:S26"/>
    <mergeCell ref="T23:W26"/>
    <mergeCell ref="F26:G27"/>
    <mergeCell ref="H27:K27"/>
    <mergeCell ref="L27:O27"/>
    <mergeCell ref="P27:S27"/>
    <mergeCell ref="T27:W27"/>
    <mergeCell ref="H16:K17"/>
    <mergeCell ref="L16:O17"/>
    <mergeCell ref="P16:S17"/>
    <mergeCell ref="T16:W17"/>
    <mergeCell ref="K18:K21"/>
    <mergeCell ref="V18:V21"/>
    <mergeCell ref="W18:W21"/>
    <mergeCell ref="V12:V15"/>
    <mergeCell ref="W12:W15"/>
    <mergeCell ref="H13:H15"/>
    <mergeCell ref="L14:O15"/>
    <mergeCell ref="P14:S15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H18:H21"/>
    <mergeCell ref="I18:I21"/>
    <mergeCell ref="J18:J21"/>
    <mergeCell ref="T5:W6"/>
    <mergeCell ref="P6:S7"/>
    <mergeCell ref="H7:K8"/>
    <mergeCell ref="N7:N10"/>
    <mergeCell ref="O7:O10"/>
    <mergeCell ref="V7:V10"/>
    <mergeCell ref="W7:W10"/>
    <mergeCell ref="R8:R10"/>
    <mergeCell ref="S8:S10"/>
    <mergeCell ref="H9:K10"/>
    <mergeCell ref="H5:K6"/>
    <mergeCell ref="L5:O6"/>
    <mergeCell ref="P5:S5"/>
    <mergeCell ref="U18:U21"/>
    <mergeCell ref="L7:L10"/>
    <mergeCell ref="M7:M10"/>
    <mergeCell ref="T7:T10"/>
    <mergeCell ref="U7:U10"/>
    <mergeCell ref="P8:P10"/>
    <mergeCell ref="Q8:Q10"/>
    <mergeCell ref="H1:M1"/>
    <mergeCell ref="T12:T15"/>
    <mergeCell ref="U12:U15"/>
    <mergeCell ref="H11:K11"/>
    <mergeCell ref="L11:O11"/>
    <mergeCell ref="P11:S11"/>
    <mergeCell ref="T11:W11"/>
    <mergeCell ref="I12:I15"/>
    <mergeCell ref="J12:J15"/>
    <mergeCell ref="K12:K15"/>
    <mergeCell ref="L12:O13"/>
    <mergeCell ref="P12:S13"/>
    <mergeCell ref="C60:E60"/>
    <mergeCell ref="K23:K26"/>
    <mergeCell ref="L23:L26"/>
    <mergeCell ref="M23:M26"/>
    <mergeCell ref="N23:N26"/>
    <mergeCell ref="H23:H26"/>
    <mergeCell ref="I23:I26"/>
    <mergeCell ref="J23:J26"/>
    <mergeCell ref="O23:O26"/>
    <mergeCell ref="P23:P26"/>
    <mergeCell ref="Q23:Q26"/>
    <mergeCell ref="H22:K22"/>
    <mergeCell ref="L22:O22"/>
    <mergeCell ref="P22:S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C13" sqref="C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89</v>
      </c>
    </row>
    <row r="2" spans="1:3" ht="15.6" x14ac:dyDescent="0.25">
      <c r="B2" s="3"/>
    </row>
    <row r="3" spans="1:3" x14ac:dyDescent="0.25">
      <c r="B3" s="21" t="s">
        <v>14</v>
      </c>
    </row>
    <row r="4" spans="1:3" x14ac:dyDescent="0.25">
      <c r="A4" s="1"/>
      <c r="B4" s="21" t="s">
        <v>11</v>
      </c>
    </row>
    <row r="5" spans="1:3" x14ac:dyDescent="0.25">
      <c r="A5" s="1"/>
      <c r="B5" s="20" t="s">
        <v>10</v>
      </c>
      <c r="C5" s="16" t="s">
        <v>9</v>
      </c>
    </row>
    <row r="6" spans="1:3" x14ac:dyDescent="0.25">
      <c r="A6" s="1">
        <f>A5+1</f>
        <v>1</v>
      </c>
      <c r="B6" s="1" t="s">
        <v>90</v>
      </c>
      <c r="C6" s="14">
        <v>0.5625</v>
      </c>
    </row>
    <row r="7" spans="1:3" x14ac:dyDescent="0.25">
      <c r="A7" s="1">
        <f>A6+1</f>
        <v>2</v>
      </c>
      <c r="B7" s="1" t="s">
        <v>91</v>
      </c>
      <c r="C7" s="14">
        <v>0.66666666666666663</v>
      </c>
    </row>
    <row r="8" spans="1:3" x14ac:dyDescent="0.25">
      <c r="A8" s="1">
        <f>A7+1</f>
        <v>3</v>
      </c>
      <c r="B8" s="1" t="s">
        <v>92</v>
      </c>
      <c r="C8" s="14">
        <v>0.33333333333333331</v>
      </c>
    </row>
    <row r="9" spans="1:3" x14ac:dyDescent="0.25">
      <c r="A9" s="1">
        <f t="shared" ref="A9:A13" si="0">A8+1</f>
        <v>4</v>
      </c>
      <c r="B9" s="1" t="s">
        <v>93</v>
      </c>
      <c r="C9" s="14">
        <v>0.5625</v>
      </c>
    </row>
    <row r="10" spans="1:3" x14ac:dyDescent="0.25">
      <c r="A10" s="1">
        <f t="shared" si="0"/>
        <v>5</v>
      </c>
      <c r="B10" s="1" t="s">
        <v>94</v>
      </c>
      <c r="C10" s="14">
        <v>0.35416666666666669</v>
      </c>
    </row>
    <row r="11" spans="1:3" x14ac:dyDescent="0.25">
      <c r="A11" s="1">
        <f t="shared" si="0"/>
        <v>6</v>
      </c>
      <c r="B11" s="1" t="s">
        <v>95</v>
      </c>
      <c r="C11" s="14">
        <v>0.5625</v>
      </c>
    </row>
    <row r="12" spans="1:3" x14ac:dyDescent="0.25">
      <c r="A12" s="1">
        <f t="shared" si="0"/>
        <v>7</v>
      </c>
      <c r="B12" s="1" t="s">
        <v>213</v>
      </c>
      <c r="C12" s="14">
        <v>0.4375</v>
      </c>
    </row>
    <row r="13" spans="1:3" x14ac:dyDescent="0.25">
      <c r="A13" s="1">
        <f t="shared" si="0"/>
        <v>8</v>
      </c>
      <c r="B13" s="1" t="s">
        <v>96</v>
      </c>
      <c r="C13" s="14">
        <v>0.5625</v>
      </c>
    </row>
    <row r="14" spans="1:3" x14ac:dyDescent="0.25">
      <c r="A14" s="1"/>
      <c r="B14" s="31" t="s">
        <v>97</v>
      </c>
      <c r="C14" s="14">
        <v>0.66666666666666663</v>
      </c>
    </row>
    <row r="15" spans="1:3" x14ac:dyDescent="0.25">
      <c r="A15" s="1"/>
    </row>
    <row r="16" spans="1:3" x14ac:dyDescent="0.25">
      <c r="A16" s="1"/>
      <c r="B16" s="2" t="s">
        <v>19</v>
      </c>
      <c r="C16" s="14"/>
    </row>
    <row r="17" spans="1:5" x14ac:dyDescent="0.25">
      <c r="A17" s="1"/>
      <c r="B17" s="2" t="s">
        <v>23</v>
      </c>
      <c r="C17" s="14"/>
    </row>
    <row r="18" spans="1:5" x14ac:dyDescent="0.25">
      <c r="A18" s="2"/>
      <c r="B18" s="15" t="s">
        <v>8</v>
      </c>
    </row>
    <row r="20" spans="1:5" x14ac:dyDescent="0.25">
      <c r="B20" s="2" t="s">
        <v>22</v>
      </c>
    </row>
    <row r="21" spans="1:5" x14ac:dyDescent="0.25">
      <c r="A21" s="2"/>
      <c r="B21" s="29" t="s">
        <v>20</v>
      </c>
    </row>
    <row r="22" spans="1:5" x14ac:dyDescent="0.25">
      <c r="B22" s="15" t="s">
        <v>21</v>
      </c>
      <c r="D22" s="5"/>
      <c r="E22" s="5"/>
    </row>
    <row r="23" spans="1:5" x14ac:dyDescent="0.25">
      <c r="B23" s="2"/>
      <c r="D23" s="5"/>
      <c r="E23" s="5"/>
    </row>
    <row r="24" spans="1:5" x14ac:dyDescent="0.25">
      <c r="B24" s="2" t="s">
        <v>24</v>
      </c>
      <c r="C24" s="5"/>
      <c r="D24" s="5"/>
      <c r="E24" s="5"/>
    </row>
    <row r="25" spans="1:5" x14ac:dyDescent="0.25">
      <c r="B25" s="15" t="s">
        <v>25</v>
      </c>
      <c r="C25" s="5"/>
      <c r="E25" s="5"/>
    </row>
    <row r="26" spans="1:5" x14ac:dyDescent="0.25">
      <c r="B26" s="2"/>
      <c r="C26" s="5"/>
      <c r="E26" s="5"/>
    </row>
    <row r="27" spans="1:5" x14ac:dyDescent="0.25">
      <c r="B27" s="2" t="s">
        <v>26</v>
      </c>
      <c r="E27" s="5"/>
    </row>
    <row r="28" spans="1:5" x14ac:dyDescent="0.25">
      <c r="B28" s="2" t="s">
        <v>27</v>
      </c>
      <c r="E28" s="5"/>
    </row>
    <row r="29" spans="1:5" x14ac:dyDescent="0.25">
      <c r="B29" s="15" t="s">
        <v>98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28</v>
      </c>
      <c r="C31" s="5"/>
      <c r="E31" s="5"/>
    </row>
    <row r="32" spans="1:5" x14ac:dyDescent="0.25">
      <c r="B32" s="15" t="s">
        <v>29</v>
      </c>
      <c r="C32" s="5"/>
      <c r="D32" s="5"/>
      <c r="E32" s="5"/>
    </row>
    <row r="33" spans="2:5" x14ac:dyDescent="0.25">
      <c r="B33" s="2"/>
      <c r="C33" s="5"/>
      <c r="D33" s="5"/>
      <c r="E33" s="5"/>
    </row>
    <row r="34" spans="2:5" x14ac:dyDescent="0.25">
      <c r="B34" s="2" t="s">
        <v>30</v>
      </c>
      <c r="E34" s="5"/>
    </row>
    <row r="35" spans="2:5" x14ac:dyDescent="0.25">
      <c r="B35" s="15" t="s">
        <v>31</v>
      </c>
      <c r="E35" s="5"/>
    </row>
    <row r="36" spans="2:5" x14ac:dyDescent="0.25">
      <c r="E36" s="5"/>
    </row>
    <row r="37" spans="2:5" x14ac:dyDescent="0.25">
      <c r="B37" s="2"/>
      <c r="C37" s="5"/>
      <c r="D37" s="5"/>
      <c r="E37" s="5"/>
    </row>
    <row r="38" spans="2:5" x14ac:dyDescent="0.25">
      <c r="B38" s="5"/>
      <c r="C38" s="5"/>
      <c r="D38" s="5"/>
      <c r="E38" s="5"/>
    </row>
    <row r="39" spans="2:5" x14ac:dyDescent="0.25">
      <c r="B39" s="6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H41"/>
  <sheetViews>
    <sheetView zoomScale="120" zoomScaleNormal="120" workbookViewId="0">
      <pane ySplit="2" topLeftCell="A3" activePane="bottomLeft" state="frozen"/>
      <selection pane="bottomLeft" activeCell="G13" sqref="G13:H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</row>
    <row r="3" spans="1:8" ht="15.6" x14ac:dyDescent="0.25">
      <c r="B3" s="3"/>
    </row>
    <row r="4" spans="1:8" x14ac:dyDescent="0.25">
      <c r="B4" s="21" t="s">
        <v>14</v>
      </c>
    </row>
    <row r="5" spans="1:8" x14ac:dyDescent="0.25">
      <c r="A5" s="1">
        <f>Summary!A$6</f>
        <v>1</v>
      </c>
      <c r="B5" s="1" t="str">
        <f>Summary!B$6</f>
        <v>Monday 12-Sept PM1: TG Opening, Technical Presentations</v>
      </c>
      <c r="E5" s="14">
        <f>Summary!$C$6</f>
        <v>0.5625</v>
      </c>
    </row>
    <row r="6" spans="1:8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</row>
    <row r="7" spans="1:8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</row>
    <row r="8" spans="1:8" x14ac:dyDescent="0.25">
      <c r="A8" s="8">
        <f t="shared" si="0"/>
        <v>1.3000000000000003</v>
      </c>
      <c r="B8" s="12" t="s">
        <v>16</v>
      </c>
      <c r="C8" s="13" t="s">
        <v>4</v>
      </c>
      <c r="D8" s="8">
        <v>5</v>
      </c>
      <c r="E8" s="11">
        <f t="shared" ref="E8:E15" si="1">E7+TIME(0,D7,0)</f>
        <v>0.56944444444444442</v>
      </c>
    </row>
    <row r="9" spans="1:8" x14ac:dyDescent="0.25">
      <c r="A9" s="8">
        <f t="shared" si="0"/>
        <v>1.4000000000000004</v>
      </c>
      <c r="B9" s="12" t="s">
        <v>99</v>
      </c>
      <c r="C9" s="10" t="s">
        <v>1</v>
      </c>
      <c r="D9" s="8">
        <v>10</v>
      </c>
      <c r="E9" s="11">
        <f t="shared" si="1"/>
        <v>0.57291666666666663</v>
      </c>
    </row>
    <row r="10" spans="1:8" x14ac:dyDescent="0.25">
      <c r="A10" s="8">
        <f t="shared" si="0"/>
        <v>1.5000000000000004</v>
      </c>
      <c r="B10" s="12" t="s">
        <v>100</v>
      </c>
      <c r="C10" s="13" t="s">
        <v>17</v>
      </c>
      <c r="D10" s="8">
        <v>5</v>
      </c>
      <c r="E10" s="11">
        <f t="shared" si="1"/>
        <v>0.57986111111111105</v>
      </c>
    </row>
    <row r="11" spans="1:8" x14ac:dyDescent="0.25">
      <c r="A11" s="8">
        <f>A9+0.1</f>
        <v>1.5000000000000004</v>
      </c>
      <c r="B11" s="12" t="s">
        <v>13</v>
      </c>
      <c r="C11" s="13" t="s">
        <v>4</v>
      </c>
      <c r="D11" s="8">
        <v>15</v>
      </c>
      <c r="E11" s="11">
        <f t="shared" si="1"/>
        <v>0.58333333333333326</v>
      </c>
    </row>
    <row r="12" spans="1:8" x14ac:dyDescent="0.25">
      <c r="A12" s="8">
        <f t="shared" si="0"/>
        <v>1.6000000000000005</v>
      </c>
      <c r="B12" s="12" t="s">
        <v>18</v>
      </c>
      <c r="C12" s="13" t="s">
        <v>4</v>
      </c>
      <c r="D12" s="8">
        <v>15</v>
      </c>
      <c r="E12" s="11">
        <f t="shared" si="1"/>
        <v>0.59374999999999989</v>
      </c>
    </row>
    <row r="13" spans="1:8" x14ac:dyDescent="0.25">
      <c r="A13" s="8">
        <f t="shared" si="0"/>
        <v>1.7000000000000006</v>
      </c>
      <c r="B13" s="12" t="s">
        <v>141</v>
      </c>
      <c r="C13" s="13" t="s">
        <v>142</v>
      </c>
      <c r="D13" s="8">
        <v>30</v>
      </c>
      <c r="E13" s="11">
        <f t="shared" si="1"/>
        <v>0.60416666666666652</v>
      </c>
      <c r="G13" s="57" t="s">
        <v>176</v>
      </c>
      <c r="H13" s="15" t="s">
        <v>177</v>
      </c>
    </row>
    <row r="14" spans="1:8" x14ac:dyDescent="0.25">
      <c r="A14" s="8">
        <f t="shared" si="0"/>
        <v>1.8000000000000007</v>
      </c>
      <c r="B14" s="12" t="s">
        <v>163</v>
      </c>
      <c r="C14" s="13" t="s">
        <v>102</v>
      </c>
      <c r="D14" s="8">
        <v>30</v>
      </c>
      <c r="E14" s="11">
        <f t="shared" si="1"/>
        <v>0.62499999999999989</v>
      </c>
      <c r="G14" s="57" t="s">
        <v>170</v>
      </c>
      <c r="H14" s="15" t="s">
        <v>169</v>
      </c>
    </row>
    <row r="15" spans="1:8" x14ac:dyDescent="0.2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si="1"/>
        <v>0.64583333333333326</v>
      </c>
    </row>
    <row r="16" spans="1:8" x14ac:dyDescent="0.25">
      <c r="A16" s="8"/>
      <c r="D16" s="8"/>
      <c r="E16" s="11"/>
    </row>
    <row r="17" spans="1:8" customFormat="1" x14ac:dyDescent="0.25">
      <c r="A17" s="7"/>
      <c r="B17" s="7"/>
      <c r="C17" s="7"/>
      <c r="D17" s="8"/>
      <c r="E17" s="11"/>
    </row>
    <row r="18" spans="1:8" x14ac:dyDescent="0.25">
      <c r="A18" s="1">
        <f>Summary!A$7</f>
        <v>2</v>
      </c>
      <c r="B18" s="1" t="str">
        <f>Summary!B$7</f>
        <v>Monday 12-Sept PM2: Technical Presentations</v>
      </c>
      <c r="E18" s="14">
        <f>Summary!$C$7</f>
        <v>0.66666666666666663</v>
      </c>
    </row>
    <row r="19" spans="1:8" x14ac:dyDescent="0.25">
      <c r="A19" s="8">
        <f t="shared" ref="A19:A24" si="2">A18+0.1</f>
        <v>2.1</v>
      </c>
      <c r="B19" s="55" t="s">
        <v>116</v>
      </c>
      <c r="C19" s="13" t="s">
        <v>4</v>
      </c>
      <c r="D19" s="8">
        <v>0</v>
      </c>
      <c r="E19" s="11">
        <f>E18+TIME(0,D19,0)</f>
        <v>0.66666666666666663</v>
      </c>
    </row>
    <row r="20" spans="1:8" x14ac:dyDescent="0.25">
      <c r="A20" s="8">
        <f t="shared" si="2"/>
        <v>2.2000000000000002</v>
      </c>
      <c r="B20" s="12" t="s">
        <v>133</v>
      </c>
      <c r="C20" s="13" t="s">
        <v>112</v>
      </c>
      <c r="D20" s="8">
        <v>30</v>
      </c>
      <c r="E20" s="11">
        <f>E18+TIME(0,D19,0)</f>
        <v>0.66666666666666663</v>
      </c>
      <c r="G20" s="57" t="s">
        <v>180</v>
      </c>
      <c r="H20" s="15" t="s">
        <v>181</v>
      </c>
    </row>
    <row r="21" spans="1:8" x14ac:dyDescent="0.25">
      <c r="A21" s="8">
        <f t="shared" si="2"/>
        <v>2.3000000000000003</v>
      </c>
      <c r="B21" s="12" t="s">
        <v>134</v>
      </c>
      <c r="C21" s="13" t="s">
        <v>111</v>
      </c>
      <c r="D21" s="8">
        <v>30</v>
      </c>
      <c r="E21" s="11">
        <f>E20+TIME(0,D20,0)</f>
        <v>0.6875</v>
      </c>
      <c r="G21" s="57" t="s">
        <v>179</v>
      </c>
      <c r="H21" s="15" t="s">
        <v>178</v>
      </c>
    </row>
    <row r="22" spans="1:8" x14ac:dyDescent="0.25">
      <c r="A22" s="8">
        <f t="shared" si="2"/>
        <v>2.4000000000000004</v>
      </c>
      <c r="B22" s="12" t="s">
        <v>135</v>
      </c>
      <c r="C22" s="13" t="s">
        <v>147</v>
      </c>
      <c r="D22" s="8">
        <v>30</v>
      </c>
      <c r="E22" s="11">
        <f>E21+TIME(0,D21,0)</f>
        <v>0.70833333333333337</v>
      </c>
      <c r="G22" s="57" t="s">
        <v>166</v>
      </c>
      <c r="H22" s="15" t="s">
        <v>165</v>
      </c>
    </row>
    <row r="23" spans="1:8" x14ac:dyDescent="0.25">
      <c r="A23" s="8">
        <f t="shared" si="2"/>
        <v>2.5000000000000004</v>
      </c>
      <c r="B23" s="12" t="s">
        <v>153</v>
      </c>
      <c r="C23" s="13" t="s">
        <v>145</v>
      </c>
      <c r="D23" s="8">
        <v>30</v>
      </c>
      <c r="E23" s="11">
        <f>E22+TIME(0,D22,0)</f>
        <v>0.72916666666666674</v>
      </c>
      <c r="G23" s="57" t="s">
        <v>182</v>
      </c>
      <c r="H23" s="15" t="s">
        <v>226</v>
      </c>
    </row>
    <row r="24" spans="1:8" x14ac:dyDescent="0.2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</row>
    <row r="25" spans="1:8" x14ac:dyDescent="0.25">
      <c r="A25" s="1"/>
      <c r="B25" s="12"/>
      <c r="C25" s="13"/>
      <c r="D25" s="8"/>
      <c r="E25" s="11"/>
    </row>
    <row r="26" spans="1:8" x14ac:dyDescent="0.25">
      <c r="A26" s="1"/>
      <c r="B26" s="12"/>
      <c r="C26" s="13"/>
      <c r="D26" s="8"/>
      <c r="E26" s="11"/>
    </row>
    <row r="27" spans="1:8" x14ac:dyDescent="0.25">
      <c r="A27" s="1"/>
      <c r="B27" s="12"/>
      <c r="C27" s="13"/>
      <c r="D27" s="8"/>
      <c r="E27" s="11"/>
    </row>
    <row r="28" spans="1:8" x14ac:dyDescent="0.25">
      <c r="D28" s="8"/>
    </row>
    <row r="29" spans="1:8" x14ac:dyDescent="0.25">
      <c r="B29" s="12"/>
      <c r="C29" s="13"/>
      <c r="D29" s="8"/>
    </row>
    <row r="30" spans="1:8" x14ac:dyDescent="0.25">
      <c r="B30" s="12"/>
      <c r="C30" s="13"/>
      <c r="D30" s="8"/>
    </row>
    <row r="31" spans="1:8" x14ac:dyDescent="0.25">
      <c r="B31" s="12"/>
      <c r="C31" s="13"/>
      <c r="D31" s="8"/>
    </row>
    <row r="32" spans="1:8" x14ac:dyDescent="0.25">
      <c r="B32" s="12"/>
      <c r="C32" s="13"/>
      <c r="D32" s="8"/>
    </row>
    <row r="35" spans="2:4" x14ac:dyDescent="0.25">
      <c r="B35" s="15"/>
      <c r="D35" s="8"/>
    </row>
    <row r="36" spans="2:4" x14ac:dyDescent="0.25">
      <c r="D36" s="8"/>
    </row>
    <row r="37" spans="2:4" x14ac:dyDescent="0.25">
      <c r="D37" s="8"/>
    </row>
    <row r="38" spans="2:4" x14ac:dyDescent="0.25">
      <c r="D38" s="8"/>
    </row>
    <row r="39" spans="2:4" ht="13.8" x14ac:dyDescent="0.3">
      <c r="B39" s="28" t="s">
        <v>12</v>
      </c>
    </row>
    <row r="41" spans="2:4" x14ac:dyDescent="0.25">
      <c r="B41" s="15" t="s">
        <v>101</v>
      </c>
    </row>
  </sheetData>
  <sheetProtection selectLockedCells="1" selectUnlockedCells="1"/>
  <hyperlinks>
    <hyperlink ref="B41" r:id="rId1" xr:uid="{26B9BA7B-3260-41EF-B1A0-38A23036FA42}"/>
    <hyperlink ref="H22" r:id="rId2" xr:uid="{1F907DD9-BEDF-4DE1-B320-D31B518AA608}"/>
    <hyperlink ref="H14" r:id="rId3" xr:uid="{1DD42180-2335-43F9-AECB-7B3BC86C3333}"/>
    <hyperlink ref="H13" r:id="rId4" xr:uid="{BBD84A0D-448F-42B0-AD9E-82F567A44864}"/>
    <hyperlink ref="H21" r:id="rId5" xr:uid="{68431C29-49A5-41AA-BAAF-3E6EF84E32B4}"/>
    <hyperlink ref="H20" r:id="rId6" xr:uid="{13D589BF-39AF-47B8-8A6F-8435A915CB81}"/>
    <hyperlink ref="H23" r:id="rId7" xr:uid="{B30D4465-6191-4D33-AF0F-9A806EC2CFA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="120" zoomScaleNormal="120" workbookViewId="0">
      <pane ySplit="2" topLeftCell="A3" activePane="bottomLeft" state="frozen"/>
      <selection pane="bottomLeft" activeCell="G8" sqref="G8:H2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158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21" t="s">
        <v>14</v>
      </c>
    </row>
    <row r="6" spans="1:8" x14ac:dyDescent="0.25">
      <c r="A6" s="1">
        <f>Summary!A$8</f>
        <v>3</v>
      </c>
      <c r="B6" s="1" t="str">
        <f>Summary!B$8</f>
        <v>Tuesday 13-Sept AM1: Technical Presentations</v>
      </c>
      <c r="E6" s="14">
        <f>Summary!$C$8</f>
        <v>0.33333333333333331</v>
      </c>
    </row>
    <row r="7" spans="1:8" x14ac:dyDescent="0.25">
      <c r="A7" s="30">
        <f t="shared" ref="A7:A13" si="0">A6+0.1</f>
        <v>3.1</v>
      </c>
      <c r="B7" s="55" t="s">
        <v>116</v>
      </c>
      <c r="C7" s="13" t="s">
        <v>4</v>
      </c>
      <c r="D7" s="8">
        <v>0</v>
      </c>
      <c r="E7" s="11">
        <f>E6+TIME(0,D7,0)</f>
        <v>0.33333333333333331</v>
      </c>
    </row>
    <row r="8" spans="1:8" x14ac:dyDescent="0.25">
      <c r="A8" s="30">
        <f t="shared" si="0"/>
        <v>3.2</v>
      </c>
      <c r="B8" s="12" t="s">
        <v>149</v>
      </c>
      <c r="C8" s="13" t="s">
        <v>150</v>
      </c>
      <c r="D8" s="8">
        <v>20</v>
      </c>
      <c r="E8" s="11">
        <f>E6+TIME(0,D7,0)</f>
        <v>0.33333333333333331</v>
      </c>
      <c r="G8" s="57" t="s">
        <v>184</v>
      </c>
      <c r="H8" s="15" t="s">
        <v>183</v>
      </c>
    </row>
    <row r="9" spans="1:8" x14ac:dyDescent="0.25">
      <c r="A9" s="30">
        <f t="shared" si="0"/>
        <v>3.3000000000000003</v>
      </c>
      <c r="B9" s="12" t="s">
        <v>156</v>
      </c>
      <c r="C9" s="13" t="s">
        <v>103</v>
      </c>
      <c r="D9" s="8">
        <v>20</v>
      </c>
      <c r="E9" s="11">
        <f>E8+TIME(0,D8,0)</f>
        <v>0.34722222222222221</v>
      </c>
      <c r="G9" s="7" t="s">
        <v>159</v>
      </c>
      <c r="H9" s="15" t="s">
        <v>185</v>
      </c>
    </row>
    <row r="10" spans="1:8" x14ac:dyDescent="0.25">
      <c r="A10" s="30">
        <f t="shared" si="0"/>
        <v>3.4000000000000004</v>
      </c>
      <c r="B10" s="12" t="s">
        <v>157</v>
      </c>
      <c r="C10" s="13" t="s">
        <v>155</v>
      </c>
      <c r="D10" s="8">
        <v>20</v>
      </c>
      <c r="E10" s="11">
        <f>E9+TIME(0,D9,0)</f>
        <v>0.3611111111111111</v>
      </c>
      <c r="G10" s="7" t="s">
        <v>160</v>
      </c>
      <c r="H10" s="15" t="s">
        <v>186</v>
      </c>
    </row>
    <row r="11" spans="1:8" x14ac:dyDescent="0.25">
      <c r="A11" s="30">
        <f t="shared" si="0"/>
        <v>3.5000000000000004</v>
      </c>
      <c r="B11" s="12" t="s">
        <v>138</v>
      </c>
      <c r="C11" s="13" t="s">
        <v>164</v>
      </c>
      <c r="D11" s="8">
        <v>30</v>
      </c>
      <c r="E11" s="11">
        <f t="shared" ref="E11:E13" si="1">E10+TIME(0,D10,0)</f>
        <v>0.375</v>
      </c>
      <c r="G11" s="57" t="s">
        <v>188</v>
      </c>
      <c r="H11" s="15" t="s">
        <v>187</v>
      </c>
    </row>
    <row r="12" spans="1:8" x14ac:dyDescent="0.25">
      <c r="A12" s="30">
        <f t="shared" si="0"/>
        <v>3.6000000000000005</v>
      </c>
      <c r="B12" s="12" t="s">
        <v>172</v>
      </c>
      <c r="C12" s="13" t="s">
        <v>171</v>
      </c>
      <c r="D12" s="8">
        <v>30</v>
      </c>
      <c r="E12" s="11">
        <f t="shared" si="1"/>
        <v>0.39583333333333331</v>
      </c>
      <c r="G12" s="57" t="s">
        <v>189</v>
      </c>
      <c r="H12" s="15" t="s">
        <v>173</v>
      </c>
    </row>
    <row r="13" spans="1:8" x14ac:dyDescent="0.25">
      <c r="A13" s="30">
        <f t="shared" si="0"/>
        <v>3.7000000000000006</v>
      </c>
      <c r="B13" s="12" t="s">
        <v>2</v>
      </c>
      <c r="C13" s="13" t="s">
        <v>4</v>
      </c>
      <c r="D13" s="8">
        <v>0</v>
      </c>
      <c r="E13" s="11">
        <f t="shared" si="1"/>
        <v>0.41666666666666663</v>
      </c>
    </row>
    <row r="14" spans="1:8" x14ac:dyDescent="0.25">
      <c r="D14" s="8"/>
      <c r="E14" s="11"/>
    </row>
    <row r="15" spans="1:8" customFormat="1" x14ac:dyDescent="0.25">
      <c r="A15" s="1">
        <f>Summary!A$9</f>
        <v>4</v>
      </c>
      <c r="B15" s="1" t="str">
        <f>Summary!B$9</f>
        <v>Tuesday 13-Sept PM1: Technical Presentations</v>
      </c>
      <c r="C15" s="7"/>
      <c r="D15" s="7"/>
      <c r="E15" s="11">
        <f>Summary!C$9</f>
        <v>0.5625</v>
      </c>
    </row>
    <row r="16" spans="1:8" x14ac:dyDescent="0.25">
      <c r="A16" s="1">
        <f t="shared" ref="A16:A19" si="2">A15+0.1</f>
        <v>4.0999999999999996</v>
      </c>
      <c r="B16" s="55" t="s">
        <v>116</v>
      </c>
      <c r="C16" s="13" t="s">
        <v>4</v>
      </c>
      <c r="D16" s="8">
        <v>0</v>
      </c>
      <c r="E16" s="11">
        <f t="shared" ref="E16:E19" si="3">E15+TIME(0,D15,0)</f>
        <v>0.5625</v>
      </c>
    </row>
    <row r="17" spans="1:8" x14ac:dyDescent="0.25">
      <c r="A17" s="1">
        <f t="shared" si="2"/>
        <v>4.1999999999999993</v>
      </c>
      <c r="B17" s="12" t="s">
        <v>140</v>
      </c>
      <c r="C17" s="13" t="s">
        <v>109</v>
      </c>
      <c r="D17" s="8">
        <v>30</v>
      </c>
      <c r="E17" s="11">
        <f t="shared" si="3"/>
        <v>0.5625</v>
      </c>
      <c r="G17" s="57" t="s">
        <v>196</v>
      </c>
      <c r="H17" s="15" t="s">
        <v>197</v>
      </c>
    </row>
    <row r="18" spans="1:8" x14ac:dyDescent="0.25">
      <c r="A18" s="1">
        <f t="shared" si="2"/>
        <v>4.2999999999999989</v>
      </c>
      <c r="B18" s="12" t="s">
        <v>128</v>
      </c>
      <c r="C18" s="13" t="s">
        <v>106</v>
      </c>
      <c r="D18" s="8">
        <v>30</v>
      </c>
      <c r="E18" s="11">
        <f t="shared" si="3"/>
        <v>0.58333333333333337</v>
      </c>
      <c r="G18" s="57" t="s">
        <v>190</v>
      </c>
      <c r="H18" s="15" t="s">
        <v>191</v>
      </c>
    </row>
    <row r="19" spans="1:8" x14ac:dyDescent="0.25">
      <c r="A19" s="1">
        <f t="shared" si="2"/>
        <v>4.3999999999999986</v>
      </c>
      <c r="B19" s="12" t="s">
        <v>129</v>
      </c>
      <c r="C19" s="13" t="s">
        <v>104</v>
      </c>
      <c r="D19" s="8">
        <v>30</v>
      </c>
      <c r="E19" s="11">
        <f t="shared" si="3"/>
        <v>0.60416666666666674</v>
      </c>
      <c r="G19" s="57" t="s">
        <v>168</v>
      </c>
      <c r="H19" s="15" t="s">
        <v>167</v>
      </c>
    </row>
    <row r="20" spans="1:8" x14ac:dyDescent="0.25">
      <c r="A20" s="1">
        <f t="shared" ref="A20" si="4">A19+0.1</f>
        <v>4.4999999999999982</v>
      </c>
      <c r="B20" s="12" t="s">
        <v>105</v>
      </c>
      <c r="C20" s="13" t="s">
        <v>143</v>
      </c>
      <c r="D20" s="8">
        <v>30</v>
      </c>
      <c r="E20" s="11">
        <f t="shared" ref="E20:E21" si="5">E19+TIME(0,D19,0)</f>
        <v>0.62500000000000011</v>
      </c>
      <c r="G20" s="57" t="s">
        <v>195</v>
      </c>
      <c r="H20" s="15" t="s">
        <v>194</v>
      </c>
    </row>
    <row r="21" spans="1:8" x14ac:dyDescent="0.25">
      <c r="A21" s="1">
        <f>A19+0.1</f>
        <v>4.4999999999999982</v>
      </c>
      <c r="B21" s="12" t="s">
        <v>2</v>
      </c>
      <c r="C21" s="13" t="s">
        <v>4</v>
      </c>
      <c r="D21" s="8">
        <v>0</v>
      </c>
      <c r="E21" s="11">
        <f t="shared" si="5"/>
        <v>0.64583333333333348</v>
      </c>
    </row>
    <row r="22" spans="1:8" x14ac:dyDescent="0.25">
      <c r="A22" s="1"/>
      <c r="B22" s="12"/>
      <c r="C22" s="13"/>
      <c r="D22" s="8"/>
      <c r="E22" s="11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C24" s="13"/>
      <c r="D24" s="8"/>
      <c r="E24" s="11"/>
    </row>
    <row r="25" spans="1:8" x14ac:dyDescent="0.25">
      <c r="B25" s="12"/>
      <c r="C25" s="13"/>
      <c r="D25" s="8"/>
    </row>
    <row r="26" spans="1:8" x14ac:dyDescent="0.25">
      <c r="B26" s="12"/>
      <c r="C26" s="13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H19" r:id="rId1" xr:uid="{5FCDCE7B-9A4A-44D7-AC5D-19F4F5981E50}"/>
    <hyperlink ref="H12" r:id="rId2" xr:uid="{4250B1D0-8AC8-42F4-BB10-CEF3A91D3658}"/>
    <hyperlink ref="H8" r:id="rId3" xr:uid="{6D5247B3-4EEB-4BD8-AA3C-BEDE2396C271}"/>
    <hyperlink ref="H9" r:id="rId4" xr:uid="{8FD09D8E-ADB0-42DD-ABCB-3B6250995D8C}"/>
    <hyperlink ref="H10" r:id="rId5" xr:uid="{A4F33746-6EF8-4D78-951C-F65E0E99EEDF}"/>
    <hyperlink ref="H11" r:id="rId6" xr:uid="{235C0BBD-5761-4D91-ABF9-3D3CFFA8FB27}"/>
    <hyperlink ref="H18" r:id="rId7" xr:uid="{BDF7B2A7-498F-4044-9B15-C524F09AF980}"/>
    <hyperlink ref="H20" r:id="rId8" xr:uid="{16C68576-036D-4273-8796-AC84280B0277}"/>
    <hyperlink ref="H17" r:id="rId9" xr:uid="{29082A02-A3C4-47F5-8304-4281BDAAE0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G8" sqref="G8:H2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154</v>
      </c>
    </row>
    <row r="3" spans="1:8" ht="15.6" x14ac:dyDescent="0.25">
      <c r="B3" s="3"/>
      <c r="E3" s="27"/>
    </row>
    <row r="4" spans="1:8" x14ac:dyDescent="0.25">
      <c r="E4" s="11"/>
    </row>
    <row r="5" spans="1:8" customFormat="1" x14ac:dyDescent="0.25">
      <c r="A5" s="7"/>
      <c r="B5" s="21" t="s">
        <v>14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14-Sept AM1: Technical Presentations</v>
      </c>
      <c r="C6" s="7"/>
      <c r="D6" s="7"/>
      <c r="E6" s="11">
        <f>Summary!$C$10</f>
        <v>0.35416666666666669</v>
      </c>
    </row>
    <row r="7" spans="1:8" x14ac:dyDescent="0.25">
      <c r="A7" s="1">
        <f t="shared" ref="A7:A11" si="0">A6+0.1</f>
        <v>5.0999999999999996</v>
      </c>
      <c r="B7" s="55" t="s">
        <v>116</v>
      </c>
      <c r="C7" s="13" t="s">
        <v>4</v>
      </c>
      <c r="D7" s="8">
        <v>0</v>
      </c>
      <c r="E7" s="11">
        <f t="shared" ref="E7:E11" si="1">E6+TIME(0,D6,0)</f>
        <v>0.35416666666666669</v>
      </c>
    </row>
    <row r="8" spans="1:8" x14ac:dyDescent="0.25">
      <c r="A8" s="1">
        <f t="shared" si="0"/>
        <v>5.1999999999999993</v>
      </c>
      <c r="B8" s="12" t="s">
        <v>139</v>
      </c>
      <c r="C8" s="13" t="s">
        <v>115</v>
      </c>
      <c r="D8" s="8">
        <v>30</v>
      </c>
      <c r="E8" s="11">
        <f t="shared" si="1"/>
        <v>0.35416666666666669</v>
      </c>
      <c r="G8" s="7" t="s">
        <v>201</v>
      </c>
      <c r="H8" s="15" t="s">
        <v>198</v>
      </c>
    </row>
    <row r="9" spans="1:8" x14ac:dyDescent="0.25">
      <c r="A9" s="1">
        <f t="shared" si="0"/>
        <v>5.2999999999999989</v>
      </c>
      <c r="B9" s="12" t="s">
        <v>161</v>
      </c>
      <c r="C9" s="13" t="s">
        <v>162</v>
      </c>
      <c r="D9" s="8">
        <v>30</v>
      </c>
      <c r="E9" s="11">
        <f t="shared" si="1"/>
        <v>0.375</v>
      </c>
      <c r="G9" s="57" t="s">
        <v>175</v>
      </c>
      <c r="H9" s="15" t="s">
        <v>174</v>
      </c>
    </row>
    <row r="10" spans="1:8" x14ac:dyDescent="0.25">
      <c r="A10" s="1">
        <f t="shared" si="0"/>
        <v>5.3999999999999986</v>
      </c>
      <c r="B10" s="12" t="s">
        <v>212</v>
      </c>
      <c r="C10" s="13" t="s">
        <v>109</v>
      </c>
      <c r="D10" s="8">
        <v>30</v>
      </c>
      <c r="E10" s="11">
        <f t="shared" si="1"/>
        <v>0.39583333333333331</v>
      </c>
      <c r="G10" s="57" t="s">
        <v>200</v>
      </c>
      <c r="H10" s="15" t="s">
        <v>199</v>
      </c>
    </row>
    <row r="11" spans="1:8" x14ac:dyDescent="0.25">
      <c r="A11" s="1">
        <f t="shared" si="0"/>
        <v>5.4999999999999982</v>
      </c>
      <c r="B11" s="12" t="s">
        <v>2</v>
      </c>
      <c r="C11" s="13" t="s">
        <v>4</v>
      </c>
      <c r="D11" s="8">
        <v>0</v>
      </c>
      <c r="E11" s="11">
        <f t="shared" si="1"/>
        <v>0.41666666666666663</v>
      </c>
    </row>
    <row r="12" spans="1:8" x14ac:dyDescent="0.25">
      <c r="A12" s="1"/>
      <c r="E12" s="11"/>
    </row>
    <row r="13" spans="1:8" x14ac:dyDescent="0.25">
      <c r="B13" s="12"/>
      <c r="C13" s="13"/>
      <c r="D13" s="8"/>
    </row>
    <row r="14" spans="1:8" x14ac:dyDescent="0.25">
      <c r="B14" s="12"/>
      <c r="C14" s="13"/>
      <c r="D14" s="8"/>
    </row>
    <row r="15" spans="1:8" x14ac:dyDescent="0.25">
      <c r="A15" s="8">
        <f>Summary!A$11</f>
        <v>6</v>
      </c>
      <c r="B15" s="1" t="str">
        <f>Summary!B$11</f>
        <v>Wednesday 14-Sept PM1: Technical Presentations</v>
      </c>
      <c r="C15" s="13"/>
      <c r="D15" s="8"/>
      <c r="E15" s="14">
        <f>Summary!$C$11</f>
        <v>0.5625</v>
      </c>
    </row>
    <row r="16" spans="1:8" x14ac:dyDescent="0.25">
      <c r="A16" s="8">
        <f t="shared" ref="A16:A21" si="2">A15+0.1</f>
        <v>6.1</v>
      </c>
      <c r="B16" s="55" t="s">
        <v>116</v>
      </c>
      <c r="C16" s="13" t="s">
        <v>4</v>
      </c>
      <c r="D16" s="8">
        <v>0</v>
      </c>
      <c r="E16" s="11">
        <f t="shared" ref="E16:E21" si="3">E15+TIME(0,D15,0)</f>
        <v>0.5625</v>
      </c>
    </row>
    <row r="17" spans="1:8" x14ac:dyDescent="0.25">
      <c r="A17" s="8">
        <f t="shared" si="2"/>
        <v>6.1999999999999993</v>
      </c>
      <c r="B17" s="12" t="s">
        <v>130</v>
      </c>
      <c r="C17" s="13" t="s">
        <v>107</v>
      </c>
      <c r="D17" s="8">
        <v>30</v>
      </c>
      <c r="E17" s="11">
        <f t="shared" si="3"/>
        <v>0.5625</v>
      </c>
      <c r="G17" s="7" t="s">
        <v>203</v>
      </c>
      <c r="H17" s="15" t="s">
        <v>202</v>
      </c>
    </row>
    <row r="18" spans="1:8" x14ac:dyDescent="0.25">
      <c r="A18" s="8">
        <f t="shared" si="2"/>
        <v>6.2999999999999989</v>
      </c>
      <c r="B18" s="12" t="s">
        <v>131</v>
      </c>
      <c r="C18" s="13" t="s">
        <v>114</v>
      </c>
      <c r="D18" s="8">
        <v>30</v>
      </c>
      <c r="E18" s="11">
        <f t="shared" si="3"/>
        <v>0.58333333333333337</v>
      </c>
      <c r="G18" s="7" t="s">
        <v>205</v>
      </c>
      <c r="H18" s="15" t="s">
        <v>204</v>
      </c>
    </row>
    <row r="19" spans="1:8" x14ac:dyDescent="0.25">
      <c r="A19" s="8">
        <f t="shared" si="2"/>
        <v>6.3999999999999986</v>
      </c>
      <c r="B19" s="12" t="s">
        <v>137</v>
      </c>
      <c r="C19" s="13" t="s">
        <v>113</v>
      </c>
      <c r="D19" s="8">
        <v>30</v>
      </c>
      <c r="E19" s="11">
        <f t="shared" si="3"/>
        <v>0.60416666666666674</v>
      </c>
      <c r="G19" s="7" t="s">
        <v>207</v>
      </c>
      <c r="H19" s="15" t="s">
        <v>206</v>
      </c>
    </row>
    <row r="20" spans="1:8" x14ac:dyDescent="0.25">
      <c r="A20" s="8">
        <f t="shared" si="2"/>
        <v>6.4999999999999982</v>
      </c>
      <c r="B20" s="12" t="s">
        <v>136</v>
      </c>
      <c r="C20" s="13" t="s">
        <v>113</v>
      </c>
      <c r="D20" s="8">
        <v>30</v>
      </c>
      <c r="E20" s="11">
        <f t="shared" si="3"/>
        <v>0.62500000000000011</v>
      </c>
      <c r="G20" s="7" t="s">
        <v>211</v>
      </c>
      <c r="H20" s="15" t="s">
        <v>208</v>
      </c>
    </row>
    <row r="21" spans="1:8" x14ac:dyDescent="0.2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0.64583333333333348</v>
      </c>
    </row>
    <row r="22" spans="1:8" x14ac:dyDescent="0.25">
      <c r="D22" s="8"/>
    </row>
    <row r="23" spans="1:8" x14ac:dyDescent="0.25">
      <c r="C23" s="13"/>
    </row>
    <row r="24" spans="1:8" x14ac:dyDescent="0.25">
      <c r="B24" s="7" t="s">
        <v>209</v>
      </c>
      <c r="C24" s="13"/>
    </row>
    <row r="25" spans="1:8" x14ac:dyDescent="0.25">
      <c r="A25" s="57" t="s">
        <v>193</v>
      </c>
      <c r="B25" s="15" t="s">
        <v>192</v>
      </c>
      <c r="C25" s="13" t="s">
        <v>210</v>
      </c>
    </row>
    <row r="26" spans="1:8" x14ac:dyDescent="0.25">
      <c r="C26" s="13"/>
    </row>
    <row r="27" spans="1:8" x14ac:dyDescent="0.25">
      <c r="C27" s="13"/>
    </row>
    <row r="28" spans="1:8" x14ac:dyDescent="0.25">
      <c r="C28" s="13"/>
    </row>
    <row r="29" spans="1:8" x14ac:dyDescent="0.25">
      <c r="C29" s="13"/>
    </row>
    <row r="30" spans="1:8" x14ac:dyDescent="0.25">
      <c r="C30" s="13"/>
    </row>
    <row r="31" spans="1:8" x14ac:dyDescent="0.25">
      <c r="C31" s="13"/>
    </row>
    <row r="32" spans="1:8" x14ac:dyDescent="0.25">
      <c r="C32" s="13"/>
    </row>
    <row r="33" spans="3:3" x14ac:dyDescent="0.25">
      <c r="C33" s="13"/>
    </row>
  </sheetData>
  <sheetProtection selectLockedCells="1" selectUnlockedCells="1"/>
  <hyperlinks>
    <hyperlink ref="H9" r:id="rId1" xr:uid="{AD44B661-1842-4776-916B-6B1FFDA47C30}"/>
    <hyperlink ref="B25" r:id="rId2" xr:uid="{70157318-D5FA-403E-A2F0-226A102FA382}"/>
    <hyperlink ref="H8" r:id="rId3" xr:uid="{ACD24BB8-86D0-448D-9611-C2C44B60290F}"/>
    <hyperlink ref="H17" r:id="rId4" xr:uid="{5EF2CA16-26B7-456E-B5CC-763A99C8E690}"/>
    <hyperlink ref="H18" r:id="rId5" xr:uid="{8FD0FDC4-3766-47F3-BD09-E3878BEE08BB}"/>
    <hyperlink ref="H20" r:id="rId6" xr:uid="{13D28444-6CD8-4A0E-9F3F-748B9E297177}"/>
    <hyperlink ref="H19" r:id="rId7" xr:uid="{1CCA52C5-998A-4854-9D07-4AC2A1C7B929}"/>
    <hyperlink ref="H10" r:id="rId8" xr:uid="{420EA004-08C9-4B2D-8B78-7109617731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6"/>
  <sheetViews>
    <sheetView tabSelected="1" zoomScale="120" zoomScaleNormal="120" workbookViewId="0">
      <pane ySplit="2" topLeftCell="A3" activePane="bottomLeft" state="frozen"/>
      <selection pane="bottomLeft" activeCell="G19" sqref="G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3">
      <c r="B2" s="4"/>
      <c r="E2" s="27" t="str">
        <f>Summary!$C$5</f>
        <v>EST</v>
      </c>
    </row>
    <row r="3" spans="1:8" ht="15.6" x14ac:dyDescent="0.3">
      <c r="B3" s="4"/>
      <c r="E3" s="27"/>
    </row>
    <row r="4" spans="1:8" ht="15.6" x14ac:dyDescent="0.3">
      <c r="B4" s="4"/>
      <c r="E4" s="27"/>
    </row>
    <row r="5" spans="1:8" x14ac:dyDescent="0.25">
      <c r="B5" s="21" t="s">
        <v>14</v>
      </c>
    </row>
    <row r="6" spans="1:8" customFormat="1" x14ac:dyDescent="0.25">
      <c r="A6" s="8">
        <f>Summary!A$12</f>
        <v>7</v>
      </c>
      <c r="B6" s="1" t="str">
        <f>Summary!B$12</f>
        <v>Thursday 15-Sept AM2: Technical Presentations</v>
      </c>
      <c r="C6" s="13"/>
      <c r="D6" s="8"/>
      <c r="E6" s="14">
        <f>Summary!$C$12</f>
        <v>0.4375</v>
      </c>
    </row>
    <row r="7" spans="1:8" x14ac:dyDescent="0.25">
      <c r="A7" s="8">
        <f t="shared" ref="A7:A12" si="0">A6+0.1</f>
        <v>7.1</v>
      </c>
      <c r="B7" s="55" t="s">
        <v>116</v>
      </c>
      <c r="C7" s="13" t="s">
        <v>4</v>
      </c>
      <c r="D7" s="8">
        <v>0</v>
      </c>
      <c r="E7" s="11">
        <f t="shared" ref="E7:E12" si="1">E6+TIME(0,D6,0)</f>
        <v>0.4375</v>
      </c>
    </row>
    <row r="8" spans="1:8" x14ac:dyDescent="0.25">
      <c r="A8" s="8">
        <f t="shared" si="0"/>
        <v>7.1999999999999993</v>
      </c>
      <c r="B8" s="12" t="s">
        <v>146</v>
      </c>
      <c r="C8" s="13" t="s">
        <v>152</v>
      </c>
      <c r="D8" s="56">
        <v>30</v>
      </c>
      <c r="E8" s="11">
        <f t="shared" si="1"/>
        <v>0.4375</v>
      </c>
      <c r="G8" s="7" t="s">
        <v>217</v>
      </c>
      <c r="H8" s="15" t="s">
        <v>221</v>
      </c>
    </row>
    <row r="9" spans="1:8" x14ac:dyDescent="0.25">
      <c r="A9" s="8">
        <f t="shared" si="0"/>
        <v>7.2999999999999989</v>
      </c>
      <c r="B9" s="12" t="s">
        <v>216</v>
      </c>
      <c r="C9" s="13" t="s">
        <v>108</v>
      </c>
      <c r="D9" s="8">
        <v>30</v>
      </c>
      <c r="E9" s="11">
        <f t="shared" si="1"/>
        <v>0.45833333333333331</v>
      </c>
      <c r="G9" s="7" t="s">
        <v>215</v>
      </c>
      <c r="H9" s="15" t="s">
        <v>214</v>
      </c>
    </row>
    <row r="10" spans="1:8" x14ac:dyDescent="0.25">
      <c r="A10" s="8">
        <f t="shared" si="0"/>
        <v>7.3999999999999986</v>
      </c>
      <c r="B10" s="12" t="s">
        <v>144</v>
      </c>
      <c r="C10" s="13" t="s">
        <v>223</v>
      </c>
      <c r="D10" s="8">
        <v>30</v>
      </c>
      <c r="E10" s="11">
        <f t="shared" si="1"/>
        <v>0.47916666666666663</v>
      </c>
      <c r="G10" s="7" t="s">
        <v>218</v>
      </c>
      <c r="H10" s="15" t="s">
        <v>222</v>
      </c>
    </row>
    <row r="11" spans="1:8" x14ac:dyDescent="0.25">
      <c r="A11" s="8">
        <f t="shared" si="0"/>
        <v>7.4999999999999982</v>
      </c>
      <c r="B11" s="12" t="s">
        <v>132</v>
      </c>
      <c r="C11" s="13" t="s">
        <v>110</v>
      </c>
      <c r="D11" s="8">
        <v>30</v>
      </c>
      <c r="E11" s="11">
        <f t="shared" si="1"/>
        <v>0.49999999999999994</v>
      </c>
      <c r="G11" s="7" t="s">
        <v>219</v>
      </c>
      <c r="H11" s="15" t="s">
        <v>220</v>
      </c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0.52083333333333326</v>
      </c>
    </row>
    <row r="13" spans="1:8" x14ac:dyDescent="0.25">
      <c r="A13" s="8"/>
      <c r="D13" s="8"/>
      <c r="E13" s="11"/>
    </row>
    <row r="14" spans="1:8" x14ac:dyDescent="0.25">
      <c r="A14"/>
      <c r="B14" s="15"/>
      <c r="C14"/>
      <c r="D14"/>
      <c r="E14"/>
    </row>
    <row r="15" spans="1:8" x14ac:dyDescent="0.25">
      <c r="A15" s="8">
        <f>Summary!A$13</f>
        <v>8</v>
      </c>
      <c r="B15" s="1" t="str">
        <f>Summary!B$13</f>
        <v xml:space="preserve">Thursday 15-Sept PM1: Technical Presentations, TG closing </v>
      </c>
      <c r="C15" s="13"/>
      <c r="D15" s="8"/>
      <c r="E15" s="14">
        <f>Summary!$C$13</f>
        <v>0.5625</v>
      </c>
    </row>
    <row r="16" spans="1:8" x14ac:dyDescent="0.25">
      <c r="A16" s="8">
        <f t="shared" ref="A16:A22" si="2">A15+0.1</f>
        <v>8.1</v>
      </c>
      <c r="B16" s="22" t="s">
        <v>116</v>
      </c>
      <c r="C16" s="23" t="s">
        <v>4</v>
      </c>
      <c r="D16" s="24">
        <v>0</v>
      </c>
      <c r="E16" s="25">
        <f>E15+TIME(0,D14,0)</f>
        <v>0.5625</v>
      </c>
    </row>
    <row r="17" spans="1:8" x14ac:dyDescent="0.25">
      <c r="A17" s="8">
        <f t="shared" si="2"/>
        <v>8.1999999999999993</v>
      </c>
      <c r="B17" s="26" t="s">
        <v>151</v>
      </c>
      <c r="C17" s="23" t="s">
        <v>147</v>
      </c>
      <c r="D17" s="24">
        <v>30</v>
      </c>
      <c r="E17" s="25">
        <f t="shared" ref="E17:E22" si="3">E16+TIME(0,D16,0)</f>
        <v>0.5625</v>
      </c>
      <c r="G17" s="7" t="s">
        <v>224</v>
      </c>
      <c r="H17" s="15" t="s">
        <v>225</v>
      </c>
    </row>
    <row r="18" spans="1:8" x14ac:dyDescent="0.25">
      <c r="A18" s="8">
        <f>A16+0.1</f>
        <v>8.1999999999999993</v>
      </c>
      <c r="B18" s="12" t="s">
        <v>148</v>
      </c>
      <c r="C18" s="13" t="s">
        <v>1</v>
      </c>
      <c r="D18" s="24">
        <v>30</v>
      </c>
      <c r="E18" s="25">
        <f t="shared" si="3"/>
        <v>0.58333333333333337</v>
      </c>
    </row>
    <row r="19" spans="1:8" x14ac:dyDescent="0.25">
      <c r="A19" s="8">
        <f>A17+0.1</f>
        <v>8.2999999999999989</v>
      </c>
      <c r="B19" s="12" t="s">
        <v>35</v>
      </c>
      <c r="C19" s="13" t="s">
        <v>1</v>
      </c>
      <c r="D19" s="8">
        <v>15</v>
      </c>
      <c r="E19" s="25">
        <f t="shared" si="3"/>
        <v>0.60416666666666674</v>
      </c>
      <c r="G19" s="7" t="s">
        <v>227</v>
      </c>
      <c r="H19" s="15" t="s">
        <v>228</v>
      </c>
    </row>
    <row r="20" spans="1:8" x14ac:dyDescent="0.25">
      <c r="A20" s="8">
        <f>A18+0.1</f>
        <v>8.2999999999999989</v>
      </c>
      <c r="B20" s="12" t="s">
        <v>33</v>
      </c>
      <c r="C20" s="13" t="s">
        <v>34</v>
      </c>
      <c r="D20" s="24">
        <v>30</v>
      </c>
      <c r="E20" s="25">
        <f t="shared" si="3"/>
        <v>0.61458333333333337</v>
      </c>
    </row>
    <row r="21" spans="1:8" x14ac:dyDescent="0.25">
      <c r="A21" s="8">
        <f>A19+0.1</f>
        <v>8.3999999999999986</v>
      </c>
      <c r="B21" s="12" t="s">
        <v>15</v>
      </c>
      <c r="C21" s="23" t="s">
        <v>4</v>
      </c>
      <c r="D21" s="24">
        <v>15</v>
      </c>
      <c r="E21" s="25">
        <f t="shared" si="3"/>
        <v>0.63541666666666674</v>
      </c>
    </row>
    <row r="22" spans="1:8" x14ac:dyDescent="0.25">
      <c r="A22" s="8">
        <f t="shared" si="2"/>
        <v>8.4999999999999982</v>
      </c>
      <c r="B22" s="26" t="s">
        <v>32</v>
      </c>
      <c r="C22" s="23" t="s">
        <v>4</v>
      </c>
      <c r="D22" s="7">
        <v>0</v>
      </c>
      <c r="E22" s="25">
        <f t="shared" si="3"/>
        <v>0.64583333333333337</v>
      </c>
    </row>
    <row r="23" spans="1:8" x14ac:dyDescent="0.25">
      <c r="A23" s="8"/>
      <c r="D23" s="24"/>
      <c r="E23" s="25"/>
    </row>
    <row r="24" spans="1:8" x14ac:dyDescent="0.25">
      <c r="A24" s="8"/>
      <c r="B24" s="26"/>
      <c r="C24" s="23"/>
      <c r="D24" s="24"/>
      <c r="E24" s="25"/>
    </row>
    <row r="25" spans="1:8" x14ac:dyDescent="0.25">
      <c r="A25" s="8"/>
      <c r="B25" s="26"/>
      <c r="C25" s="23"/>
      <c r="D25" s="24"/>
      <c r="E25" s="25"/>
    </row>
    <row r="26" spans="1:8" x14ac:dyDescent="0.25">
      <c r="B26" s="31" t="str">
        <f>Summary!B$14</f>
        <v>Thursday 145-Sept PM2: Working Group Closing</v>
      </c>
      <c r="C26" s="13"/>
      <c r="D26" s="8"/>
      <c r="E26" s="14">
        <f>Summary!$C$14</f>
        <v>0.66666666666666663</v>
      </c>
    </row>
  </sheetData>
  <sheetProtection selectLockedCells="1" selectUnlockedCells="1"/>
  <hyperlinks>
    <hyperlink ref="H11" r:id="rId1" xr:uid="{7E670F81-F98B-4C37-9203-D3B322BA793F}"/>
    <hyperlink ref="H9" r:id="rId2" xr:uid="{6996A2C2-56E3-4431-8F3F-D3A9D8BE1C60}"/>
    <hyperlink ref="H8" r:id="rId3" xr:uid="{3F82F02D-8FA8-4341-A4BF-16FFD2008EEC}"/>
    <hyperlink ref="H10" r:id="rId4" xr:uid="{C097E457-BDD0-4B66-B2A3-A420A1996420}"/>
    <hyperlink ref="H17" r:id="rId5" xr:uid="{FCCBB4A2-F11C-451D-9FAA-02667387E08F}"/>
    <hyperlink ref="H19" r:id="rId6" xr:uid="{7752F31D-80A1-46F6-B161-5A217875121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M31"/>
  <sheetViews>
    <sheetView topLeftCell="A6" workbookViewId="0">
      <selection activeCell="I22" sqref="I22"/>
    </sheetView>
  </sheetViews>
  <sheetFormatPr defaultRowHeight="13.2" x14ac:dyDescent="0.25"/>
  <cols>
    <col min="11" max="11" width="6.109375" customWidth="1"/>
    <col min="12" max="12" width="16.6640625" customWidth="1"/>
    <col min="13" max="13" width="95" customWidth="1"/>
  </cols>
  <sheetData>
    <row r="1" spans="1:13" ht="18" thickBot="1" x14ac:dyDescent="0.35">
      <c r="A1" s="34" t="s">
        <v>119</v>
      </c>
      <c r="B1" s="21" t="s">
        <v>68</v>
      </c>
      <c r="C1" s="21" t="s">
        <v>67</v>
      </c>
      <c r="D1" s="21" t="s">
        <v>68</v>
      </c>
      <c r="E1" s="21" t="s">
        <v>6</v>
      </c>
      <c r="F1" s="21" t="s">
        <v>118</v>
      </c>
      <c r="G1" s="21" t="s">
        <v>117</v>
      </c>
      <c r="H1" s="21" t="s">
        <v>7</v>
      </c>
      <c r="L1" s="156" t="s">
        <v>176</v>
      </c>
      <c r="M1" s="157" t="s">
        <v>177</v>
      </c>
    </row>
    <row r="2" spans="1:13" ht="18" thickBot="1" x14ac:dyDescent="0.35">
      <c r="A2" s="34">
        <f>C2-6/24</f>
        <v>0.29166666666666663</v>
      </c>
      <c r="B2" s="34">
        <f>C2-3/24</f>
        <v>0.41666666666666663</v>
      </c>
      <c r="C2" s="34">
        <v>0.54166666666666663</v>
      </c>
      <c r="D2" s="35">
        <f>C2-3/24</f>
        <v>0.41666666666666663</v>
      </c>
      <c r="E2" s="35">
        <f>C2+4/24</f>
        <v>0.70833333333333326</v>
      </c>
      <c r="F2" s="35">
        <f>C2+5/24</f>
        <v>0.75</v>
      </c>
      <c r="G2" s="36">
        <f>C2+12/24</f>
        <v>1.0416666666666665</v>
      </c>
      <c r="H2" s="36">
        <f>C2+13/24</f>
        <v>1.0833333333333333</v>
      </c>
      <c r="I2" t="s">
        <v>124</v>
      </c>
      <c r="L2" s="156" t="s">
        <v>170</v>
      </c>
      <c r="M2" s="157" t="s">
        <v>169</v>
      </c>
    </row>
    <row r="3" spans="1:13" ht="18" thickBot="1" x14ac:dyDescent="0.35">
      <c r="A3" s="34">
        <f t="shared" ref="A3:H3" si="0">A2+1/24</f>
        <v>0.33333333333333331</v>
      </c>
      <c r="B3" s="34">
        <f t="shared" si="0"/>
        <v>0.45833333333333331</v>
      </c>
      <c r="C3" s="34">
        <f t="shared" si="0"/>
        <v>0.58333333333333326</v>
      </c>
      <c r="D3" s="34">
        <f t="shared" si="0"/>
        <v>0.45833333333333331</v>
      </c>
      <c r="E3" s="34">
        <f t="shared" si="0"/>
        <v>0.74999999999999989</v>
      </c>
      <c r="F3" s="34">
        <f t="shared" si="0"/>
        <v>0.79166666666666663</v>
      </c>
      <c r="G3" s="34">
        <f t="shared" si="0"/>
        <v>1.0833333333333333</v>
      </c>
      <c r="H3" s="34">
        <f t="shared" si="0"/>
        <v>1.125</v>
      </c>
      <c r="I3" t="s">
        <v>120</v>
      </c>
      <c r="L3" s="156" t="s">
        <v>180</v>
      </c>
      <c r="M3" s="157" t="s">
        <v>181</v>
      </c>
    </row>
    <row r="4" spans="1:13" ht="18" thickBot="1" x14ac:dyDescent="0.35">
      <c r="A4" s="34">
        <f t="shared" ref="A4:H4" si="1">A3+2/24</f>
        <v>0.41666666666666663</v>
      </c>
      <c r="B4" s="34">
        <f t="shared" si="1"/>
        <v>0.54166666666666663</v>
      </c>
      <c r="C4" s="34">
        <f t="shared" si="1"/>
        <v>0.66666666666666663</v>
      </c>
      <c r="D4" s="34">
        <f t="shared" si="1"/>
        <v>0.54166666666666663</v>
      </c>
      <c r="E4" s="34">
        <f t="shared" si="1"/>
        <v>0.83333333333333326</v>
      </c>
      <c r="F4" s="34">
        <f t="shared" si="1"/>
        <v>0.875</v>
      </c>
      <c r="G4" s="34">
        <f t="shared" si="1"/>
        <v>1.1666666666666665</v>
      </c>
      <c r="H4" s="34">
        <f t="shared" si="1"/>
        <v>1.2083333333333333</v>
      </c>
      <c r="I4" t="s">
        <v>45</v>
      </c>
      <c r="L4" s="156" t="s">
        <v>179</v>
      </c>
      <c r="M4" s="157" t="s">
        <v>178</v>
      </c>
    </row>
    <row r="5" spans="1:13" ht="18" thickBot="1" x14ac:dyDescent="0.35">
      <c r="A5" s="34">
        <f t="shared" ref="A5:H5" si="2">A4+0.5/24</f>
        <v>0.43749999999999994</v>
      </c>
      <c r="B5" s="34">
        <f t="shared" si="2"/>
        <v>0.5625</v>
      </c>
      <c r="C5" s="34">
        <f t="shared" si="2"/>
        <v>0.6875</v>
      </c>
      <c r="D5" s="34">
        <f t="shared" si="2"/>
        <v>0.5625</v>
      </c>
      <c r="E5" s="34">
        <f t="shared" si="2"/>
        <v>0.85416666666666663</v>
      </c>
      <c r="F5" s="34">
        <f t="shared" si="2"/>
        <v>0.89583333333333337</v>
      </c>
      <c r="G5" s="34">
        <f t="shared" si="2"/>
        <v>1.1874999999999998</v>
      </c>
      <c r="H5" s="34">
        <f t="shared" si="2"/>
        <v>1.2291666666666665</v>
      </c>
      <c r="I5" t="s">
        <v>123</v>
      </c>
      <c r="L5" s="156" t="s">
        <v>166</v>
      </c>
      <c r="M5" s="157" t="s">
        <v>165</v>
      </c>
    </row>
    <row r="6" spans="1:13" ht="18" thickBot="1" x14ac:dyDescent="0.35">
      <c r="A6" s="34">
        <f t="shared" ref="A6:H6" si="3">A5+2/24</f>
        <v>0.52083333333333326</v>
      </c>
      <c r="B6" s="34">
        <f t="shared" si="3"/>
        <v>0.64583333333333337</v>
      </c>
      <c r="C6" s="34">
        <f t="shared" si="3"/>
        <v>0.77083333333333337</v>
      </c>
      <c r="D6" s="34">
        <f t="shared" si="3"/>
        <v>0.64583333333333337</v>
      </c>
      <c r="E6" s="34">
        <f t="shared" si="3"/>
        <v>0.9375</v>
      </c>
      <c r="F6" s="34">
        <f t="shared" si="3"/>
        <v>0.97916666666666674</v>
      </c>
      <c r="G6" s="34">
        <f t="shared" si="3"/>
        <v>1.270833333333333</v>
      </c>
      <c r="H6" s="34">
        <f t="shared" si="3"/>
        <v>1.3124999999999998</v>
      </c>
      <c r="I6" t="s">
        <v>125</v>
      </c>
      <c r="L6" s="156" t="s">
        <v>182</v>
      </c>
      <c r="M6" s="157" t="s">
        <v>226</v>
      </c>
    </row>
    <row r="7" spans="1:13" ht="18" thickBot="1" x14ac:dyDescent="0.35">
      <c r="A7" s="34">
        <f t="shared" ref="A7:H7" si="4">A6+1/24</f>
        <v>0.56249999999999989</v>
      </c>
      <c r="B7" s="34">
        <f t="shared" si="4"/>
        <v>0.6875</v>
      </c>
      <c r="C7" s="34">
        <f t="shared" si="4"/>
        <v>0.8125</v>
      </c>
      <c r="D7" s="34">
        <f t="shared" si="4"/>
        <v>0.6875</v>
      </c>
      <c r="E7" s="34">
        <f t="shared" si="4"/>
        <v>0.97916666666666663</v>
      </c>
      <c r="F7" s="34">
        <f t="shared" si="4"/>
        <v>1.0208333333333335</v>
      </c>
      <c r="G7" s="34">
        <f t="shared" si="4"/>
        <v>1.3124999999999998</v>
      </c>
      <c r="H7" s="34">
        <f t="shared" si="4"/>
        <v>1.3541666666666665</v>
      </c>
      <c r="I7" t="s">
        <v>122</v>
      </c>
      <c r="L7" s="156" t="s">
        <v>184</v>
      </c>
      <c r="M7" s="157" t="s">
        <v>183</v>
      </c>
    </row>
    <row r="8" spans="1:13" ht="18" thickBot="1" x14ac:dyDescent="0.35">
      <c r="A8" s="34">
        <f t="shared" ref="A8:H8" si="5">A7+2/24</f>
        <v>0.64583333333333326</v>
      </c>
      <c r="B8" s="34">
        <f t="shared" si="5"/>
        <v>0.77083333333333337</v>
      </c>
      <c r="C8" s="34">
        <f t="shared" si="5"/>
        <v>0.89583333333333337</v>
      </c>
      <c r="D8" s="34">
        <f t="shared" si="5"/>
        <v>0.77083333333333337</v>
      </c>
      <c r="E8" s="34">
        <f t="shared" si="5"/>
        <v>1.0625</v>
      </c>
      <c r="F8" s="34">
        <f t="shared" si="5"/>
        <v>1.1041666666666667</v>
      </c>
      <c r="G8" s="34">
        <f t="shared" si="5"/>
        <v>1.395833333333333</v>
      </c>
      <c r="H8" s="34">
        <f t="shared" si="5"/>
        <v>1.4374999999999998</v>
      </c>
      <c r="I8" t="s">
        <v>45</v>
      </c>
      <c r="L8" s="156" t="s">
        <v>159</v>
      </c>
      <c r="M8" s="157" t="s">
        <v>185</v>
      </c>
    </row>
    <row r="9" spans="1:13" ht="18" thickBot="1" x14ac:dyDescent="0.35">
      <c r="A9" s="34">
        <f t="shared" ref="A9:H9" si="6">A8+0.5/24</f>
        <v>0.66666666666666663</v>
      </c>
      <c r="B9" s="34">
        <f t="shared" si="6"/>
        <v>0.79166666666666674</v>
      </c>
      <c r="C9" s="34">
        <f t="shared" si="6"/>
        <v>0.91666666666666674</v>
      </c>
      <c r="D9" s="34">
        <f t="shared" si="6"/>
        <v>0.79166666666666674</v>
      </c>
      <c r="E9" s="34">
        <f t="shared" si="6"/>
        <v>1.0833333333333333</v>
      </c>
      <c r="F9" s="34">
        <f t="shared" si="6"/>
        <v>1.125</v>
      </c>
      <c r="G9" s="34">
        <f t="shared" si="6"/>
        <v>1.4166666666666663</v>
      </c>
      <c r="H9" s="34">
        <f t="shared" si="6"/>
        <v>1.458333333333333</v>
      </c>
      <c r="I9" t="s">
        <v>121</v>
      </c>
      <c r="L9" s="156" t="s">
        <v>160</v>
      </c>
      <c r="M9" s="157" t="s">
        <v>186</v>
      </c>
    </row>
    <row r="10" spans="1:13" ht="18" thickBot="1" x14ac:dyDescent="0.35">
      <c r="A10" s="34">
        <f t="shared" ref="A10:H10" si="7">A9+2/24</f>
        <v>0.75</v>
      </c>
      <c r="B10" s="34">
        <f t="shared" si="7"/>
        <v>0.87500000000000011</v>
      </c>
      <c r="C10" s="34">
        <f t="shared" si="7"/>
        <v>1</v>
      </c>
      <c r="D10" s="34">
        <f t="shared" si="7"/>
        <v>0.87500000000000011</v>
      </c>
      <c r="E10" s="34">
        <f t="shared" si="7"/>
        <v>1.1666666666666665</v>
      </c>
      <c r="F10" s="34">
        <f t="shared" si="7"/>
        <v>1.2083333333333333</v>
      </c>
      <c r="G10" s="34">
        <f t="shared" si="7"/>
        <v>1.4999999999999996</v>
      </c>
      <c r="H10" s="34">
        <f t="shared" si="7"/>
        <v>1.5416666666666663</v>
      </c>
      <c r="I10" t="s">
        <v>126</v>
      </c>
      <c r="L10" s="156" t="s">
        <v>188</v>
      </c>
      <c r="M10" s="157" t="s">
        <v>187</v>
      </c>
    </row>
    <row r="11" spans="1:13" ht="18" thickBot="1" x14ac:dyDescent="0.35">
      <c r="A11" s="34">
        <f t="shared" ref="A11:H11" si="8">A10+1/24</f>
        <v>0.79166666666666663</v>
      </c>
      <c r="B11" s="34">
        <f t="shared" si="8"/>
        <v>0.91666666666666674</v>
      </c>
      <c r="C11" s="34">
        <f t="shared" si="8"/>
        <v>1.0416666666666667</v>
      </c>
      <c r="D11" s="34">
        <f t="shared" si="8"/>
        <v>0.91666666666666674</v>
      </c>
      <c r="E11" s="34">
        <f t="shared" si="8"/>
        <v>1.2083333333333333</v>
      </c>
      <c r="F11" s="34">
        <f t="shared" si="8"/>
        <v>1.25</v>
      </c>
      <c r="G11" s="34">
        <f t="shared" si="8"/>
        <v>1.5416666666666663</v>
      </c>
      <c r="H11" s="34">
        <f t="shared" si="8"/>
        <v>1.583333333333333</v>
      </c>
      <c r="I11" t="s">
        <v>127</v>
      </c>
      <c r="L11" s="156" t="s">
        <v>189</v>
      </c>
      <c r="M11" s="157" t="s">
        <v>173</v>
      </c>
    </row>
    <row r="12" spans="1:13" ht="18" thickBot="1" x14ac:dyDescent="0.35">
      <c r="A12" s="34">
        <f t="shared" ref="A12:H12" si="9">A11+2/24</f>
        <v>0.875</v>
      </c>
      <c r="B12" s="34">
        <f t="shared" si="9"/>
        <v>1</v>
      </c>
      <c r="C12" s="34">
        <f t="shared" si="9"/>
        <v>1.125</v>
      </c>
      <c r="D12" s="34">
        <f t="shared" si="9"/>
        <v>1</v>
      </c>
      <c r="E12" s="34">
        <f t="shared" si="9"/>
        <v>1.2916666666666665</v>
      </c>
      <c r="F12" s="34">
        <f t="shared" si="9"/>
        <v>1.3333333333333333</v>
      </c>
      <c r="G12" s="34">
        <f t="shared" si="9"/>
        <v>1.6249999999999996</v>
      </c>
      <c r="H12" s="34">
        <f t="shared" si="9"/>
        <v>1.6666666666666663</v>
      </c>
      <c r="L12" s="156" t="s">
        <v>196</v>
      </c>
      <c r="M12" s="157" t="s">
        <v>197</v>
      </c>
    </row>
    <row r="13" spans="1:13" ht="17.399999999999999" x14ac:dyDescent="0.3">
      <c r="A13" s="34"/>
      <c r="B13" s="34"/>
      <c r="C13" s="34"/>
      <c r="D13" s="34"/>
      <c r="E13" s="34"/>
      <c r="F13" s="34"/>
      <c r="G13" s="34"/>
      <c r="H13" s="34"/>
      <c r="L13" s="156" t="s">
        <v>190</v>
      </c>
      <c r="M13" s="157" t="s">
        <v>191</v>
      </c>
    </row>
    <row r="14" spans="1:13" ht="17.399999999999999" x14ac:dyDescent="0.3">
      <c r="L14" s="156" t="s">
        <v>168</v>
      </c>
      <c r="M14" s="157" t="s">
        <v>167</v>
      </c>
    </row>
    <row r="15" spans="1:13" ht="17.399999999999999" x14ac:dyDescent="0.3">
      <c r="L15" s="156" t="s">
        <v>195</v>
      </c>
      <c r="M15" s="157" t="s">
        <v>194</v>
      </c>
    </row>
    <row r="16" spans="1:13" ht="17.399999999999999" x14ac:dyDescent="0.3">
      <c r="L16" s="156" t="s">
        <v>201</v>
      </c>
      <c r="M16" s="157" t="s">
        <v>198</v>
      </c>
    </row>
    <row r="17" spans="1:13" ht="17.399999999999999" x14ac:dyDescent="0.3">
      <c r="L17" s="156" t="s">
        <v>175</v>
      </c>
      <c r="M17" s="157" t="s">
        <v>174</v>
      </c>
    </row>
    <row r="18" spans="1:13" ht="17.399999999999999" x14ac:dyDescent="0.3">
      <c r="L18" s="156" t="s">
        <v>200</v>
      </c>
      <c r="M18" s="157" t="s">
        <v>199</v>
      </c>
    </row>
    <row r="19" spans="1:13" ht="17.399999999999999" x14ac:dyDescent="0.3">
      <c r="L19" s="156" t="s">
        <v>203</v>
      </c>
      <c r="M19" s="157" t="s">
        <v>202</v>
      </c>
    </row>
    <row r="20" spans="1:13" ht="17.399999999999999" x14ac:dyDescent="0.3">
      <c r="L20" s="156" t="s">
        <v>205</v>
      </c>
      <c r="M20" s="157" t="s">
        <v>204</v>
      </c>
    </row>
    <row r="21" spans="1:13" ht="17.399999999999999" x14ac:dyDescent="0.3">
      <c r="A21" s="7"/>
      <c r="B21" s="7"/>
      <c r="L21" s="156" t="s">
        <v>207</v>
      </c>
      <c r="M21" s="157" t="s">
        <v>206</v>
      </c>
    </row>
    <row r="22" spans="1:13" ht="17.399999999999999" x14ac:dyDescent="0.3">
      <c r="L22" s="156" t="s">
        <v>211</v>
      </c>
      <c r="M22" s="157" t="s">
        <v>208</v>
      </c>
    </row>
    <row r="23" spans="1:13" ht="17.399999999999999" x14ac:dyDescent="0.3">
      <c r="L23" s="156" t="s">
        <v>217</v>
      </c>
      <c r="M23" s="157" t="s">
        <v>221</v>
      </c>
    </row>
    <row r="24" spans="1:13" ht="17.399999999999999" x14ac:dyDescent="0.3">
      <c r="L24" s="156" t="s">
        <v>215</v>
      </c>
      <c r="M24" s="157" t="s">
        <v>214</v>
      </c>
    </row>
    <row r="25" spans="1:13" ht="17.399999999999999" x14ac:dyDescent="0.3">
      <c r="L25" s="156" t="s">
        <v>218</v>
      </c>
      <c r="M25" s="157" t="s">
        <v>222</v>
      </c>
    </row>
    <row r="26" spans="1:13" ht="17.399999999999999" x14ac:dyDescent="0.3">
      <c r="L26" s="156" t="s">
        <v>219</v>
      </c>
      <c r="M26" s="157" t="s">
        <v>220</v>
      </c>
    </row>
    <row r="27" spans="1:13" ht="17.399999999999999" x14ac:dyDescent="0.3">
      <c r="L27" s="156" t="s">
        <v>224</v>
      </c>
      <c r="M27" s="157" t="s">
        <v>225</v>
      </c>
    </row>
    <row r="28" spans="1:13" x14ac:dyDescent="0.25">
      <c r="L28" s="7"/>
      <c r="M28" s="7"/>
    </row>
    <row r="29" spans="1:13" x14ac:dyDescent="0.25">
      <c r="L29" s="7"/>
      <c r="M29" s="7"/>
    </row>
    <row r="30" spans="1:13" x14ac:dyDescent="0.25">
      <c r="L30" s="7"/>
      <c r="M30" s="7"/>
    </row>
    <row r="31" spans="1:13" x14ac:dyDescent="0.25">
      <c r="L31" s="7"/>
      <c r="M31" s="7"/>
    </row>
  </sheetData>
  <hyperlinks>
    <hyperlink ref="M5" r:id="rId1" xr:uid="{D5510209-A862-4011-B2AC-0A88747E65DB}"/>
    <hyperlink ref="M2" r:id="rId2" xr:uid="{8FAD9883-481E-43D5-95C8-3DCDB567867D}"/>
    <hyperlink ref="M1" r:id="rId3" xr:uid="{ED529F79-D4E0-4137-933C-33940274E315}"/>
    <hyperlink ref="M4" r:id="rId4" xr:uid="{DBE8E6F9-22B9-4806-9F9A-E7DAA6B386E2}"/>
    <hyperlink ref="M3" r:id="rId5" xr:uid="{5A64FE38-192A-40DD-877D-83E95AFD2F25}"/>
    <hyperlink ref="M6" r:id="rId6" xr:uid="{9CEC1BA5-1687-4CE5-B172-6D90CCFC487A}"/>
    <hyperlink ref="M14" r:id="rId7" xr:uid="{E372DBBF-58FF-4139-9105-060D161EB03E}"/>
    <hyperlink ref="M11" r:id="rId8" xr:uid="{A34A1044-DE8D-44F0-8A03-422148B0223D}"/>
    <hyperlink ref="M7" r:id="rId9" xr:uid="{2AB1B0C0-930D-465D-BA54-950C4D44E01D}"/>
    <hyperlink ref="M8" r:id="rId10" xr:uid="{C13E1BCD-CAC0-4A99-AAA3-66E6DE6C5A4A}"/>
    <hyperlink ref="M9" r:id="rId11" xr:uid="{F35F94FA-8892-41AA-B3BA-4FCFE737C4C7}"/>
    <hyperlink ref="M10" r:id="rId12" xr:uid="{ED2F3C22-4BE1-4BB6-B230-D172A87FDA2E}"/>
    <hyperlink ref="M13" r:id="rId13" xr:uid="{C31BD03C-AF9F-4A71-B0C8-87D7638AED11}"/>
    <hyperlink ref="M15" r:id="rId14" xr:uid="{911CBA12-3F9A-4D29-BF1C-E588F1CBCE7B}"/>
    <hyperlink ref="M12" r:id="rId15" xr:uid="{5D4BA3DF-F7BC-4FD4-AA15-89E1AC4A056B}"/>
    <hyperlink ref="M17" r:id="rId16" xr:uid="{9DABFCD4-12D7-4A5E-AEA5-83E285CD3B1C}"/>
    <hyperlink ref="M16" r:id="rId17" xr:uid="{02432087-17AE-460C-A1BE-F45B50549318}"/>
    <hyperlink ref="M19" r:id="rId18" xr:uid="{F2CD6F6B-3FBA-440E-8933-53F8805F8846}"/>
    <hyperlink ref="M20" r:id="rId19" xr:uid="{17A98181-3437-45A7-B39C-402BA6C862F4}"/>
    <hyperlink ref="M22" r:id="rId20" xr:uid="{93C60607-F7B8-4E5D-871B-C7EC5DCE87FC}"/>
    <hyperlink ref="M21" r:id="rId21" xr:uid="{9BC13833-B3AB-49C0-B514-71B8067066A3}"/>
    <hyperlink ref="M18" r:id="rId22" xr:uid="{165A5BD5-F88F-43F8-A1E6-2B8CA54BF4D6}"/>
    <hyperlink ref="M26" r:id="rId23" xr:uid="{3503A77A-C0A4-490E-A26D-D936F8B494B4}"/>
    <hyperlink ref="M24" r:id="rId24" xr:uid="{2C80EC6D-68CA-4D52-BC56-B22BDDA855BD}"/>
    <hyperlink ref="M23" r:id="rId25" xr:uid="{AC60008E-B156-4D1A-8669-D8A71B1CF9D4}"/>
    <hyperlink ref="M25" r:id="rId26" xr:uid="{D8A21349-8FAE-49D4-A1D3-F9F0B3728CCB}"/>
    <hyperlink ref="M27" r:id="rId27" xr:uid="{1BFF3272-07E4-4FE9-A24A-66977932D2D0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2022-09-15T22:52:41Z</dcterms:modified>
</cp:coreProperties>
</file>