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DBD317B9-6448-4861-AD75-32FBF10F8A1F}" xr6:coauthVersionLast="47" xr6:coauthVersionMax="47" xr10:uidLastSave="{00000000-0000-0000-0000-000000000000}"/>
  <bookViews>
    <workbookView xWindow="1097" yWindow="1097" windowWidth="27823" windowHeight="16389" tabRatio="703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3" l="1"/>
  <c r="H4" i="22"/>
  <c r="H5" i="22" s="1"/>
  <c r="H6" i="22" s="1"/>
  <c r="H7" i="22" s="1"/>
  <c r="H8" i="22" s="1"/>
  <c r="H9" i="22" s="1"/>
  <c r="H10" i="22" s="1"/>
  <c r="H11" i="22" s="1"/>
  <c r="H12" i="22" s="1"/>
  <c r="G4" i="22"/>
  <c r="G5" i="22" s="1"/>
  <c r="G6" i="22" s="1"/>
  <c r="G7" i="22" s="1"/>
  <c r="G8" i="22" s="1"/>
  <c r="G9" i="22" s="1"/>
  <c r="G10" i="22" s="1"/>
  <c r="G11" i="22" s="1"/>
  <c r="G12" i="22" s="1"/>
  <c r="F4" i="22"/>
  <c r="F5" i="22" s="1"/>
  <c r="F6" i="22" s="1"/>
  <c r="F7" i="22" s="1"/>
  <c r="F8" i="22" s="1"/>
  <c r="F9" i="22" s="1"/>
  <c r="F10" i="22" s="1"/>
  <c r="F11" i="22" s="1"/>
  <c r="F12" i="22" s="1"/>
  <c r="E4" i="22"/>
  <c r="E5" i="22" s="1"/>
  <c r="E6" i="22" s="1"/>
  <c r="E7" i="22" s="1"/>
  <c r="E8" i="22" s="1"/>
  <c r="E9" i="22" s="1"/>
  <c r="E10" i="22" s="1"/>
  <c r="E11" i="22" s="1"/>
  <c r="E12" i="22" s="1"/>
  <c r="D4" i="22"/>
  <c r="D5" i="22" s="1"/>
  <c r="D6" i="22" s="1"/>
  <c r="D7" i="22" s="1"/>
  <c r="D8" i="22" s="1"/>
  <c r="D9" i="22" s="1"/>
  <c r="D10" i="22" s="1"/>
  <c r="D11" i="22" s="1"/>
  <c r="D12" i="22" s="1"/>
  <c r="C4" i="22"/>
  <c r="C5" i="22" s="1"/>
  <c r="C6" i="22" s="1"/>
  <c r="C7" i="22" s="1"/>
  <c r="C8" i="22" s="1"/>
  <c r="C9" i="22" s="1"/>
  <c r="C10" i="22" s="1"/>
  <c r="C11" i="22" s="1"/>
  <c r="C12" i="22" s="1"/>
  <c r="B4" i="22"/>
  <c r="B5" i="22" s="1"/>
  <c r="B6" i="22" s="1"/>
  <c r="B7" i="22" s="1"/>
  <c r="B8" i="22" s="1"/>
  <c r="B9" i="22" s="1"/>
  <c r="B10" i="22" s="1"/>
  <c r="B11" i="22" s="1"/>
  <c r="B12" i="22" s="1"/>
  <c r="A11" i="22"/>
  <c r="A7" i="22"/>
  <c r="A8" i="22" s="1"/>
  <c r="A9" i="22" s="1"/>
  <c r="A10" i="22" s="1"/>
  <c r="A6" i="22"/>
  <c r="A5" i="22"/>
  <c r="A4" i="22"/>
  <c r="H3" i="22"/>
  <c r="G3" i="22"/>
  <c r="F3" i="22"/>
  <c r="E3" i="22"/>
  <c r="D3" i="22"/>
  <c r="C3" i="22"/>
  <c r="B3" i="22"/>
  <c r="A3" i="22"/>
  <c r="A6" i="18"/>
  <c r="B2" i="22"/>
  <c r="A2" i="22"/>
  <c r="F2" i="22"/>
  <c r="G2" i="22"/>
  <c r="H2" i="22"/>
  <c r="E2" i="22"/>
  <c r="D2" i="22"/>
  <c r="E17" i="19"/>
  <c r="A17" i="19"/>
  <c r="A12" i="22" l="1"/>
  <c r="A15" i="13"/>
  <c r="B15" i="13"/>
  <c r="E15" i="13"/>
  <c r="A16" i="13"/>
  <c r="A17" i="13" s="1"/>
  <c r="A18" i="13" s="1"/>
  <c r="A19" i="13" s="1"/>
  <c r="A20" i="13" s="1"/>
  <c r="A21" i="13" s="1"/>
  <c r="E16" i="13"/>
  <c r="E17" i="13" s="1"/>
  <c r="E18" i="13" s="1"/>
  <c r="E19" i="13" s="1"/>
  <c r="E20" i="13" s="1"/>
  <c r="E21" i="13" s="1"/>
  <c r="A9" i="2"/>
  <c r="A10" i="2" s="1"/>
  <c r="A11" i="2" s="1"/>
  <c r="A12" i="2" s="1"/>
  <c r="A13" i="2" s="1"/>
  <c r="H1" i="18"/>
  <c r="F3" i="18"/>
  <c r="H3" i="18" s="1"/>
  <c r="L3" i="18" s="1"/>
  <c r="P3" i="18" s="1"/>
  <c r="T3" i="18" s="1"/>
  <c r="D6" i="18"/>
  <c r="D5" i="18"/>
  <c r="C5" i="18"/>
  <c r="B5" i="18"/>
  <c r="E18" i="20"/>
  <c r="A7" i="18" l="1"/>
  <c r="B6" i="18"/>
  <c r="C6" i="18"/>
  <c r="B15" i="16"/>
  <c r="E15" i="16"/>
  <c r="E16" i="16" s="1"/>
  <c r="E17" i="16" s="1"/>
  <c r="E18" i="16" s="1"/>
  <c r="E19" i="16" s="1"/>
  <c r="E20" i="16" s="1"/>
  <c r="E21" i="16" s="1"/>
  <c r="E22" i="16" s="1"/>
  <c r="E23" i="16" s="1"/>
  <c r="E26" i="16"/>
  <c r="B26" i="16"/>
  <c r="E6" i="16"/>
  <c r="E7" i="16" s="1"/>
  <c r="E8" i="16" s="1"/>
  <c r="E9" i="16" s="1"/>
  <c r="E10" i="16" s="1"/>
  <c r="E11" i="16" s="1"/>
  <c r="E12" i="16" s="1"/>
  <c r="B6" i="16"/>
  <c r="B6" i="13"/>
  <c r="E15" i="19"/>
  <c r="E16" i="19" s="1"/>
  <c r="E18" i="19" s="1"/>
  <c r="E19" i="19" s="1"/>
  <c r="E6" i="19"/>
  <c r="B15" i="19"/>
  <c r="E20" i="20"/>
  <c r="E21" i="20" s="1"/>
  <c r="E22" i="20" s="1"/>
  <c r="E23" i="20" s="1"/>
  <c r="E24" i="20" s="1"/>
  <c r="E19" i="20"/>
  <c r="B18" i="20"/>
  <c r="A8" i="18" l="1"/>
  <c r="D7" i="18"/>
  <c r="C7" i="18"/>
  <c r="B7" i="18"/>
  <c r="E20" i="19"/>
  <c r="E21" i="19" s="1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9" i="19" s="1"/>
  <c r="E10" i="19" s="1"/>
  <c r="E11" i="19" s="1"/>
  <c r="E12" i="19" s="1"/>
  <c r="D12" i="18" l="1"/>
  <c r="C12" i="18"/>
  <c r="B12" i="18"/>
  <c r="A13" i="18"/>
  <c r="B1" i="16"/>
  <c r="B1" i="13"/>
  <c r="E7" i="13"/>
  <c r="E8" i="13" s="1"/>
  <c r="E9" i="13" s="1"/>
  <c r="E10" i="13" s="1"/>
  <c r="E11" i="13" s="1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9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6" i="13" l="1"/>
  <c r="A7" i="13" s="1"/>
  <c r="A8" i="13" s="1"/>
  <c r="A9" i="13" s="1"/>
  <c r="A10" i="13" s="1"/>
  <c r="A11" i="13" s="1"/>
  <c r="A15" i="19"/>
  <c r="A16" i="19" s="1"/>
  <c r="A18" i="19" s="1"/>
  <c r="A19" i="19" s="1"/>
  <c r="A17" i="18"/>
  <c r="D16" i="18"/>
  <c r="C16" i="18"/>
  <c r="B16" i="18"/>
  <c r="A21" i="19" l="1"/>
  <c r="A20" i="19"/>
  <c r="A18" i="18"/>
  <c r="D17" i="18"/>
  <c r="C17" i="18"/>
  <c r="B17" i="18"/>
  <c r="A15" i="16" l="1"/>
  <c r="A16" i="16" s="1"/>
  <c r="A6" i="16"/>
  <c r="A7" i="16" s="1"/>
  <c r="A8" i="16" s="1"/>
  <c r="A9" i="16" s="1"/>
  <c r="A10" i="16" s="1"/>
  <c r="A11" i="16" s="1"/>
  <c r="A12" i="16" s="1"/>
  <c r="D18" i="18"/>
  <c r="C18" i="18"/>
  <c r="B18" i="18"/>
  <c r="A19" i="18"/>
  <c r="A18" i="16" l="1"/>
  <c r="A20" i="16" s="1"/>
  <c r="A17" i="16"/>
  <c r="A19" i="16" s="1"/>
  <c r="A21" i="16" s="1"/>
  <c r="A22" i="16" s="1"/>
  <c r="A23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<sst xmlns="http://schemas.openxmlformats.org/spreadsheetml/2006/main" count="251" uniqueCount="162">
  <si>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</si>
  <si>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</si>
  <si>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</si>
  <si>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</si>
  <si>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</si>
  <si>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</si>
  <si>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</si>
  <si>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</si>
  <si>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https://mentor.ieee.org/802.15/documents</t>
  </si>
  <si>
    <t>EST</t>
  </si>
  <si>
    <t>Times in Eastern Timezone (ET)</t>
  </si>
  <si>
    <t>Reminders</t>
  </si>
  <si>
    <t>Summary of Schedule  - SG15.4ab (NG-UWB)</t>
  </si>
  <si>
    <t>Links:</t>
  </si>
  <si>
    <t>Recap and TG operations</t>
  </si>
  <si>
    <t>Task Group 15.4ab - Next Generation UWB</t>
  </si>
  <si>
    <t>Powell</t>
  </si>
  <si>
    <t>AoB, Next Steps, Closing</t>
  </si>
  <si>
    <t xml:space="preserve">Opening Report </t>
  </si>
  <si>
    <t>Yang</t>
  </si>
  <si>
    <t>TBD</t>
  </si>
  <si>
    <t>Technical contribution: TBD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</si>
  <si>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</si>
  <si>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</si>
  <si>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</si>
  <si>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</si>
  <si>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</si>
  <si>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</si>
  <si>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</si>
  <si>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</si>
  <si>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</si>
  <si>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</si>
  <si>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</si>
  <si>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</si>
  <si>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</si>
  <si>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</si>
  <si>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</si>
  <si>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</si>
  <si>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</si>
  <si>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</si>
  <si>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TFD Discussion: Moving from Contributions to Draft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</si>
  <si>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</si>
  <si>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</si>
  <si>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</si>
  <si>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</si>
  <si>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</si>
  <si>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</si>
  <si>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</si>
  <si>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</si>
  <si>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</si>
  <si>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</si>
  <si>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</si>
  <si>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</si>
  <si>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</si>
  <si>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</si>
  <si>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</si>
  <si>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</si>
  <si>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</si>
  <si>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</si>
  <si>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</si>
  <si>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</si>
  <si>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</si>
  <si>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</si>
  <si>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</si>
  <si>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</si>
  <si>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</si>
  <si>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</si>
  <si>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</si>
  <si>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</si>
  <si>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</si>
  <si>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</si>
  <si>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</si>
  <si>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</si>
  <si>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</si>
  <si>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802.15 AC
MEETING Rm 3</t>
  </si>
  <si>
    <t>JOINT WIRELESS OPENING</t>
  </si>
  <si>
    <t>TG4ab
NG-UWB</t>
  </si>
  <si>
    <t>TG3ma
HDR</t>
  </si>
  <si>
    <t>SC Main_Rules
Rm 1</t>
  </si>
  <si>
    <t>TG4me</t>
  </si>
  <si>
    <t>802.15/802.1 Joint Mtg
Rm 1</t>
  </si>
  <si>
    <t>SC WNG 
Rm 1</t>
  </si>
  <si>
    <t>LUNCH</t>
  </si>
  <si>
    <t>TG16t
LicNB</t>
  </si>
  <si>
    <t>WIRELESS CHAIRS MEETING</t>
  </si>
  <si>
    <t>TG6ma
BAN/
VAN</t>
  </si>
  <si>
    <t>802.15 AC MEETING Rm 3</t>
  </si>
  <si>
    <t>Mtg. Local Time</t>
  </si>
  <si>
    <t>SUNDAY</t>
  </si>
  <si>
    <t>MONDAY</t>
  </si>
  <si>
    <t>TUESDAY</t>
  </si>
  <si>
    <t>WEDNESDAY</t>
  </si>
  <si>
    <t>THURSDAY</t>
  </si>
  <si>
    <t>Hawaiian</t>
  </si>
  <si>
    <t>Sept 2022 Wireless Plenary</t>
  </si>
  <si>
    <t>Monday 12-Sept PM1: TG Opening, Technical Presentations</t>
  </si>
  <si>
    <t>Monday 12-Sept PM2: Technical Presentations</t>
  </si>
  <si>
    <t>Tuesday 13-Sept AM1: Technical Presentations</t>
  </si>
  <si>
    <t>Tuesday 13-Sept PM1: Technical Presentations</t>
  </si>
  <si>
    <t>Wednesday 14-Sept AM1: Technical Presentations</t>
  </si>
  <si>
    <t>Wednesday 14-Sept PM1: Technical Presentations</t>
  </si>
  <si>
    <t>Thursday 15-Sept AM1: Technical Presentations</t>
  </si>
  <si>
    <t xml:space="preserve">Thursday 15-Sept PM1: Technical Presentations, TG closing </t>
  </si>
  <si>
    <t>Thursday 145-Sept PM2: Working Group Closing</t>
  </si>
  <si>
    <t>https://web.cvent.com/event/ae5c1e5a-6074-492a-9cd7-16b5ddc15864/summary</t>
  </si>
  <si>
    <t>Discussion and approval of Agenda (doc. 15-22-0440)</t>
  </si>
  <si>
    <t>Discussion and approval of prior minutes (doc. 15-22-0433)</t>
  </si>
  <si>
    <t>https://mentor.ieee.org/802.15/dcn/22/15-22-0433-00-04ab-tg4ab-jul-plenary-mins.docx</t>
  </si>
  <si>
    <t xml:space="preserve">Huan-Bang Li </t>
  </si>
  <si>
    <t>Jarek Niewczas</t>
  </si>
  <si>
    <t>Li Sun</t>
  </si>
  <si>
    <t>Updates on narrowband channel allocation and access</t>
  </si>
  <si>
    <t>Bin Qian</t>
  </si>
  <si>
    <t>Chenchen Liu</t>
  </si>
  <si>
    <t>Xiliang Luo</t>
  </si>
  <si>
    <t>Pooria Pakrooh</t>
  </si>
  <si>
    <t>Vinod Kristem</t>
  </si>
  <si>
    <t>Xiaohui Peng</t>
  </si>
  <si>
    <t>Kuan Wu</t>
  </si>
  <si>
    <t>Kangjin Yoon</t>
  </si>
  <si>
    <t>Wei Lin</t>
  </si>
  <si>
    <t>Zhenzhen Ye</t>
  </si>
  <si>
    <t>OPEN and Reminders</t>
  </si>
  <si>
    <t>CST</t>
  </si>
  <si>
    <t>CET</t>
  </si>
  <si>
    <t>HST</t>
  </si>
  <si>
    <t>AM1</t>
  </si>
  <si>
    <t>PM2</t>
  </si>
  <si>
    <t>PM1</t>
  </si>
  <si>
    <t>AM2</t>
  </si>
  <si>
    <t>AM0</t>
  </si>
  <si>
    <t>Lunch</t>
  </si>
  <si>
    <t>Dinner</t>
  </si>
  <si>
    <t>EV1</t>
  </si>
  <si>
    <t>Technical contribution: Sensing scheduling requirements</t>
  </si>
  <si>
    <t>Dag W, Dries N.</t>
  </si>
  <si>
    <t>Technical contribution: To Be Announced</t>
  </si>
  <si>
    <t>Technical contribution: More on NB considerations for NBA-MMS UWB</t>
  </si>
  <si>
    <t>Technical contribution: MMS-UWB ranging integrity protection</t>
  </si>
  <si>
    <t>Technical contribution: Simulation evaluation of preamble sequences and symbol mappings</t>
  </si>
  <si>
    <t>Technical contribution: New Results on Possible LDPC Codes for 15.4ab</t>
  </si>
  <si>
    <t>Technical contribution: More on 4ab preambles: more apEval results and recommendations</t>
  </si>
  <si>
    <t>Technical contribution: More on updating the number of fragments for NBA-MMS UWB ranging</t>
  </si>
  <si>
    <t>Technical contribution: More considerations on UWB sensing</t>
  </si>
  <si>
    <t>Technical contribution: More on Ranging Integrity with MMS</t>
  </si>
  <si>
    <t>Technical contribution: Control IE for 4ab applications</t>
  </si>
  <si>
    <t>Technical contribution: Scheduling IE for 4ab applications</t>
  </si>
  <si>
    <t>Technical contribution: Sensing Sequence selection</t>
  </si>
  <si>
    <t>Framk Leong</t>
  </si>
  <si>
    <t xml:space="preserve">Technical contribution: Merging scheduled RTLS </t>
  </si>
  <si>
    <t>Technical contribution: To be announced</t>
  </si>
  <si>
    <t>Technical contribution:  UWB Channel Usage Coordination for better UWB Coexistence</t>
  </si>
  <si>
    <t>Technical contribution: More location services</t>
  </si>
  <si>
    <t>Lochan Verna</t>
  </si>
  <si>
    <t>Alex Krebs</t>
  </si>
  <si>
    <t>Technical contribution: Channels above 10.7 GHz</t>
  </si>
  <si>
    <t>Claudio da Silva</t>
  </si>
  <si>
    <t>Technical contribution: Overlapping HRP channels</t>
  </si>
  <si>
    <t>Ben Rolfe</t>
  </si>
  <si>
    <t>Technical contribution: To be annonced</t>
  </si>
  <si>
    <t>Carlos Aldana</t>
  </si>
  <si>
    <t>Technical Discussion (overflow/as needed)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</si>
</sst>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3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 applyProtection="1"/>
    <xf numFmtId="0" fontId="20" fillId="0" borderId="0" xfId="6" applyFont="1"/>
    <xf numFmtId="18" fontId="7" fillId="0" borderId="0" xfId="6" applyNumberFormat="1" applyAlignment="1">
      <alignment horizontal="right"/>
    </xf>
    <xf numFmtId="0" fontId="21" fillId="0" borderId="0" xfId="6" applyFont="1"/>
    <xf numFmtId="0" fontId="3" fillId="0" borderId="0" xfId="0" applyFont="1" applyAlignment="1">
      <alignment wrapText="1"/>
    </xf>
    <xf numFmtId="0" fontId="2" fillId="0" borderId="0" xfId="10" applyNumberFormat="1" applyFont="1"/>
    <xf numFmtId="0" fontId="22" fillId="0" borderId="0" xfId="0" applyFont="1"/>
    <xf numFmtId="166" fontId="9" fillId="0" borderId="13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166" fontId="9" fillId="16" borderId="19" xfId="0" applyNumberFormat="1" applyFont="1" applyFill="1" applyBorder="1" applyAlignment="1">
      <alignment horizontal="center"/>
    </xf>
    <xf numFmtId="166" fontId="9" fillId="16" borderId="20" xfId="0" applyNumberFormat="1" applyFont="1" applyFill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16" borderId="11" xfId="0" applyNumberFormat="1" applyFont="1" applyFill="1" applyBorder="1" applyAlignment="1">
      <alignment horizontal="center"/>
    </xf>
    <xf numFmtId="166" fontId="9" fillId="16" borderId="13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6" fillId="6" borderId="22" xfId="0" quotePrefix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33" fillId="15" borderId="2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167" fontId="3" fillId="21" borderId="9" xfId="0" applyNumberFormat="1" applyFont="1" applyFill="1" applyBorder="1" applyAlignment="1">
      <alignment horizontal="center" vertical="center"/>
    </xf>
    <xf numFmtId="0" fontId="3" fillId="22" borderId="12" xfId="0" applyFont="1" applyFill="1" applyBorder="1"/>
    <xf numFmtId="0" fontId="35" fillId="0" borderId="0" xfId="3" applyFont="1" applyFill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0" fontId="31" fillId="17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7" fontId="3" fillId="21" borderId="5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36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4" fillId="11" borderId="6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4" fillId="19" borderId="12" xfId="0" applyFont="1" applyFill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10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433-00-04ab-tg4ab-jul-plenary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tabSelected="1" zoomScaleNormal="100" workbookViewId="0">
      <selection activeCell="A6" sqref="A6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44" t="str">
        <f>Summary!$B$1</f>
        <v>Sept 2022 Wireless Plenary</v>
      </c>
      <c r="I1" s="144"/>
      <c r="J1" s="144"/>
      <c r="K1" s="144"/>
      <c r="L1" s="144"/>
      <c r="M1" s="144"/>
    </row>
    <row r="2" spans="1:23" ht="15" customHeight="1" x14ac:dyDescent="0.3">
      <c r="E2" s="51" t="s">
        <v>87</v>
      </c>
      <c r="F2" s="58" t="s">
        <v>88</v>
      </c>
      <c r="G2" s="58"/>
      <c r="H2" s="59" t="s">
        <v>89</v>
      </c>
      <c r="I2" s="60"/>
      <c r="J2" s="60"/>
      <c r="K2" s="61"/>
      <c r="L2" s="59" t="s">
        <v>90</v>
      </c>
      <c r="M2" s="60"/>
      <c r="N2" s="60"/>
      <c r="O2" s="61"/>
      <c r="P2" s="60" t="s">
        <v>91</v>
      </c>
      <c r="Q2" s="60"/>
      <c r="R2" s="60"/>
      <c r="S2" s="60"/>
      <c r="T2" s="59" t="s">
        <v>92</v>
      </c>
      <c r="U2" s="60"/>
      <c r="V2" s="60"/>
      <c r="W2" s="61"/>
    </row>
    <row r="3" spans="1:23" ht="12.9" thickBot="1" x14ac:dyDescent="0.35">
      <c r="E3" s="52" t="s">
        <v>93</v>
      </c>
      <c r="F3" s="62">
        <f>DATE(2022,9,11)</f>
        <v>44815</v>
      </c>
      <c r="G3" s="62"/>
      <c r="H3" s="63">
        <f>F3+1</f>
        <v>44816</v>
      </c>
      <c r="I3" s="64"/>
      <c r="J3" s="64"/>
      <c r="K3" s="65"/>
      <c r="L3" s="63">
        <f>H3+1</f>
        <v>44817</v>
      </c>
      <c r="M3" s="64"/>
      <c r="N3" s="64"/>
      <c r="O3" s="65"/>
      <c r="P3" s="64">
        <f>L3+1</f>
        <v>44818</v>
      </c>
      <c r="Q3" s="64"/>
      <c r="R3" s="64"/>
      <c r="S3" s="64"/>
      <c r="T3" s="63">
        <f>P3+1</f>
        <v>44819</v>
      </c>
      <c r="U3" s="64"/>
      <c r="V3" s="64"/>
      <c r="W3" s="65"/>
    </row>
    <row r="4" spans="1:23" ht="12.9" customHeight="1" thickBot="1" x14ac:dyDescent="0.35">
      <c r="A4" s="23" t="s">
        <v>72</v>
      </c>
      <c r="B4" s="23" t="s">
        <v>73</v>
      </c>
      <c r="C4" s="23" t="s">
        <v>6</v>
      </c>
      <c r="D4" s="23" t="s">
        <v>7</v>
      </c>
      <c r="E4" s="53"/>
      <c r="F4" s="66"/>
      <c r="G4" s="67"/>
      <c r="H4" s="54"/>
      <c r="I4" s="54"/>
      <c r="J4" s="55"/>
      <c r="K4" s="56"/>
      <c r="L4" s="54"/>
      <c r="M4" s="54"/>
      <c r="N4" s="55"/>
      <c r="O4" s="56"/>
      <c r="P4" s="54"/>
      <c r="Q4" s="54"/>
      <c r="R4" s="55"/>
      <c r="S4" s="56"/>
      <c r="T4" s="54"/>
      <c r="U4" s="54"/>
      <c r="V4" s="55"/>
      <c r="W4" s="56"/>
    </row>
    <row r="5" spans="1:23" ht="22" customHeight="1" thickBot="1" x14ac:dyDescent="0.45">
      <c r="A5" s="36">
        <v>0.54166666666666663</v>
      </c>
      <c r="B5" s="37">
        <f>A5-3/24</f>
        <v>0.41666666666666663</v>
      </c>
      <c r="C5" s="37">
        <f>A5+4/24</f>
        <v>0.70833333333333326</v>
      </c>
      <c r="D5" s="38">
        <f>A5+13/24</f>
        <v>1.0833333333333333</v>
      </c>
      <c r="E5" s="43" t="s">
        <v>41</v>
      </c>
      <c r="F5" s="44"/>
      <c r="G5" s="45"/>
      <c r="H5" s="96" t="s">
        <v>42</v>
      </c>
      <c r="I5" s="96"/>
      <c r="J5" s="96"/>
      <c r="K5" s="97"/>
      <c r="L5" s="127" t="s">
        <v>42</v>
      </c>
      <c r="M5" s="96"/>
      <c r="N5" s="96"/>
      <c r="O5" s="97"/>
      <c r="P5" s="141" t="s">
        <v>42</v>
      </c>
      <c r="Q5" s="142"/>
      <c r="R5" s="142"/>
      <c r="S5" s="143"/>
      <c r="T5" s="127" t="s">
        <v>42</v>
      </c>
      <c r="U5" s="96"/>
      <c r="V5" s="96"/>
      <c r="W5" s="97"/>
    </row>
    <row r="6" spans="1:23" ht="22" customHeight="1" thickBot="1" x14ac:dyDescent="0.45">
      <c r="A6" s="34">
        <f>A5+0.5/24</f>
        <v>0.5625</v>
      </c>
      <c r="B6" s="35">
        <f t="shared" ref="B6:B27" si="0">A6-3/24</f>
        <v>0.4375</v>
      </c>
      <c r="C6" s="35">
        <f t="shared" ref="C6:C27" si="1">A6+4/24</f>
        <v>0.72916666666666663</v>
      </c>
      <c r="D6" s="39">
        <f t="shared" ref="D6:D27" si="2">A6+13/24</f>
        <v>1.1041666666666665</v>
      </c>
      <c r="E6" s="46" t="s">
        <v>43</v>
      </c>
      <c r="F6" s="44"/>
      <c r="G6" s="45"/>
      <c r="H6" s="99"/>
      <c r="I6" s="99"/>
      <c r="J6" s="99"/>
      <c r="K6" s="100"/>
      <c r="L6" s="140"/>
      <c r="M6" s="99"/>
      <c r="N6" s="99"/>
      <c r="O6" s="100"/>
      <c r="P6" s="129" t="s">
        <v>74</v>
      </c>
      <c r="Q6" s="130"/>
      <c r="R6" s="130"/>
      <c r="S6" s="131"/>
      <c r="T6" s="128"/>
      <c r="U6" s="99"/>
      <c r="V6" s="99"/>
      <c r="W6" s="100"/>
    </row>
    <row r="7" spans="1:23" ht="22" customHeight="1" thickTop="1" thickBot="1" x14ac:dyDescent="0.45">
      <c r="A7" s="34">
        <f t="shared" ref="A7:A27" si="3">A6+0.5/24</f>
        <v>0.58333333333333337</v>
      </c>
      <c r="B7" s="35">
        <f t="shared" si="0"/>
        <v>0.45833333333333337</v>
      </c>
      <c r="C7" s="35">
        <f t="shared" si="1"/>
        <v>0.75</v>
      </c>
      <c r="D7" s="39">
        <f t="shared" si="2"/>
        <v>1.125</v>
      </c>
      <c r="E7" s="47" t="s">
        <v>44</v>
      </c>
      <c r="F7" s="44"/>
      <c r="G7" s="45"/>
      <c r="H7" s="135" t="s">
        <v>75</v>
      </c>
      <c r="I7" s="136"/>
      <c r="J7" s="136"/>
      <c r="K7" s="136"/>
      <c r="L7" s="121" t="s">
        <v>76</v>
      </c>
      <c r="M7" s="124"/>
      <c r="N7" s="107"/>
      <c r="O7" s="107"/>
      <c r="P7" s="132"/>
      <c r="Q7" s="133"/>
      <c r="R7" s="133"/>
      <c r="S7" s="134"/>
      <c r="T7" s="107"/>
      <c r="U7" s="107"/>
      <c r="V7" s="107"/>
      <c r="W7" s="107"/>
    </row>
    <row r="8" spans="1:23" ht="22" customHeight="1" thickTop="1" thickBot="1" x14ac:dyDescent="0.45">
      <c r="A8" s="34">
        <f t="shared" si="3"/>
        <v>0.60416666666666674</v>
      </c>
      <c r="B8" s="35">
        <f t="shared" si="0"/>
        <v>0.47916666666666674</v>
      </c>
      <c r="C8" s="35">
        <f t="shared" si="1"/>
        <v>0.77083333333333337</v>
      </c>
      <c r="D8" s="39">
        <f t="shared" si="2"/>
        <v>1.1458333333333335</v>
      </c>
      <c r="E8" s="47" t="s">
        <v>46</v>
      </c>
      <c r="F8" s="44"/>
      <c r="G8" s="45"/>
      <c r="H8" s="137"/>
      <c r="I8" s="138"/>
      <c r="J8" s="138"/>
      <c r="K8" s="139"/>
      <c r="L8" s="122"/>
      <c r="M8" s="125"/>
      <c r="N8" s="108"/>
      <c r="O8" s="108"/>
      <c r="P8" s="121" t="s">
        <v>76</v>
      </c>
      <c r="Q8" s="107"/>
      <c r="R8" s="107"/>
      <c r="S8" s="107"/>
      <c r="T8" s="108"/>
      <c r="U8" s="108"/>
      <c r="V8" s="108"/>
      <c r="W8" s="108"/>
    </row>
    <row r="9" spans="1:23" ht="22" customHeight="1" x14ac:dyDescent="0.4">
      <c r="A9" s="34">
        <f t="shared" si="3"/>
        <v>0.62500000000000011</v>
      </c>
      <c r="B9" s="35">
        <f t="shared" si="0"/>
        <v>0.50000000000000011</v>
      </c>
      <c r="C9" s="35">
        <f t="shared" si="1"/>
        <v>0.79166666666666674</v>
      </c>
      <c r="D9" s="39">
        <f t="shared" si="2"/>
        <v>1.1666666666666667</v>
      </c>
      <c r="E9" s="47" t="s">
        <v>47</v>
      </c>
      <c r="F9" s="44"/>
      <c r="G9" s="45"/>
      <c r="H9" s="83" t="s">
        <v>55</v>
      </c>
      <c r="I9" s="84"/>
      <c r="J9" s="84"/>
      <c r="K9" s="84"/>
      <c r="L9" s="122"/>
      <c r="M9" s="125"/>
      <c r="N9" s="108"/>
      <c r="O9" s="108"/>
      <c r="P9" s="122"/>
      <c r="Q9" s="108"/>
      <c r="R9" s="108"/>
      <c r="S9" s="108"/>
      <c r="T9" s="108"/>
      <c r="U9" s="108"/>
      <c r="V9" s="108"/>
      <c r="W9" s="108"/>
    </row>
    <row r="10" spans="1:23" ht="22" customHeight="1" thickBot="1" x14ac:dyDescent="0.45">
      <c r="A10" s="34">
        <f t="shared" si="3"/>
        <v>0.64583333333333348</v>
      </c>
      <c r="B10" s="35">
        <f t="shared" si="0"/>
        <v>0.52083333333333348</v>
      </c>
      <c r="C10" s="35">
        <f t="shared" si="1"/>
        <v>0.81250000000000011</v>
      </c>
      <c r="D10" s="39">
        <f t="shared" si="2"/>
        <v>1.1875</v>
      </c>
      <c r="E10" s="47" t="s">
        <v>48</v>
      </c>
      <c r="F10" s="44"/>
      <c r="G10" s="45"/>
      <c r="H10" s="89"/>
      <c r="I10" s="90"/>
      <c r="J10" s="90"/>
      <c r="K10" s="90"/>
      <c r="L10" s="123"/>
      <c r="M10" s="126"/>
      <c r="N10" s="109"/>
      <c r="O10" s="109"/>
      <c r="P10" s="122"/>
      <c r="Q10" s="109"/>
      <c r="R10" s="109"/>
      <c r="S10" s="109"/>
      <c r="T10" s="109"/>
      <c r="U10" s="109"/>
      <c r="V10" s="109"/>
      <c r="W10" s="109"/>
    </row>
    <row r="11" spans="1:23" ht="22" customHeight="1" thickBot="1" x14ac:dyDescent="0.45">
      <c r="A11" s="34">
        <f t="shared" si="3"/>
        <v>0.66666666666666685</v>
      </c>
      <c r="B11" s="35">
        <f t="shared" si="0"/>
        <v>0.54166666666666685</v>
      </c>
      <c r="C11" s="35">
        <f t="shared" si="1"/>
        <v>0.83333333333333348</v>
      </c>
      <c r="D11" s="39">
        <f t="shared" si="2"/>
        <v>1.2083333333333335</v>
      </c>
      <c r="E11" s="48" t="s">
        <v>49</v>
      </c>
      <c r="F11" s="44"/>
      <c r="G11" s="45"/>
      <c r="H11" s="69" t="s">
        <v>50</v>
      </c>
      <c r="I11" s="69"/>
      <c r="J11" s="69"/>
      <c r="K11" s="70"/>
      <c r="L11" s="145" t="s">
        <v>50</v>
      </c>
      <c r="M11" s="69"/>
      <c r="N11" s="69"/>
      <c r="O11" s="70"/>
      <c r="P11" s="68" t="s">
        <v>50</v>
      </c>
      <c r="Q11" s="69"/>
      <c r="R11" s="69"/>
      <c r="S11" s="70"/>
      <c r="T11" s="68" t="s">
        <v>50</v>
      </c>
      <c r="U11" s="69"/>
      <c r="V11" s="69"/>
      <c r="W11" s="70"/>
    </row>
    <row r="12" spans="1:23" ht="22" customHeight="1" thickTop="1" thickBot="1" x14ac:dyDescent="0.45">
      <c r="A12" s="34">
        <f t="shared" si="3"/>
        <v>0.68750000000000022</v>
      </c>
      <c r="B12" s="35">
        <f t="shared" si="0"/>
        <v>0.56250000000000022</v>
      </c>
      <c r="C12" s="35">
        <f t="shared" si="1"/>
        <v>0.85416666666666685</v>
      </c>
      <c r="D12" s="39">
        <f t="shared" si="2"/>
        <v>1.229166666666667</v>
      </c>
      <c r="E12" s="49" t="s">
        <v>51</v>
      </c>
      <c r="F12" s="44"/>
      <c r="G12" s="45"/>
      <c r="H12" s="50" t="s">
        <v>63</v>
      </c>
      <c r="I12" s="107"/>
      <c r="J12" s="107"/>
      <c r="K12" s="146" t="s">
        <v>77</v>
      </c>
      <c r="L12" s="115" t="s">
        <v>78</v>
      </c>
      <c r="M12" s="116"/>
      <c r="N12" s="116"/>
      <c r="O12" s="117"/>
      <c r="P12" s="149" t="s">
        <v>52</v>
      </c>
      <c r="Q12" s="150"/>
      <c r="R12" s="150"/>
      <c r="S12" s="151"/>
      <c r="T12" s="121" t="s">
        <v>76</v>
      </c>
      <c r="U12" s="107"/>
      <c r="V12" s="107"/>
      <c r="W12" s="110" t="s">
        <v>5</v>
      </c>
    </row>
    <row r="13" spans="1:23" ht="22" customHeight="1" thickBot="1" x14ac:dyDescent="0.45">
      <c r="A13" s="34">
        <f t="shared" si="3"/>
        <v>0.70833333333333359</v>
      </c>
      <c r="B13" s="35">
        <f t="shared" si="0"/>
        <v>0.58333333333333359</v>
      </c>
      <c r="C13" s="35">
        <f t="shared" si="1"/>
        <v>0.87500000000000022</v>
      </c>
      <c r="D13" s="39">
        <f t="shared" si="2"/>
        <v>1.2500000000000002</v>
      </c>
      <c r="E13" s="49" t="s">
        <v>53</v>
      </c>
      <c r="F13" s="44"/>
      <c r="G13" s="45"/>
      <c r="H13" s="113" t="s">
        <v>79</v>
      </c>
      <c r="I13" s="108"/>
      <c r="J13" s="108"/>
      <c r="K13" s="147"/>
      <c r="L13" s="118"/>
      <c r="M13" s="119"/>
      <c r="N13" s="119"/>
      <c r="O13" s="120"/>
      <c r="P13" s="152"/>
      <c r="Q13" s="153"/>
      <c r="R13" s="153"/>
      <c r="S13" s="154"/>
      <c r="T13" s="122"/>
      <c r="U13" s="108"/>
      <c r="V13" s="108"/>
      <c r="W13" s="111"/>
    </row>
    <row r="14" spans="1:23" ht="22" customHeight="1" x14ac:dyDescent="0.4">
      <c r="A14" s="34">
        <f t="shared" si="3"/>
        <v>0.72916666666666696</v>
      </c>
      <c r="B14" s="35">
        <f t="shared" si="0"/>
        <v>0.60416666666666696</v>
      </c>
      <c r="C14" s="35">
        <f t="shared" si="1"/>
        <v>0.89583333333333359</v>
      </c>
      <c r="D14" s="39">
        <f t="shared" si="2"/>
        <v>1.2708333333333335</v>
      </c>
      <c r="E14" s="49" t="s">
        <v>54</v>
      </c>
      <c r="F14" s="44"/>
      <c r="G14" s="45"/>
      <c r="H14" s="113"/>
      <c r="I14" s="108"/>
      <c r="J14" s="108"/>
      <c r="K14" s="147"/>
      <c r="L14" s="83" t="s">
        <v>80</v>
      </c>
      <c r="M14" s="84"/>
      <c r="N14" s="84"/>
      <c r="O14" s="85"/>
      <c r="P14" s="115" t="s">
        <v>81</v>
      </c>
      <c r="Q14" s="116"/>
      <c r="R14" s="116"/>
      <c r="S14" s="117"/>
      <c r="T14" s="122"/>
      <c r="U14" s="108"/>
      <c r="V14" s="108"/>
      <c r="W14" s="111"/>
    </row>
    <row r="15" spans="1:23" ht="22" customHeight="1" thickBot="1" x14ac:dyDescent="0.45">
      <c r="A15" s="34">
        <f t="shared" si="3"/>
        <v>0.75000000000000033</v>
      </c>
      <c r="B15" s="35">
        <f t="shared" si="0"/>
        <v>0.62500000000000033</v>
      </c>
      <c r="C15" s="35">
        <f t="shared" si="1"/>
        <v>0.91666666666666696</v>
      </c>
      <c r="D15" s="40">
        <f t="shared" si="2"/>
        <v>1.291666666666667</v>
      </c>
      <c r="E15" s="49" t="s">
        <v>56</v>
      </c>
      <c r="F15" s="44"/>
      <c r="G15" s="45"/>
      <c r="H15" s="114"/>
      <c r="I15" s="109"/>
      <c r="J15" s="109"/>
      <c r="K15" s="148"/>
      <c r="L15" s="89"/>
      <c r="M15" s="90"/>
      <c r="N15" s="90"/>
      <c r="O15" s="91"/>
      <c r="P15" s="118"/>
      <c r="Q15" s="119"/>
      <c r="R15" s="119"/>
      <c r="S15" s="120"/>
      <c r="T15" s="123"/>
      <c r="U15" s="109"/>
      <c r="V15" s="109"/>
      <c r="W15" s="112"/>
    </row>
    <row r="16" spans="1:23" ht="22" customHeight="1" x14ac:dyDescent="0.4">
      <c r="A16" s="34">
        <f t="shared" si="3"/>
        <v>0.7708333333333337</v>
      </c>
      <c r="B16" s="35">
        <f t="shared" si="0"/>
        <v>0.6458333333333337</v>
      </c>
      <c r="C16" s="35">
        <f t="shared" si="1"/>
        <v>0.93750000000000033</v>
      </c>
      <c r="D16" s="40">
        <f t="shared" si="2"/>
        <v>1.3125000000000004</v>
      </c>
      <c r="E16" s="46" t="s">
        <v>57</v>
      </c>
      <c r="F16" s="44"/>
      <c r="G16" s="45"/>
      <c r="H16" s="96" t="s">
        <v>82</v>
      </c>
      <c r="I16" s="96"/>
      <c r="J16" s="96"/>
      <c r="K16" s="97"/>
      <c r="L16" s="96" t="s">
        <v>82</v>
      </c>
      <c r="M16" s="96"/>
      <c r="N16" s="96"/>
      <c r="O16" s="97"/>
      <c r="P16" s="96" t="s">
        <v>82</v>
      </c>
      <c r="Q16" s="96"/>
      <c r="R16" s="96"/>
      <c r="S16" s="97"/>
      <c r="T16" s="96" t="s">
        <v>82</v>
      </c>
      <c r="U16" s="96"/>
      <c r="V16" s="96"/>
      <c r="W16" s="97"/>
    </row>
    <row r="17" spans="1:23" ht="22" customHeight="1" thickBot="1" x14ac:dyDescent="0.45">
      <c r="A17" s="34">
        <f t="shared" si="3"/>
        <v>0.79166666666666707</v>
      </c>
      <c r="B17" s="35">
        <f t="shared" si="0"/>
        <v>0.66666666666666707</v>
      </c>
      <c r="C17" s="35">
        <f t="shared" si="1"/>
        <v>0.9583333333333337</v>
      </c>
      <c r="D17" s="40">
        <f t="shared" si="2"/>
        <v>1.3333333333333337</v>
      </c>
      <c r="E17" s="46" t="s">
        <v>58</v>
      </c>
      <c r="F17" s="44"/>
      <c r="G17" s="45"/>
      <c r="H17" s="98"/>
      <c r="I17" s="99"/>
      <c r="J17" s="99"/>
      <c r="K17" s="100"/>
      <c r="L17" s="99"/>
      <c r="M17" s="99"/>
      <c r="N17" s="99"/>
      <c r="O17" s="100"/>
      <c r="P17" s="99"/>
      <c r="Q17" s="99"/>
      <c r="R17" s="99"/>
      <c r="S17" s="100"/>
      <c r="T17" s="99"/>
      <c r="U17" s="99"/>
      <c r="V17" s="99"/>
      <c r="W17" s="100"/>
    </row>
    <row r="18" spans="1:23" ht="22" customHeight="1" thickTop="1" x14ac:dyDescent="0.4">
      <c r="A18" s="34">
        <f t="shared" si="3"/>
        <v>0.81250000000000044</v>
      </c>
      <c r="B18" s="35">
        <f t="shared" si="0"/>
        <v>0.68750000000000044</v>
      </c>
      <c r="C18" s="35">
        <f t="shared" si="1"/>
        <v>0.97916666666666707</v>
      </c>
      <c r="D18" s="40">
        <f t="shared" si="2"/>
        <v>1.354166666666667</v>
      </c>
      <c r="E18" s="49" t="s">
        <v>59</v>
      </c>
      <c r="F18" s="44"/>
      <c r="G18" s="57"/>
      <c r="H18" s="121" t="s">
        <v>76</v>
      </c>
      <c r="I18" s="124"/>
      <c r="J18" s="107"/>
      <c r="K18" s="101" t="s">
        <v>45</v>
      </c>
      <c r="L18" s="121" t="s">
        <v>76</v>
      </c>
      <c r="M18" s="107"/>
      <c r="N18" s="104" t="s">
        <v>83</v>
      </c>
      <c r="O18" s="101" t="s">
        <v>45</v>
      </c>
      <c r="P18" s="121" t="s">
        <v>76</v>
      </c>
      <c r="Q18" s="107"/>
      <c r="R18" s="104" t="s">
        <v>83</v>
      </c>
      <c r="S18" s="101" t="s">
        <v>45</v>
      </c>
      <c r="T18" s="121" t="s">
        <v>76</v>
      </c>
      <c r="U18" s="77" t="s">
        <v>60</v>
      </c>
      <c r="V18" s="104" t="s">
        <v>83</v>
      </c>
      <c r="W18" s="101" t="s">
        <v>45</v>
      </c>
    </row>
    <row r="19" spans="1:23" ht="22" customHeight="1" x14ac:dyDescent="0.4">
      <c r="A19" s="34">
        <f t="shared" si="3"/>
        <v>0.83333333333333381</v>
      </c>
      <c r="B19" s="35">
        <f t="shared" si="0"/>
        <v>0.70833333333333381</v>
      </c>
      <c r="C19" s="41">
        <f t="shared" si="1"/>
        <v>1.0000000000000004</v>
      </c>
      <c r="D19" s="40">
        <f t="shared" si="2"/>
        <v>1.3750000000000004</v>
      </c>
      <c r="E19" s="49" t="s">
        <v>61</v>
      </c>
      <c r="F19" s="44"/>
      <c r="G19" s="57"/>
      <c r="H19" s="122"/>
      <c r="I19" s="125"/>
      <c r="J19" s="108"/>
      <c r="K19" s="102"/>
      <c r="L19" s="122"/>
      <c r="M19" s="108"/>
      <c r="N19" s="105"/>
      <c r="O19" s="102"/>
      <c r="P19" s="122"/>
      <c r="Q19" s="108"/>
      <c r="R19" s="105"/>
      <c r="S19" s="102"/>
      <c r="T19" s="122"/>
      <c r="U19" s="78"/>
      <c r="V19" s="105"/>
      <c r="W19" s="102"/>
    </row>
    <row r="20" spans="1:23" ht="22" customHeight="1" x14ac:dyDescent="0.4">
      <c r="A20" s="34">
        <f t="shared" si="3"/>
        <v>0.85416666666666718</v>
      </c>
      <c r="B20" s="35">
        <f t="shared" si="0"/>
        <v>0.72916666666666718</v>
      </c>
      <c r="C20" s="41">
        <f t="shared" si="1"/>
        <v>1.0208333333333339</v>
      </c>
      <c r="D20" s="40">
        <f t="shared" si="2"/>
        <v>1.3958333333333339</v>
      </c>
      <c r="E20" s="49" t="s">
        <v>62</v>
      </c>
      <c r="F20" s="44"/>
      <c r="G20" s="57"/>
      <c r="H20" s="122"/>
      <c r="I20" s="125"/>
      <c r="J20" s="108"/>
      <c r="K20" s="102"/>
      <c r="L20" s="122"/>
      <c r="M20" s="108"/>
      <c r="N20" s="105"/>
      <c r="O20" s="102"/>
      <c r="P20" s="122"/>
      <c r="Q20" s="108"/>
      <c r="R20" s="105"/>
      <c r="S20" s="102"/>
      <c r="T20" s="122"/>
      <c r="U20" s="78"/>
      <c r="V20" s="105"/>
      <c r="W20" s="102"/>
    </row>
    <row r="21" spans="1:23" ht="22" customHeight="1" thickBot="1" x14ac:dyDescent="0.45">
      <c r="A21" s="34">
        <f t="shared" si="3"/>
        <v>0.87500000000000056</v>
      </c>
      <c r="B21" s="35">
        <f t="shared" si="0"/>
        <v>0.75000000000000056</v>
      </c>
      <c r="C21" s="41">
        <f t="shared" si="1"/>
        <v>1.0416666666666672</v>
      </c>
      <c r="D21" s="40">
        <f t="shared" si="2"/>
        <v>1.4166666666666672</v>
      </c>
      <c r="E21" s="49" t="s">
        <v>64</v>
      </c>
      <c r="F21" s="44"/>
      <c r="G21" s="57"/>
      <c r="H21" s="123"/>
      <c r="I21" s="126"/>
      <c r="J21" s="109"/>
      <c r="K21" s="103"/>
      <c r="L21" s="123"/>
      <c r="M21" s="109"/>
      <c r="N21" s="106"/>
      <c r="O21" s="103"/>
      <c r="P21" s="123"/>
      <c r="Q21" s="109"/>
      <c r="R21" s="106"/>
      <c r="S21" s="103"/>
      <c r="T21" s="123"/>
      <c r="U21" s="79"/>
      <c r="V21" s="106"/>
      <c r="W21" s="103"/>
    </row>
    <row r="22" spans="1:23" ht="22" customHeight="1" thickTop="1" thickBot="1" x14ac:dyDescent="0.45">
      <c r="A22" s="34">
        <f t="shared" si="3"/>
        <v>0.89583333333333393</v>
      </c>
      <c r="B22" s="35">
        <f t="shared" si="0"/>
        <v>0.77083333333333393</v>
      </c>
      <c r="C22" s="41">
        <f t="shared" si="1"/>
        <v>1.0625000000000007</v>
      </c>
      <c r="D22" s="40">
        <f t="shared" si="2"/>
        <v>1.4375000000000004</v>
      </c>
      <c r="E22" s="48" t="s">
        <v>65</v>
      </c>
      <c r="F22" s="44"/>
      <c r="G22" s="45"/>
      <c r="H22" s="145" t="s">
        <v>50</v>
      </c>
      <c r="I22" s="69"/>
      <c r="J22" s="69"/>
      <c r="K22" s="70"/>
      <c r="L22" s="68" t="s">
        <v>50</v>
      </c>
      <c r="M22" s="69"/>
      <c r="N22" s="69"/>
      <c r="O22" s="70"/>
      <c r="P22" s="68" t="s">
        <v>50</v>
      </c>
      <c r="Q22" s="69"/>
      <c r="R22" s="69"/>
      <c r="S22" s="70"/>
      <c r="T22" s="68" t="s">
        <v>50</v>
      </c>
      <c r="U22" s="69"/>
      <c r="V22" s="69"/>
      <c r="W22" s="70"/>
    </row>
    <row r="23" spans="1:23" ht="22" customHeight="1" thickTop="1" x14ac:dyDescent="0.4">
      <c r="A23" s="34">
        <f t="shared" si="3"/>
        <v>0.9166666666666673</v>
      </c>
      <c r="B23" s="35">
        <f t="shared" si="0"/>
        <v>0.7916666666666673</v>
      </c>
      <c r="C23" s="41">
        <f t="shared" si="1"/>
        <v>1.0833333333333339</v>
      </c>
      <c r="D23" s="40">
        <f t="shared" si="2"/>
        <v>1.4583333333333339</v>
      </c>
      <c r="E23" s="47" t="s">
        <v>66</v>
      </c>
      <c r="F23" s="71" t="s">
        <v>84</v>
      </c>
      <c r="G23" s="72"/>
      <c r="H23" s="121" t="s">
        <v>76</v>
      </c>
      <c r="I23" s="107"/>
      <c r="J23" s="77" t="s">
        <v>60</v>
      </c>
      <c r="K23" s="80" t="s">
        <v>85</v>
      </c>
      <c r="L23" s="156" t="s">
        <v>79</v>
      </c>
      <c r="M23" s="107"/>
      <c r="N23" s="107"/>
      <c r="O23" s="80" t="s">
        <v>85</v>
      </c>
      <c r="P23" s="156" t="s">
        <v>79</v>
      </c>
      <c r="Q23" s="107"/>
      <c r="R23" s="77" t="s">
        <v>60</v>
      </c>
      <c r="S23" s="80" t="s">
        <v>85</v>
      </c>
      <c r="T23" s="83" t="s">
        <v>67</v>
      </c>
      <c r="U23" s="84"/>
      <c r="V23" s="84"/>
      <c r="W23" s="85"/>
    </row>
    <row r="24" spans="1:23" ht="22" customHeight="1" x14ac:dyDescent="0.4">
      <c r="A24" s="34">
        <f t="shared" si="3"/>
        <v>0.93750000000000067</v>
      </c>
      <c r="B24" s="35">
        <f t="shared" si="0"/>
        <v>0.81250000000000067</v>
      </c>
      <c r="C24" s="41">
        <f t="shared" si="1"/>
        <v>1.1041666666666674</v>
      </c>
      <c r="D24" s="40">
        <f t="shared" si="2"/>
        <v>1.4791666666666674</v>
      </c>
      <c r="E24" s="49" t="s">
        <v>68</v>
      </c>
      <c r="F24" s="73"/>
      <c r="G24" s="74"/>
      <c r="H24" s="122"/>
      <c r="I24" s="108"/>
      <c r="J24" s="78"/>
      <c r="K24" s="81"/>
      <c r="L24" s="113"/>
      <c r="M24" s="108"/>
      <c r="N24" s="108"/>
      <c r="O24" s="81"/>
      <c r="P24" s="113"/>
      <c r="Q24" s="108"/>
      <c r="R24" s="78"/>
      <c r="S24" s="81"/>
      <c r="T24" s="86"/>
      <c r="U24" s="87"/>
      <c r="V24" s="87"/>
      <c r="W24" s="88"/>
    </row>
    <row r="25" spans="1:23" ht="22" customHeight="1" thickBot="1" x14ac:dyDescent="0.45">
      <c r="A25" s="34">
        <f t="shared" si="3"/>
        <v>0.95833333333333404</v>
      </c>
      <c r="B25" s="35">
        <f t="shared" si="0"/>
        <v>0.83333333333333404</v>
      </c>
      <c r="C25" s="41">
        <f t="shared" si="1"/>
        <v>1.1250000000000007</v>
      </c>
      <c r="D25" s="40">
        <f t="shared" si="2"/>
        <v>1.5000000000000007</v>
      </c>
      <c r="E25" s="49" t="s">
        <v>69</v>
      </c>
      <c r="F25" s="75"/>
      <c r="G25" s="76"/>
      <c r="H25" s="122"/>
      <c r="I25" s="108"/>
      <c r="J25" s="78"/>
      <c r="K25" s="81"/>
      <c r="L25" s="113"/>
      <c r="M25" s="108"/>
      <c r="N25" s="108"/>
      <c r="O25" s="81"/>
      <c r="P25" s="113"/>
      <c r="Q25" s="108"/>
      <c r="R25" s="78"/>
      <c r="S25" s="81"/>
      <c r="T25" s="86"/>
      <c r="U25" s="87"/>
      <c r="V25" s="87"/>
      <c r="W25" s="88"/>
    </row>
    <row r="26" spans="1:23" ht="22" customHeight="1" thickBot="1" x14ac:dyDescent="0.45">
      <c r="A26" s="34">
        <f t="shared" si="3"/>
        <v>0.97916666666666741</v>
      </c>
      <c r="B26" s="35">
        <f t="shared" si="0"/>
        <v>0.85416666666666741</v>
      </c>
      <c r="C26" s="41">
        <f t="shared" si="1"/>
        <v>1.1458333333333341</v>
      </c>
      <c r="D26" s="40">
        <f t="shared" si="2"/>
        <v>1.5208333333333339</v>
      </c>
      <c r="E26" s="49" t="s">
        <v>70</v>
      </c>
      <c r="F26" s="92" t="s">
        <v>86</v>
      </c>
      <c r="G26" s="93"/>
      <c r="H26" s="123"/>
      <c r="I26" s="109"/>
      <c r="J26" s="79"/>
      <c r="K26" s="82"/>
      <c r="L26" s="114"/>
      <c r="M26" s="109"/>
      <c r="N26" s="109"/>
      <c r="O26" s="82"/>
      <c r="P26" s="114"/>
      <c r="Q26" s="109"/>
      <c r="R26" s="79"/>
      <c r="S26" s="82"/>
      <c r="T26" s="89"/>
      <c r="U26" s="90"/>
      <c r="V26" s="90"/>
      <c r="W26" s="91"/>
    </row>
    <row r="27" spans="1:23" ht="22" customHeight="1" thickTop="1" thickBot="1" x14ac:dyDescent="0.45">
      <c r="A27" s="42">
        <f t="shared" si="3"/>
        <v>1.0000000000000007</v>
      </c>
      <c r="B27" s="35">
        <f t="shared" si="0"/>
        <v>0.87500000000000067</v>
      </c>
      <c r="C27" s="41">
        <f t="shared" si="1"/>
        <v>1.1666666666666674</v>
      </c>
      <c r="D27" s="40">
        <f t="shared" si="2"/>
        <v>1.5416666666666674</v>
      </c>
      <c r="E27" s="46" t="s">
        <v>71</v>
      </c>
      <c r="F27" s="94"/>
      <c r="G27" s="95"/>
      <c r="H27" s="69" t="s">
        <v>50</v>
      </c>
      <c r="I27" s="69"/>
      <c r="J27" s="69"/>
      <c r="K27" s="70"/>
      <c r="L27" s="68" t="s">
        <v>50</v>
      </c>
      <c r="M27" s="69"/>
      <c r="N27" s="69"/>
      <c r="O27" s="70"/>
      <c r="P27" s="68" t="s">
        <v>50</v>
      </c>
      <c r="Q27" s="69"/>
      <c r="R27" s="69"/>
      <c r="S27" s="70"/>
      <c r="T27" s="68" t="s">
        <v>50</v>
      </c>
      <c r="U27" s="69"/>
      <c r="V27" s="69"/>
      <c r="W27" s="70"/>
    </row>
    <row r="28" spans="1:23" ht="12.9" customHeight="1" x14ac:dyDescent="0.3"/>
    <row r="29" spans="1:23" ht="12.45" customHeight="1" x14ac:dyDescent="0.35"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9"/>
    </row>
    <row r="30" spans="1:23" ht="12.45" customHeight="1" x14ac:dyDescent="0.3"/>
    <row r="31" spans="1:23" ht="15" customHeight="1" x14ac:dyDescent="0.35"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9"/>
    </row>
    <row r="32" spans="1:23" ht="15" customHeight="1" x14ac:dyDescent="0.3"/>
    <row r="33" spans="1:19" ht="15" customHeight="1" x14ac:dyDescent="0.35"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9"/>
    </row>
    <row r="34" spans="1:19" ht="15" customHeight="1" x14ac:dyDescent="0.3"/>
    <row r="35" spans="1:19" ht="12.9" customHeight="1" x14ac:dyDescent="0.35"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155"/>
      <c r="D60" s="155"/>
      <c r="E60" s="155"/>
      <c r="L60" s="20"/>
      <c r="M60" s="20"/>
      <c r="N60" s="20"/>
      <c r="O60" s="20"/>
      <c r="P60" s="20"/>
      <c r="Q60" s="20"/>
      <c r="R60" s="20"/>
      <c r="S60" s="19"/>
    </row>
  </sheetData>
  <mergeCells count="91">
    <mergeCell ref="O23:O26"/>
    <mergeCell ref="P23:P26"/>
    <mergeCell ref="Q23:Q26"/>
    <mergeCell ref="H22:K22"/>
    <mergeCell ref="L22:O22"/>
    <mergeCell ref="P22:S22"/>
    <mergeCell ref="C60:E60"/>
    <mergeCell ref="K23:K26"/>
    <mergeCell ref="L23:L26"/>
    <mergeCell ref="M23:M26"/>
    <mergeCell ref="N23:N26"/>
    <mergeCell ref="H23:H26"/>
    <mergeCell ref="I23:I26"/>
    <mergeCell ref="J23:J26"/>
    <mergeCell ref="H1:M1"/>
    <mergeCell ref="T12:T15"/>
    <mergeCell ref="U12:U15"/>
    <mergeCell ref="H11:K11"/>
    <mergeCell ref="L11:O11"/>
    <mergeCell ref="P11:S11"/>
    <mergeCell ref="T11:W11"/>
    <mergeCell ref="I12:I15"/>
    <mergeCell ref="J12:J15"/>
    <mergeCell ref="K12:K15"/>
    <mergeCell ref="L12:O13"/>
    <mergeCell ref="P12:S13"/>
    <mergeCell ref="U18:U21"/>
    <mergeCell ref="L7:L10"/>
    <mergeCell ref="M7:M10"/>
    <mergeCell ref="T7:T10"/>
    <mergeCell ref="U7:U10"/>
    <mergeCell ref="P8:P10"/>
    <mergeCell ref="Q8:Q10"/>
    <mergeCell ref="H18:H21"/>
    <mergeCell ref="I18:I21"/>
    <mergeCell ref="J18:J21"/>
    <mergeCell ref="T5:W6"/>
    <mergeCell ref="P6:S7"/>
    <mergeCell ref="H7:K8"/>
    <mergeCell ref="N7:N10"/>
    <mergeCell ref="O7:O10"/>
    <mergeCell ref="V7:V10"/>
    <mergeCell ref="W7:W10"/>
    <mergeCell ref="R8:R10"/>
    <mergeCell ref="S8:S10"/>
    <mergeCell ref="H9:K10"/>
    <mergeCell ref="H5:K6"/>
    <mergeCell ref="L5:O6"/>
    <mergeCell ref="P5:S5"/>
    <mergeCell ref="V18:V21"/>
    <mergeCell ref="W18:W21"/>
    <mergeCell ref="V12:V15"/>
    <mergeCell ref="W12:W15"/>
    <mergeCell ref="H13:H15"/>
    <mergeCell ref="L14:O15"/>
    <mergeCell ref="P14:S15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F4:G4"/>
    <mergeCell ref="T22:W22"/>
    <mergeCell ref="F23:G25"/>
    <mergeCell ref="R23:R26"/>
    <mergeCell ref="S23:S26"/>
    <mergeCell ref="T23:W26"/>
    <mergeCell ref="F26:G27"/>
    <mergeCell ref="H27:K27"/>
    <mergeCell ref="L27:O27"/>
    <mergeCell ref="P27:S27"/>
    <mergeCell ref="T27:W27"/>
    <mergeCell ref="H16:K17"/>
    <mergeCell ref="L16:O17"/>
    <mergeCell ref="P16:S17"/>
    <mergeCell ref="T16:W17"/>
    <mergeCell ref="K18:K21"/>
    <mergeCell ref="F3:G3"/>
    <mergeCell ref="H3:K3"/>
    <mergeCell ref="L3:O3"/>
    <mergeCell ref="P3:S3"/>
    <mergeCell ref="T3:W3"/>
    <mergeCell ref="F2:G2"/>
    <mergeCell ref="H2:K2"/>
    <mergeCell ref="L2:O2"/>
    <mergeCell ref="P2:S2"/>
    <mergeCell ref="T2:W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C10" sqref="C10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94</v>
      </c>
    </row>
    <row r="2" spans="1:3" ht="15" x14ac:dyDescent="0.3">
      <c r="A2" s="3"/>
      <c r="B2" s="4"/>
    </row>
    <row r="3" spans="1:3" x14ac:dyDescent="0.3">
      <c r="B3" s="23" t="s">
        <v>15</v>
      </c>
    </row>
    <row r="4" spans="1:3" x14ac:dyDescent="0.3">
      <c r="A4" s="1"/>
      <c r="B4" s="23" t="s">
        <v>12</v>
      </c>
    </row>
    <row r="5" spans="1:3" x14ac:dyDescent="0.3">
      <c r="A5" s="1"/>
      <c r="B5" s="22" t="s">
        <v>10</v>
      </c>
      <c r="C5" s="18" t="s">
        <v>9</v>
      </c>
    </row>
    <row r="6" spans="1:3" ht="12.9" x14ac:dyDescent="0.35">
      <c r="A6" s="1">
        <f>A5+1</f>
        <v>1</v>
      </c>
      <c r="B6" s="1" t="s">
        <v>95</v>
      </c>
      <c r="C6" s="16">
        <v>0.5625</v>
      </c>
    </row>
    <row r="7" spans="1:3" ht="12.9" x14ac:dyDescent="0.35">
      <c r="A7" s="1">
        <f>A6+1</f>
        <v>2</v>
      </c>
      <c r="B7" s="1" t="s">
        <v>96</v>
      </c>
      <c r="C7" s="16">
        <v>0.66666666666666663</v>
      </c>
    </row>
    <row r="8" spans="1:3" ht="12.9" x14ac:dyDescent="0.35">
      <c r="A8" s="1">
        <f>A7+1</f>
        <v>3</v>
      </c>
      <c r="B8" s="1" t="s">
        <v>97</v>
      </c>
      <c r="C8" s="16">
        <v>0.33333333333333331</v>
      </c>
    </row>
    <row r="9" spans="1:3" ht="12.9" x14ac:dyDescent="0.35">
      <c r="A9" s="1">
        <f t="shared" ref="A9:A13" si="0">A8+1</f>
        <v>4</v>
      </c>
      <c r="B9" s="1" t="s">
        <v>98</v>
      </c>
      <c r="C9" s="16">
        <v>0.5625</v>
      </c>
    </row>
    <row r="10" spans="1:3" ht="12.9" x14ac:dyDescent="0.35">
      <c r="A10" s="1">
        <f t="shared" si="0"/>
        <v>5</v>
      </c>
      <c r="B10" s="1" t="s">
        <v>99</v>
      </c>
      <c r="C10" s="16">
        <v>0.35416666666666669</v>
      </c>
    </row>
    <row r="11" spans="1:3" ht="12.9" x14ac:dyDescent="0.35">
      <c r="A11" s="1">
        <f t="shared" si="0"/>
        <v>6</v>
      </c>
      <c r="B11" s="1" t="s">
        <v>100</v>
      </c>
      <c r="C11" s="16">
        <v>0.5625</v>
      </c>
    </row>
    <row r="12" spans="1:3" ht="12.9" x14ac:dyDescent="0.35">
      <c r="A12" s="1">
        <f t="shared" si="0"/>
        <v>7</v>
      </c>
      <c r="B12" s="1" t="s">
        <v>101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102</v>
      </c>
      <c r="C13" s="16">
        <v>0.5625</v>
      </c>
    </row>
    <row r="14" spans="1:3" ht="12.9" x14ac:dyDescent="0.35">
      <c r="A14" s="1"/>
      <c r="B14" s="33" t="s">
        <v>103</v>
      </c>
      <c r="C14" s="16">
        <v>0.66666666666666663</v>
      </c>
    </row>
    <row r="15" spans="1:3" x14ac:dyDescent="0.3">
      <c r="A15" s="1"/>
    </row>
    <row r="16" spans="1:3" ht="12.9" x14ac:dyDescent="0.35">
      <c r="A16" s="1"/>
      <c r="B16" s="2" t="s">
        <v>23</v>
      </c>
      <c r="C16" s="16"/>
    </row>
    <row r="17" spans="1:5" ht="12.9" x14ac:dyDescent="0.35">
      <c r="A17" s="1"/>
      <c r="B17" s="2" t="s">
        <v>27</v>
      </c>
      <c r="C17" s="16"/>
    </row>
    <row r="18" spans="1:5" x14ac:dyDescent="0.3">
      <c r="A18" s="2"/>
      <c r="B18" s="17" t="s">
        <v>8</v>
      </c>
    </row>
    <row r="20" spans="1:5" x14ac:dyDescent="0.3">
      <c r="B20" s="2" t="s">
        <v>26</v>
      </c>
    </row>
    <row r="21" spans="1:5" x14ac:dyDescent="0.3">
      <c r="A21" s="2"/>
      <c r="B21" s="31" t="s">
        <v>24</v>
      </c>
    </row>
    <row r="22" spans="1:5" ht="12.9" x14ac:dyDescent="0.35">
      <c r="B22" s="17" t="s">
        <v>25</v>
      </c>
      <c r="D22" s="6"/>
      <c r="E22" s="6"/>
    </row>
    <row r="23" spans="1:5" ht="12.9" x14ac:dyDescent="0.35">
      <c r="B23" s="2"/>
      <c r="D23" s="6"/>
      <c r="E23" s="6"/>
    </row>
    <row r="24" spans="1:5" ht="12.9" x14ac:dyDescent="0.35">
      <c r="B24" s="2" t="s">
        <v>28</v>
      </c>
      <c r="C24" s="6"/>
      <c r="D24" s="6"/>
      <c r="E24" s="6"/>
    </row>
    <row r="25" spans="1:5" ht="12.9" x14ac:dyDescent="0.35">
      <c r="B25" s="17" t="s">
        <v>29</v>
      </c>
      <c r="C25" s="6"/>
      <c r="E25" s="6"/>
    </row>
    <row r="26" spans="1:5" ht="12.9" x14ac:dyDescent="0.35">
      <c r="B26" s="2"/>
      <c r="C26" s="6"/>
      <c r="E26" s="6"/>
    </row>
    <row r="27" spans="1:5" ht="12.9" x14ac:dyDescent="0.35">
      <c r="B27" s="2" t="s">
        <v>30</v>
      </c>
      <c r="E27" s="6"/>
    </row>
    <row r="28" spans="1:5" ht="12.9" x14ac:dyDescent="0.35">
      <c r="B28" s="2" t="s">
        <v>31</v>
      </c>
      <c r="E28" s="6"/>
    </row>
    <row r="29" spans="1:5" ht="12.9" x14ac:dyDescent="0.35">
      <c r="B29" s="17" t="s">
        <v>104</v>
      </c>
      <c r="C29" s="6"/>
      <c r="E29" s="6"/>
    </row>
    <row r="30" spans="1:5" ht="12.9" x14ac:dyDescent="0.35">
      <c r="B30" s="2"/>
      <c r="C30" s="6"/>
      <c r="E30" s="6"/>
    </row>
    <row r="31" spans="1:5" ht="12.9" x14ac:dyDescent="0.35">
      <c r="B31" s="2" t="s">
        <v>32</v>
      </c>
      <c r="C31" s="6"/>
      <c r="E31" s="6"/>
    </row>
    <row r="32" spans="1:5" ht="12.9" x14ac:dyDescent="0.35">
      <c r="B32" s="17" t="s">
        <v>33</v>
      </c>
      <c r="C32" s="6"/>
      <c r="D32" s="6"/>
      <c r="E32" s="6"/>
    </row>
    <row r="33" spans="2:5" ht="12.9" x14ac:dyDescent="0.35">
      <c r="B33" s="2"/>
      <c r="C33" s="6"/>
      <c r="D33" s="6"/>
      <c r="E33" s="6"/>
    </row>
    <row r="34" spans="2:5" ht="12.9" x14ac:dyDescent="0.35">
      <c r="B34" s="2" t="s">
        <v>34</v>
      </c>
      <c r="E34" s="6"/>
    </row>
    <row r="35" spans="2:5" ht="12.9" x14ac:dyDescent="0.35">
      <c r="B35" s="17" t="s">
        <v>35</v>
      </c>
      <c r="E35" s="6"/>
    </row>
    <row r="36" spans="2:5" ht="12.9" x14ac:dyDescent="0.35">
      <c r="E36" s="6"/>
    </row>
    <row r="37" spans="2:5" ht="12.9" x14ac:dyDescent="0.35">
      <c r="B37" s="2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7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E50" s="6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41"/>
  <sheetViews>
    <sheetView zoomScale="120" zoomScaleNormal="120" workbookViewId="0">
      <pane ySplit="2" topLeftCell="A3" activePane="bottomLeft" state="frozen"/>
      <selection pane="bottomLeft" activeCell="C24" sqref="C2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">
      <c r="B2" s="4"/>
      <c r="E2" s="29" t="str">
        <f>Summary!$C$5</f>
        <v>EST</v>
      </c>
    </row>
    <row r="3" spans="1:5" ht="15" x14ac:dyDescent="0.3">
      <c r="B3" s="4"/>
    </row>
    <row r="4" spans="1:5" x14ac:dyDescent="0.3">
      <c r="B4" s="23" t="s">
        <v>15</v>
      </c>
    </row>
    <row r="5" spans="1:5" ht="12.9" x14ac:dyDescent="0.35">
      <c r="A5" s="1">
        <f>Summary!A$6</f>
        <v>1</v>
      </c>
      <c r="B5" s="1" t="str">
        <f>Summary!B$6</f>
        <v>Monday 12-Sept PM1: TG Opening, Technical Presentations</v>
      </c>
      <c r="E5" s="16">
        <f>Summary!$C$6</f>
        <v>0.5625</v>
      </c>
    </row>
    <row r="6" spans="1:5" ht="12.9" x14ac:dyDescent="0.35">
      <c r="A6" s="9">
        <f t="shared" ref="A6:A15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5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10</v>
      </c>
      <c r="E7" s="13">
        <f>E5+TIME(0,D6,0)</f>
        <v>0.5625</v>
      </c>
    </row>
    <row r="8" spans="1:5" ht="12.9" x14ac:dyDescent="0.35">
      <c r="A8" s="9">
        <f t="shared" si="0"/>
        <v>1.3000000000000003</v>
      </c>
      <c r="B8" s="14" t="s">
        <v>18</v>
      </c>
      <c r="C8" s="15" t="s">
        <v>4</v>
      </c>
      <c r="D8" s="12">
        <v>5</v>
      </c>
      <c r="E8" s="13">
        <f t="shared" ref="E8:E15" si="1">E7+TIME(0,D7,0)</f>
        <v>0.56944444444444442</v>
      </c>
    </row>
    <row r="9" spans="1:5" ht="12.9" x14ac:dyDescent="0.35">
      <c r="A9" s="9">
        <f t="shared" si="0"/>
        <v>1.4000000000000004</v>
      </c>
      <c r="B9" s="14" t="s">
        <v>105</v>
      </c>
      <c r="C9" s="11" t="s">
        <v>1</v>
      </c>
      <c r="D9" s="12">
        <v>10</v>
      </c>
      <c r="E9" s="13">
        <f t="shared" si="1"/>
        <v>0.57291666666666663</v>
      </c>
    </row>
    <row r="10" spans="1:5" ht="12.9" x14ac:dyDescent="0.35">
      <c r="A10" s="9">
        <f t="shared" si="0"/>
        <v>1.5000000000000004</v>
      </c>
      <c r="B10" s="14" t="s">
        <v>106</v>
      </c>
      <c r="C10" s="15" t="s">
        <v>19</v>
      </c>
      <c r="D10" s="12">
        <v>5</v>
      </c>
      <c r="E10" s="13">
        <f t="shared" si="1"/>
        <v>0.57986111111111105</v>
      </c>
    </row>
    <row r="11" spans="1:5" ht="12.9" x14ac:dyDescent="0.35">
      <c r="A11" s="9">
        <f>A9+0.1</f>
        <v>1.5000000000000004</v>
      </c>
      <c r="B11" s="14" t="s">
        <v>14</v>
      </c>
      <c r="C11" s="15" t="s">
        <v>4</v>
      </c>
      <c r="D11" s="12">
        <v>15</v>
      </c>
      <c r="E11" s="13">
        <f t="shared" si="1"/>
        <v>0.58333333333333326</v>
      </c>
    </row>
    <row r="12" spans="1:5" ht="12.9" x14ac:dyDescent="0.35">
      <c r="A12" s="9">
        <f t="shared" si="0"/>
        <v>1.6000000000000005</v>
      </c>
      <c r="B12" s="14" t="s">
        <v>22</v>
      </c>
      <c r="C12" s="15" t="s">
        <v>4</v>
      </c>
      <c r="D12" s="12">
        <v>15</v>
      </c>
      <c r="E12" s="13">
        <f t="shared" si="1"/>
        <v>0.59374999999999989</v>
      </c>
    </row>
    <row r="13" spans="1:5" ht="12.9" x14ac:dyDescent="0.35">
      <c r="A13" s="9">
        <f t="shared" si="0"/>
        <v>1.7000000000000006</v>
      </c>
      <c r="B13" s="14" t="s">
        <v>150</v>
      </c>
      <c r="C13" s="15" t="s">
        <v>115</v>
      </c>
      <c r="D13" s="12">
        <v>30</v>
      </c>
      <c r="E13" s="13">
        <f t="shared" si="1"/>
        <v>0.60416666666666652</v>
      </c>
    </row>
    <row r="14" spans="1:5" ht="12.9" x14ac:dyDescent="0.35">
      <c r="A14" s="9">
        <f t="shared" si="0"/>
        <v>1.8000000000000007</v>
      </c>
      <c r="B14" s="14" t="s">
        <v>150</v>
      </c>
      <c r="C14" s="15" t="s">
        <v>115</v>
      </c>
      <c r="D14" s="12">
        <v>30</v>
      </c>
      <c r="E14" s="13">
        <f t="shared" si="1"/>
        <v>0.62499999999999989</v>
      </c>
    </row>
    <row r="15" spans="1:5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5" ht="12.9" x14ac:dyDescent="0.35">
      <c r="A16" s="9"/>
      <c r="B16" s="14"/>
      <c r="C16" s="15"/>
      <c r="D16" s="12"/>
      <c r="E16" s="13"/>
    </row>
    <row r="17" spans="1:5" customFormat="1" ht="12.9" x14ac:dyDescent="0.35">
      <c r="A17" s="8"/>
      <c r="B17" s="8"/>
      <c r="C17" s="8"/>
      <c r="D17" s="12"/>
      <c r="E17" s="13"/>
    </row>
    <row r="18" spans="1:5" ht="12.9" x14ac:dyDescent="0.35">
      <c r="A18" s="1">
        <f>Summary!A$7</f>
        <v>2</v>
      </c>
      <c r="B18" s="1" t="str">
        <f>Summary!B$7</f>
        <v>Monday 12-Sept PM2: Technical Presentations</v>
      </c>
      <c r="E18" s="16">
        <f>Summary!$C$7</f>
        <v>0.66666666666666663</v>
      </c>
    </row>
    <row r="19" spans="1:5" ht="12.9" x14ac:dyDescent="0.35">
      <c r="A19" s="9">
        <f t="shared" ref="A19:A24" si="2">A18+0.1</f>
        <v>2.1</v>
      </c>
      <c r="B19" s="157" t="s">
        <v>122</v>
      </c>
      <c r="C19" s="15" t="s">
        <v>4</v>
      </c>
      <c r="D19" s="12">
        <v>0</v>
      </c>
      <c r="E19" s="13">
        <f>E18+TIME(0,D19,0)</f>
        <v>0.66666666666666663</v>
      </c>
    </row>
    <row r="20" spans="1:5" ht="12.9" x14ac:dyDescent="0.35">
      <c r="A20" s="9">
        <f t="shared" si="2"/>
        <v>2.2000000000000002</v>
      </c>
      <c r="B20" s="14" t="s">
        <v>142</v>
      </c>
      <c r="C20" s="15" t="s">
        <v>118</v>
      </c>
      <c r="D20" s="12">
        <v>30</v>
      </c>
      <c r="E20" s="13">
        <f>E18+TIME(0,D19,0)</f>
        <v>0.66666666666666663</v>
      </c>
    </row>
    <row r="21" spans="1:5" ht="12.9" x14ac:dyDescent="0.35">
      <c r="A21" s="9">
        <f t="shared" si="2"/>
        <v>2.3000000000000003</v>
      </c>
      <c r="B21" s="14" t="s">
        <v>143</v>
      </c>
      <c r="C21" s="15" t="s">
        <v>117</v>
      </c>
      <c r="D21" s="12">
        <v>30</v>
      </c>
      <c r="E21" s="13">
        <f>E20+TIME(0,D20,0)</f>
        <v>0.6875</v>
      </c>
    </row>
    <row r="22" spans="1:5" ht="12.9" x14ac:dyDescent="0.35">
      <c r="A22" s="9">
        <f t="shared" si="2"/>
        <v>2.4000000000000004</v>
      </c>
      <c r="B22" s="14" t="s">
        <v>159</v>
      </c>
      <c r="C22" s="15" t="s">
        <v>160</v>
      </c>
      <c r="D22" s="12">
        <v>30</v>
      </c>
      <c r="E22" s="13">
        <f>E21+TIME(0,D21,0)</f>
        <v>0.70833333333333337</v>
      </c>
    </row>
    <row r="23" spans="1:5" ht="12.9" x14ac:dyDescent="0.35">
      <c r="A23" s="9">
        <f t="shared" si="2"/>
        <v>2.5000000000000004</v>
      </c>
      <c r="B23" s="14" t="s">
        <v>159</v>
      </c>
      <c r="C23" s="15" t="s">
        <v>160</v>
      </c>
      <c r="D23" s="12">
        <v>30</v>
      </c>
      <c r="E23" s="13">
        <f>E22+TIME(0,D22,0)</f>
        <v>0.72916666666666674</v>
      </c>
    </row>
    <row r="24" spans="1:5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D28" s="12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0" t="s">
        <v>13</v>
      </c>
    </row>
    <row r="41" spans="2:4" x14ac:dyDescent="0.3">
      <c r="B41" s="17" t="s">
        <v>107</v>
      </c>
    </row>
  </sheetData>
  <sheetProtection selectLockedCells="1" selectUnlockedCells="1"/>
  <hyperlinks>
    <hyperlink ref="B41" r:id="rId1" xr:uid="{26B9BA7B-3260-41EF-B1A0-38A23036FA4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C20" sqref="C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">
      <c r="B2" s="4"/>
      <c r="E2" s="29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3" t="s">
        <v>15</v>
      </c>
    </row>
    <row r="6" spans="1:5" ht="12.9" x14ac:dyDescent="0.35">
      <c r="A6" s="1">
        <f>Summary!A$8</f>
        <v>3</v>
      </c>
      <c r="B6" s="1" t="str">
        <f>Summary!B$8</f>
        <v>Tuesday 13-Sept AM1: Technical Presentations</v>
      </c>
      <c r="E6" s="16">
        <f>Summary!$C$8</f>
        <v>0.33333333333333331</v>
      </c>
    </row>
    <row r="7" spans="1:5" ht="12.9" x14ac:dyDescent="0.35">
      <c r="A7" s="32">
        <f t="shared" ref="A7:A12" si="0">A6+0.1</f>
        <v>3.1</v>
      </c>
      <c r="B7" s="157" t="s">
        <v>122</v>
      </c>
      <c r="C7" s="15" t="s">
        <v>4</v>
      </c>
      <c r="D7" s="12">
        <v>0</v>
      </c>
      <c r="E7" s="13">
        <f>E6+TIME(0,D7,0)</f>
        <v>0.33333333333333331</v>
      </c>
    </row>
    <row r="8" spans="1:5" ht="12.9" x14ac:dyDescent="0.35">
      <c r="A8" s="32">
        <f t="shared" si="0"/>
        <v>3.2</v>
      </c>
      <c r="B8" s="14" t="s">
        <v>134</v>
      </c>
      <c r="C8" s="15" t="s">
        <v>135</v>
      </c>
      <c r="D8" s="12">
        <v>30</v>
      </c>
      <c r="E8" s="13">
        <f>E6+TIME(0,D7,0)</f>
        <v>0.33333333333333331</v>
      </c>
    </row>
    <row r="9" spans="1:5" ht="12.9" x14ac:dyDescent="0.35">
      <c r="A9" s="32">
        <f t="shared" si="0"/>
        <v>3.3000000000000003</v>
      </c>
      <c r="B9" s="14" t="s">
        <v>136</v>
      </c>
      <c r="C9" s="15" t="s">
        <v>109</v>
      </c>
      <c r="D9" s="12">
        <v>30</v>
      </c>
      <c r="E9" s="13">
        <f>E8+TIME(0,D8,0)</f>
        <v>0.35416666666666663</v>
      </c>
    </row>
    <row r="10" spans="1:5" ht="12.9" x14ac:dyDescent="0.35">
      <c r="A10" s="32">
        <f t="shared" si="0"/>
        <v>3.4000000000000004</v>
      </c>
      <c r="B10" s="14" t="s">
        <v>147</v>
      </c>
      <c r="C10" s="15" t="s">
        <v>148</v>
      </c>
      <c r="D10" s="12">
        <v>30</v>
      </c>
      <c r="E10" s="13">
        <f>E9+TIME(0,D9,0)</f>
        <v>0.37499999999999994</v>
      </c>
    </row>
    <row r="11" spans="1:5" ht="12.9" x14ac:dyDescent="0.35">
      <c r="A11" s="32">
        <f t="shared" si="0"/>
        <v>3.5000000000000004</v>
      </c>
      <c r="B11" s="14" t="s">
        <v>21</v>
      </c>
      <c r="C11" s="15" t="s">
        <v>20</v>
      </c>
      <c r="D11" s="12">
        <v>30</v>
      </c>
      <c r="E11" s="13">
        <f>E10+TIME(0,D10,0)</f>
        <v>0.39583333333333326</v>
      </c>
    </row>
    <row r="12" spans="1:5" ht="12.9" x14ac:dyDescent="0.35">
      <c r="A12" s="32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0.41666666666666657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customFormat="1" ht="12.9" x14ac:dyDescent="0.35">
      <c r="A15" s="1">
        <f>Summary!A$9</f>
        <v>4</v>
      </c>
      <c r="B15" s="1" t="str">
        <f>Summary!B$9</f>
        <v>Tuesday 13-Sept PM1: Technical Presentations</v>
      </c>
      <c r="C15" s="8"/>
      <c r="D15" s="8"/>
      <c r="E15" s="13">
        <f>Summary!C$9</f>
        <v>0.5625</v>
      </c>
    </row>
    <row r="16" spans="1:5" ht="12.9" x14ac:dyDescent="0.35">
      <c r="A16" s="1">
        <f t="shared" ref="A16:A19" si="1">A15+0.1</f>
        <v>4.0999999999999996</v>
      </c>
      <c r="B16" s="157" t="s">
        <v>122</v>
      </c>
      <c r="C16" s="15" t="s">
        <v>4</v>
      </c>
      <c r="D16" s="12">
        <v>0</v>
      </c>
      <c r="E16" s="13">
        <f t="shared" ref="E16:E19" si="2">E15+TIME(0,D15,0)</f>
        <v>0.5625</v>
      </c>
    </row>
    <row r="17" spans="1:5" ht="12.9" x14ac:dyDescent="0.35">
      <c r="A17" s="1">
        <f t="shared" si="1"/>
        <v>4.1999999999999993</v>
      </c>
      <c r="B17" s="14" t="s">
        <v>136</v>
      </c>
      <c r="C17" s="15" t="s">
        <v>108</v>
      </c>
      <c r="D17" s="12">
        <v>30</v>
      </c>
      <c r="E17" s="13">
        <f t="shared" si="2"/>
        <v>0.5625</v>
      </c>
    </row>
    <row r="18" spans="1:5" ht="12.9" x14ac:dyDescent="0.35">
      <c r="A18" s="1">
        <f t="shared" si="1"/>
        <v>4.2999999999999989</v>
      </c>
      <c r="B18" s="14" t="s">
        <v>137</v>
      </c>
      <c r="C18" s="15" t="s">
        <v>112</v>
      </c>
      <c r="D18" s="12">
        <v>30</v>
      </c>
      <c r="E18" s="13">
        <f t="shared" si="2"/>
        <v>0.58333333333333337</v>
      </c>
    </row>
    <row r="19" spans="1:5" ht="12.9" x14ac:dyDescent="0.35">
      <c r="A19" s="1">
        <f t="shared" si="1"/>
        <v>4.3999999999999986</v>
      </c>
      <c r="B19" s="14" t="s">
        <v>138</v>
      </c>
      <c r="C19" s="15" t="s">
        <v>110</v>
      </c>
      <c r="D19" s="12">
        <v>30</v>
      </c>
      <c r="E19" s="13">
        <f t="shared" si="2"/>
        <v>0.60416666666666674</v>
      </c>
    </row>
    <row r="20" spans="1:5" ht="12.9" x14ac:dyDescent="0.35">
      <c r="A20" s="1">
        <f t="shared" ref="A20" si="3">A19+0.1</f>
        <v>4.4999999999999982</v>
      </c>
      <c r="B20" s="14" t="s">
        <v>111</v>
      </c>
      <c r="C20" s="15" t="s">
        <v>154</v>
      </c>
      <c r="D20" s="12">
        <v>30</v>
      </c>
      <c r="E20" s="13">
        <f t="shared" ref="E20:E21" si="4">E19+TIME(0,D19,0)</f>
        <v>0.62500000000000011</v>
      </c>
    </row>
    <row r="21" spans="1:5" ht="12.9" x14ac:dyDescent="0.35">
      <c r="A21" s="1">
        <f>A19+0.1</f>
        <v>4.4999999999999982</v>
      </c>
      <c r="B21" s="14" t="s">
        <v>2</v>
      </c>
      <c r="C21" s="15" t="s">
        <v>4</v>
      </c>
      <c r="D21" s="12">
        <v>0</v>
      </c>
      <c r="E21" s="13">
        <f t="shared" si="4"/>
        <v>0.64583333333333348</v>
      </c>
    </row>
    <row r="22" spans="1:5" ht="12.9" x14ac:dyDescent="0.35">
      <c r="A22" s="1"/>
      <c r="B22" s="14"/>
      <c r="C22" s="15"/>
      <c r="D22" s="12"/>
      <c r="E22" s="13"/>
    </row>
    <row r="23" spans="1:5" ht="12.9" x14ac:dyDescent="0.35">
      <c r="A23" s="1"/>
      <c r="B23" s="14"/>
      <c r="C23" s="15"/>
      <c r="D23" s="12"/>
      <c r="E23" s="13"/>
    </row>
    <row r="24" spans="1:5" ht="12.9" x14ac:dyDescent="0.35">
      <c r="A24" s="1"/>
      <c r="C24" s="15"/>
      <c r="D24" s="12"/>
      <c r="E24" s="13"/>
    </row>
    <row r="25" spans="1:5" ht="12.9" x14ac:dyDescent="0.35">
      <c r="B25" s="14"/>
      <c r="C25" s="15"/>
      <c r="D25" s="12"/>
    </row>
    <row r="26" spans="1:5" ht="12.9" x14ac:dyDescent="0.35">
      <c r="B26" s="14"/>
      <c r="C26" s="15"/>
      <c r="D26" s="12"/>
    </row>
    <row r="27" spans="1:5" ht="12.9" x14ac:dyDescent="0.35"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17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zoomScale="120" zoomScaleNormal="120" workbookViewId="0">
      <pane ySplit="2" topLeftCell="A3" activePane="bottomLeft" state="frozen"/>
      <selection pane="bottomLeft" activeCell="B20" sqref="B20:C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">
      <c r="B2" s="4"/>
      <c r="E2" s="29" t="str">
        <f>Summary!$C$5</f>
        <v>EST</v>
      </c>
    </row>
    <row r="3" spans="1:5" ht="15" x14ac:dyDescent="0.3">
      <c r="B3" s="4"/>
      <c r="E3" s="29"/>
    </row>
    <row r="4" spans="1:5" ht="12.9" x14ac:dyDescent="0.35">
      <c r="E4" s="13"/>
    </row>
    <row r="5" spans="1:5" customFormat="1" ht="12.9" x14ac:dyDescent="0.35">
      <c r="A5" s="8"/>
      <c r="B5" s="23" t="s">
        <v>15</v>
      </c>
      <c r="C5" s="8"/>
      <c r="D5" s="8"/>
      <c r="E5" s="13"/>
    </row>
    <row r="6" spans="1:5" customFormat="1" ht="12.9" x14ac:dyDescent="0.35">
      <c r="A6" s="1">
        <f>Summary!A$10</f>
        <v>5</v>
      </c>
      <c r="B6" s="1" t="str">
        <f>Summary!B$10</f>
        <v>Wednesday 14-Sept AM1: Technical Presentations</v>
      </c>
      <c r="C6" s="8"/>
      <c r="D6" s="8"/>
      <c r="E6" s="13">
        <f>Summary!$C$10</f>
        <v>0.35416666666666669</v>
      </c>
    </row>
    <row r="7" spans="1:5" ht="12.9" x14ac:dyDescent="0.35">
      <c r="A7" s="1">
        <f t="shared" ref="A7:A12" si="0">A6+0.1</f>
        <v>5.0999999999999996</v>
      </c>
      <c r="B7" s="157" t="s">
        <v>122</v>
      </c>
      <c r="C7" s="15" t="s">
        <v>4</v>
      </c>
      <c r="D7" s="12">
        <v>0</v>
      </c>
      <c r="E7" s="13">
        <f t="shared" ref="E7:E12" si="1">E6+TIME(0,D6,0)</f>
        <v>0.35416666666666669</v>
      </c>
    </row>
    <row r="8" spans="1:5" ht="12.9" x14ac:dyDescent="0.35">
      <c r="A8" s="1">
        <f t="shared" si="0"/>
        <v>5.1999999999999993</v>
      </c>
      <c r="B8" s="14" t="s">
        <v>149</v>
      </c>
      <c r="C8" s="15" t="s">
        <v>121</v>
      </c>
      <c r="D8" s="12">
        <v>30</v>
      </c>
      <c r="E8" s="13">
        <f t="shared" si="1"/>
        <v>0.35416666666666669</v>
      </c>
    </row>
    <row r="9" spans="1:5" ht="12.9" x14ac:dyDescent="0.35">
      <c r="A9" s="1">
        <f t="shared" si="0"/>
        <v>5.2999999999999989</v>
      </c>
      <c r="B9" s="14" t="s">
        <v>152</v>
      </c>
      <c r="C9" s="15" t="s">
        <v>20</v>
      </c>
      <c r="D9" s="12">
        <v>30</v>
      </c>
      <c r="E9" s="13">
        <f t="shared" si="1"/>
        <v>0.375</v>
      </c>
    </row>
    <row r="10" spans="1:5" ht="12.9" x14ac:dyDescent="0.35">
      <c r="A10" s="1">
        <f t="shared" si="0"/>
        <v>5.3999999999999986</v>
      </c>
      <c r="B10" s="14" t="s">
        <v>151</v>
      </c>
      <c r="C10" s="15" t="s">
        <v>153</v>
      </c>
      <c r="D10" s="12">
        <v>30</v>
      </c>
      <c r="E10" s="13">
        <f t="shared" si="1"/>
        <v>0.39583333333333331</v>
      </c>
    </row>
    <row r="11" spans="1:5" ht="12.9" x14ac:dyDescent="0.35">
      <c r="A11" s="1">
        <f t="shared" si="0"/>
        <v>5.4999999999999982</v>
      </c>
      <c r="B11" s="14" t="s">
        <v>2</v>
      </c>
      <c r="C11" s="15" t="s">
        <v>4</v>
      </c>
      <c r="D11" s="12">
        <v>0</v>
      </c>
      <c r="E11" s="13">
        <f t="shared" si="1"/>
        <v>0.41666666666666663</v>
      </c>
    </row>
    <row r="12" spans="1:5" ht="12.9" x14ac:dyDescent="0.35">
      <c r="A12" s="1"/>
      <c r="E12" s="13"/>
    </row>
    <row r="13" spans="1:5" ht="12.9" x14ac:dyDescent="0.35">
      <c r="B13" s="14"/>
      <c r="C13" s="15"/>
      <c r="D13" s="12"/>
    </row>
    <row r="14" spans="1:5" ht="12.9" x14ac:dyDescent="0.35">
      <c r="B14" s="14"/>
      <c r="C14" s="15"/>
      <c r="D14" s="12"/>
    </row>
    <row r="15" spans="1:5" ht="12.9" x14ac:dyDescent="0.35">
      <c r="A15" s="9">
        <f>Summary!A$11</f>
        <v>6</v>
      </c>
      <c r="B15" s="1" t="str">
        <f>Summary!B$11</f>
        <v>Wednesday 14-Sept PM1: Technical Presentations</v>
      </c>
      <c r="C15" s="15"/>
      <c r="D15" s="12"/>
      <c r="E15" s="16">
        <f>Summary!$C$11</f>
        <v>0.5625</v>
      </c>
    </row>
    <row r="16" spans="1:5" ht="12.9" x14ac:dyDescent="0.35">
      <c r="A16" s="9">
        <f t="shared" ref="A16:A21" si="2">A15+0.1</f>
        <v>6.1</v>
      </c>
      <c r="B16" s="157" t="s">
        <v>122</v>
      </c>
      <c r="C16" s="15" t="s">
        <v>4</v>
      </c>
      <c r="D16" s="12">
        <v>0</v>
      </c>
      <c r="E16" s="13">
        <f t="shared" ref="E16:E21" si="3">E15+TIME(0,D15,0)</f>
        <v>0.5625</v>
      </c>
    </row>
    <row r="17" spans="1:5" ht="12.9" x14ac:dyDescent="0.35">
      <c r="A17" s="9">
        <f t="shared" si="2"/>
        <v>6.1999999999999993</v>
      </c>
      <c r="B17" s="14" t="s">
        <v>139</v>
      </c>
      <c r="C17" s="15" t="s">
        <v>113</v>
      </c>
      <c r="D17" s="12">
        <v>30</v>
      </c>
      <c r="E17" s="13">
        <f t="shared" si="3"/>
        <v>0.5625</v>
      </c>
    </row>
    <row r="18" spans="1:5" ht="12.9" x14ac:dyDescent="0.35">
      <c r="A18" s="9">
        <f t="shared" si="2"/>
        <v>6.2999999999999989</v>
      </c>
      <c r="B18" s="14" t="s">
        <v>140</v>
      </c>
      <c r="C18" s="15" t="s">
        <v>120</v>
      </c>
      <c r="D18" s="12">
        <v>30</v>
      </c>
      <c r="E18" s="13">
        <f t="shared" si="3"/>
        <v>0.58333333333333337</v>
      </c>
    </row>
    <row r="19" spans="1:5" ht="12.9" x14ac:dyDescent="0.35">
      <c r="A19" s="9">
        <f t="shared" si="2"/>
        <v>6.3999999999999986</v>
      </c>
      <c r="B19" s="14" t="s">
        <v>146</v>
      </c>
      <c r="C19" s="15" t="s">
        <v>119</v>
      </c>
      <c r="D19" s="12">
        <v>30</v>
      </c>
      <c r="E19" s="13">
        <f t="shared" si="3"/>
        <v>0.60416666666666674</v>
      </c>
    </row>
    <row r="20" spans="1:5" ht="12.9" x14ac:dyDescent="0.35">
      <c r="A20" s="9">
        <f t="shared" si="2"/>
        <v>6.4999999999999982</v>
      </c>
      <c r="B20" s="14" t="s">
        <v>145</v>
      </c>
      <c r="C20" s="15" t="s">
        <v>119</v>
      </c>
      <c r="D20" s="12">
        <v>30</v>
      </c>
      <c r="E20" s="13">
        <f t="shared" si="3"/>
        <v>0.62500000000000011</v>
      </c>
    </row>
    <row r="21" spans="1:5" ht="12.9" x14ac:dyDescent="0.35">
      <c r="A21" s="9">
        <f t="shared" si="2"/>
        <v>6.5999999999999979</v>
      </c>
      <c r="B21" s="14" t="s">
        <v>2</v>
      </c>
      <c r="C21" s="15" t="s">
        <v>4</v>
      </c>
      <c r="D21" s="12">
        <v>0</v>
      </c>
      <c r="E21" s="13">
        <f t="shared" si="3"/>
        <v>0.64583333333333348</v>
      </c>
    </row>
    <row r="22" spans="1:5" ht="12.9" x14ac:dyDescent="0.35">
      <c r="D22" s="12"/>
    </row>
    <row r="24" spans="1:5" x14ac:dyDescent="0.3">
      <c r="B24" s="8" t="s">
        <v>13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5">
      <c r="B2" s="5"/>
      <c r="E2" s="29" t="str">
        <f>Summary!$C$5</f>
        <v>EST</v>
      </c>
    </row>
    <row r="3" spans="1:5" ht="15" x14ac:dyDescent="0.35">
      <c r="B3" s="5"/>
      <c r="E3" s="29"/>
    </row>
    <row r="4" spans="1:5" ht="15" x14ac:dyDescent="0.35">
      <c r="B4" s="5"/>
      <c r="E4" s="29"/>
    </row>
    <row r="5" spans="1:5" x14ac:dyDescent="0.3">
      <c r="B5" s="23" t="s">
        <v>15</v>
      </c>
    </row>
    <row r="6" spans="1:5" customFormat="1" ht="12.9" x14ac:dyDescent="0.35">
      <c r="A6" s="9">
        <f>Summary!A$12</f>
        <v>7</v>
      </c>
      <c r="B6" s="1" t="str">
        <f>Summary!B$12</f>
        <v>Thursday 15-Sept AM1: Technical Presentations</v>
      </c>
      <c r="C6" s="15"/>
      <c r="D6" s="12"/>
      <c r="E6" s="16">
        <f>Summary!$C$12</f>
        <v>0.33333333333333331</v>
      </c>
    </row>
    <row r="7" spans="1:5" ht="12.9" x14ac:dyDescent="0.35">
      <c r="A7" s="9">
        <f t="shared" ref="A7:A12" si="0">A6+0.1</f>
        <v>7.1</v>
      </c>
      <c r="B7" s="157" t="s">
        <v>122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9">
        <f t="shared" si="0"/>
        <v>7.1999999999999993</v>
      </c>
      <c r="B8" s="14" t="s">
        <v>141</v>
      </c>
      <c r="C8" s="15" t="s">
        <v>116</v>
      </c>
      <c r="D8" s="158">
        <v>30</v>
      </c>
      <c r="E8" s="13">
        <f t="shared" si="1"/>
        <v>0.33333333333333331</v>
      </c>
    </row>
    <row r="9" spans="1:5" ht="12.9" x14ac:dyDescent="0.35">
      <c r="A9" s="9">
        <f t="shared" si="0"/>
        <v>7.2999999999999989</v>
      </c>
      <c r="B9" s="14" t="s">
        <v>144</v>
      </c>
      <c r="C9" s="15" t="s">
        <v>114</v>
      </c>
      <c r="D9" s="12">
        <v>30</v>
      </c>
      <c r="E9" s="13">
        <f t="shared" si="1"/>
        <v>0.35416666666666663</v>
      </c>
    </row>
    <row r="10" spans="1:5" ht="12.9" x14ac:dyDescent="0.35">
      <c r="A10" s="9">
        <f t="shared" si="0"/>
        <v>7.3999999999999986</v>
      </c>
      <c r="B10" s="14" t="s">
        <v>155</v>
      </c>
      <c r="C10" s="15" t="s">
        <v>156</v>
      </c>
      <c r="D10" s="12">
        <v>30</v>
      </c>
      <c r="E10" s="13">
        <f t="shared" si="1"/>
        <v>0.37499999999999994</v>
      </c>
    </row>
    <row r="11" spans="1:5" ht="12.9" x14ac:dyDescent="0.35">
      <c r="A11" s="9">
        <f t="shared" si="0"/>
        <v>7.4999999999999982</v>
      </c>
      <c r="B11" s="14" t="s">
        <v>157</v>
      </c>
      <c r="C11" s="15" t="s">
        <v>158</v>
      </c>
      <c r="D11" s="12">
        <v>30</v>
      </c>
      <c r="E11" s="13">
        <f t="shared" si="1"/>
        <v>0.39583333333333326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5" ht="12.9" x14ac:dyDescent="0.35">
      <c r="A13" s="9"/>
      <c r="B13" s="14"/>
      <c r="C13" s="15"/>
      <c r="D13" s="12"/>
      <c r="E13" s="13"/>
    </row>
    <row r="14" spans="1:5" x14ac:dyDescent="0.3">
      <c r="A14"/>
      <c r="B14" s="17"/>
      <c r="C14"/>
      <c r="D14"/>
      <c r="E14"/>
    </row>
    <row r="15" spans="1:5" ht="12.9" x14ac:dyDescent="0.35">
      <c r="A15" s="9">
        <f>Summary!A$13</f>
        <v>8</v>
      </c>
      <c r="B15" s="1" t="str">
        <f>Summary!B$13</f>
        <v xml:space="preserve">Thursday 15-Sept PM1: Technical Presentations, TG closing </v>
      </c>
      <c r="C15" s="15"/>
      <c r="D15" s="12"/>
      <c r="E15" s="16">
        <f>Summary!$C$13</f>
        <v>0.5625</v>
      </c>
    </row>
    <row r="16" spans="1:5" ht="12.9" x14ac:dyDescent="0.35">
      <c r="A16" s="9">
        <f t="shared" ref="A16:A23" si="2">A15+0.1</f>
        <v>8.1</v>
      </c>
      <c r="B16" s="24" t="s">
        <v>0</v>
      </c>
      <c r="C16" s="25" t="s">
        <v>4</v>
      </c>
      <c r="D16" s="26">
        <v>0</v>
      </c>
      <c r="E16" s="27">
        <f>E15+TIME(0,D14,0)</f>
        <v>0.5625</v>
      </c>
    </row>
    <row r="17" spans="1:5" ht="12.9" x14ac:dyDescent="0.35">
      <c r="A17" s="9">
        <f t="shared" si="2"/>
        <v>8.1999999999999993</v>
      </c>
      <c r="B17" s="28" t="s">
        <v>11</v>
      </c>
      <c r="C17" s="25" t="s">
        <v>4</v>
      </c>
      <c r="D17" s="26">
        <v>5</v>
      </c>
      <c r="E17" s="27">
        <f t="shared" ref="E17:E23" si="3">E16+TIME(0,D16,0)</f>
        <v>0.5625</v>
      </c>
    </row>
    <row r="18" spans="1:5" ht="12.9" x14ac:dyDescent="0.35">
      <c r="A18" s="9">
        <f>A16+0.1</f>
        <v>8.1999999999999993</v>
      </c>
      <c r="B18" s="14" t="s">
        <v>161</v>
      </c>
      <c r="C18" s="15" t="s">
        <v>1</v>
      </c>
      <c r="D18" s="26">
        <v>40</v>
      </c>
      <c r="E18" s="27">
        <f t="shared" si="3"/>
        <v>0.56597222222222221</v>
      </c>
    </row>
    <row r="19" spans="1:5" ht="12.9" x14ac:dyDescent="0.35">
      <c r="A19" s="9">
        <f>A17+0.1</f>
        <v>8.2999999999999989</v>
      </c>
      <c r="B19" s="14" t="s">
        <v>40</v>
      </c>
      <c r="C19" s="15" t="s">
        <v>16</v>
      </c>
      <c r="D19" s="12">
        <v>15</v>
      </c>
      <c r="E19" s="27">
        <f t="shared" si="3"/>
        <v>0.59375</v>
      </c>
    </row>
    <row r="20" spans="1:5" ht="12.9" x14ac:dyDescent="0.35">
      <c r="A20" s="9">
        <f>A18+0.1</f>
        <v>8.2999999999999989</v>
      </c>
      <c r="B20" s="14" t="s">
        <v>39</v>
      </c>
      <c r="C20" s="15" t="s">
        <v>1</v>
      </c>
      <c r="D20" s="12">
        <v>15</v>
      </c>
      <c r="E20" s="27">
        <f t="shared" si="3"/>
        <v>0.60416666666666663</v>
      </c>
    </row>
    <row r="21" spans="1:5" ht="12.9" x14ac:dyDescent="0.35">
      <c r="A21" s="9">
        <f>A19+0.1</f>
        <v>8.3999999999999986</v>
      </c>
      <c r="B21" s="14" t="s">
        <v>37</v>
      </c>
      <c r="C21" s="15" t="s">
        <v>38</v>
      </c>
      <c r="D21" s="26">
        <v>30</v>
      </c>
      <c r="E21" s="27">
        <f t="shared" si="3"/>
        <v>0.61458333333333326</v>
      </c>
    </row>
    <row r="22" spans="1:5" ht="12.9" x14ac:dyDescent="0.35">
      <c r="A22" s="9">
        <f t="shared" si="2"/>
        <v>8.4999999999999982</v>
      </c>
      <c r="B22" s="14" t="s">
        <v>17</v>
      </c>
      <c r="C22" s="25" t="s">
        <v>4</v>
      </c>
      <c r="D22" s="26">
        <v>15</v>
      </c>
      <c r="E22" s="27">
        <f t="shared" si="3"/>
        <v>0.63541666666666663</v>
      </c>
    </row>
    <row r="23" spans="1:5" ht="12.9" x14ac:dyDescent="0.35">
      <c r="A23" s="9">
        <f t="shared" si="2"/>
        <v>8.5999999999999979</v>
      </c>
      <c r="B23" s="28" t="s">
        <v>36</v>
      </c>
      <c r="C23" s="25" t="s">
        <v>4</v>
      </c>
      <c r="D23" s="26">
        <v>0</v>
      </c>
      <c r="E23" s="27">
        <f t="shared" si="3"/>
        <v>0.64583333333333326</v>
      </c>
    </row>
    <row r="24" spans="1:5" ht="12.9" x14ac:dyDescent="0.35">
      <c r="A24" s="9"/>
      <c r="B24" s="28"/>
      <c r="C24" s="25"/>
      <c r="D24" s="26"/>
      <c r="E24" s="27"/>
    </row>
    <row r="25" spans="1:5" ht="12.9" x14ac:dyDescent="0.35">
      <c r="A25" s="9"/>
      <c r="B25" s="28"/>
      <c r="C25" s="25"/>
      <c r="D25" s="26"/>
      <c r="E25" s="27"/>
    </row>
    <row r="26" spans="1:5" ht="12.9" x14ac:dyDescent="0.35">
      <c r="B26" s="33" t="str">
        <f>Summary!B$14</f>
        <v>Thursday 145-Sept PM2: Working Group Closing</v>
      </c>
      <c r="C26" s="15"/>
      <c r="D26" s="12"/>
      <c r="E26" s="16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I13"/>
  <sheetViews>
    <sheetView workbookViewId="0">
      <selection activeCell="H50" sqref="H50"/>
    </sheetView>
  </sheetViews>
  <sheetFormatPr defaultRowHeight="12.45" x14ac:dyDescent="0.3"/>
  <sheetData>
    <row r="1" spans="1:9" ht="15.9" thickBot="1" x14ac:dyDescent="0.45">
      <c r="A1" s="36" t="s">
        <v>125</v>
      </c>
      <c r="B1" s="23" t="s">
        <v>73</v>
      </c>
      <c r="C1" s="23" t="s">
        <v>72</v>
      </c>
      <c r="D1" s="23" t="s">
        <v>73</v>
      </c>
      <c r="E1" s="23" t="s">
        <v>6</v>
      </c>
      <c r="F1" s="23" t="s">
        <v>124</v>
      </c>
      <c r="G1" s="23" t="s">
        <v>123</v>
      </c>
      <c r="H1" s="23" t="s">
        <v>7</v>
      </c>
    </row>
    <row r="2" spans="1:9" ht="15.9" thickBot="1" x14ac:dyDescent="0.45">
      <c r="A2" s="36">
        <f>C2-6/24</f>
        <v>0.29166666666666663</v>
      </c>
      <c r="B2" s="36">
        <f>C2-3/24</f>
        <v>0.41666666666666663</v>
      </c>
      <c r="C2" s="36">
        <v>0.54166666666666663</v>
      </c>
      <c r="D2" s="37">
        <f>C2-3/24</f>
        <v>0.41666666666666663</v>
      </c>
      <c r="E2" s="37">
        <f>C2+4/24</f>
        <v>0.70833333333333326</v>
      </c>
      <c r="F2" s="37">
        <f>C2+5/24</f>
        <v>0.75</v>
      </c>
      <c r="G2" s="38">
        <f>C2+12/24</f>
        <v>1.0416666666666665</v>
      </c>
      <c r="H2" s="38">
        <f>C2+13/24</f>
        <v>1.0833333333333333</v>
      </c>
      <c r="I2" t="s">
        <v>130</v>
      </c>
    </row>
    <row r="3" spans="1:9" ht="15.9" thickBot="1" x14ac:dyDescent="0.45">
      <c r="A3" s="36">
        <f>A2+1/24</f>
        <v>0.33333333333333331</v>
      </c>
      <c r="B3" s="36">
        <f>B2+1/24</f>
        <v>0.45833333333333331</v>
      </c>
      <c r="C3" s="36">
        <f>C2+1/24</f>
        <v>0.58333333333333326</v>
      </c>
      <c r="D3" s="36">
        <f>D2+1/24</f>
        <v>0.45833333333333331</v>
      </c>
      <c r="E3" s="36">
        <f>E2+1/24</f>
        <v>0.74999999999999989</v>
      </c>
      <c r="F3" s="36">
        <f>F2+1/24</f>
        <v>0.79166666666666663</v>
      </c>
      <c r="G3" s="36">
        <f>G2+1/24</f>
        <v>1.0833333333333333</v>
      </c>
      <c r="H3" s="36">
        <f>H2+1/24</f>
        <v>1.125</v>
      </c>
      <c r="I3" t="s">
        <v>126</v>
      </c>
    </row>
    <row r="4" spans="1:9" ht="15.9" thickBot="1" x14ac:dyDescent="0.45">
      <c r="A4" s="36">
        <f>A3+2/24</f>
        <v>0.41666666666666663</v>
      </c>
      <c r="B4" s="36">
        <f>B3+2/24</f>
        <v>0.54166666666666663</v>
      </c>
      <c r="C4" s="36">
        <f>C3+2/24</f>
        <v>0.66666666666666663</v>
      </c>
      <c r="D4" s="36">
        <f>D3+2/24</f>
        <v>0.54166666666666663</v>
      </c>
      <c r="E4" s="36">
        <f>E3+2/24</f>
        <v>0.83333333333333326</v>
      </c>
      <c r="F4" s="36">
        <f>F3+2/24</f>
        <v>0.875</v>
      </c>
      <c r="G4" s="36">
        <f>G3+2/24</f>
        <v>1.1666666666666665</v>
      </c>
      <c r="H4" s="36">
        <f>H3+2/24</f>
        <v>1.2083333333333333</v>
      </c>
      <c r="I4" t="s">
        <v>50</v>
      </c>
    </row>
    <row r="5" spans="1:9" ht="15.9" thickBot="1" x14ac:dyDescent="0.45">
      <c r="A5" s="36">
        <f>A4+0.5/24</f>
        <v>0.43749999999999994</v>
      </c>
      <c r="B5" s="36">
        <f>B4+0.5/24</f>
        <v>0.5625</v>
      </c>
      <c r="C5" s="36">
        <f>C4+0.5/24</f>
        <v>0.6875</v>
      </c>
      <c r="D5" s="36">
        <f>D4+0.5/24</f>
        <v>0.5625</v>
      </c>
      <c r="E5" s="36">
        <f>E4+0.5/24</f>
        <v>0.85416666666666663</v>
      </c>
      <c r="F5" s="36">
        <f>F4+0.5/24</f>
        <v>0.89583333333333337</v>
      </c>
      <c r="G5" s="36">
        <f>G4+0.5/24</f>
        <v>1.1874999999999998</v>
      </c>
      <c r="H5" s="36">
        <f>H4+0.5/24</f>
        <v>1.2291666666666665</v>
      </c>
      <c r="I5" t="s">
        <v>129</v>
      </c>
    </row>
    <row r="6" spans="1:9" ht="15.9" thickBot="1" x14ac:dyDescent="0.45">
      <c r="A6" s="36">
        <f>A5+2/24</f>
        <v>0.52083333333333326</v>
      </c>
      <c r="B6" s="36">
        <f>B5+2/24</f>
        <v>0.64583333333333337</v>
      </c>
      <c r="C6" s="36">
        <f>C5+2/24</f>
        <v>0.77083333333333337</v>
      </c>
      <c r="D6" s="36">
        <f>D5+2/24</f>
        <v>0.64583333333333337</v>
      </c>
      <c r="E6" s="36">
        <f>E5+2/24</f>
        <v>0.9375</v>
      </c>
      <c r="F6" s="36">
        <f>F5+2/24</f>
        <v>0.97916666666666674</v>
      </c>
      <c r="G6" s="36">
        <f>G5+2/24</f>
        <v>1.270833333333333</v>
      </c>
      <c r="H6" s="36">
        <f>H5+2/24</f>
        <v>1.3124999999999998</v>
      </c>
      <c r="I6" t="s">
        <v>131</v>
      </c>
    </row>
    <row r="7" spans="1:9" ht="15.9" thickBot="1" x14ac:dyDescent="0.45">
      <c r="A7" s="36">
        <f>A6+1/24</f>
        <v>0.56249999999999989</v>
      </c>
      <c r="B7" s="36">
        <f>B6+1/24</f>
        <v>0.6875</v>
      </c>
      <c r="C7" s="36">
        <f>C6+1/24</f>
        <v>0.8125</v>
      </c>
      <c r="D7" s="36">
        <f>D6+1/24</f>
        <v>0.6875</v>
      </c>
      <c r="E7" s="36">
        <f>E6+1/24</f>
        <v>0.97916666666666663</v>
      </c>
      <c r="F7" s="36">
        <f>F6+1/24</f>
        <v>1.0208333333333335</v>
      </c>
      <c r="G7" s="36">
        <f>G6+1/24</f>
        <v>1.3124999999999998</v>
      </c>
      <c r="H7" s="36">
        <f>H6+1/24</f>
        <v>1.3541666666666665</v>
      </c>
      <c r="I7" t="s">
        <v>128</v>
      </c>
    </row>
    <row r="8" spans="1:9" ht="15.9" thickBot="1" x14ac:dyDescent="0.45">
      <c r="A8" s="36">
        <f>A7+2/24</f>
        <v>0.64583333333333326</v>
      </c>
      <c r="B8" s="36">
        <f>B7+2/24</f>
        <v>0.77083333333333337</v>
      </c>
      <c r="C8" s="36">
        <f>C7+2/24</f>
        <v>0.89583333333333337</v>
      </c>
      <c r="D8" s="36">
        <f>D7+2/24</f>
        <v>0.77083333333333337</v>
      </c>
      <c r="E8" s="36">
        <f>E7+2/24</f>
        <v>1.0625</v>
      </c>
      <c r="F8" s="36">
        <f>F7+2/24</f>
        <v>1.1041666666666667</v>
      </c>
      <c r="G8" s="36">
        <f>G7+2/24</f>
        <v>1.395833333333333</v>
      </c>
      <c r="H8" s="36">
        <f>H7+2/24</f>
        <v>1.4374999999999998</v>
      </c>
      <c r="I8" t="s">
        <v>50</v>
      </c>
    </row>
    <row r="9" spans="1:9" ht="15.9" thickBot="1" x14ac:dyDescent="0.45">
      <c r="A9" s="36">
        <f>A8+0.5/24</f>
        <v>0.66666666666666663</v>
      </c>
      <c r="B9" s="36">
        <f>B8+0.5/24</f>
        <v>0.79166666666666674</v>
      </c>
      <c r="C9" s="36">
        <f>C8+0.5/24</f>
        <v>0.91666666666666674</v>
      </c>
      <c r="D9" s="36">
        <f>D8+0.5/24</f>
        <v>0.79166666666666674</v>
      </c>
      <c r="E9" s="36">
        <f>E8+0.5/24</f>
        <v>1.0833333333333333</v>
      </c>
      <c r="F9" s="36">
        <f>F8+0.5/24</f>
        <v>1.125</v>
      </c>
      <c r="G9" s="36">
        <f>G8+0.5/24</f>
        <v>1.4166666666666663</v>
      </c>
      <c r="H9" s="36">
        <f>H8+0.5/24</f>
        <v>1.458333333333333</v>
      </c>
      <c r="I9" t="s">
        <v>127</v>
      </c>
    </row>
    <row r="10" spans="1:9" ht="15.9" thickBot="1" x14ac:dyDescent="0.45">
      <c r="A10" s="36">
        <f>A9+2/24</f>
        <v>0.75</v>
      </c>
      <c r="B10" s="36">
        <f>B9+2/24</f>
        <v>0.87500000000000011</v>
      </c>
      <c r="C10" s="36">
        <f>C9+2/24</f>
        <v>1</v>
      </c>
      <c r="D10" s="36">
        <f>D9+2/24</f>
        <v>0.87500000000000011</v>
      </c>
      <c r="E10" s="36">
        <f>E9+2/24</f>
        <v>1.1666666666666665</v>
      </c>
      <c r="F10" s="36">
        <f>F9+2/24</f>
        <v>1.2083333333333333</v>
      </c>
      <c r="G10" s="36">
        <f>G9+2/24</f>
        <v>1.4999999999999996</v>
      </c>
      <c r="H10" s="36">
        <f>H9+2/24</f>
        <v>1.5416666666666663</v>
      </c>
      <c r="I10" t="s">
        <v>132</v>
      </c>
    </row>
    <row r="11" spans="1:9" ht="15.9" thickBot="1" x14ac:dyDescent="0.45">
      <c r="A11" s="36">
        <f>A10+1/24</f>
        <v>0.79166666666666663</v>
      </c>
      <c r="B11" s="36">
        <f>B10+1/24</f>
        <v>0.91666666666666674</v>
      </c>
      <c r="C11" s="36">
        <f>C10+1/24</f>
        <v>1.0416666666666667</v>
      </c>
      <c r="D11" s="36">
        <f>D10+1/24</f>
        <v>0.91666666666666674</v>
      </c>
      <c r="E11" s="36">
        <f>E10+1/24</f>
        <v>1.2083333333333333</v>
      </c>
      <c r="F11" s="36">
        <f>F10+1/24</f>
        <v>1.25</v>
      </c>
      <c r="G11" s="36">
        <f>G10+1/24</f>
        <v>1.5416666666666663</v>
      </c>
      <c r="H11" s="36">
        <f>H10+1/24</f>
        <v>1.583333333333333</v>
      </c>
      <c r="I11" t="s">
        <v>133</v>
      </c>
    </row>
    <row r="12" spans="1:9" ht="15.9" thickBot="1" x14ac:dyDescent="0.45">
      <c r="A12" s="36">
        <f>A11+2/24</f>
        <v>0.875</v>
      </c>
      <c r="B12" s="36">
        <f>B11+2/24</f>
        <v>1</v>
      </c>
      <c r="C12" s="36">
        <f>C11+2/24</f>
        <v>1.125</v>
      </c>
      <c r="D12" s="36">
        <f>D11+2/24</f>
        <v>1</v>
      </c>
      <c r="E12" s="36">
        <f>E11+2/24</f>
        <v>1.2916666666666665</v>
      </c>
      <c r="F12" s="36">
        <f>F11+2/24</f>
        <v>1.3333333333333333</v>
      </c>
      <c r="G12" s="36">
        <f>G11+2/24</f>
        <v>1.6249999999999996</v>
      </c>
      <c r="H12" s="36">
        <f>H11+2/24</f>
        <v>1.6666666666666663</v>
      </c>
    </row>
    <row r="13" spans="1:9" ht="15.45" x14ac:dyDescent="0.4">
      <c r="A13" s="36"/>
      <c r="B13" s="36"/>
      <c r="C13" s="36"/>
      <c r="D13" s="36"/>
      <c r="E13" s="36"/>
      <c r="F13" s="36"/>
      <c r="G13" s="36"/>
      <c r="H13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2022-09-06T05:24:23Z</dcterms:modified>
</cp:coreProperties>
</file>