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Docs\Standards\802.15\2021-09\"/>
    </mc:Choice>
  </mc:AlternateContent>
  <xr:revisionPtr revIDLastSave="0" documentId="13_ncr:1_{6897F42C-AA35-4143-A633-690C22E8470D}" xr6:coauthVersionLast="46" xr6:coauthVersionMax="47" xr10:uidLastSave="{00000000-0000-0000-0000-000000000000}"/>
  <bookViews>
    <workbookView xWindow="4785" yWindow="8835" windowWidth="26610" windowHeight="14805" xr2:uid="{00000000-000D-0000-FFFF-FFFF00000000}"/>
  </bookViews>
  <sheets>
    <sheet name="Use_Cases" sheetId="1" r:id="rId1"/>
    <sheet name="menu_lists" sheetId="2" r:id="rId2"/>
  </sheets>
  <definedNames>
    <definedName name="_xlnm._FilterDatabase" localSheetId="0" hidden="1">Use_Cases!$A$2:$Z$62</definedName>
    <definedName name="mobility">menu_lists!$C$2:$C$6</definedName>
    <definedName name="up_down_stream_ratio">menu_lists!$B$2:$B$14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D7" i="1" l="1"/>
  <c r="F7" i="1" s="1"/>
  <c r="D50" i="1"/>
  <c r="F50" i="1" s="1"/>
  <c r="D13" i="1"/>
  <c r="F13" i="1" s="1"/>
  <c r="D35" i="1"/>
  <c r="F35" i="1" s="1"/>
  <c r="D17" i="1"/>
  <c r="F17" i="1" s="1"/>
  <c r="D43" i="1"/>
  <c r="F43" i="1" s="1"/>
  <c r="D11" i="1"/>
  <c r="F11" i="1" s="1"/>
  <c r="D59" i="1"/>
  <c r="F59" i="1" s="1"/>
  <c r="D29" i="1"/>
  <c r="F29" i="1" s="1"/>
  <c r="D19" i="1"/>
  <c r="F19" i="1" s="1"/>
  <c r="D23" i="1"/>
  <c r="F23" i="1" s="1"/>
  <c r="D37" i="1"/>
  <c r="F37" i="1" s="1"/>
  <c r="D31" i="1"/>
  <c r="F31" i="1" s="1"/>
  <c r="D21" i="1"/>
  <c r="F21" i="1" s="1"/>
  <c r="D15" i="1"/>
  <c r="F15" i="1" s="1"/>
  <c r="D5" i="1"/>
  <c r="F5" i="1" s="1"/>
  <c r="D27" i="1"/>
  <c r="F27" i="1" s="1"/>
  <c r="D25" i="1"/>
  <c r="F25" i="1" s="1"/>
  <c r="D9" i="1"/>
  <c r="F9" i="1" s="1"/>
  <c r="D42" i="1"/>
  <c r="F42" i="1" s="1"/>
  <c r="D53" i="1"/>
  <c r="F53" i="1" s="1"/>
  <c r="D45" i="1"/>
  <c r="F45" i="1" s="1"/>
  <c r="D33" i="1"/>
  <c r="F33" i="1" s="1"/>
  <c r="D55" i="1"/>
  <c r="F55" i="1" s="1"/>
  <c r="D47" i="1"/>
  <c r="F47" i="1" s="1"/>
  <c r="D39" i="1"/>
  <c r="F39" i="1" s="1"/>
  <c r="D36" i="1"/>
  <c r="F36" i="1" s="1"/>
  <c r="D28" i="1"/>
  <c r="F28" i="1" s="1"/>
  <c r="D20" i="1"/>
  <c r="F20" i="1" s="1"/>
  <c r="D6" i="1"/>
  <c r="F6" i="1" s="1"/>
  <c r="D58" i="1"/>
  <c r="F58" i="1" s="1"/>
  <c r="D52" i="1"/>
  <c r="F52" i="1" s="1"/>
  <c r="D44" i="1"/>
  <c r="F44" i="1" s="1"/>
  <c r="D14" i="1"/>
  <c r="F14" i="1" s="1"/>
  <c r="D57" i="1"/>
  <c r="F57" i="1" s="1"/>
  <c r="D41" i="1"/>
  <c r="F41" i="1" s="1"/>
  <c r="D30" i="1"/>
  <c r="F30" i="1" s="1"/>
  <c r="D22" i="1"/>
  <c r="F22" i="1" s="1"/>
  <c r="D8" i="1"/>
  <c r="F8" i="1" s="1"/>
  <c r="D49" i="1"/>
  <c r="F49" i="1" s="1"/>
  <c r="D60" i="1"/>
  <c r="F60" i="1" s="1"/>
  <c r="D54" i="1"/>
  <c r="F54" i="1" s="1"/>
  <c r="D46" i="1"/>
  <c r="F46" i="1" s="1"/>
  <c r="D38" i="1"/>
  <c r="F38" i="1" s="1"/>
  <c r="D51" i="1"/>
  <c r="F51" i="1" s="1"/>
  <c r="D24" i="1"/>
  <c r="F24" i="1" s="1"/>
  <c r="D16" i="1"/>
  <c r="F16" i="1" s="1"/>
  <c r="D10" i="1"/>
  <c r="F10" i="1" s="1"/>
  <c r="D61" i="1"/>
  <c r="F61" i="1" s="1"/>
  <c r="D32" i="1"/>
  <c r="F32" i="1" s="1"/>
  <c r="D56" i="1"/>
  <c r="F56" i="1" s="1"/>
  <c r="D48" i="1"/>
  <c r="F48" i="1" s="1"/>
  <c r="D40" i="1"/>
  <c r="F40" i="1" s="1"/>
  <c r="D62" i="1"/>
  <c r="F62" i="1" s="1"/>
  <c r="D34" i="1"/>
  <c r="F34" i="1" s="1"/>
  <c r="D26" i="1"/>
  <c r="F26" i="1" s="1"/>
  <c r="D18" i="1"/>
  <c r="F18" i="1" s="1"/>
  <c r="D12" i="1"/>
  <c r="F12" i="1" s="1"/>
  <c r="D4" i="1"/>
  <c r="F4" i="1" s="1"/>
  <c r="D3" i="1"/>
  <c r="F3" i="1" s="1"/>
</calcChain>
</file>

<file path=xl/sharedStrings.xml><?xml version="1.0" encoding="utf-8"?>
<sst xmlns="http://schemas.openxmlformats.org/spreadsheetml/2006/main" count="835" uniqueCount="349">
  <si>
    <t>Market</t>
  </si>
  <si>
    <t>Throughput</t>
  </si>
  <si>
    <t>Periodicity</t>
  </si>
  <si>
    <t>Mobility</t>
  </si>
  <si>
    <t>Use Case/Application</t>
  </si>
  <si>
    <t>Electric</t>
  </si>
  <si>
    <t>Distribution Substation SCADA</t>
  </si>
  <si>
    <t>Max Latency</t>
  </si>
  <si>
    <t>&lt;100 ms</t>
  </si>
  <si>
    <t>4 sec</t>
  </si>
  <si>
    <t>Fixed</t>
  </si>
  <si>
    <t>End User</t>
  </si>
  <si>
    <t>Jitter</t>
  </si>
  <si>
    <t>Sub-Application</t>
  </si>
  <si>
    <t>N/A</t>
  </si>
  <si>
    <t>Downline Distribution Automation</t>
  </si>
  <si>
    <t>Cap bank controller</t>
  </si>
  <si>
    <t>* Assume 3 sector site</t>
  </si>
  <si>
    <t>Comments</t>
  </si>
  <si>
    <t>MimoMax</t>
  </si>
  <si>
    <t>Cellular - 4G</t>
  </si>
  <si>
    <t>Respondent</t>
  </si>
  <si>
    <t>Rail</t>
  </si>
  <si>
    <t>Locomotive Distributed Power</t>
  </si>
  <si>
    <t>Locomotive to locomotive</t>
  </si>
  <si>
    <t>End-of-Train Communication</t>
  </si>
  <si>
    <t>25 kHz Wireless</t>
  </si>
  <si>
    <t>1 min</t>
  </si>
  <si>
    <t>Periodic wayside status</t>
  </si>
  <si>
    <t>Central Traffic Controller Communication</t>
  </si>
  <si>
    <t>&lt; 1 s</t>
  </si>
  <si>
    <t>4 s</t>
  </si>
  <si>
    <t>2 s</t>
  </si>
  <si>
    <t>50-350 bps / wayside</t>
  </si>
  <si>
    <t>&lt; 30 s</t>
  </si>
  <si>
    <t>&lt; 15 s</t>
  </si>
  <si>
    <t>Between wayside and locomotive</t>
  </si>
  <si>
    <t>Between base and locomotive</t>
  </si>
  <si>
    <t>Between base and wayside</t>
  </si>
  <si>
    <t>60-200 bps / locomotive</t>
  </si>
  <si>
    <t>Fault detector communication</t>
  </si>
  <si>
    <t>220 MHz data</t>
  </si>
  <si>
    <t>450 MHz data</t>
  </si>
  <si>
    <t>220 MHz data, cell data</t>
  </si>
  <si>
    <t>900 MHz data</t>
  </si>
  <si>
    <t>45 MHz data, 160 MHz voice</t>
  </si>
  <si>
    <t>Trackside to locomotive or base</t>
  </si>
  <si>
    <t>Locomotive to trackside</t>
  </si>
  <si>
    <t>220 MHz data, 160 MHz</t>
  </si>
  <si>
    <t>Hy-rail Limits Compliance</t>
  </si>
  <si>
    <t>Locomotive or Base to Hy-rail</t>
  </si>
  <si>
    <t>45 MHz data, 220 MHz data</t>
  </si>
  <si>
    <t>Trackside to base</t>
  </si>
  <si>
    <t>Activation</t>
  </si>
  <si>
    <t>Monitoring</t>
  </si>
  <si>
    <t>Grade Crossing Communication</t>
  </si>
  <si>
    <t>&lt; 100 bps / Hy-rail</t>
  </si>
  <si>
    <t>Employee-in-charge</t>
  </si>
  <si>
    <t>&lt; 50 bps / crew member</t>
  </si>
  <si>
    <t>Between work crew and "base"</t>
  </si>
  <si>
    <t>Worksite protection</t>
  </si>
  <si>
    <t>400 bps / locomotive</t>
  </si>
  <si>
    <t>&lt;15 s</t>
  </si>
  <si>
    <t xml:space="preserve">&lt; 100 bps </t>
  </si>
  <si>
    <t>&lt; 100 bps / crossing</t>
  </si>
  <si>
    <t>250 bps / crossing</t>
  </si>
  <si>
    <t>&lt; 100 bps</t>
  </si>
  <si>
    <t>&lt; 50 bps / trackside</t>
  </si>
  <si>
    <t>Mesh network</t>
  </si>
  <si>
    <t>56 kbps / node</t>
  </si>
  <si>
    <t>&lt; 100 bps / control point</t>
  </si>
  <si>
    <t>Remote Control Locomotive</t>
  </si>
  <si>
    <t>&lt; 100 ms</t>
  </si>
  <si>
    <t>450 MHz data, 220 MHz data</t>
  </si>
  <si>
    <t>On-board Sensor Network</t>
  </si>
  <si>
    <t>Wayside Maintenance</t>
  </si>
  <si>
    <t>Differential GPS</t>
  </si>
  <si>
    <t>400 bps / reference station</t>
  </si>
  <si>
    <t>Reference stations to locomotive</t>
  </si>
  <si>
    <t>Between base and drone</t>
  </si>
  <si>
    <t>Between RCU and locomotive</t>
  </si>
  <si>
    <t>Drone</t>
  </si>
  <si>
    <t>60ms</t>
  </si>
  <si>
    <t>1 Hz</t>
  </si>
  <si>
    <t>20ms</t>
  </si>
  <si>
    <t>LTE, 802.16, GMSK, 802.11</t>
  </si>
  <si>
    <t>Chevron</t>
  </si>
  <si>
    <t>Pump Off Controller</t>
  </si>
  <si>
    <t>360 sec</t>
  </si>
  <si>
    <t>MAS</t>
  </si>
  <si>
    <t>Enet &amp; Serial Interface</t>
  </si>
  <si>
    <t>LoRa WAN Gateway</t>
  </si>
  <si>
    <t>&lt;100ms</t>
  </si>
  <si>
    <t>Cont.</t>
  </si>
  <si>
    <t>&lt;50ms</t>
  </si>
  <si>
    <t>Transfer Trip/EMS SCADA</t>
  </si>
  <si>
    <t>5ms</t>
  </si>
  <si>
    <t>Advanced Metering Infrastructure (AMI)</t>
  </si>
  <si>
    <t>33.8 bps</t>
  </si>
  <si>
    <t>Volt/VAR Control (Capacitor banks)</t>
  </si>
  <si>
    <t>240.8 bps</t>
  </si>
  <si>
    <t>Distribution Feeder Automation</t>
  </si>
  <si>
    <t>722.4 bps</t>
  </si>
  <si>
    <t>Circuit Sensors</t>
  </si>
  <si>
    <t>Advanced Solar Inverters</t>
  </si>
  <si>
    <t>Remote Fault Indicators</t>
  </si>
  <si>
    <t>60.2 bps</t>
  </si>
  <si>
    <t>Water</t>
  </si>
  <si>
    <t>SCADA</t>
  </si>
  <si>
    <t>120.4 bps</t>
  </si>
  <si>
    <t>Substation Monitoring Devices</t>
  </si>
  <si>
    <t>Field Devices</t>
  </si>
  <si>
    <t>Reclosers, Fault Circuit Indicators (FCIs), Switches, Access Points</t>
  </si>
  <si>
    <t>AMI Collector</t>
  </si>
  <si>
    <t>Substation</t>
  </si>
  <si>
    <t>Distribution Sub SCADA</t>
  </si>
  <si>
    <t>&lt; 4sec</t>
  </si>
  <si>
    <t>Serial</t>
  </si>
  <si>
    <t>Distribution Sub Metering</t>
  </si>
  <si>
    <t>&lt; 2 sec</t>
  </si>
  <si>
    <t>1 day</t>
  </si>
  <si>
    <t>Spread Spectrum</t>
  </si>
  <si>
    <t>ethernet</t>
  </si>
  <si>
    <t>30 min</t>
  </si>
  <si>
    <t>Heuristic Actions</t>
  </si>
  <si>
    <t>Rail/DOT</t>
  </si>
  <si>
    <t>10-500 kbps</t>
  </si>
  <si>
    <t>1-20 polls per day</t>
  </si>
  <si>
    <t>LTE</t>
  </si>
  <si>
    <t>Currently Used Technology</t>
  </si>
  <si>
    <t>Meteorcomm</t>
  </si>
  <si>
    <t>UAS Control and Non Payload Communications (CNPC)</t>
  </si>
  <si>
    <t>Wayside signaling</t>
  </si>
  <si>
    <t>Wayside to Office</t>
  </si>
  <si>
    <t>&lt; 2s</t>
  </si>
  <si>
    <t>900 MHz ATCS</t>
  </si>
  <si>
    <t>&lt; 1s</t>
  </si>
  <si>
    <t>Varies</t>
  </si>
  <si>
    <t>900 MHz ISM &amp; 2.4 GHz ISM</t>
  </si>
  <si>
    <t>220 MHz PTC</t>
  </si>
  <si>
    <t>Crossing application probably no different than rest of PTC.</t>
  </si>
  <si>
    <t>Remote monitoring and systems mgmt</t>
  </si>
  <si>
    <t>w/o video</t>
  </si>
  <si>
    <t>Cellular &amp; VHF</t>
  </si>
  <si>
    <t>w/video</t>
  </si>
  <si>
    <t>Cellular, spread spectrum</t>
  </si>
  <si>
    <t>End-of-train (EOT)/Head-of-Train (HOT)</t>
  </si>
  <si>
    <t xml:space="preserve">450 MHz </t>
  </si>
  <si>
    <t>Local DTMF crossing activation</t>
  </si>
  <si>
    <t>Analog</t>
  </si>
  <si>
    <t>Nomadic</t>
  </si>
  <si>
    <t>160 MHz</t>
  </si>
  <si>
    <t>Defect detectors</t>
  </si>
  <si>
    <t>Voice and data</t>
  </si>
  <si>
    <t>Broadcast defect info on voice channels.  Also sometimes sends alarms and logs as data.</t>
  </si>
  <si>
    <t>Siemens Mobility</t>
  </si>
  <si>
    <t>12.5 kHz</t>
  </si>
  <si>
    <t>1024 kbps</t>
  </si>
  <si>
    <t>10 kHz - 5MHz</t>
  </si>
  <si>
    <t>12.5/25 kHz wireless</t>
  </si>
  <si>
    <t>12.5 kHz wireless</t>
  </si>
  <si>
    <t>25 kHz wireless</t>
  </si>
  <si>
    <t>25/12.5 kHz wireless</t>
  </si>
  <si>
    <t>50 kHz wireless</t>
  </si>
  <si>
    <t>Leased Line</t>
  </si>
  <si>
    <t>Back office to locomotive</t>
  </si>
  <si>
    <t>AURA Network Systems</t>
  </si>
  <si>
    <t>Purhaps don't need.  Different implementation of PTC.</t>
  </si>
  <si>
    <t>Max terminal velocity is ~80% the speed of sound.</t>
  </si>
  <si>
    <t>Locomotive to Office and Wayside</t>
  </si>
  <si>
    <t>Rapid (aeronautical)</t>
  </si>
  <si>
    <t>Rapid (vehicular)</t>
  </si>
  <si>
    <t>Slow</t>
  </si>
  <si>
    <t>Min # end points per sector*</t>
  </si>
  <si>
    <t>Max # end points per sector*</t>
  </si>
  <si>
    <t>Bandwidth of Existing Technology</t>
  </si>
  <si>
    <t>Point-to-Point Analog Data Circuit replacement</t>
  </si>
  <si>
    <t>Point-to-Point IP Backhaul</t>
  </si>
  <si>
    <t>Bridge and infrastructure monitoring</t>
  </si>
  <si>
    <t>Source</t>
  </si>
  <si>
    <t>Total # of Endpoints</t>
  </si>
  <si>
    <t>GE</t>
  </si>
  <si>
    <t>1.54 Mbps</t>
  </si>
  <si>
    <t>100 kbps</t>
  </si>
  <si>
    <t>150 kbps</t>
  </si>
  <si>
    <t>9.6/4.8 kbps radio</t>
  </si>
  <si>
    <t>1 kbps</t>
  </si>
  <si>
    <t>19.2 kbps</t>
  </si>
  <si>
    <t>Global Ecosystem Size</t>
  </si>
  <si>
    <t>2k to 6k rail bridges in North America; non-rail bridges could also be served.</t>
  </si>
  <si>
    <t>900 MHz data, 220 MHz data</t>
  </si>
  <si>
    <t>Advanced Civil Speed Enforcement System (ACSES) Train control</t>
  </si>
  <si>
    <t>Positive Train Control (PTC)-enabled crossing</t>
  </si>
  <si>
    <t>Interoperable Electronic Train Management System (I-ETMS) Positive Train Control</t>
  </si>
  <si>
    <t>5 kbps</t>
  </si>
  <si>
    <t>250 kbps</t>
  </si>
  <si>
    <t>9.6 kbps</t>
  </si>
  <si>
    <t>base: 2,500
drone: 750</t>
  </si>
  <si>
    <t>end-of-train: 10,000
head-of-train: 20,000</t>
  </si>
  <si>
    <t>base: 7,000
locomotive: 30,000</t>
  </si>
  <si>
    <t>wayside: 40,000
locomotive: 30,000</t>
  </si>
  <si>
    <t>wayside: 40,000</t>
  </si>
  <si>
    <t>industry estimate</t>
  </si>
  <si>
    <t>Web searches e.g. Federal Railroad Adminstration etc.</t>
  </si>
  <si>
    <t>Note</t>
  </si>
  <si>
    <t>For U.S. only</t>
  </si>
  <si>
    <t>Google searches: 7k power plant and 55k substations. Each would have 3+ circuits; 20% are estimated to use Telco leased lines and will replace those with 16t used in 5% of cases.</t>
  </si>
  <si>
    <t>Estimated as 35% of article's estimated global UAV population for 2025.</t>
  </si>
  <si>
    <t>http://uasmagazine.com/articles/2234/teal-group-predicts-worldwide-civil-drone-production-will-triple</t>
  </si>
  <si>
    <t>Figure is for the U.S. only.</t>
  </si>
  <si>
    <t>Potentially Duplicate Entry</t>
  </si>
  <si>
    <t>*</t>
  </si>
  <si>
    <t>This case requires transport of 3 typ or 4 max analog signal information on the same link with 20 ms max delivery delay. The current implementation encodes/decodes each analog signal with the ITU G.711 telephony codec to yield a 64kbps data stream per signal. The app requires data transport in both directions and the associated turnaround time transport delays can use a significant portion of the 20ms max tolerable app decision latency to require ~1 Mbps link throughput.</t>
  </si>
  <si>
    <t>0.3-3.4 kHz analog signal information however G.711 encode/decode and multi-signal transport makes the bandwidth of existing link technology much greater than that.</t>
  </si>
  <si>
    <t>1 Mbps, see comment</t>
  </si>
  <si>
    <t>Wikipedia</t>
  </si>
  <si>
    <t>See line 1 above.</t>
  </si>
  <si>
    <t>300,000 subsX6 feeders/subX10 devices per feeder</t>
  </si>
  <si>
    <t>Assuming 1 RFI/feeder on 300,000 subs</t>
  </si>
  <si>
    <t>www.power-grid.com</t>
  </si>
  <si>
    <t>Different utilities will have different communication requirements.</t>
  </si>
  <si>
    <t>Could be included in "line 13"</t>
  </si>
  <si>
    <t>Redundant use case, but has a different communication requirement than "line 1."</t>
  </si>
  <si>
    <t>Assuming 1 collector per 5,000 meters and roudning up. Based on number provided in "line 1".</t>
  </si>
  <si>
    <t>See "line 13;" this one uses a different communication media</t>
  </si>
  <si>
    <t xml:space="preserve"> [line 13]; Included in other downline DA devices</t>
  </si>
  <si>
    <t>[Line 1] Pulled this from wikipedia. Not sure of accuracy</t>
  </si>
  <si>
    <t>ID</t>
  </si>
  <si>
    <t>Count</t>
  </si>
  <si>
    <t>Select Spectrum</t>
  </si>
  <si>
    <t>Agriculture</t>
  </si>
  <si>
    <t>Environmental Monitoring</t>
  </si>
  <si>
    <t>10x per hour</t>
  </si>
  <si>
    <t>Various wireless</t>
  </si>
  <si>
    <t>60 s</t>
  </si>
  <si>
    <t>Electric, Gas, Water</t>
  </si>
  <si>
    <t>2 sec</t>
  </si>
  <si>
    <t>25 kHz</t>
  </si>
  <si>
    <t>56 kbps</t>
  </si>
  <si>
    <t>15 min as needed</t>
  </si>
  <si>
    <t>various</t>
  </si>
  <si>
    <t>Methane detection</t>
  </si>
  <si>
    <t>Pressure Sensing</t>
  </si>
  <si>
    <t>?</t>
  </si>
  <si>
    <t>traditional SCADA</t>
  </si>
  <si>
    <t>Machinery Condition Monitoring</t>
  </si>
  <si>
    <t>Vibration sensing</t>
  </si>
  <si>
    <t>10 x per hour</t>
  </si>
  <si>
    <t xml:space="preserve">Gas </t>
  </si>
  <si>
    <t>Gas &amp; Water utilities</t>
  </si>
  <si>
    <t>Manufacturing</t>
  </si>
  <si>
    <t>Smart City</t>
  </si>
  <si>
    <t>Smart Street Lights</t>
  </si>
  <si>
    <t>1.2 kbps</t>
  </si>
  <si>
    <t>8 times daily</t>
  </si>
  <si>
    <t>Parking management</t>
  </si>
  <si>
    <t>10 sec</t>
  </si>
  <si>
    <t xml:space="preserve">15 min  </t>
  </si>
  <si>
    <t>Security Systems (Excludes video monitoring)</t>
  </si>
  <si>
    <t>motion detectors, door open sensors, proximity</t>
  </si>
  <si>
    <t>per occurance</t>
  </si>
  <si>
    <t>HVAC monitoring and control</t>
  </si>
  <si>
    <t>Smart Building</t>
  </si>
  <si>
    <t>Vehicle Tracking and Monitoring</t>
  </si>
  <si>
    <t>cellular &amp; GPS</t>
  </si>
  <si>
    <t>5 MHz</t>
  </si>
  <si>
    <t>Fuel Consumption Monitoring</t>
  </si>
  <si>
    <t>cellular</t>
  </si>
  <si>
    <t>Waste-water &amp; flood control</t>
  </si>
  <si>
    <t>Level and Overflow</t>
  </si>
  <si>
    <t>Private Septic Systems</t>
  </si>
  <si>
    <t>hourly or upon sensing</t>
  </si>
  <si>
    <t>Leak Detection</t>
  </si>
  <si>
    <t>Various wireless including LTE NB-IoT</t>
  </si>
  <si>
    <t>Mkt_Code</t>
  </si>
  <si>
    <t>Resp_Code</t>
  </si>
  <si>
    <t>Fleet Management</t>
  </si>
  <si>
    <t>Oil, Gas</t>
  </si>
  <si>
    <t>General Note</t>
  </si>
  <si>
    <t>up_down_stream_ratio</t>
  </si>
  <si>
    <t>0_100</t>
  </si>
  <si>
    <t>10_90</t>
  </si>
  <si>
    <t>20_80</t>
  </si>
  <si>
    <t>30_70</t>
  </si>
  <si>
    <t>40_60</t>
  </si>
  <si>
    <t>50_50</t>
  </si>
  <si>
    <t>60_40</t>
  </si>
  <si>
    <t>70_30</t>
  </si>
  <si>
    <t>80_20</t>
  </si>
  <si>
    <t>90_10</t>
  </si>
  <si>
    <t>100_0</t>
  </si>
  <si>
    <t>When sensed with occasional "still working" signal</t>
  </si>
  <si>
    <t>[Not yet qualified]</t>
  </si>
  <si>
    <t>mobility</t>
  </si>
  <si>
    <t>rain, temperature, sunlight, wind</t>
  </si>
  <si>
    <t>Transportation</t>
  </si>
  <si>
    <t>Transportation and Construction</t>
  </si>
  <si>
    <t>some</t>
  </si>
  <si>
    <t>Outage Restoration Management</t>
  </si>
  <si>
    <t>Up_Down Stream Traffic %</t>
  </si>
  <si>
    <t>ArrayName-&gt;</t>
  </si>
  <si>
    <t>Demand Response to Optimally Distribute Power e.g. command specific electric loads to turn off.</t>
  </si>
  <si>
    <t>1_99</t>
  </si>
  <si>
    <t>99_1</t>
  </si>
  <si>
    <t>Multicast or Broadcast Services</t>
  </si>
  <si>
    <t>Physical Layer</t>
  </si>
  <si>
    <t>Link Transport (Goodput)</t>
  </si>
  <si>
    <t>4.8 Kbps</t>
  </si>
  <si>
    <t>1.2 Kbps</t>
  </si>
  <si>
    <t>19.2 Kbps</t>
  </si>
  <si>
    <t>10Mbs</t>
  </si>
  <si>
    <t>1.2 Kbps,
Analog (voice)</t>
  </si>
  <si>
    <t>9.6 Kbps</t>
  </si>
  <si>
    <t>4 Mbps</t>
  </si>
  <si>
    <t>100 bps</t>
  </si>
  <si>
    <t>50 bps</t>
  </si>
  <si>
    <t>300 bps</t>
  </si>
  <si>
    <t>50 kbps</t>
  </si>
  <si>
    <t>30 bps could be average AMI hourly read, not including firmware updates or other data</t>
  </si>
  <si>
    <t>30 kbps</t>
  </si>
  <si>
    <t>Goodput based on IEEE P2030.5 protocol in Real-Time – Seconds Timescale scenario. Source: EPRI 3002019357 Communications network requirements for DER applications" 2020</t>
  </si>
  <si>
    <t>63 kbps</t>
  </si>
  <si>
    <t>OpenSG REQ Frmwrk-Tool-Dtls-r1.0  MR-034 --- 2-Way Meter - Electr C/I shall be able to send multi interval-data meter reads data to DAPjm - 15 min reads</t>
  </si>
  <si>
    <t>AMI Backhaul Use case multiplies Goodput of individual meters by number of meters per collector - could be multi-megabits/sec.  Out of scope for 16t</t>
  </si>
  <si>
    <t>10 mbps</t>
  </si>
  <si>
    <t>5 mbps</t>
  </si>
  <si>
    <t xml:space="preserve">Line Sensors and Environmntal sensors communicate periodically, with &lt;1K sized messages sent every hour to every minute. </t>
  </si>
  <si>
    <t>130 bps</t>
  </si>
  <si>
    <t>Distribution SCADA using DNP3 protocol over IP will result in message sizes of 1-2 kbytes, which are sent "as needed" frequency may vary from every few minutes to daily depending on situation and DA device use. Pick value for 2 kbytes once per 30 mins</t>
  </si>
  <si>
    <t>600 bps</t>
  </si>
  <si>
    <t>AMI C/I</t>
  </si>
  <si>
    <t>Similar to C/I metering above</t>
  </si>
  <si>
    <t>Similar to Dist SCADA above</t>
  </si>
  <si>
    <t>32 kbps</t>
  </si>
  <si>
    <t>Assumed to include all SCADA traffic for the substation. Assume 15 devices with 200 points per device, polled every 5 seconds.  (Source: RADICS SCADA Bandwidth Estimation 2018)</t>
  </si>
  <si>
    <t xml:space="preserve">Transmit message on fault event. May responde to status check polls </t>
  </si>
  <si>
    <t>1 mbps for limited use cases</t>
  </si>
  <si>
    <t>Unclear what is being monitored? Some type of environmental sensor?</t>
  </si>
  <si>
    <t>Similar to distribution SCADA, but less frequency changes - range from daily to seasonal</t>
  </si>
  <si>
    <t xml:space="preserve">DR messages are sent occasionally in event situation. Small messages, very infrequent, but large numbers of endpoints to be sent to. </t>
  </si>
  <si>
    <t xml:space="preserve">1 mbps </t>
  </si>
  <si>
    <t xml:space="preserve">Trade off throughput inefficiency for reduced latency. May be managed by scheduling, if actual analog emulation is really necessary. </t>
  </si>
  <si>
    <t>Substation traffic includes at minium SCADA. It may include ICCP, Teleprotection, Synchophasors, VoIP phones, security video, etc.   1.5 mbps is the minimum for a legacy T1 type of connection - could be used for "stopgap" connectivity replacement for leased line discontinuation</t>
  </si>
  <si>
    <t>Might duplicate remote fault indicators. May be accomplised with SCADA distribution devicesthrough AMI data. 10,000,000 endpoint case would be Outage reporting from AMI.</t>
  </si>
  <si>
    <t>Mesh Networks are not in scope for 16t amendment</t>
  </si>
  <si>
    <t xml:space="preserve">Communication between wayside buildings and base station. </t>
  </si>
  <si>
    <t xml:space="preserve">Wayside to Wayside </t>
  </si>
  <si>
    <t>Currently using ISM bands</t>
  </si>
  <si>
    <t>Drone Communication (command/control)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</si>
</sst>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1" fillId="0" borderId="2" xfId="0" applyFont="1" applyBorder="1" applyAlignment="1">
      <alignment wrapText="1"/>
    </xf>
    <xf numFmtId="3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4"/>
  <sheetViews>
    <sheetView tabSelected="1" zoomScale="110" zoomScaleNormal="110" workbookViewId="0">
      <pane xSplit="7" ySplit="2" topLeftCell="H3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19.7109375" bestFit="1" customWidth="1"/>
    <col min="2" max="2" width="18" bestFit="1" customWidth="1"/>
    <col min="3" max="5" width="9.140625" style="2" hidden="1" customWidth="1"/>
    <col min="6" max="6" width="18.140625" style="2" customWidth="1"/>
    <col min="7" max="7" width="39.7109375" style="12" customWidth="1"/>
    <col min="8" max="8" width="24.140625" customWidth="1"/>
    <col min="9" max="9" width="24.140625" style="12" customWidth="1"/>
    <col min="10" max="10" width="18.7109375" style="12" customWidth="1"/>
    <col min="11" max="11" width="11" bestFit="1" customWidth="1"/>
    <col min="12" max="12" width="18.7109375" customWidth="1"/>
    <col min="13" max="13" width="6" bestFit="1" customWidth="1"/>
    <col min="14" max="14" width="15.28515625" style="18" customWidth="1"/>
    <col min="15" max="15" width="10.85546875" style="16" customWidth="1"/>
    <col min="16" max="16" width="13.28515625" style="16" customWidth="1"/>
    <col min="17" max="18" width="9.5703125" customWidth="1"/>
    <col min="19" max="19" width="24" style="12" bestFit="1" customWidth="1"/>
    <col min="20" max="20" width="18.5703125" style="12" bestFit="1" customWidth="1"/>
    <col min="21" max="21" width="48.140625" style="12" customWidth="1"/>
    <col min="22" max="22" width="11.5703125" style="2" customWidth="1"/>
    <col min="23" max="23" width="25" style="2" customWidth="1"/>
    <col min="24" max="24" width="29.7109375" style="2" customWidth="1"/>
    <col min="25" max="25" width="21.42578125" style="2" customWidth="1"/>
    <col min="26" max="26" width="33.5703125" bestFit="1" customWidth="1"/>
  </cols>
  <sheetData>
    <row r="1" spans="1:26" s="2" customFormat="1" ht="14.25" customHeight="1" x14ac:dyDescent="0.25">
      <c r="G1" s="12"/>
      <c r="I1" s="23" t="s">
        <v>1</v>
      </c>
      <c r="J1" s="23"/>
      <c r="N1" s="18"/>
      <c r="O1" s="16"/>
      <c r="P1" s="16"/>
      <c r="S1" s="12"/>
      <c r="T1" s="12"/>
      <c r="U1" s="12"/>
      <c r="V1" s="14"/>
      <c r="W1" s="20" t="s">
        <v>188</v>
      </c>
      <c r="X1" s="21"/>
      <c r="Y1" s="22"/>
    </row>
    <row r="2" spans="1:26" s="1" customFormat="1" ht="75" x14ac:dyDescent="0.25">
      <c r="A2" s="5" t="s">
        <v>21</v>
      </c>
      <c r="B2" s="5" t="s">
        <v>0</v>
      </c>
      <c r="C2" s="5" t="s">
        <v>274</v>
      </c>
      <c r="D2" s="5" t="s">
        <v>228</v>
      </c>
      <c r="E2" s="5" t="s">
        <v>275</v>
      </c>
      <c r="F2" s="5" t="s">
        <v>227</v>
      </c>
      <c r="G2" s="6" t="s">
        <v>4</v>
      </c>
      <c r="H2" s="5" t="s">
        <v>13</v>
      </c>
      <c r="I2" s="6" t="s">
        <v>306</v>
      </c>
      <c r="J2" s="6" t="s">
        <v>305</v>
      </c>
      <c r="K2" s="5" t="s">
        <v>7</v>
      </c>
      <c r="L2" s="5" t="s">
        <v>2</v>
      </c>
      <c r="M2" s="5" t="s">
        <v>12</v>
      </c>
      <c r="N2" s="6" t="s">
        <v>3</v>
      </c>
      <c r="O2" s="6" t="s">
        <v>304</v>
      </c>
      <c r="P2" s="6" t="s">
        <v>299</v>
      </c>
      <c r="Q2" s="6" t="s">
        <v>173</v>
      </c>
      <c r="R2" s="6" t="s">
        <v>174</v>
      </c>
      <c r="S2" s="6" t="s">
        <v>129</v>
      </c>
      <c r="T2" s="6" t="s">
        <v>175</v>
      </c>
      <c r="U2" s="6" t="s">
        <v>18</v>
      </c>
      <c r="V2" s="6" t="s">
        <v>210</v>
      </c>
      <c r="W2" s="6" t="s">
        <v>180</v>
      </c>
      <c r="X2" s="6" t="s">
        <v>179</v>
      </c>
      <c r="Y2" s="6" t="s">
        <v>204</v>
      </c>
      <c r="Z2" s="5" t="s">
        <v>278</v>
      </c>
    </row>
    <row r="3" spans="1:26" ht="60" x14ac:dyDescent="0.25">
      <c r="A3" s="3" t="s">
        <v>166</v>
      </c>
      <c r="B3" s="4" t="s">
        <v>81</v>
      </c>
      <c r="C3" s="3" t="str">
        <f>LEFT(B3,5)</f>
        <v>Drone</v>
      </c>
      <c r="D3" s="3">
        <f>COUNTIF($C$3:C3,C3)</f>
        <v>1</v>
      </c>
      <c r="E3" s="3" t="str">
        <f>LEFT(A3,4)</f>
        <v>AURA</v>
      </c>
      <c r="F3" s="3" t="str">
        <f>C3 &amp; "_" &amp; D3 &amp; "_" &amp; E3</f>
        <v>Drone_1_AURA</v>
      </c>
      <c r="G3" s="4" t="s">
        <v>131</v>
      </c>
      <c r="H3" s="4"/>
      <c r="I3" s="4" t="s">
        <v>194</v>
      </c>
      <c r="J3" s="4"/>
      <c r="K3" s="3" t="s">
        <v>82</v>
      </c>
      <c r="L3" s="4" t="s">
        <v>83</v>
      </c>
      <c r="M3" s="3" t="s">
        <v>84</v>
      </c>
      <c r="N3" s="19" t="s">
        <v>170</v>
      </c>
      <c r="O3" s="17"/>
      <c r="P3" s="17" t="s">
        <v>288</v>
      </c>
      <c r="Q3" s="3">
        <v>30</v>
      </c>
      <c r="R3" s="3">
        <v>60</v>
      </c>
      <c r="S3" s="13" t="s">
        <v>85</v>
      </c>
      <c r="T3" s="13" t="s">
        <v>158</v>
      </c>
      <c r="U3" s="4" t="s">
        <v>168</v>
      </c>
      <c r="V3" s="10"/>
      <c r="W3" s="9">
        <v>1869909</v>
      </c>
      <c r="X3" s="4" t="s">
        <v>208</v>
      </c>
      <c r="Y3" s="4" t="s">
        <v>207</v>
      </c>
      <c r="Z3" s="4"/>
    </row>
    <row r="4" spans="1:26" ht="150" x14ac:dyDescent="0.25">
      <c r="A4" s="3" t="s">
        <v>86</v>
      </c>
      <c r="B4" s="4" t="s">
        <v>5</v>
      </c>
      <c r="C4" s="3" t="str">
        <f t="shared" ref="C4:C62" si="0">LEFT(B4,5)</f>
        <v>Elect</v>
      </c>
      <c r="D4" s="3">
        <f>COUNTIF($C$3:C4,C4)</f>
        <v>1</v>
      </c>
      <c r="E4" s="3" t="str">
        <f t="shared" ref="E4:E62" si="1">LEFT(A4,4)</f>
        <v>Chev</v>
      </c>
      <c r="F4" s="3" t="str">
        <f t="shared" ref="F4:F62" si="2">C4 &amp; "_" &amp; D4 &amp; "_" &amp; E4</f>
        <v>Elect_1_Chev</v>
      </c>
      <c r="G4" s="4" t="s">
        <v>176</v>
      </c>
      <c r="H4" s="4" t="s">
        <v>95</v>
      </c>
      <c r="I4" s="4" t="s">
        <v>340</v>
      </c>
      <c r="J4" s="4" t="s">
        <v>214</v>
      </c>
      <c r="K4" s="3" t="s">
        <v>84</v>
      </c>
      <c r="L4" s="4" t="s">
        <v>93</v>
      </c>
      <c r="M4" s="3" t="s">
        <v>96</v>
      </c>
      <c r="N4" s="19" t="s">
        <v>10</v>
      </c>
      <c r="O4" s="17"/>
      <c r="P4" s="17" t="s">
        <v>285</v>
      </c>
      <c r="Q4" s="3">
        <v>1</v>
      </c>
      <c r="R4" s="3">
        <v>1</v>
      </c>
      <c r="S4" s="4" t="s">
        <v>164</v>
      </c>
      <c r="T4" s="4" t="s">
        <v>213</v>
      </c>
      <c r="U4" s="4" t="s">
        <v>212</v>
      </c>
      <c r="V4" s="10"/>
      <c r="W4" s="9">
        <v>1860</v>
      </c>
      <c r="X4" s="4" t="s">
        <v>206</v>
      </c>
      <c r="Y4" s="4" t="s">
        <v>205</v>
      </c>
      <c r="Z4" s="4" t="s">
        <v>341</v>
      </c>
    </row>
    <row r="5" spans="1:26" ht="45" x14ac:dyDescent="0.25">
      <c r="A5" s="3" t="s">
        <v>11</v>
      </c>
      <c r="B5" s="4" t="s">
        <v>5</v>
      </c>
      <c r="C5" s="3" t="str">
        <f t="shared" si="0"/>
        <v>Elect</v>
      </c>
      <c r="D5" s="3">
        <f>COUNTIF($C$3:C5,C5)</f>
        <v>2</v>
      </c>
      <c r="E5" s="3" t="str">
        <f t="shared" si="1"/>
        <v xml:space="preserve">End </v>
      </c>
      <c r="F5" s="3" t="str">
        <f t="shared" si="2"/>
        <v xml:space="preserve">Elect_2_End </v>
      </c>
      <c r="G5" s="4" t="s">
        <v>97</v>
      </c>
      <c r="H5" s="4"/>
      <c r="I5" s="4" t="s">
        <v>98</v>
      </c>
      <c r="J5" s="12" t="s">
        <v>317</v>
      </c>
      <c r="K5" s="3"/>
      <c r="L5" s="4"/>
      <c r="M5" s="3"/>
      <c r="N5" s="19" t="s">
        <v>10</v>
      </c>
      <c r="O5" s="17"/>
      <c r="P5" s="17"/>
      <c r="Q5" s="3"/>
      <c r="R5" s="3"/>
      <c r="S5" s="4"/>
      <c r="T5" s="4"/>
      <c r="U5" s="4"/>
      <c r="V5" s="11"/>
      <c r="W5" s="8">
        <v>665000000</v>
      </c>
      <c r="X5" s="4" t="s">
        <v>215</v>
      </c>
      <c r="Y5" s="4" t="s">
        <v>226</v>
      </c>
      <c r="Z5" s="4" t="s">
        <v>318</v>
      </c>
    </row>
    <row r="6" spans="1:26" ht="90" x14ac:dyDescent="0.25">
      <c r="A6" s="3" t="s">
        <v>11</v>
      </c>
      <c r="B6" s="4" t="s">
        <v>5</v>
      </c>
      <c r="C6" s="3" t="str">
        <f t="shared" si="0"/>
        <v>Elect</v>
      </c>
      <c r="D6" s="3">
        <f>COUNTIF($C$3:C6,C6)</f>
        <v>3</v>
      </c>
      <c r="E6" s="3" t="str">
        <f t="shared" si="1"/>
        <v xml:space="preserve">End </v>
      </c>
      <c r="F6" s="3" t="str">
        <f t="shared" si="2"/>
        <v xml:space="preserve">Elect_3_End </v>
      </c>
      <c r="G6" s="4" t="s">
        <v>104</v>
      </c>
      <c r="H6" s="4"/>
      <c r="I6" s="4" t="s">
        <v>319</v>
      </c>
      <c r="J6" s="4" t="s">
        <v>100</v>
      </c>
      <c r="K6" s="3"/>
      <c r="L6" s="4"/>
      <c r="M6" s="3"/>
      <c r="N6" s="19" t="s">
        <v>10</v>
      </c>
      <c r="O6" s="17"/>
      <c r="P6" s="17"/>
      <c r="Q6" s="3"/>
      <c r="R6" s="3"/>
      <c r="S6" s="4"/>
      <c r="T6" s="4"/>
      <c r="U6" s="4"/>
      <c r="V6" s="11"/>
      <c r="W6" s="8"/>
      <c r="X6" s="4"/>
      <c r="Y6" s="4"/>
      <c r="Z6" s="4" t="s">
        <v>320</v>
      </c>
    </row>
    <row r="7" spans="1:26" ht="75" x14ac:dyDescent="0.25">
      <c r="A7" s="3" t="s">
        <v>11</v>
      </c>
      <c r="B7" s="4" t="s">
        <v>5</v>
      </c>
      <c r="C7" s="3" t="str">
        <f t="shared" si="0"/>
        <v>Elect</v>
      </c>
      <c r="D7" s="3">
        <f>COUNTIF($C$3:C7,C7)</f>
        <v>4</v>
      </c>
      <c r="E7" s="3" t="str">
        <f t="shared" si="1"/>
        <v xml:space="preserve">End </v>
      </c>
      <c r="F7" s="3" t="str">
        <f t="shared" si="2"/>
        <v xml:space="preserve">Elect_4_End </v>
      </c>
      <c r="G7" s="4" t="s">
        <v>330</v>
      </c>
      <c r="H7" s="4"/>
      <c r="I7" s="4" t="s">
        <v>321</v>
      </c>
      <c r="J7" s="4" t="s">
        <v>195</v>
      </c>
      <c r="K7" s="3" t="s">
        <v>119</v>
      </c>
      <c r="L7" s="4" t="s">
        <v>123</v>
      </c>
      <c r="M7" s="3"/>
      <c r="N7" s="19" t="s">
        <v>10</v>
      </c>
      <c r="O7" s="17"/>
      <c r="P7" s="17" t="s">
        <v>287</v>
      </c>
      <c r="Q7" s="3">
        <v>1</v>
      </c>
      <c r="R7" s="3">
        <v>15</v>
      </c>
      <c r="S7" s="4" t="s">
        <v>121</v>
      </c>
      <c r="T7" s="4" t="s">
        <v>157</v>
      </c>
      <c r="U7" s="4" t="s">
        <v>122</v>
      </c>
      <c r="V7" s="11"/>
      <c r="W7" s="8" t="s">
        <v>216</v>
      </c>
      <c r="X7" s="4"/>
      <c r="Y7" s="4" t="s">
        <v>222</v>
      </c>
      <c r="Z7" s="4" t="s">
        <v>322</v>
      </c>
    </row>
    <row r="8" spans="1:26" ht="75" x14ac:dyDescent="0.25">
      <c r="A8" s="3" t="s">
        <v>11</v>
      </c>
      <c r="B8" s="4" t="s">
        <v>5</v>
      </c>
      <c r="C8" s="3" t="str">
        <f t="shared" si="0"/>
        <v>Elect</v>
      </c>
      <c r="D8" s="3">
        <f>COUNTIF($C$3:C8,C8)</f>
        <v>5</v>
      </c>
      <c r="E8" s="3" t="str">
        <f t="shared" si="1"/>
        <v xml:space="preserve">End </v>
      </c>
      <c r="F8" s="3" t="str">
        <f t="shared" si="2"/>
        <v xml:space="preserve">Elect_5_End </v>
      </c>
      <c r="G8" s="4" t="s">
        <v>113</v>
      </c>
      <c r="H8" s="4"/>
      <c r="I8" s="4" t="s">
        <v>325</v>
      </c>
      <c r="J8" s="4" t="s">
        <v>324</v>
      </c>
      <c r="K8" s="3"/>
      <c r="L8" s="4"/>
      <c r="M8" s="3"/>
      <c r="N8" s="19" t="s">
        <v>10</v>
      </c>
      <c r="O8" s="17"/>
      <c r="P8" s="17"/>
      <c r="Q8" s="3"/>
      <c r="R8" s="3"/>
      <c r="S8" s="4"/>
      <c r="T8" s="4"/>
      <c r="U8" s="4"/>
      <c r="V8" s="11"/>
      <c r="W8" s="8">
        <v>150000</v>
      </c>
      <c r="X8" s="4"/>
      <c r="Y8" s="4" t="s">
        <v>223</v>
      </c>
      <c r="Z8" s="4" t="s">
        <v>323</v>
      </c>
    </row>
    <row r="9" spans="1:26" ht="60" x14ac:dyDescent="0.25">
      <c r="A9" s="3" t="s">
        <v>11</v>
      </c>
      <c r="B9" s="4" t="s">
        <v>5</v>
      </c>
      <c r="C9" s="3" t="str">
        <f t="shared" si="0"/>
        <v>Elect</v>
      </c>
      <c r="D9" s="3">
        <f>COUNTIF($C$3:C9,C9)</f>
        <v>6</v>
      </c>
      <c r="E9" s="3" t="str">
        <f t="shared" si="1"/>
        <v xml:space="preserve">End </v>
      </c>
      <c r="F9" s="3" t="str">
        <f t="shared" si="2"/>
        <v xml:space="preserve">Elect_6_End </v>
      </c>
      <c r="G9" s="4" t="s">
        <v>103</v>
      </c>
      <c r="H9" s="4"/>
      <c r="I9" s="4" t="s">
        <v>327</v>
      </c>
      <c r="J9" s="4" t="s">
        <v>102</v>
      </c>
      <c r="K9" s="3"/>
      <c r="L9" s="4"/>
      <c r="M9" s="3"/>
      <c r="N9" s="19" t="s">
        <v>10</v>
      </c>
      <c r="O9" s="17"/>
      <c r="P9" s="17"/>
      <c r="Q9" s="3"/>
      <c r="R9" s="3"/>
      <c r="S9" s="4"/>
      <c r="T9" s="4"/>
      <c r="U9" s="4"/>
      <c r="V9" s="11"/>
      <c r="W9" s="8"/>
      <c r="X9" s="4"/>
      <c r="Y9" s="4"/>
      <c r="Z9" s="4" t="s">
        <v>326</v>
      </c>
    </row>
    <row r="10" spans="1:26" ht="120" x14ac:dyDescent="0.25">
      <c r="A10" s="3" t="s">
        <v>11</v>
      </c>
      <c r="B10" s="4" t="s">
        <v>5</v>
      </c>
      <c r="C10" s="3" t="str">
        <f t="shared" si="0"/>
        <v>Elect</v>
      </c>
      <c r="D10" s="3">
        <f>COUNTIF($C$3:C10,C10)</f>
        <v>7</v>
      </c>
      <c r="E10" s="3" t="str">
        <f t="shared" si="1"/>
        <v xml:space="preserve">End </v>
      </c>
      <c r="F10" s="3" t="str">
        <f t="shared" si="2"/>
        <v xml:space="preserve">Elect_7_End </v>
      </c>
      <c r="G10" s="4" t="s">
        <v>101</v>
      </c>
      <c r="H10" s="4"/>
      <c r="I10" s="4" t="s">
        <v>329</v>
      </c>
      <c r="J10" s="4" t="s">
        <v>187</v>
      </c>
      <c r="K10" s="3"/>
      <c r="L10" s="4"/>
      <c r="M10" s="3"/>
      <c r="N10" s="19" t="s">
        <v>10</v>
      </c>
      <c r="O10" s="17"/>
      <c r="P10" s="17"/>
      <c r="Q10" s="3"/>
      <c r="R10" s="3"/>
      <c r="S10" s="4"/>
      <c r="T10" s="4"/>
      <c r="U10" s="4"/>
      <c r="V10" s="11"/>
      <c r="W10" s="8"/>
      <c r="X10" s="4"/>
      <c r="Y10" s="4"/>
      <c r="Z10" s="4" t="s">
        <v>328</v>
      </c>
    </row>
    <row r="11" spans="1:26" ht="30" x14ac:dyDescent="0.25">
      <c r="A11" s="3" t="s">
        <v>11</v>
      </c>
      <c r="B11" s="4" t="s">
        <v>5</v>
      </c>
      <c r="C11" s="3" t="str">
        <f t="shared" si="0"/>
        <v>Elect</v>
      </c>
      <c r="D11" s="3">
        <f>COUNTIF($C$3:C11,C11)</f>
        <v>8</v>
      </c>
      <c r="E11" s="3" t="str">
        <f t="shared" si="1"/>
        <v xml:space="preserve">End </v>
      </c>
      <c r="F11" s="3" t="str">
        <f t="shared" si="2"/>
        <v xml:space="preserve">Elect_8_End </v>
      </c>
      <c r="G11" s="4" t="s">
        <v>118</v>
      </c>
      <c r="H11" s="4"/>
      <c r="I11" s="4" t="s">
        <v>321</v>
      </c>
      <c r="J11" s="4" t="s">
        <v>195</v>
      </c>
      <c r="K11" s="3" t="s">
        <v>119</v>
      </c>
      <c r="L11" s="4" t="s">
        <v>120</v>
      </c>
      <c r="M11" s="3"/>
      <c r="N11" s="19" t="s">
        <v>10</v>
      </c>
      <c r="O11" s="17"/>
      <c r="P11" s="17" t="s">
        <v>287</v>
      </c>
      <c r="Q11" s="3">
        <v>1</v>
      </c>
      <c r="R11" s="3">
        <v>15</v>
      </c>
      <c r="S11" s="4" t="s">
        <v>121</v>
      </c>
      <c r="T11" s="4" t="s">
        <v>157</v>
      </c>
      <c r="U11" s="4" t="s">
        <v>122</v>
      </c>
      <c r="V11" s="11"/>
      <c r="W11" s="8"/>
      <c r="X11" s="4"/>
      <c r="Y11" s="4" t="s">
        <v>221</v>
      </c>
      <c r="Z11" s="4" t="s">
        <v>331</v>
      </c>
    </row>
    <row r="12" spans="1:26" ht="30" x14ac:dyDescent="0.25">
      <c r="A12" s="3" t="s">
        <v>11</v>
      </c>
      <c r="B12" s="4" t="s">
        <v>5</v>
      </c>
      <c r="C12" s="3" t="str">
        <f t="shared" si="0"/>
        <v>Elect</v>
      </c>
      <c r="D12" s="3">
        <f>COUNTIF($C$3:C12,C12)</f>
        <v>9</v>
      </c>
      <c r="E12" s="3" t="str">
        <f t="shared" si="1"/>
        <v xml:space="preserve">End </v>
      </c>
      <c r="F12" s="3" t="str">
        <f t="shared" si="2"/>
        <v xml:space="preserve">Elect_9_End </v>
      </c>
      <c r="G12" s="4" t="s">
        <v>115</v>
      </c>
      <c r="H12" s="4"/>
      <c r="I12" s="4" t="s">
        <v>329</v>
      </c>
      <c r="J12" s="4" t="s">
        <v>187</v>
      </c>
      <c r="K12" s="3" t="s">
        <v>116</v>
      </c>
      <c r="L12" s="4" t="s">
        <v>93</v>
      </c>
      <c r="M12" s="3"/>
      <c r="N12" s="19" t="s">
        <v>10</v>
      </c>
      <c r="O12" s="17"/>
      <c r="P12" s="17" t="s">
        <v>287</v>
      </c>
      <c r="Q12" s="3">
        <v>1</v>
      </c>
      <c r="R12" s="3">
        <v>15</v>
      </c>
      <c r="S12" s="4" t="s">
        <v>89</v>
      </c>
      <c r="T12" s="4" t="s">
        <v>156</v>
      </c>
      <c r="U12" s="4" t="s">
        <v>117</v>
      </c>
      <c r="V12" s="11"/>
      <c r="W12" s="8"/>
      <c r="X12" s="4"/>
      <c r="Y12" s="4" t="s">
        <v>221</v>
      </c>
      <c r="Z12" s="4" t="s">
        <v>332</v>
      </c>
    </row>
    <row r="13" spans="1:26" ht="90" x14ac:dyDescent="0.25">
      <c r="A13" s="3" t="s">
        <v>11</v>
      </c>
      <c r="B13" s="4" t="s">
        <v>5</v>
      </c>
      <c r="C13" s="3" t="str">
        <f t="shared" si="0"/>
        <v>Elect</v>
      </c>
      <c r="D13" s="3">
        <f>COUNTIF($C$3:C13,C13)</f>
        <v>10</v>
      </c>
      <c r="E13" s="3" t="str">
        <f t="shared" si="1"/>
        <v xml:space="preserve">End </v>
      </c>
      <c r="F13" s="3" t="str">
        <f t="shared" si="2"/>
        <v xml:space="preserve">Elect_10_End </v>
      </c>
      <c r="G13" s="4" t="s">
        <v>6</v>
      </c>
      <c r="H13" s="4"/>
      <c r="I13" s="4" t="s">
        <v>333</v>
      </c>
      <c r="J13" s="4" t="s">
        <v>195</v>
      </c>
      <c r="K13" s="3" t="s">
        <v>8</v>
      </c>
      <c r="L13" s="4" t="s">
        <v>9</v>
      </c>
      <c r="M13" s="3" t="s">
        <v>14</v>
      </c>
      <c r="N13" s="19" t="s">
        <v>10</v>
      </c>
      <c r="O13" s="17"/>
      <c r="P13" s="17" t="s">
        <v>283</v>
      </c>
      <c r="Q13" s="3">
        <v>2</v>
      </c>
      <c r="R13" s="3">
        <v>50</v>
      </c>
      <c r="S13" s="13" t="s">
        <v>19</v>
      </c>
      <c r="T13" s="13" t="s">
        <v>163</v>
      </c>
      <c r="U13" s="4"/>
      <c r="V13" s="11"/>
      <c r="W13" s="8"/>
      <c r="X13" s="4"/>
      <c r="Y13" s="4" t="s">
        <v>224</v>
      </c>
      <c r="Z13" s="4" t="s">
        <v>334</v>
      </c>
    </row>
    <row r="14" spans="1:26" ht="45" x14ac:dyDescent="0.25">
      <c r="A14" s="3" t="s">
        <v>11</v>
      </c>
      <c r="B14" s="4" t="s">
        <v>5</v>
      </c>
      <c r="C14" s="3" t="str">
        <f t="shared" si="0"/>
        <v>Elect</v>
      </c>
      <c r="D14" s="3">
        <f>COUNTIF($C$3:C14,C14)</f>
        <v>11</v>
      </c>
      <c r="E14" s="3" t="str">
        <f t="shared" si="1"/>
        <v xml:space="preserve">End </v>
      </c>
      <c r="F14" s="3" t="str">
        <f t="shared" si="2"/>
        <v xml:space="preserve">Elect_11_End </v>
      </c>
      <c r="G14" s="4" t="s">
        <v>15</v>
      </c>
      <c r="H14" s="4" t="s">
        <v>16</v>
      </c>
      <c r="I14" s="4" t="s">
        <v>329</v>
      </c>
      <c r="J14" s="4" t="s">
        <v>186</v>
      </c>
      <c r="K14" s="3" t="s">
        <v>14</v>
      </c>
      <c r="L14" s="4" t="s">
        <v>14</v>
      </c>
      <c r="M14" s="3" t="s">
        <v>14</v>
      </c>
      <c r="N14" s="19" t="s">
        <v>10</v>
      </c>
      <c r="O14" s="17"/>
      <c r="P14" s="17" t="s">
        <v>283</v>
      </c>
      <c r="Q14" s="3">
        <v>12</v>
      </c>
      <c r="R14" s="3">
        <v>50</v>
      </c>
      <c r="S14" s="13" t="s">
        <v>20</v>
      </c>
      <c r="T14" s="4"/>
      <c r="U14" s="4"/>
      <c r="V14" s="11"/>
      <c r="W14" s="8">
        <v>18000000</v>
      </c>
      <c r="X14" s="4"/>
      <c r="Y14" s="4" t="s">
        <v>217</v>
      </c>
      <c r="Z14" s="4" t="s">
        <v>332</v>
      </c>
    </row>
    <row r="15" spans="1:26" ht="45" x14ac:dyDescent="0.25">
      <c r="A15" s="3" t="s">
        <v>11</v>
      </c>
      <c r="B15" s="4" t="s">
        <v>5</v>
      </c>
      <c r="C15" s="3" t="str">
        <f t="shared" si="0"/>
        <v>Elect</v>
      </c>
      <c r="D15" s="3">
        <f>COUNTIF($C$3:C15,C15)</f>
        <v>12</v>
      </c>
      <c r="E15" s="3" t="str">
        <f t="shared" si="1"/>
        <v xml:space="preserve">End </v>
      </c>
      <c r="F15" s="3" t="str">
        <f t="shared" si="2"/>
        <v xml:space="preserve">Elect_12_End </v>
      </c>
      <c r="G15" s="4" t="s">
        <v>111</v>
      </c>
      <c r="H15" s="4" t="s">
        <v>112</v>
      </c>
      <c r="I15" s="4" t="s">
        <v>329</v>
      </c>
      <c r="J15" s="4" t="s">
        <v>196</v>
      </c>
      <c r="K15" s="3"/>
      <c r="L15" s="4"/>
      <c r="M15" s="3"/>
      <c r="N15" s="19" t="s">
        <v>10</v>
      </c>
      <c r="O15" s="17"/>
      <c r="P15" s="17"/>
      <c r="Q15" s="3"/>
      <c r="R15" s="3"/>
      <c r="S15" s="4"/>
      <c r="T15" s="4"/>
      <c r="U15" s="4"/>
      <c r="V15" s="11"/>
      <c r="W15" s="8">
        <v>1800000</v>
      </c>
      <c r="X15" s="4"/>
      <c r="Y15" s="4" t="s">
        <v>218</v>
      </c>
      <c r="Z15" s="4" t="s">
        <v>332</v>
      </c>
    </row>
    <row r="16" spans="1:26" ht="60" x14ac:dyDescent="0.25">
      <c r="A16" s="3" t="s">
        <v>11</v>
      </c>
      <c r="B16" s="4" t="s">
        <v>5</v>
      </c>
      <c r="C16" s="3" t="str">
        <f t="shared" si="0"/>
        <v>Elect</v>
      </c>
      <c r="D16" s="3">
        <f>COUNTIF($C$3:C16,C16)</f>
        <v>13</v>
      </c>
      <c r="E16" s="3" t="str">
        <f t="shared" si="1"/>
        <v xml:space="preserve">End </v>
      </c>
      <c r="F16" s="3" t="str">
        <f t="shared" si="2"/>
        <v xml:space="preserve">Elect_13_End </v>
      </c>
      <c r="G16" s="4" t="s">
        <v>105</v>
      </c>
      <c r="H16" s="4"/>
      <c r="I16" s="4" t="s">
        <v>315</v>
      </c>
      <c r="J16" s="4" t="s">
        <v>106</v>
      </c>
      <c r="K16" s="3"/>
      <c r="L16" s="4"/>
      <c r="M16" s="3"/>
      <c r="N16" s="19" t="s">
        <v>10</v>
      </c>
      <c r="O16" s="17"/>
      <c r="P16" s="17"/>
      <c r="Q16" s="3"/>
      <c r="R16" s="3"/>
      <c r="S16" s="4"/>
      <c r="T16" s="4"/>
      <c r="U16" s="4"/>
      <c r="V16" s="11"/>
      <c r="W16" s="8">
        <v>300000</v>
      </c>
      <c r="X16" s="4" t="s">
        <v>219</v>
      </c>
      <c r="Y16" s="4" t="s">
        <v>220</v>
      </c>
      <c r="Z16" s="4" t="s">
        <v>335</v>
      </c>
    </row>
    <row r="17" spans="1:26" ht="135" x14ac:dyDescent="0.25">
      <c r="A17" s="3" t="s">
        <v>11</v>
      </c>
      <c r="B17" s="4" t="s">
        <v>5</v>
      </c>
      <c r="C17" s="3" t="str">
        <f t="shared" si="0"/>
        <v>Elect</v>
      </c>
      <c r="D17" s="3">
        <f>COUNTIF($C$3:C17,C17)</f>
        <v>14</v>
      </c>
      <c r="E17" s="3" t="str">
        <f t="shared" si="1"/>
        <v xml:space="preserve">End </v>
      </c>
      <c r="F17" s="3" t="str">
        <f t="shared" si="2"/>
        <v xml:space="preserve">Elect_14_End </v>
      </c>
      <c r="G17" s="4" t="s">
        <v>114</v>
      </c>
      <c r="H17" s="4"/>
      <c r="I17" s="4" t="s">
        <v>336</v>
      </c>
      <c r="J17" s="4" t="s">
        <v>182</v>
      </c>
      <c r="K17" s="3"/>
      <c r="L17" s="4"/>
      <c r="M17" s="3"/>
      <c r="N17" s="19" t="s">
        <v>10</v>
      </c>
      <c r="O17" s="17"/>
      <c r="P17" s="17"/>
      <c r="Q17" s="3"/>
      <c r="R17" s="3"/>
      <c r="S17" s="4"/>
      <c r="T17" s="4"/>
      <c r="U17" s="4"/>
      <c r="V17" s="11"/>
      <c r="W17" s="8"/>
      <c r="X17" s="4"/>
      <c r="Y17" s="4" t="s">
        <v>225</v>
      </c>
      <c r="Z17" s="4" t="s">
        <v>342</v>
      </c>
    </row>
    <row r="18" spans="1:26" ht="45" x14ac:dyDescent="0.25">
      <c r="A18" s="3" t="s">
        <v>11</v>
      </c>
      <c r="B18" s="4" t="s">
        <v>5</v>
      </c>
      <c r="C18" s="3" t="str">
        <f t="shared" si="0"/>
        <v>Elect</v>
      </c>
      <c r="D18" s="3">
        <f>COUNTIF($C$3:C18,C18)</f>
        <v>15</v>
      </c>
      <c r="E18" s="3" t="str">
        <f t="shared" si="1"/>
        <v xml:space="preserve">End </v>
      </c>
      <c r="F18" s="3" t="str">
        <f t="shared" si="2"/>
        <v xml:space="preserve">Elect_15_End </v>
      </c>
      <c r="G18" s="4" t="s">
        <v>110</v>
      </c>
      <c r="H18" s="4"/>
      <c r="I18" s="4" t="s">
        <v>327</v>
      </c>
      <c r="J18" s="4" t="s">
        <v>100</v>
      </c>
      <c r="K18" s="3"/>
      <c r="L18" s="4"/>
      <c r="M18" s="3"/>
      <c r="N18" s="19" t="s">
        <v>10</v>
      </c>
      <c r="O18" s="17"/>
      <c r="P18" s="17"/>
      <c r="Q18" s="3"/>
      <c r="R18" s="3"/>
      <c r="S18" s="4"/>
      <c r="T18" s="4"/>
      <c r="U18" s="4"/>
      <c r="V18" s="11"/>
      <c r="W18" s="8"/>
      <c r="X18" s="4"/>
      <c r="Y18" s="4"/>
      <c r="Z18" s="4" t="s">
        <v>337</v>
      </c>
    </row>
    <row r="19" spans="1:26" ht="45" x14ac:dyDescent="0.25">
      <c r="A19" s="3" t="s">
        <v>11</v>
      </c>
      <c r="B19" s="4" t="s">
        <v>5</v>
      </c>
      <c r="C19" s="3" t="str">
        <f t="shared" si="0"/>
        <v>Elect</v>
      </c>
      <c r="D19" s="3">
        <f>COUNTIF($C$3:C19,C19)</f>
        <v>16</v>
      </c>
      <c r="E19" s="3" t="str">
        <f t="shared" si="1"/>
        <v xml:space="preserve">End </v>
      </c>
      <c r="F19" s="3" t="str">
        <f t="shared" si="2"/>
        <v xml:space="preserve">Elect_16_End </v>
      </c>
      <c r="G19" s="4" t="s">
        <v>99</v>
      </c>
      <c r="H19" s="4"/>
      <c r="I19" s="4" t="s">
        <v>314</v>
      </c>
      <c r="J19" s="4" t="s">
        <v>100</v>
      </c>
      <c r="K19" s="3" t="s">
        <v>14</v>
      </c>
      <c r="L19" s="4"/>
      <c r="M19" s="3"/>
      <c r="N19" s="19" t="s">
        <v>10</v>
      </c>
      <c r="O19" s="17"/>
      <c r="P19" s="17"/>
      <c r="Q19" s="3"/>
      <c r="R19" s="3"/>
      <c r="S19" s="4"/>
      <c r="T19" s="4"/>
      <c r="U19" s="4"/>
      <c r="V19" s="11"/>
      <c r="W19" s="8"/>
      <c r="X19" s="4"/>
      <c r="Y19" s="4"/>
      <c r="Z19" s="4" t="s">
        <v>338</v>
      </c>
    </row>
    <row r="20" spans="1:26" x14ac:dyDescent="0.25">
      <c r="A20" s="3" t="s">
        <v>86</v>
      </c>
      <c r="B20" s="4" t="s">
        <v>277</v>
      </c>
      <c r="C20" s="3" t="str">
        <f t="shared" si="0"/>
        <v xml:space="preserve">Oil, </v>
      </c>
      <c r="D20" s="3">
        <f>COUNTIF($C$3:C20,C20)</f>
        <v>1</v>
      </c>
      <c r="E20" s="3" t="str">
        <f t="shared" si="1"/>
        <v>Chev</v>
      </c>
      <c r="F20" s="3" t="str">
        <f t="shared" si="2"/>
        <v>Oil, _1_Chev</v>
      </c>
      <c r="G20" s="4" t="s">
        <v>177</v>
      </c>
      <c r="H20" s="4" t="s">
        <v>91</v>
      </c>
      <c r="I20" s="4"/>
      <c r="J20" s="4" t="s">
        <v>183</v>
      </c>
      <c r="K20" s="3" t="s">
        <v>92</v>
      </c>
      <c r="L20" s="4" t="s">
        <v>93</v>
      </c>
      <c r="M20" s="3" t="s">
        <v>94</v>
      </c>
      <c r="N20" s="19" t="s">
        <v>10</v>
      </c>
      <c r="O20" s="17"/>
      <c r="P20" s="17" t="s">
        <v>288</v>
      </c>
      <c r="Q20" s="3">
        <v>1</v>
      </c>
      <c r="R20" s="3">
        <v>1</v>
      </c>
      <c r="S20" s="4" t="s">
        <v>20</v>
      </c>
      <c r="T20" s="4"/>
      <c r="U20" s="4"/>
      <c r="V20" s="11"/>
      <c r="W20" s="8"/>
      <c r="X20" s="4"/>
      <c r="Y20" s="4"/>
      <c r="Z20" s="4"/>
    </row>
    <row r="21" spans="1:26" x14ac:dyDescent="0.25">
      <c r="A21" s="3" t="s">
        <v>86</v>
      </c>
      <c r="B21" s="4" t="s">
        <v>277</v>
      </c>
      <c r="C21" s="3" t="str">
        <f t="shared" si="0"/>
        <v xml:space="preserve">Oil, </v>
      </c>
      <c r="D21" s="3">
        <f>COUNTIF($C$3:C21,C21)</f>
        <v>2</v>
      </c>
      <c r="E21" s="3" t="str">
        <f t="shared" si="1"/>
        <v>Chev</v>
      </c>
      <c r="F21" s="3" t="str">
        <f t="shared" si="2"/>
        <v>Oil, _2_Chev</v>
      </c>
      <c r="G21" s="4" t="s">
        <v>87</v>
      </c>
      <c r="H21" s="4"/>
      <c r="I21" s="4"/>
      <c r="J21" s="4" t="s">
        <v>184</v>
      </c>
      <c r="K21" s="3" t="s">
        <v>14</v>
      </c>
      <c r="L21" s="4" t="s">
        <v>88</v>
      </c>
      <c r="M21" s="3" t="s">
        <v>14</v>
      </c>
      <c r="N21" s="19" t="s">
        <v>10</v>
      </c>
      <c r="O21" s="17"/>
      <c r="P21" s="17" t="s">
        <v>288</v>
      </c>
      <c r="Q21" s="3">
        <v>4</v>
      </c>
      <c r="R21" s="3">
        <v>400</v>
      </c>
      <c r="S21" s="4" t="s">
        <v>89</v>
      </c>
      <c r="T21" s="4" t="s">
        <v>26</v>
      </c>
      <c r="U21" s="4" t="s">
        <v>90</v>
      </c>
      <c r="V21" s="11"/>
      <c r="W21" s="8"/>
      <c r="X21" s="4"/>
      <c r="Y21" s="4"/>
      <c r="Z21" s="4"/>
    </row>
    <row r="22" spans="1:26" ht="30" x14ac:dyDescent="0.25">
      <c r="A22" s="3" t="s">
        <v>130</v>
      </c>
      <c r="B22" s="4" t="s">
        <v>22</v>
      </c>
      <c r="C22" s="3" t="str">
        <f t="shared" si="0"/>
        <v>Rail</v>
      </c>
      <c r="D22" s="3">
        <f>COUNTIF($C$3:C22,C22)</f>
        <v>1</v>
      </c>
      <c r="E22" s="3" t="str">
        <f t="shared" si="1"/>
        <v>Mete</v>
      </c>
      <c r="F22" s="3" t="str">
        <f t="shared" si="2"/>
        <v>Rail_1_Mete</v>
      </c>
      <c r="G22" s="4" t="s">
        <v>29</v>
      </c>
      <c r="H22" s="4"/>
      <c r="I22" s="4" t="s">
        <v>70</v>
      </c>
      <c r="J22" s="4"/>
      <c r="K22" s="3" t="s">
        <v>30</v>
      </c>
      <c r="L22" s="4" t="s">
        <v>14</v>
      </c>
      <c r="M22" s="3" t="s">
        <v>14</v>
      </c>
      <c r="N22" s="19" t="s">
        <v>10</v>
      </c>
      <c r="O22" s="17"/>
      <c r="P22" s="17" t="s">
        <v>287</v>
      </c>
      <c r="Q22" s="3">
        <v>1</v>
      </c>
      <c r="R22" s="3">
        <v>50</v>
      </c>
      <c r="S22" s="4" t="s">
        <v>44</v>
      </c>
      <c r="T22" s="4" t="s">
        <v>160</v>
      </c>
      <c r="U22" s="4" t="s">
        <v>38</v>
      </c>
      <c r="V22" s="11" t="s">
        <v>211</v>
      </c>
      <c r="W22" s="8">
        <v>4500</v>
      </c>
      <c r="X22" s="4" t="s">
        <v>202</v>
      </c>
      <c r="Y22" s="4"/>
      <c r="Z22" s="4"/>
    </row>
    <row r="23" spans="1:26" ht="30" x14ac:dyDescent="0.25">
      <c r="A23" s="3" t="s">
        <v>130</v>
      </c>
      <c r="B23" s="4" t="s">
        <v>22</v>
      </c>
      <c r="C23" s="3" t="str">
        <f t="shared" si="0"/>
        <v>Rail</v>
      </c>
      <c r="D23" s="3">
        <f>COUNTIF($C$3:C23,C23)</f>
        <v>2</v>
      </c>
      <c r="E23" s="3" t="str">
        <f t="shared" si="1"/>
        <v>Mete</v>
      </c>
      <c r="F23" s="3" t="str">
        <f t="shared" si="2"/>
        <v>Rail_2_Mete</v>
      </c>
      <c r="G23" s="4" t="s">
        <v>76</v>
      </c>
      <c r="H23" s="4"/>
      <c r="I23" s="4" t="s">
        <v>77</v>
      </c>
      <c r="J23" s="4"/>
      <c r="K23" s="3" t="s">
        <v>30</v>
      </c>
      <c r="L23" s="4" t="s">
        <v>14</v>
      </c>
      <c r="M23" s="3" t="s">
        <v>14</v>
      </c>
      <c r="N23" s="19" t="s">
        <v>171</v>
      </c>
      <c r="O23" s="17"/>
      <c r="P23" s="17" t="s">
        <v>281</v>
      </c>
      <c r="Q23" s="3" t="s">
        <v>14</v>
      </c>
      <c r="R23" s="3" t="s">
        <v>14</v>
      </c>
      <c r="S23" s="4" t="s">
        <v>41</v>
      </c>
      <c r="T23" s="4" t="s">
        <v>161</v>
      </c>
      <c r="U23" s="4" t="s">
        <v>78</v>
      </c>
      <c r="V23" s="11" t="s">
        <v>211</v>
      </c>
      <c r="W23" s="7">
        <v>4000</v>
      </c>
      <c r="X23" s="4" t="s">
        <v>202</v>
      </c>
      <c r="Y23" s="4"/>
      <c r="Z23" s="4"/>
    </row>
    <row r="24" spans="1:26" ht="30" x14ac:dyDescent="0.25">
      <c r="A24" s="3" t="s">
        <v>130</v>
      </c>
      <c r="B24" s="4" t="s">
        <v>22</v>
      </c>
      <c r="C24" s="3" t="str">
        <f t="shared" si="0"/>
        <v>Rail</v>
      </c>
      <c r="D24" s="3">
        <f>COUNTIF($C$3:C24,C24)</f>
        <v>3</v>
      </c>
      <c r="E24" s="3" t="str">
        <f t="shared" si="1"/>
        <v>Mete</v>
      </c>
      <c r="F24" s="3" t="str">
        <f t="shared" si="2"/>
        <v>Rail_3_Mete</v>
      </c>
      <c r="G24" s="4" t="s">
        <v>348</v>
      </c>
      <c r="H24" s="4"/>
      <c r="J24" s="4" t="s">
        <v>185</v>
      </c>
      <c r="K24" s="3" t="s">
        <v>30</v>
      </c>
      <c r="L24" s="4" t="s">
        <v>14</v>
      </c>
      <c r="M24" s="3" t="s">
        <v>14</v>
      </c>
      <c r="N24" s="19" t="s">
        <v>171</v>
      </c>
      <c r="O24" s="17"/>
      <c r="P24" s="17" t="s">
        <v>285</v>
      </c>
      <c r="Q24" s="3" t="s">
        <v>14</v>
      </c>
      <c r="R24" s="3" t="s">
        <v>14</v>
      </c>
      <c r="S24" s="4" t="s">
        <v>44</v>
      </c>
      <c r="T24" s="4" t="s">
        <v>160</v>
      </c>
      <c r="U24" s="4" t="s">
        <v>79</v>
      </c>
      <c r="V24" s="11" t="s">
        <v>211</v>
      </c>
      <c r="W24" s="8" t="s">
        <v>197</v>
      </c>
      <c r="X24" s="4" t="s">
        <v>202</v>
      </c>
      <c r="Y24" s="4"/>
      <c r="Z24" s="4"/>
    </row>
    <row r="25" spans="1:26" x14ac:dyDescent="0.25">
      <c r="A25" s="3" t="s">
        <v>130</v>
      </c>
      <c r="B25" s="4" t="s">
        <v>22</v>
      </c>
      <c r="C25" s="3" t="str">
        <f t="shared" si="0"/>
        <v>Rail</v>
      </c>
      <c r="D25" s="3">
        <f>COUNTIF($C$3:C25,C25)</f>
        <v>4</v>
      </c>
      <c r="E25" s="3" t="str">
        <f t="shared" si="1"/>
        <v>Mete</v>
      </c>
      <c r="F25" s="3" t="str">
        <f t="shared" si="2"/>
        <v>Rail_4_Mete</v>
      </c>
      <c r="G25" s="4" t="s">
        <v>57</v>
      </c>
      <c r="H25" s="4"/>
      <c r="I25" s="4" t="s">
        <v>63</v>
      </c>
      <c r="J25" s="4"/>
      <c r="K25" s="3" t="s">
        <v>62</v>
      </c>
      <c r="L25" s="4" t="s">
        <v>14</v>
      </c>
      <c r="M25" s="3" t="s">
        <v>14</v>
      </c>
      <c r="N25" s="19" t="s">
        <v>172</v>
      </c>
      <c r="O25" s="17"/>
      <c r="P25" s="17" t="s">
        <v>285</v>
      </c>
      <c r="Q25" s="3" t="s">
        <v>14</v>
      </c>
      <c r="R25" s="3" t="s">
        <v>14</v>
      </c>
      <c r="S25" s="4" t="s">
        <v>14</v>
      </c>
      <c r="T25" s="4" t="s">
        <v>14</v>
      </c>
      <c r="U25" s="4" t="s">
        <v>59</v>
      </c>
      <c r="V25" s="11" t="s">
        <v>211</v>
      </c>
      <c r="W25" s="8"/>
      <c r="X25" s="4"/>
      <c r="Y25" s="4"/>
      <c r="Z25" s="4"/>
    </row>
    <row r="26" spans="1:26" ht="30" x14ac:dyDescent="0.25">
      <c r="A26" s="3" t="s">
        <v>130</v>
      </c>
      <c r="B26" s="4" t="s">
        <v>22</v>
      </c>
      <c r="C26" s="3" t="str">
        <f t="shared" si="0"/>
        <v>Rail</v>
      </c>
      <c r="D26" s="3">
        <f>COUNTIF($C$3:C26,C26)</f>
        <v>5</v>
      </c>
      <c r="E26" s="3" t="str">
        <f t="shared" si="1"/>
        <v>Mete</v>
      </c>
      <c r="F26" s="3" t="str">
        <f t="shared" si="2"/>
        <v>Rail_5_Mete</v>
      </c>
      <c r="G26" s="4" t="s">
        <v>25</v>
      </c>
      <c r="H26" s="4"/>
      <c r="I26" s="4" t="s">
        <v>66</v>
      </c>
      <c r="J26" s="4"/>
      <c r="K26" s="3" t="s">
        <v>8</v>
      </c>
      <c r="L26" s="4"/>
      <c r="M26" s="3" t="s">
        <v>14</v>
      </c>
      <c r="N26" s="19" t="s">
        <v>171</v>
      </c>
      <c r="O26" s="17"/>
      <c r="P26" s="17" t="s">
        <v>289</v>
      </c>
      <c r="Q26" s="3">
        <v>1</v>
      </c>
      <c r="R26" s="3">
        <v>1</v>
      </c>
      <c r="S26" s="4" t="s">
        <v>42</v>
      </c>
      <c r="T26" s="4" t="s">
        <v>160</v>
      </c>
      <c r="U26" s="4" t="s">
        <v>24</v>
      </c>
      <c r="V26" s="11" t="s">
        <v>211</v>
      </c>
      <c r="W26" s="8" t="s">
        <v>198</v>
      </c>
      <c r="X26" s="4" t="s">
        <v>202</v>
      </c>
      <c r="Y26" s="4"/>
      <c r="Z26" s="4"/>
    </row>
    <row r="27" spans="1:26" ht="30" x14ac:dyDescent="0.25">
      <c r="A27" s="3" t="s">
        <v>130</v>
      </c>
      <c r="B27" s="4" t="s">
        <v>22</v>
      </c>
      <c r="C27" s="3" t="str">
        <f t="shared" si="0"/>
        <v>Rail</v>
      </c>
      <c r="D27" s="3">
        <f>COUNTIF($C$3:C27,C27)</f>
        <v>6</v>
      </c>
      <c r="E27" s="3" t="str">
        <f t="shared" si="1"/>
        <v>Mete</v>
      </c>
      <c r="F27" s="3" t="str">
        <f t="shared" si="2"/>
        <v>Rail_6_Mete</v>
      </c>
      <c r="G27" s="4" t="s">
        <v>40</v>
      </c>
      <c r="H27" s="4"/>
      <c r="I27" s="4" t="s">
        <v>67</v>
      </c>
      <c r="J27" s="4"/>
      <c r="K27" s="3"/>
      <c r="L27" s="4"/>
      <c r="M27" s="3" t="s">
        <v>14</v>
      </c>
      <c r="N27" s="19" t="s">
        <v>10</v>
      </c>
      <c r="O27" s="17"/>
      <c r="P27" s="17" t="s">
        <v>287</v>
      </c>
      <c r="Q27" s="3"/>
      <c r="R27" s="3" t="s">
        <v>14</v>
      </c>
      <c r="S27" s="4" t="s">
        <v>45</v>
      </c>
      <c r="T27" s="4" t="s">
        <v>160</v>
      </c>
      <c r="U27" s="4" t="s">
        <v>46</v>
      </c>
      <c r="V27" s="11" t="s">
        <v>211</v>
      </c>
      <c r="W27" s="8"/>
      <c r="X27" s="4"/>
      <c r="Y27" s="4"/>
      <c r="Z27" s="4"/>
    </row>
    <row r="28" spans="1:26" ht="30" x14ac:dyDescent="0.25">
      <c r="A28" s="3" t="s">
        <v>130</v>
      </c>
      <c r="B28" s="4" t="s">
        <v>22</v>
      </c>
      <c r="C28" s="3" t="str">
        <f t="shared" si="0"/>
        <v>Rail</v>
      </c>
      <c r="D28" s="3">
        <f>COUNTIF($C$3:C28,C28)</f>
        <v>7</v>
      </c>
      <c r="E28" s="3" t="str">
        <f t="shared" si="1"/>
        <v>Mete</v>
      </c>
      <c r="F28" s="3" t="str">
        <f t="shared" si="2"/>
        <v>Rail_7_Mete</v>
      </c>
      <c r="G28" s="4" t="s">
        <v>55</v>
      </c>
      <c r="H28" s="4" t="s">
        <v>53</v>
      </c>
      <c r="I28" s="4" t="s">
        <v>65</v>
      </c>
      <c r="J28" s="4"/>
      <c r="K28" s="3" t="s">
        <v>30</v>
      </c>
      <c r="L28" s="4" t="s">
        <v>14</v>
      </c>
      <c r="M28" s="3" t="s">
        <v>14</v>
      </c>
      <c r="N28" s="19" t="s">
        <v>171</v>
      </c>
      <c r="O28" s="17"/>
      <c r="P28" s="17" t="s">
        <v>285</v>
      </c>
      <c r="Q28" s="3" t="s">
        <v>14</v>
      </c>
      <c r="R28" s="3" t="s">
        <v>14</v>
      </c>
      <c r="S28" s="4" t="s">
        <v>48</v>
      </c>
      <c r="T28" s="4" t="s">
        <v>162</v>
      </c>
      <c r="U28" s="4" t="s">
        <v>47</v>
      </c>
      <c r="V28" s="11" t="s">
        <v>211</v>
      </c>
      <c r="W28" s="8">
        <v>45000</v>
      </c>
      <c r="X28" s="4" t="s">
        <v>202</v>
      </c>
      <c r="Y28" s="4"/>
      <c r="Z28" s="4"/>
    </row>
    <row r="29" spans="1:26" ht="30" x14ac:dyDescent="0.25">
      <c r="A29" s="3" t="s">
        <v>130</v>
      </c>
      <c r="B29" s="4" t="s">
        <v>22</v>
      </c>
      <c r="C29" s="3" t="str">
        <f t="shared" si="0"/>
        <v>Rail</v>
      </c>
      <c r="D29" s="3">
        <f>COUNTIF($C$3:C29,C29)</f>
        <v>8</v>
      </c>
      <c r="E29" s="3" t="str">
        <f t="shared" si="1"/>
        <v>Mete</v>
      </c>
      <c r="F29" s="3" t="str">
        <f t="shared" si="2"/>
        <v>Rail_8_Mete</v>
      </c>
      <c r="G29" s="4" t="s">
        <v>55</v>
      </c>
      <c r="H29" s="4" t="s">
        <v>54</v>
      </c>
      <c r="I29" s="4" t="s">
        <v>64</v>
      </c>
      <c r="J29" s="4"/>
      <c r="K29" s="3" t="s">
        <v>35</v>
      </c>
      <c r="L29" s="4" t="s">
        <v>9</v>
      </c>
      <c r="M29" s="3" t="s">
        <v>14</v>
      </c>
      <c r="N29" s="19" t="s">
        <v>10</v>
      </c>
      <c r="O29" s="17"/>
      <c r="P29" s="17" t="s">
        <v>289</v>
      </c>
      <c r="Q29" s="3">
        <v>1</v>
      </c>
      <c r="R29" s="3">
        <v>50</v>
      </c>
      <c r="S29" s="4" t="s">
        <v>190</v>
      </c>
      <c r="T29" s="4" t="s">
        <v>159</v>
      </c>
      <c r="U29" s="4" t="s">
        <v>52</v>
      </c>
      <c r="V29" s="11" t="s">
        <v>211</v>
      </c>
      <c r="W29" s="8">
        <v>45000</v>
      </c>
      <c r="X29" s="4" t="s">
        <v>202</v>
      </c>
      <c r="Y29" s="4"/>
      <c r="Z29" s="4"/>
    </row>
    <row r="30" spans="1:26" ht="30" x14ac:dyDescent="0.25">
      <c r="A30" s="3" t="s">
        <v>130</v>
      </c>
      <c r="B30" s="4" t="s">
        <v>22</v>
      </c>
      <c r="C30" s="3" t="str">
        <f t="shared" si="0"/>
        <v>Rail</v>
      </c>
      <c r="D30" s="3">
        <f>COUNTIF($C$3:C30,C30)</f>
        <v>9</v>
      </c>
      <c r="E30" s="3" t="str">
        <f t="shared" si="1"/>
        <v>Mete</v>
      </c>
      <c r="F30" s="3" t="str">
        <f t="shared" si="2"/>
        <v>Rail_9_Mete</v>
      </c>
      <c r="G30" s="4" t="s">
        <v>49</v>
      </c>
      <c r="H30" s="4"/>
      <c r="I30" s="4" t="s">
        <v>56</v>
      </c>
      <c r="J30" s="4"/>
      <c r="K30" s="3" t="s">
        <v>30</v>
      </c>
      <c r="L30" s="4" t="s">
        <v>27</v>
      </c>
      <c r="M30" s="3" t="s">
        <v>14</v>
      </c>
      <c r="N30" s="19" t="s">
        <v>171</v>
      </c>
      <c r="O30" s="17"/>
      <c r="P30" s="17" t="s">
        <v>284</v>
      </c>
      <c r="Q30" s="3">
        <v>1</v>
      </c>
      <c r="R30" s="3">
        <v>50</v>
      </c>
      <c r="S30" s="4" t="s">
        <v>51</v>
      </c>
      <c r="T30" s="4" t="s">
        <v>162</v>
      </c>
      <c r="U30" s="4" t="s">
        <v>50</v>
      </c>
      <c r="V30" s="11" t="s">
        <v>211</v>
      </c>
      <c r="W30" s="8"/>
      <c r="X30" s="4"/>
      <c r="Y30" s="4"/>
      <c r="Z30" s="4"/>
    </row>
    <row r="31" spans="1:26" ht="45" x14ac:dyDescent="0.25">
      <c r="A31" s="3" t="s">
        <v>130</v>
      </c>
      <c r="B31" s="4" t="s">
        <v>22</v>
      </c>
      <c r="C31" s="3" t="str">
        <f t="shared" si="0"/>
        <v>Rail</v>
      </c>
      <c r="D31" s="3">
        <f>COUNTIF($C$3:C31,C31)</f>
        <v>10</v>
      </c>
      <c r="E31" s="3" t="str">
        <f t="shared" si="1"/>
        <v>Mete</v>
      </c>
      <c r="F31" s="3" t="str">
        <f t="shared" si="2"/>
        <v>Rail_10_Mete</v>
      </c>
      <c r="G31" s="4" t="s">
        <v>193</v>
      </c>
      <c r="H31" s="4" t="s">
        <v>165</v>
      </c>
      <c r="I31" s="4" t="s">
        <v>39</v>
      </c>
      <c r="J31" s="4"/>
      <c r="K31" s="3" t="s">
        <v>35</v>
      </c>
      <c r="L31" s="4" t="s">
        <v>27</v>
      </c>
      <c r="M31" s="3" t="s">
        <v>14</v>
      </c>
      <c r="N31" s="19" t="s">
        <v>171</v>
      </c>
      <c r="O31" s="17"/>
      <c r="P31" s="17" t="s">
        <v>286</v>
      </c>
      <c r="Q31" s="3">
        <v>1</v>
      </c>
      <c r="R31" s="3">
        <v>50</v>
      </c>
      <c r="S31" s="4" t="s">
        <v>41</v>
      </c>
      <c r="T31" s="4" t="s">
        <v>161</v>
      </c>
      <c r="U31" s="4" t="s">
        <v>37</v>
      </c>
      <c r="V31" s="11" t="s">
        <v>211</v>
      </c>
      <c r="W31" s="8" t="s">
        <v>199</v>
      </c>
      <c r="X31" s="4" t="s">
        <v>202</v>
      </c>
      <c r="Y31" s="4"/>
      <c r="Z31" s="4"/>
    </row>
    <row r="32" spans="1:26" ht="45" x14ac:dyDescent="0.25">
      <c r="A32" s="3" t="s">
        <v>130</v>
      </c>
      <c r="B32" s="4" t="s">
        <v>22</v>
      </c>
      <c r="C32" s="3" t="str">
        <f t="shared" si="0"/>
        <v>Rail</v>
      </c>
      <c r="D32" s="3">
        <f>COUNTIF($C$3:C32,C32)</f>
        <v>11</v>
      </c>
      <c r="E32" s="3" t="str">
        <f t="shared" si="1"/>
        <v>Mete</v>
      </c>
      <c r="F32" s="3" t="str">
        <f t="shared" si="2"/>
        <v>Rail_11_Mete</v>
      </c>
      <c r="G32" s="4" t="s">
        <v>193</v>
      </c>
      <c r="H32" s="4" t="s">
        <v>28</v>
      </c>
      <c r="I32" s="4" t="s">
        <v>33</v>
      </c>
      <c r="J32" s="4"/>
      <c r="K32" s="3" t="s">
        <v>30</v>
      </c>
      <c r="L32" s="4" t="s">
        <v>31</v>
      </c>
      <c r="M32" s="3" t="s">
        <v>14</v>
      </c>
      <c r="N32" s="19" t="s">
        <v>171</v>
      </c>
      <c r="O32" s="17"/>
      <c r="P32" s="17" t="s">
        <v>281</v>
      </c>
      <c r="Q32" s="3" t="s">
        <v>14</v>
      </c>
      <c r="R32" s="3" t="s">
        <v>14</v>
      </c>
      <c r="S32" s="4" t="s">
        <v>41</v>
      </c>
      <c r="T32" s="4" t="s">
        <v>161</v>
      </c>
      <c r="U32" s="4" t="s">
        <v>36</v>
      </c>
      <c r="V32" s="11" t="s">
        <v>211</v>
      </c>
      <c r="W32" s="8" t="s">
        <v>200</v>
      </c>
      <c r="X32" s="4" t="s">
        <v>202</v>
      </c>
      <c r="Y32" s="4"/>
      <c r="Z32" s="4"/>
    </row>
    <row r="33" spans="1:26" ht="30" x14ac:dyDescent="0.25">
      <c r="A33" s="3" t="s">
        <v>130</v>
      </c>
      <c r="B33" s="4" t="s">
        <v>22</v>
      </c>
      <c r="C33" s="3" t="str">
        <f t="shared" si="0"/>
        <v>Rail</v>
      </c>
      <c r="D33" s="3">
        <f>COUNTIF($C$3:C33,C33)</f>
        <v>12</v>
      </c>
      <c r="E33" s="3" t="str">
        <f t="shared" si="1"/>
        <v>Mete</v>
      </c>
      <c r="F33" s="3" t="str">
        <f t="shared" si="2"/>
        <v>Rail_12_Mete</v>
      </c>
      <c r="G33" s="4" t="s">
        <v>23</v>
      </c>
      <c r="H33" s="4"/>
      <c r="I33" s="4" t="s">
        <v>61</v>
      </c>
      <c r="J33" s="4"/>
      <c r="K33" s="3" t="s">
        <v>8</v>
      </c>
      <c r="L33" s="4" t="s">
        <v>32</v>
      </c>
      <c r="M33" s="3" t="s">
        <v>14</v>
      </c>
      <c r="N33" s="19" t="s">
        <v>171</v>
      </c>
      <c r="O33" s="17"/>
      <c r="P33" s="17" t="s">
        <v>285</v>
      </c>
      <c r="Q33" s="3">
        <v>1</v>
      </c>
      <c r="R33" s="3">
        <v>1</v>
      </c>
      <c r="S33" s="4" t="s">
        <v>42</v>
      </c>
      <c r="T33" s="4" t="s">
        <v>160</v>
      </c>
      <c r="U33" s="4" t="s">
        <v>24</v>
      </c>
      <c r="V33" s="11" t="s">
        <v>211</v>
      </c>
      <c r="W33" s="8">
        <v>15000</v>
      </c>
      <c r="X33" s="4" t="s">
        <v>202</v>
      </c>
      <c r="Y33" s="4"/>
      <c r="Z33" s="4"/>
    </row>
    <row r="34" spans="1:26" ht="30" x14ac:dyDescent="0.25">
      <c r="A34" s="3" t="s">
        <v>130</v>
      </c>
      <c r="B34" s="4" t="s">
        <v>22</v>
      </c>
      <c r="C34" s="3" t="str">
        <f t="shared" si="0"/>
        <v>Rail</v>
      </c>
      <c r="D34" s="3">
        <f>COUNTIF($C$3:C34,C34)</f>
        <v>13</v>
      </c>
      <c r="E34" s="3" t="str">
        <f t="shared" si="1"/>
        <v>Mete</v>
      </c>
      <c r="F34" s="3" t="str">
        <f t="shared" si="2"/>
        <v>Rail_13_Mete</v>
      </c>
      <c r="G34" s="4" t="s">
        <v>74</v>
      </c>
      <c r="H34" s="4"/>
      <c r="I34" s="4" t="s">
        <v>69</v>
      </c>
      <c r="J34" s="4"/>
      <c r="K34" s="3" t="s">
        <v>30</v>
      </c>
      <c r="L34" s="4" t="s">
        <v>14</v>
      </c>
      <c r="M34" s="3" t="s">
        <v>14</v>
      </c>
      <c r="N34" s="19" t="s">
        <v>171</v>
      </c>
      <c r="O34" s="17"/>
      <c r="P34" s="17" t="s">
        <v>285</v>
      </c>
      <c r="Q34" s="3" t="s">
        <v>14</v>
      </c>
      <c r="R34" s="3" t="s">
        <v>14</v>
      </c>
      <c r="S34" s="4" t="s">
        <v>14</v>
      </c>
      <c r="T34" s="4" t="s">
        <v>14</v>
      </c>
      <c r="U34" s="4" t="s">
        <v>68</v>
      </c>
      <c r="V34" s="11" t="s">
        <v>211</v>
      </c>
      <c r="W34" s="8"/>
      <c r="X34" s="4"/>
      <c r="Y34" s="4"/>
      <c r="Z34" s="4" t="s">
        <v>344</v>
      </c>
    </row>
    <row r="35" spans="1:26" ht="30" x14ac:dyDescent="0.25">
      <c r="A35" s="3" t="s">
        <v>130</v>
      </c>
      <c r="B35" s="4" t="s">
        <v>22</v>
      </c>
      <c r="C35" s="3" t="str">
        <f t="shared" si="0"/>
        <v>Rail</v>
      </c>
      <c r="D35" s="3">
        <f>COUNTIF($C$3:C35,C35)</f>
        <v>14</v>
      </c>
      <c r="E35" s="3" t="str">
        <f t="shared" si="1"/>
        <v>Mete</v>
      </c>
      <c r="F35" s="3" t="str">
        <f t="shared" si="2"/>
        <v>Rail_14_Mete</v>
      </c>
      <c r="G35" s="4" t="s">
        <v>71</v>
      </c>
      <c r="H35" s="4"/>
      <c r="I35" s="4" t="s">
        <v>185</v>
      </c>
      <c r="J35" s="4"/>
      <c r="K35" s="3" t="s">
        <v>72</v>
      </c>
      <c r="L35" s="4" t="s">
        <v>32</v>
      </c>
      <c r="M35" s="3" t="s">
        <v>14</v>
      </c>
      <c r="N35" s="19" t="s">
        <v>172</v>
      </c>
      <c r="O35" s="17"/>
      <c r="P35" s="17" t="s">
        <v>285</v>
      </c>
      <c r="Q35" s="3">
        <v>1</v>
      </c>
      <c r="R35" s="3">
        <v>1</v>
      </c>
      <c r="S35" s="4" t="s">
        <v>73</v>
      </c>
      <c r="T35" s="4" t="s">
        <v>159</v>
      </c>
      <c r="U35" s="4" t="s">
        <v>80</v>
      </c>
      <c r="V35" s="11" t="s">
        <v>211</v>
      </c>
      <c r="W35" s="8">
        <v>750</v>
      </c>
      <c r="X35" s="4" t="s">
        <v>202</v>
      </c>
      <c r="Y35" s="4"/>
      <c r="Z35" s="4"/>
    </row>
    <row r="36" spans="1:26" x14ac:dyDescent="0.25">
      <c r="A36" s="3" t="s">
        <v>130</v>
      </c>
      <c r="B36" s="4" t="s">
        <v>22</v>
      </c>
      <c r="C36" s="3" t="str">
        <f t="shared" si="0"/>
        <v>Rail</v>
      </c>
      <c r="D36" s="3">
        <f>COUNTIF($C$3:C36,C36)</f>
        <v>15</v>
      </c>
      <c r="E36" s="3" t="str">
        <f t="shared" si="1"/>
        <v>Mete</v>
      </c>
      <c r="F36" s="3" t="str">
        <f t="shared" si="2"/>
        <v>Rail_15_Mete</v>
      </c>
      <c r="G36" s="4" t="s">
        <v>75</v>
      </c>
      <c r="H36" s="4"/>
      <c r="I36" s="4"/>
      <c r="J36" s="4"/>
      <c r="K36" s="3" t="s">
        <v>34</v>
      </c>
      <c r="L36" s="4" t="s">
        <v>14</v>
      </c>
      <c r="M36" s="3" t="s">
        <v>14</v>
      </c>
      <c r="N36" s="19" t="s">
        <v>10</v>
      </c>
      <c r="O36" s="17"/>
      <c r="P36" s="17" t="s">
        <v>286</v>
      </c>
      <c r="Q36" s="3">
        <v>1</v>
      </c>
      <c r="R36" s="3">
        <v>50</v>
      </c>
      <c r="S36" s="4" t="s">
        <v>43</v>
      </c>
      <c r="T36" s="4" t="s">
        <v>161</v>
      </c>
      <c r="U36" s="4" t="s">
        <v>38</v>
      </c>
      <c r="V36" s="11" t="s">
        <v>211</v>
      </c>
      <c r="W36" s="8" t="s">
        <v>201</v>
      </c>
      <c r="X36" s="4" t="s">
        <v>202</v>
      </c>
      <c r="Y36" s="4"/>
      <c r="Z36" s="4"/>
    </row>
    <row r="37" spans="1:26" ht="30" x14ac:dyDescent="0.25">
      <c r="A37" s="3" t="s">
        <v>130</v>
      </c>
      <c r="B37" s="4" t="s">
        <v>22</v>
      </c>
      <c r="C37" s="3" t="str">
        <f t="shared" si="0"/>
        <v>Rail</v>
      </c>
      <c r="D37" s="3">
        <f>COUNTIF($C$3:C37,C37)</f>
        <v>16</v>
      </c>
      <c r="E37" s="3" t="str">
        <f t="shared" si="1"/>
        <v>Mete</v>
      </c>
      <c r="F37" s="3" t="str">
        <f t="shared" si="2"/>
        <v>Rail_16_Mete</v>
      </c>
      <c r="G37" s="4" t="s">
        <v>60</v>
      </c>
      <c r="H37" s="4"/>
      <c r="I37" s="4" t="s">
        <v>58</v>
      </c>
      <c r="J37" s="4"/>
      <c r="K37" s="3" t="s">
        <v>30</v>
      </c>
      <c r="L37" s="4" t="s">
        <v>27</v>
      </c>
      <c r="M37" s="3" t="s">
        <v>14</v>
      </c>
      <c r="N37" s="19" t="s">
        <v>172</v>
      </c>
      <c r="O37" s="17"/>
      <c r="P37" s="17" t="s">
        <v>287</v>
      </c>
      <c r="Q37" s="3" t="s">
        <v>14</v>
      </c>
      <c r="R37" s="3" t="s">
        <v>14</v>
      </c>
      <c r="S37" s="4" t="s">
        <v>14</v>
      </c>
      <c r="T37" s="4" t="s">
        <v>14</v>
      </c>
      <c r="U37" s="4" t="s">
        <v>59</v>
      </c>
      <c r="V37" s="11" t="s">
        <v>211</v>
      </c>
      <c r="W37" s="8"/>
      <c r="X37" s="4"/>
      <c r="Y37" s="4"/>
      <c r="Z37" s="4"/>
    </row>
    <row r="38" spans="1:26" ht="30" x14ac:dyDescent="0.25">
      <c r="A38" s="3" t="s">
        <v>155</v>
      </c>
      <c r="B38" s="4" t="s">
        <v>22</v>
      </c>
      <c r="C38" s="3" t="str">
        <f t="shared" si="0"/>
        <v>Rail</v>
      </c>
      <c r="D38" s="3">
        <f>COUNTIF($C$3:C38,C38)</f>
        <v>17</v>
      </c>
      <c r="E38" s="3" t="str">
        <f t="shared" si="1"/>
        <v>Siem</v>
      </c>
      <c r="F38" s="3" t="str">
        <f t="shared" si="2"/>
        <v>Rail_17_Siem</v>
      </c>
      <c r="G38" s="4" t="s">
        <v>191</v>
      </c>
      <c r="H38" s="4" t="s">
        <v>169</v>
      </c>
      <c r="I38" s="4" t="s">
        <v>314</v>
      </c>
      <c r="J38" s="4" t="s">
        <v>307</v>
      </c>
      <c r="K38" s="3" t="s">
        <v>136</v>
      </c>
      <c r="L38" s="4" t="s">
        <v>137</v>
      </c>
      <c r="M38" s="3" t="s">
        <v>14</v>
      </c>
      <c r="N38" s="19" t="s">
        <v>171</v>
      </c>
      <c r="O38" s="17"/>
      <c r="P38" s="17" t="s">
        <v>285</v>
      </c>
      <c r="Q38" s="3">
        <v>2</v>
      </c>
      <c r="R38" s="3">
        <v>30</v>
      </c>
      <c r="S38" s="4" t="s">
        <v>135</v>
      </c>
      <c r="T38" s="4"/>
      <c r="U38" s="4" t="s">
        <v>167</v>
      </c>
      <c r="V38" s="10" t="s">
        <v>211</v>
      </c>
      <c r="W38" s="9">
        <v>5000</v>
      </c>
      <c r="X38" s="4" t="s">
        <v>203</v>
      </c>
      <c r="Y38" s="4" t="s">
        <v>209</v>
      </c>
      <c r="Z38" s="4"/>
    </row>
    <row r="39" spans="1:26" ht="30" x14ac:dyDescent="0.25">
      <c r="A39" s="3" t="s">
        <v>155</v>
      </c>
      <c r="B39" s="4" t="s">
        <v>22</v>
      </c>
      <c r="C39" s="3" t="str">
        <f t="shared" si="0"/>
        <v>Rail</v>
      </c>
      <c r="D39" s="3">
        <f>COUNTIF($C$3:C39,C39)</f>
        <v>18</v>
      </c>
      <c r="E39" s="3" t="str">
        <f t="shared" si="1"/>
        <v>Siem</v>
      </c>
      <c r="F39" s="3" t="str">
        <f t="shared" si="2"/>
        <v>Rail_18_Siem</v>
      </c>
      <c r="G39" s="4" t="s">
        <v>152</v>
      </c>
      <c r="H39" s="4" t="s">
        <v>153</v>
      </c>
      <c r="I39" s="12" t="s">
        <v>315</v>
      </c>
      <c r="J39" s="4" t="s">
        <v>311</v>
      </c>
      <c r="K39" s="3" t="s">
        <v>136</v>
      </c>
      <c r="L39" s="4" t="s">
        <v>14</v>
      </c>
      <c r="M39" s="3" t="s">
        <v>14</v>
      </c>
      <c r="N39" s="19" t="s">
        <v>172</v>
      </c>
      <c r="O39" s="17"/>
      <c r="P39" s="17" t="s">
        <v>289</v>
      </c>
      <c r="Q39" s="3">
        <v>1</v>
      </c>
      <c r="R39" s="3" t="s">
        <v>14</v>
      </c>
      <c r="S39" s="4" t="s">
        <v>151</v>
      </c>
      <c r="T39" s="4" t="s">
        <v>156</v>
      </c>
      <c r="U39" s="4" t="s">
        <v>154</v>
      </c>
      <c r="V39" s="10" t="s">
        <v>211</v>
      </c>
      <c r="W39" s="9">
        <v>25000</v>
      </c>
      <c r="X39" s="4" t="s">
        <v>203</v>
      </c>
      <c r="Y39" s="4" t="s">
        <v>209</v>
      </c>
      <c r="Z39" s="4"/>
    </row>
    <row r="40" spans="1:26" ht="30" x14ac:dyDescent="0.25">
      <c r="A40" s="3" t="s">
        <v>155</v>
      </c>
      <c r="B40" s="4" t="s">
        <v>22</v>
      </c>
      <c r="C40" s="3" t="str">
        <f t="shared" si="0"/>
        <v>Rail</v>
      </c>
      <c r="D40" s="3">
        <f>COUNTIF($C$3:C40,C40)</f>
        <v>19</v>
      </c>
      <c r="E40" s="3" t="str">
        <f t="shared" si="1"/>
        <v>Siem</v>
      </c>
      <c r="F40" s="3" t="str">
        <f t="shared" si="2"/>
        <v>Rail_19_Siem</v>
      </c>
      <c r="G40" s="4" t="s">
        <v>146</v>
      </c>
      <c r="H40" s="4"/>
      <c r="I40" s="4" t="s">
        <v>314</v>
      </c>
      <c r="J40" s="4" t="s">
        <v>308</v>
      </c>
      <c r="K40" s="3" t="s">
        <v>136</v>
      </c>
      <c r="L40" s="4" t="s">
        <v>137</v>
      </c>
      <c r="M40" s="3" t="s">
        <v>14</v>
      </c>
      <c r="N40" s="19" t="s">
        <v>172</v>
      </c>
      <c r="O40" s="17"/>
      <c r="P40" s="17" t="s">
        <v>285</v>
      </c>
      <c r="Q40" s="3">
        <v>1</v>
      </c>
      <c r="R40" s="3">
        <v>1</v>
      </c>
      <c r="S40" s="4" t="s">
        <v>147</v>
      </c>
      <c r="T40" s="4" t="s">
        <v>156</v>
      </c>
      <c r="U40" s="4"/>
      <c r="V40" s="10" t="s">
        <v>211</v>
      </c>
      <c r="W40" s="9">
        <v>39000</v>
      </c>
      <c r="X40" s="4" t="s">
        <v>203</v>
      </c>
      <c r="Y40" s="4" t="s">
        <v>209</v>
      </c>
      <c r="Z40" s="4"/>
    </row>
    <row r="41" spans="1:26" ht="30" x14ac:dyDescent="0.25">
      <c r="A41" s="3" t="s">
        <v>155</v>
      </c>
      <c r="B41" s="4" t="s">
        <v>22</v>
      </c>
      <c r="C41" s="3" t="str">
        <f t="shared" si="0"/>
        <v>Rail</v>
      </c>
      <c r="D41" s="3">
        <f>COUNTIF($C$3:C41,C41)</f>
        <v>20</v>
      </c>
      <c r="E41" s="3" t="str">
        <f t="shared" si="1"/>
        <v>Siem</v>
      </c>
      <c r="F41" s="3" t="str">
        <f t="shared" si="2"/>
        <v>Rail_20_Siem</v>
      </c>
      <c r="G41" s="4" t="s">
        <v>148</v>
      </c>
      <c r="H41" s="4"/>
      <c r="I41" s="4" t="s">
        <v>149</v>
      </c>
      <c r="J41" s="4"/>
      <c r="K41" s="3"/>
      <c r="L41" s="4" t="s">
        <v>14</v>
      </c>
      <c r="M41" s="3" t="s">
        <v>14</v>
      </c>
      <c r="N41" s="19" t="s">
        <v>150</v>
      </c>
      <c r="O41" s="17"/>
      <c r="P41" s="17" t="s">
        <v>286</v>
      </c>
      <c r="Q41" s="3">
        <v>1</v>
      </c>
      <c r="R41" s="3">
        <v>1</v>
      </c>
      <c r="S41" s="4" t="s">
        <v>151</v>
      </c>
      <c r="T41" s="4" t="s">
        <v>156</v>
      </c>
      <c r="U41" s="4"/>
      <c r="V41" s="10" t="s">
        <v>211</v>
      </c>
      <c r="W41" s="9">
        <v>53000</v>
      </c>
      <c r="X41" s="4" t="s">
        <v>203</v>
      </c>
      <c r="Y41" s="4" t="s">
        <v>209</v>
      </c>
      <c r="Z41" s="4"/>
    </row>
    <row r="42" spans="1:26" ht="30" x14ac:dyDescent="0.25">
      <c r="A42" s="3" t="s">
        <v>155</v>
      </c>
      <c r="B42" s="4" t="s">
        <v>22</v>
      </c>
      <c r="C42" s="3" t="str">
        <f t="shared" si="0"/>
        <v>Rail</v>
      </c>
      <c r="D42" s="3">
        <f>COUNTIF($C$3:C42,C42)</f>
        <v>21</v>
      </c>
      <c r="E42" s="3" t="str">
        <f t="shared" si="1"/>
        <v>Siem</v>
      </c>
      <c r="F42" s="3" t="str">
        <f t="shared" si="2"/>
        <v>Rail_21_Siem</v>
      </c>
      <c r="G42" s="4" t="s">
        <v>192</v>
      </c>
      <c r="H42" s="4"/>
      <c r="I42" s="4" t="s">
        <v>316</v>
      </c>
      <c r="J42" s="4" t="s">
        <v>309</v>
      </c>
      <c r="K42" s="3" t="s">
        <v>136</v>
      </c>
      <c r="L42" s="4" t="s">
        <v>14</v>
      </c>
      <c r="M42" s="3" t="s">
        <v>14</v>
      </c>
      <c r="N42" s="19" t="s">
        <v>171</v>
      </c>
      <c r="O42" s="17"/>
      <c r="P42" s="17" t="s">
        <v>285</v>
      </c>
      <c r="Q42" s="3">
        <v>2</v>
      </c>
      <c r="R42" s="3">
        <v>40</v>
      </c>
      <c r="S42" s="4" t="s">
        <v>139</v>
      </c>
      <c r="T42" s="4"/>
      <c r="U42" s="4" t="s">
        <v>140</v>
      </c>
      <c r="V42" s="10" t="s">
        <v>211</v>
      </c>
      <c r="W42" s="9">
        <v>53000</v>
      </c>
      <c r="X42" s="4" t="s">
        <v>203</v>
      </c>
      <c r="Y42" s="4" t="s">
        <v>209</v>
      </c>
      <c r="Z42" s="4"/>
    </row>
    <row r="43" spans="1:26" ht="30" x14ac:dyDescent="0.25">
      <c r="A43" s="3" t="s">
        <v>155</v>
      </c>
      <c r="B43" s="4" t="s">
        <v>22</v>
      </c>
      <c r="C43" s="3" t="str">
        <f t="shared" si="0"/>
        <v>Rail</v>
      </c>
      <c r="D43" s="3">
        <f>COUNTIF($C$3:C43,C43)</f>
        <v>22</v>
      </c>
      <c r="E43" s="3" t="str">
        <f t="shared" si="1"/>
        <v>Siem</v>
      </c>
      <c r="F43" s="3" t="str">
        <f t="shared" si="2"/>
        <v>Rail_22_Siem</v>
      </c>
      <c r="G43" s="4" t="s">
        <v>141</v>
      </c>
      <c r="H43" s="4" t="s">
        <v>142</v>
      </c>
      <c r="I43" s="4" t="s">
        <v>316</v>
      </c>
      <c r="J43" s="4" t="s">
        <v>312</v>
      </c>
      <c r="K43" s="3"/>
      <c r="L43" s="4" t="s">
        <v>137</v>
      </c>
      <c r="M43" s="3" t="s">
        <v>14</v>
      </c>
      <c r="N43" s="19" t="s">
        <v>10</v>
      </c>
      <c r="O43" s="17"/>
      <c r="P43" s="17" t="s">
        <v>287</v>
      </c>
      <c r="Q43" s="3">
        <v>2</v>
      </c>
      <c r="R43" s="3">
        <v>30</v>
      </c>
      <c r="S43" s="4" t="s">
        <v>143</v>
      </c>
      <c r="T43" s="4"/>
      <c r="U43" s="4"/>
      <c r="V43" s="10" t="s">
        <v>211</v>
      </c>
      <c r="W43" s="9">
        <v>92000</v>
      </c>
      <c r="X43" s="4" t="s">
        <v>203</v>
      </c>
      <c r="Y43" s="4" t="s">
        <v>209</v>
      </c>
      <c r="Z43" s="4"/>
    </row>
    <row r="44" spans="1:26" ht="30" x14ac:dyDescent="0.25">
      <c r="A44" s="3" t="s">
        <v>155</v>
      </c>
      <c r="B44" s="4" t="s">
        <v>22</v>
      </c>
      <c r="C44" s="3" t="str">
        <f t="shared" si="0"/>
        <v>Rail</v>
      </c>
      <c r="D44" s="3">
        <f>COUNTIF($C$3:C44,C44)</f>
        <v>23</v>
      </c>
      <c r="E44" s="3" t="str">
        <f t="shared" si="1"/>
        <v>Siem</v>
      </c>
      <c r="F44" s="3" t="str">
        <f t="shared" si="2"/>
        <v>Rail_23_Siem</v>
      </c>
      <c r="G44" s="4" t="s">
        <v>141</v>
      </c>
      <c r="H44" s="4" t="s">
        <v>144</v>
      </c>
      <c r="I44" s="4" t="s">
        <v>313</v>
      </c>
      <c r="J44" s="4"/>
      <c r="K44" s="3"/>
      <c r="L44" s="4" t="s">
        <v>137</v>
      </c>
      <c r="M44" s="3" t="s">
        <v>14</v>
      </c>
      <c r="N44" s="19" t="s">
        <v>10</v>
      </c>
      <c r="O44" s="17"/>
      <c r="P44" s="17" t="s">
        <v>287</v>
      </c>
      <c r="Q44" s="3">
        <v>2</v>
      </c>
      <c r="R44" s="3">
        <v>30</v>
      </c>
      <c r="S44" s="4" t="s">
        <v>145</v>
      </c>
      <c r="T44" s="4"/>
      <c r="U44" s="4"/>
      <c r="V44" s="10" t="s">
        <v>211</v>
      </c>
      <c r="W44" s="9">
        <v>53000</v>
      </c>
      <c r="X44" s="4" t="s">
        <v>203</v>
      </c>
      <c r="Y44" s="4" t="s">
        <v>209</v>
      </c>
      <c r="Z44" s="4"/>
    </row>
    <row r="45" spans="1:26" ht="30" x14ac:dyDescent="0.25">
      <c r="A45" s="3" t="s">
        <v>155</v>
      </c>
      <c r="B45" s="4" t="s">
        <v>22</v>
      </c>
      <c r="C45" s="3" t="str">
        <f t="shared" si="0"/>
        <v>Rail</v>
      </c>
      <c r="D45" s="3">
        <f>COUNTIF($C$3:C45,C45)</f>
        <v>24</v>
      </c>
      <c r="E45" s="3" t="str">
        <f t="shared" si="1"/>
        <v>Siem</v>
      </c>
      <c r="F45" s="3" t="str">
        <f t="shared" si="2"/>
        <v>Rail_24_Siem</v>
      </c>
      <c r="G45" s="4" t="s">
        <v>132</v>
      </c>
      <c r="H45" s="4" t="s">
        <v>133</v>
      </c>
      <c r="I45" s="4" t="s">
        <v>314</v>
      </c>
      <c r="J45" s="4" t="s">
        <v>307</v>
      </c>
      <c r="K45" s="3" t="s">
        <v>134</v>
      </c>
      <c r="L45" s="4" t="s">
        <v>27</v>
      </c>
      <c r="M45" s="3" t="s">
        <v>14</v>
      </c>
      <c r="N45" s="19" t="s">
        <v>10</v>
      </c>
      <c r="O45" s="17"/>
      <c r="P45" s="17" t="s">
        <v>288</v>
      </c>
      <c r="Q45" s="3">
        <v>2</v>
      </c>
      <c r="R45" s="3">
        <v>30</v>
      </c>
      <c r="S45" s="4" t="s">
        <v>135</v>
      </c>
      <c r="T45" s="4" t="s">
        <v>156</v>
      </c>
      <c r="U45" s="4"/>
      <c r="V45" s="10" t="s">
        <v>211</v>
      </c>
      <c r="W45" s="9">
        <v>32000</v>
      </c>
      <c r="X45" s="4" t="s">
        <v>203</v>
      </c>
      <c r="Y45" s="4" t="s">
        <v>209</v>
      </c>
      <c r="Z45" s="4"/>
    </row>
    <row r="46" spans="1:26" ht="30" x14ac:dyDescent="0.25">
      <c r="A46" s="3" t="s">
        <v>155</v>
      </c>
      <c r="B46" s="4" t="s">
        <v>22</v>
      </c>
      <c r="C46" s="3" t="str">
        <f t="shared" si="0"/>
        <v>Rail</v>
      </c>
      <c r="D46" s="3">
        <f>COUNTIF($C$3:C46,C46)</f>
        <v>25</v>
      </c>
      <c r="E46" s="3" t="str">
        <f t="shared" si="1"/>
        <v>Siem</v>
      </c>
      <c r="F46" s="3" t="str">
        <f t="shared" si="2"/>
        <v>Rail_25_Siem</v>
      </c>
      <c r="G46" s="4" t="s">
        <v>132</v>
      </c>
      <c r="H46" s="4" t="s">
        <v>346</v>
      </c>
      <c r="I46" s="4" t="s">
        <v>195</v>
      </c>
      <c r="J46" s="4" t="s">
        <v>310</v>
      </c>
      <c r="K46" s="3" t="s">
        <v>136</v>
      </c>
      <c r="L46" s="4" t="s">
        <v>137</v>
      </c>
      <c r="M46" s="3" t="s">
        <v>14</v>
      </c>
      <c r="N46" s="19" t="s">
        <v>10</v>
      </c>
      <c r="O46" s="17"/>
      <c r="P46" s="17" t="s">
        <v>285</v>
      </c>
      <c r="Q46" s="3">
        <v>2</v>
      </c>
      <c r="R46" s="3">
        <v>16</v>
      </c>
      <c r="S46" s="4" t="s">
        <v>138</v>
      </c>
      <c r="T46" s="4" t="s">
        <v>137</v>
      </c>
      <c r="U46" s="4" t="s">
        <v>347</v>
      </c>
      <c r="V46" s="10" t="s">
        <v>211</v>
      </c>
      <c r="W46" s="9">
        <v>3000</v>
      </c>
      <c r="X46" s="4" t="s">
        <v>203</v>
      </c>
      <c r="Y46" s="4" t="s">
        <v>209</v>
      </c>
      <c r="Z46" s="4" t="s">
        <v>345</v>
      </c>
    </row>
    <row r="47" spans="1:26" ht="60" x14ac:dyDescent="0.25">
      <c r="A47" s="3" t="s">
        <v>124</v>
      </c>
      <c r="B47" s="4" t="s">
        <v>125</v>
      </c>
      <c r="C47" s="3" t="str">
        <f t="shared" si="0"/>
        <v>Rail/</v>
      </c>
      <c r="D47" s="3">
        <f>COUNTIF($C$3:C47,C47)</f>
        <v>1</v>
      </c>
      <c r="E47" s="3" t="str">
        <f t="shared" si="1"/>
        <v>Heur</v>
      </c>
      <c r="F47" s="3" t="str">
        <f t="shared" si="2"/>
        <v>Rail/_1_Heur</v>
      </c>
      <c r="G47" s="4" t="s">
        <v>178</v>
      </c>
      <c r="H47" s="4"/>
      <c r="I47" s="4" t="s">
        <v>126</v>
      </c>
      <c r="J47" s="4"/>
      <c r="K47" s="3"/>
      <c r="L47" s="4" t="s">
        <v>127</v>
      </c>
      <c r="M47" s="3"/>
      <c r="N47" s="19" t="s">
        <v>10</v>
      </c>
      <c r="O47" s="17"/>
      <c r="P47" s="17" t="s">
        <v>288</v>
      </c>
      <c r="Q47" s="3">
        <v>5</v>
      </c>
      <c r="R47" s="3">
        <v>60</v>
      </c>
      <c r="S47" s="13" t="s">
        <v>128</v>
      </c>
      <c r="T47" s="13"/>
      <c r="U47" s="4"/>
      <c r="V47" s="11"/>
      <c r="W47" s="8" t="s">
        <v>189</v>
      </c>
      <c r="X47" s="4" t="s">
        <v>181</v>
      </c>
      <c r="Y47" s="4"/>
      <c r="Z47" s="4"/>
    </row>
    <row r="48" spans="1:26" x14ac:dyDescent="0.25">
      <c r="A48" s="3" t="s">
        <v>11</v>
      </c>
      <c r="B48" s="4" t="s">
        <v>107</v>
      </c>
      <c r="C48" s="3" t="str">
        <f t="shared" si="0"/>
        <v>Water</v>
      </c>
      <c r="D48" s="3">
        <f>COUNTIF($C$3:C48,C48)</f>
        <v>1</v>
      </c>
      <c r="E48" s="3" t="str">
        <f t="shared" si="1"/>
        <v xml:space="preserve">End </v>
      </c>
      <c r="F48" s="3" t="str">
        <f t="shared" si="2"/>
        <v xml:space="preserve">Water_1_End </v>
      </c>
      <c r="G48" s="4" t="s">
        <v>108</v>
      </c>
      <c r="H48" s="4"/>
      <c r="I48" s="4" t="s">
        <v>109</v>
      </c>
      <c r="J48" s="4"/>
      <c r="K48" s="3"/>
      <c r="L48" s="4"/>
      <c r="M48" s="3"/>
      <c r="N48" s="19" t="s">
        <v>10</v>
      </c>
      <c r="O48" s="17"/>
      <c r="P48" s="17"/>
      <c r="Q48" s="3"/>
      <c r="R48" s="3"/>
      <c r="S48" s="4"/>
      <c r="T48" s="4"/>
      <c r="U48" s="4"/>
      <c r="V48" s="11"/>
      <c r="W48" s="8"/>
      <c r="X48" s="4"/>
      <c r="Y48" s="4"/>
      <c r="Z48" s="4"/>
    </row>
    <row r="49" spans="1:26" ht="30" x14ac:dyDescent="0.25">
      <c r="A49" s="3" t="s">
        <v>229</v>
      </c>
      <c r="B49" s="4" t="s">
        <v>230</v>
      </c>
      <c r="C49" s="3" t="str">
        <f t="shared" si="0"/>
        <v>Agric</v>
      </c>
      <c r="D49" s="3">
        <f>COUNTIF($C$3:C49,C49)</f>
        <v>1</v>
      </c>
      <c r="E49" s="3" t="str">
        <f t="shared" si="1"/>
        <v>Sele</v>
      </c>
      <c r="F49" s="3" t="str">
        <f t="shared" si="2"/>
        <v>Agric_1_Sele</v>
      </c>
      <c r="G49" s="4" t="s">
        <v>231</v>
      </c>
      <c r="H49" s="4" t="s">
        <v>294</v>
      </c>
      <c r="I49" s="4"/>
      <c r="J49" s="4" t="s">
        <v>196</v>
      </c>
      <c r="K49" s="3" t="s">
        <v>234</v>
      </c>
      <c r="L49" s="4" t="s">
        <v>232</v>
      </c>
      <c r="M49" s="3" t="s">
        <v>14</v>
      </c>
      <c r="N49" s="19" t="s">
        <v>10</v>
      </c>
      <c r="O49" s="17" t="s">
        <v>297</v>
      </c>
      <c r="P49" s="17" t="s">
        <v>289</v>
      </c>
      <c r="Q49" s="3">
        <v>1</v>
      </c>
      <c r="R49" s="15">
        <v>1000</v>
      </c>
      <c r="S49" s="4" t="s">
        <v>233</v>
      </c>
      <c r="T49" s="4" t="s">
        <v>156</v>
      </c>
      <c r="U49" s="4"/>
      <c r="V49" s="3"/>
      <c r="W49" s="15">
        <v>10000000</v>
      </c>
      <c r="X49" s="3" t="s">
        <v>292</v>
      </c>
      <c r="Y49" s="3"/>
      <c r="Z49" s="4"/>
    </row>
    <row r="50" spans="1:26" ht="90" x14ac:dyDescent="0.25">
      <c r="A50" s="3" t="s">
        <v>229</v>
      </c>
      <c r="B50" s="4" t="s">
        <v>235</v>
      </c>
      <c r="C50" s="3" t="str">
        <f t="shared" si="0"/>
        <v>Elect</v>
      </c>
      <c r="D50" s="3">
        <f>COUNTIF($C$3:C50,C50)</f>
        <v>17</v>
      </c>
      <c r="E50" s="3" t="str">
        <f t="shared" si="1"/>
        <v>Sele</v>
      </c>
      <c r="F50" s="3" t="str">
        <f t="shared" si="2"/>
        <v>Elect_17_Sele</v>
      </c>
      <c r="G50" s="4" t="s">
        <v>298</v>
      </c>
      <c r="H50" s="4"/>
      <c r="I50" s="4" t="s">
        <v>314</v>
      </c>
      <c r="J50" s="4" t="s">
        <v>196</v>
      </c>
      <c r="K50" s="3" t="s">
        <v>236</v>
      </c>
      <c r="L50" s="4" t="s">
        <v>14</v>
      </c>
      <c r="M50" s="3"/>
      <c r="N50" s="19" t="s">
        <v>10</v>
      </c>
      <c r="O50" s="17" t="s">
        <v>297</v>
      </c>
      <c r="P50" s="17" t="s">
        <v>289</v>
      </c>
      <c r="Q50" s="3">
        <v>1</v>
      </c>
      <c r="R50" s="15">
        <v>10000</v>
      </c>
      <c r="S50" s="4" t="s">
        <v>233</v>
      </c>
      <c r="T50" s="4" t="s">
        <v>237</v>
      </c>
      <c r="U50" s="4"/>
      <c r="V50" s="10" t="s">
        <v>211</v>
      </c>
      <c r="W50" s="15">
        <v>10000000</v>
      </c>
      <c r="X50" s="3" t="s">
        <v>292</v>
      </c>
      <c r="Y50" s="3"/>
      <c r="Z50" s="4" t="s">
        <v>343</v>
      </c>
    </row>
    <row r="51" spans="1:26" ht="60" x14ac:dyDescent="0.25">
      <c r="A51" s="3" t="s">
        <v>229</v>
      </c>
      <c r="B51" s="13" t="s">
        <v>5</v>
      </c>
      <c r="C51" s="3" t="str">
        <f t="shared" si="0"/>
        <v>Elect</v>
      </c>
      <c r="D51" s="3">
        <f>COUNTIF($C$3:C51,C51)</f>
        <v>18</v>
      </c>
      <c r="E51" s="3" t="str">
        <f t="shared" si="1"/>
        <v>Sele</v>
      </c>
      <c r="F51" s="3" t="str">
        <f t="shared" si="2"/>
        <v>Elect_18_Sele</v>
      </c>
      <c r="G51" s="4" t="s">
        <v>301</v>
      </c>
      <c r="H51" s="4"/>
      <c r="I51" s="4" t="s">
        <v>314</v>
      </c>
      <c r="J51" s="4" t="s">
        <v>238</v>
      </c>
      <c r="K51" s="3" t="s">
        <v>9</v>
      </c>
      <c r="L51" s="4" t="s">
        <v>239</v>
      </c>
      <c r="M51" s="3"/>
      <c r="N51" s="19" t="s">
        <v>10</v>
      </c>
      <c r="O51" s="17" t="s">
        <v>297</v>
      </c>
      <c r="P51" s="17" t="s">
        <v>302</v>
      </c>
      <c r="Q51" s="3">
        <v>10</v>
      </c>
      <c r="R51" s="15">
        <v>100000</v>
      </c>
      <c r="S51" s="4" t="s">
        <v>233</v>
      </c>
      <c r="T51" s="4" t="s">
        <v>240</v>
      </c>
      <c r="U51" s="4"/>
      <c r="V51" s="3"/>
      <c r="W51" s="15">
        <v>100000000</v>
      </c>
      <c r="X51" s="3" t="s">
        <v>292</v>
      </c>
      <c r="Y51" s="3"/>
      <c r="Z51" s="4" t="s">
        <v>339</v>
      </c>
    </row>
    <row r="52" spans="1:26" ht="45" x14ac:dyDescent="0.25">
      <c r="A52" s="3" t="s">
        <v>229</v>
      </c>
      <c r="B52" s="4" t="s">
        <v>248</v>
      </c>
      <c r="C52" s="3" t="str">
        <f t="shared" si="0"/>
        <v xml:space="preserve">Gas </v>
      </c>
      <c r="D52" s="3">
        <f>COUNTIF($C$3:C52,C52)</f>
        <v>1</v>
      </c>
      <c r="E52" s="3" t="str">
        <f t="shared" si="1"/>
        <v>Sele</v>
      </c>
      <c r="F52" s="3" t="str">
        <f t="shared" si="2"/>
        <v>Gas _1_Sele</v>
      </c>
      <c r="G52" s="4" t="s">
        <v>241</v>
      </c>
      <c r="H52" s="4"/>
      <c r="I52" s="4"/>
      <c r="J52" s="4" t="s">
        <v>196</v>
      </c>
      <c r="K52" s="3" t="s">
        <v>9</v>
      </c>
      <c r="L52" s="4" t="s">
        <v>291</v>
      </c>
      <c r="M52" s="3"/>
      <c r="N52" s="19" t="s">
        <v>10</v>
      </c>
      <c r="O52" s="17" t="s">
        <v>297</v>
      </c>
      <c r="P52" s="17" t="s">
        <v>289</v>
      </c>
      <c r="Q52" s="3">
        <v>1</v>
      </c>
      <c r="R52" s="15">
        <v>1000</v>
      </c>
      <c r="S52" s="4"/>
      <c r="T52" s="4" t="s">
        <v>156</v>
      </c>
      <c r="U52" s="4"/>
      <c r="V52" s="3"/>
      <c r="W52" s="15">
        <v>1000000</v>
      </c>
      <c r="X52" s="3" t="s">
        <v>292</v>
      </c>
      <c r="Y52" s="3"/>
      <c r="Z52" s="4"/>
    </row>
    <row r="53" spans="1:26" ht="30" x14ac:dyDescent="0.25">
      <c r="A53" s="3" t="s">
        <v>229</v>
      </c>
      <c r="B53" s="4" t="s">
        <v>249</v>
      </c>
      <c r="C53" s="3" t="str">
        <f t="shared" si="0"/>
        <v>Gas &amp;</v>
      </c>
      <c r="D53" s="3">
        <f>COUNTIF($C$3:C53,C53)</f>
        <v>1</v>
      </c>
      <c r="E53" s="3" t="str">
        <f t="shared" si="1"/>
        <v>Sele</v>
      </c>
      <c r="F53" s="3" t="str">
        <f t="shared" si="2"/>
        <v>Gas &amp;_1_Sele</v>
      </c>
      <c r="G53" s="4" t="s">
        <v>242</v>
      </c>
      <c r="H53" s="4"/>
      <c r="I53" s="4"/>
      <c r="J53" s="4" t="s">
        <v>196</v>
      </c>
      <c r="K53" s="3" t="s">
        <v>9</v>
      </c>
      <c r="L53" s="4" t="s">
        <v>243</v>
      </c>
      <c r="M53" s="3"/>
      <c r="N53" s="19" t="s">
        <v>10</v>
      </c>
      <c r="O53" s="17" t="s">
        <v>297</v>
      </c>
      <c r="P53" s="17" t="s">
        <v>289</v>
      </c>
      <c r="Q53" s="3">
        <v>1</v>
      </c>
      <c r="R53" s="15">
        <v>1000</v>
      </c>
      <c r="S53" s="4" t="s">
        <v>244</v>
      </c>
      <c r="T53" s="4" t="s">
        <v>156</v>
      </c>
      <c r="U53" s="4"/>
      <c r="V53" s="3"/>
      <c r="W53" s="15">
        <v>10000000</v>
      </c>
      <c r="X53" s="3" t="s">
        <v>292</v>
      </c>
      <c r="Y53" s="3"/>
      <c r="Z53" s="4"/>
    </row>
    <row r="54" spans="1:26" x14ac:dyDescent="0.25">
      <c r="A54" s="3" t="s">
        <v>229</v>
      </c>
      <c r="B54" s="4" t="s">
        <v>250</v>
      </c>
      <c r="C54" s="3" t="str">
        <f t="shared" si="0"/>
        <v>Manuf</v>
      </c>
      <c r="D54" s="3">
        <f>COUNTIF($C$3:C54,C54)</f>
        <v>1</v>
      </c>
      <c r="E54" s="3" t="str">
        <f t="shared" si="1"/>
        <v>Sele</v>
      </c>
      <c r="F54" s="3" t="str">
        <f t="shared" si="2"/>
        <v>Manuf_1_Sele</v>
      </c>
      <c r="G54" s="4" t="s">
        <v>245</v>
      </c>
      <c r="H54" s="4" t="s">
        <v>246</v>
      </c>
      <c r="I54" s="4"/>
      <c r="J54" s="4" t="s">
        <v>238</v>
      </c>
      <c r="K54" s="3" t="s">
        <v>9</v>
      </c>
      <c r="L54" s="4" t="s">
        <v>247</v>
      </c>
      <c r="M54" s="3" t="s">
        <v>14</v>
      </c>
      <c r="N54" s="19" t="s">
        <v>10</v>
      </c>
      <c r="O54" s="17" t="s">
        <v>297</v>
      </c>
      <c r="P54" s="17" t="s">
        <v>289</v>
      </c>
      <c r="Q54" s="3">
        <v>1</v>
      </c>
      <c r="R54" s="15">
        <v>1000</v>
      </c>
      <c r="S54" s="4" t="s">
        <v>233</v>
      </c>
      <c r="T54" s="4" t="s">
        <v>137</v>
      </c>
      <c r="U54" s="4"/>
      <c r="V54" s="3"/>
      <c r="W54" s="3"/>
      <c r="X54" s="3" t="s">
        <v>292</v>
      </c>
      <c r="Y54" s="3"/>
      <c r="Z54" s="4"/>
    </row>
    <row r="55" spans="1:26" x14ac:dyDescent="0.25">
      <c r="A55" s="3" t="s">
        <v>229</v>
      </c>
      <c r="B55" s="4" t="s">
        <v>251</v>
      </c>
      <c r="C55" s="3" t="str">
        <f t="shared" si="0"/>
        <v>Smart</v>
      </c>
      <c r="D55" s="3">
        <f>COUNTIF($C$3:C55,C55)</f>
        <v>1</v>
      </c>
      <c r="E55" s="3" t="str">
        <f t="shared" si="1"/>
        <v>Sele</v>
      </c>
      <c r="F55" s="3" t="str">
        <f t="shared" si="2"/>
        <v>Smart_1_Sele</v>
      </c>
      <c r="G55" s="4" t="s">
        <v>252</v>
      </c>
      <c r="H55" s="4"/>
      <c r="I55" s="4"/>
      <c r="J55" s="4" t="s">
        <v>253</v>
      </c>
      <c r="K55" s="3" t="s">
        <v>27</v>
      </c>
      <c r="L55" s="4" t="s">
        <v>254</v>
      </c>
      <c r="M55" s="3" t="s">
        <v>14</v>
      </c>
      <c r="N55" s="19" t="s">
        <v>10</v>
      </c>
      <c r="O55" s="17" t="s">
        <v>297</v>
      </c>
      <c r="P55" s="17" t="s">
        <v>285</v>
      </c>
      <c r="Q55" s="3">
        <v>10</v>
      </c>
      <c r="R55" s="15">
        <v>5000</v>
      </c>
      <c r="S55" s="4" t="s">
        <v>233</v>
      </c>
      <c r="T55" s="4" t="s">
        <v>156</v>
      </c>
      <c r="U55" s="4"/>
      <c r="V55" s="3"/>
      <c r="W55" s="15">
        <v>10000000</v>
      </c>
      <c r="X55" s="3" t="s">
        <v>292</v>
      </c>
      <c r="Y55" s="3"/>
      <c r="Z55" s="4"/>
    </row>
    <row r="56" spans="1:26" x14ac:dyDescent="0.25">
      <c r="A56" s="3" t="s">
        <v>229</v>
      </c>
      <c r="B56" s="4" t="s">
        <v>251</v>
      </c>
      <c r="C56" s="3" t="str">
        <f t="shared" si="0"/>
        <v>Smart</v>
      </c>
      <c r="D56" s="3">
        <f>COUNTIF($C$3:C56,C56)</f>
        <v>2</v>
      </c>
      <c r="E56" s="3" t="str">
        <f t="shared" si="1"/>
        <v>Sele</v>
      </c>
      <c r="F56" s="3" t="str">
        <f t="shared" si="2"/>
        <v>Smart_2_Sele</v>
      </c>
      <c r="G56" s="4" t="s">
        <v>255</v>
      </c>
      <c r="H56" s="4"/>
      <c r="I56" s="4"/>
      <c r="J56" s="4" t="s">
        <v>253</v>
      </c>
      <c r="K56" s="3" t="s">
        <v>256</v>
      </c>
      <c r="L56" s="4" t="s">
        <v>257</v>
      </c>
      <c r="M56" s="3" t="s">
        <v>14</v>
      </c>
      <c r="N56" s="19" t="s">
        <v>10</v>
      </c>
      <c r="O56" s="17" t="s">
        <v>297</v>
      </c>
      <c r="P56" s="17" t="s">
        <v>289</v>
      </c>
      <c r="Q56" s="3">
        <v>10</v>
      </c>
      <c r="R56" s="15">
        <v>100000</v>
      </c>
      <c r="S56" s="4" t="s">
        <v>233</v>
      </c>
      <c r="T56" s="4" t="s">
        <v>156</v>
      </c>
      <c r="U56" s="4"/>
      <c r="V56" s="3"/>
      <c r="W56" s="15">
        <v>50000000</v>
      </c>
      <c r="X56" s="3" t="s">
        <v>292</v>
      </c>
      <c r="Y56" s="3"/>
      <c r="Z56" s="4"/>
    </row>
    <row r="57" spans="1:26" ht="30" x14ac:dyDescent="0.25">
      <c r="A57" s="3" t="s">
        <v>229</v>
      </c>
      <c r="B57" s="4" t="s">
        <v>251</v>
      </c>
      <c r="C57" s="3" t="str">
        <f t="shared" si="0"/>
        <v>Smart</v>
      </c>
      <c r="D57" s="3">
        <f>COUNTIF($C$3:C57,C57)</f>
        <v>3</v>
      </c>
      <c r="E57" s="3" t="str">
        <f t="shared" si="1"/>
        <v>Sele</v>
      </c>
      <c r="F57" s="3" t="str">
        <f t="shared" si="2"/>
        <v>Smart_3_Sele</v>
      </c>
      <c r="G57" s="4" t="s">
        <v>258</v>
      </c>
      <c r="H57" s="4" t="s">
        <v>259</v>
      </c>
      <c r="I57" s="4"/>
      <c r="J57" s="4" t="s">
        <v>253</v>
      </c>
      <c r="K57" s="3" t="s">
        <v>9</v>
      </c>
      <c r="L57" s="4" t="s">
        <v>260</v>
      </c>
      <c r="M57" s="3" t="s">
        <v>14</v>
      </c>
      <c r="N57" s="19" t="s">
        <v>10</v>
      </c>
      <c r="O57" s="17" t="s">
        <v>297</v>
      </c>
      <c r="P57" s="17" t="s">
        <v>290</v>
      </c>
      <c r="Q57" s="3">
        <v>1</v>
      </c>
      <c r="R57" s="15">
        <v>10000</v>
      </c>
      <c r="S57" s="4" t="s">
        <v>233</v>
      </c>
      <c r="T57" s="4" t="s">
        <v>156</v>
      </c>
      <c r="U57" s="4"/>
      <c r="V57" s="3"/>
      <c r="W57" s="15">
        <v>100000000</v>
      </c>
      <c r="X57" s="3" t="s">
        <v>292</v>
      </c>
      <c r="Y57" s="3"/>
      <c r="Z57" s="4"/>
    </row>
    <row r="58" spans="1:26" x14ac:dyDescent="0.25">
      <c r="A58" s="3" t="s">
        <v>229</v>
      </c>
      <c r="B58" s="4" t="s">
        <v>251</v>
      </c>
      <c r="C58" s="3" t="str">
        <f t="shared" si="0"/>
        <v>Smart</v>
      </c>
      <c r="D58" s="3">
        <f>COUNTIF($C$3:C58,C58)</f>
        <v>4</v>
      </c>
      <c r="E58" s="3" t="str">
        <f t="shared" si="1"/>
        <v>Sele</v>
      </c>
      <c r="F58" s="3" t="str">
        <f t="shared" si="2"/>
        <v>Smart_4_Sele</v>
      </c>
      <c r="G58" s="4" t="s">
        <v>261</v>
      </c>
      <c r="H58" s="4" t="s">
        <v>262</v>
      </c>
      <c r="I58" s="4"/>
      <c r="J58" s="4" t="s">
        <v>253</v>
      </c>
      <c r="K58" s="3" t="s">
        <v>256</v>
      </c>
      <c r="L58" s="4" t="s">
        <v>247</v>
      </c>
      <c r="M58" s="3" t="s">
        <v>14</v>
      </c>
      <c r="N58" s="19" t="s">
        <v>10</v>
      </c>
      <c r="O58" s="17" t="s">
        <v>297</v>
      </c>
      <c r="P58" s="17" t="s">
        <v>288</v>
      </c>
      <c r="Q58" s="3">
        <v>1</v>
      </c>
      <c r="R58" s="15">
        <v>10000</v>
      </c>
      <c r="S58" s="4" t="s">
        <v>233</v>
      </c>
      <c r="T58" s="4" t="s">
        <v>156</v>
      </c>
      <c r="U58" s="4"/>
      <c r="V58" s="3"/>
      <c r="W58" s="15">
        <v>10000000</v>
      </c>
      <c r="X58" s="3" t="s">
        <v>292</v>
      </c>
      <c r="Y58" s="3"/>
      <c r="Z58" s="4"/>
    </row>
    <row r="59" spans="1:26" ht="30" x14ac:dyDescent="0.25">
      <c r="A59" s="3" t="s">
        <v>229</v>
      </c>
      <c r="B59" s="4" t="s">
        <v>276</v>
      </c>
      <c r="C59" s="3" t="str">
        <f t="shared" si="0"/>
        <v>Fleet</v>
      </c>
      <c r="D59" s="3">
        <f>COUNTIF($C$3:C59,C59)</f>
        <v>1</v>
      </c>
      <c r="E59" s="3" t="str">
        <f t="shared" si="1"/>
        <v>Sele</v>
      </c>
      <c r="F59" s="3" t="str">
        <f t="shared" si="2"/>
        <v>Fleet_1_Sele</v>
      </c>
      <c r="G59" s="4" t="s">
        <v>263</v>
      </c>
      <c r="H59" s="4" t="s">
        <v>296</v>
      </c>
      <c r="I59" s="4"/>
      <c r="J59" s="4" t="s">
        <v>196</v>
      </c>
      <c r="K59" s="3" t="s">
        <v>27</v>
      </c>
      <c r="L59" s="4" t="s">
        <v>247</v>
      </c>
      <c r="M59" s="3" t="s">
        <v>14</v>
      </c>
      <c r="N59" s="19" t="s">
        <v>171</v>
      </c>
      <c r="O59" s="17" t="s">
        <v>243</v>
      </c>
      <c r="P59" s="17" t="s">
        <v>303</v>
      </c>
      <c r="Q59" s="3">
        <v>1</v>
      </c>
      <c r="R59" s="15">
        <v>10000</v>
      </c>
      <c r="S59" s="4" t="s">
        <v>264</v>
      </c>
      <c r="T59" s="4" t="s">
        <v>265</v>
      </c>
      <c r="U59" s="4"/>
      <c r="V59" s="3"/>
      <c r="W59" s="3"/>
      <c r="X59" s="3" t="s">
        <v>292</v>
      </c>
      <c r="Y59" s="3"/>
      <c r="Z59" s="4"/>
    </row>
    <row r="60" spans="1:26" ht="30" x14ac:dyDescent="0.25">
      <c r="A60" s="3" t="s">
        <v>229</v>
      </c>
      <c r="B60" s="4" t="s">
        <v>276</v>
      </c>
      <c r="C60" s="3" t="str">
        <f t="shared" si="0"/>
        <v>Fleet</v>
      </c>
      <c r="D60" s="3">
        <f>COUNTIF($C$3:C60,C60)</f>
        <v>2</v>
      </c>
      <c r="E60" s="3" t="str">
        <f t="shared" si="1"/>
        <v>Sele</v>
      </c>
      <c r="F60" s="3" t="str">
        <f t="shared" si="2"/>
        <v>Fleet_2_Sele</v>
      </c>
      <c r="G60" s="4" t="s">
        <v>266</v>
      </c>
      <c r="H60" s="4" t="s">
        <v>295</v>
      </c>
      <c r="I60" s="4"/>
      <c r="J60" s="4" t="s">
        <v>196</v>
      </c>
      <c r="K60" s="3" t="s">
        <v>27</v>
      </c>
      <c r="L60" s="4" t="s">
        <v>247</v>
      </c>
      <c r="M60" s="3" t="s">
        <v>14</v>
      </c>
      <c r="N60" s="19" t="s">
        <v>171</v>
      </c>
      <c r="O60" s="17" t="s">
        <v>243</v>
      </c>
      <c r="P60" s="17" t="s">
        <v>303</v>
      </c>
      <c r="Q60" s="3">
        <v>1</v>
      </c>
      <c r="R60" s="15">
        <v>10000</v>
      </c>
      <c r="S60" s="4" t="s">
        <v>267</v>
      </c>
      <c r="T60" s="4" t="s">
        <v>265</v>
      </c>
      <c r="U60" s="4"/>
      <c r="V60" s="3"/>
      <c r="W60" s="3"/>
      <c r="X60" s="3" t="s">
        <v>292</v>
      </c>
      <c r="Y60" s="3"/>
      <c r="Z60" s="4"/>
    </row>
    <row r="61" spans="1:26" ht="30" x14ac:dyDescent="0.25">
      <c r="A61" s="3" t="s">
        <v>229</v>
      </c>
      <c r="B61" s="4" t="s">
        <v>268</v>
      </c>
      <c r="C61" s="3" t="str">
        <f t="shared" si="0"/>
        <v>Waste</v>
      </c>
      <c r="D61" s="3">
        <f>COUNTIF($C$3:C61,C61)</f>
        <v>1</v>
      </c>
      <c r="E61" s="3" t="str">
        <f t="shared" si="1"/>
        <v>Sele</v>
      </c>
      <c r="F61" s="3" t="str">
        <f t="shared" si="2"/>
        <v>Waste_1_Sele</v>
      </c>
      <c r="G61" s="4" t="s">
        <v>269</v>
      </c>
      <c r="H61" s="4" t="s">
        <v>270</v>
      </c>
      <c r="I61" s="4"/>
      <c r="J61" s="4" t="s">
        <v>253</v>
      </c>
      <c r="K61" s="3" t="s">
        <v>27</v>
      </c>
      <c r="L61" s="4" t="s">
        <v>271</v>
      </c>
      <c r="M61" s="3" t="s">
        <v>14</v>
      </c>
      <c r="N61" s="19" t="s">
        <v>10</v>
      </c>
      <c r="O61" s="17" t="s">
        <v>297</v>
      </c>
      <c r="P61" s="17" t="s">
        <v>290</v>
      </c>
      <c r="Q61" s="3">
        <v>1</v>
      </c>
      <c r="R61" s="15">
        <v>1000</v>
      </c>
      <c r="S61" s="4" t="s">
        <v>244</v>
      </c>
      <c r="T61" s="4" t="s">
        <v>156</v>
      </c>
      <c r="U61" s="4"/>
      <c r="V61" s="3"/>
      <c r="W61" s="15">
        <v>1000000</v>
      </c>
      <c r="X61" s="3" t="s">
        <v>292</v>
      </c>
      <c r="Y61" s="3"/>
      <c r="Z61" s="4"/>
    </row>
    <row r="62" spans="1:26" ht="30" x14ac:dyDescent="0.25">
      <c r="A62" s="3" t="s">
        <v>229</v>
      </c>
      <c r="B62" s="4" t="s">
        <v>107</v>
      </c>
      <c r="C62" s="3" t="str">
        <f t="shared" si="0"/>
        <v>Water</v>
      </c>
      <c r="D62" s="3">
        <f>COUNTIF($C$3:C62,C62)</f>
        <v>2</v>
      </c>
      <c r="E62" s="3" t="str">
        <f t="shared" si="1"/>
        <v>Sele</v>
      </c>
      <c r="F62" s="3" t="str">
        <f t="shared" si="2"/>
        <v>Water_2_Sele</v>
      </c>
      <c r="G62" s="4" t="s">
        <v>272</v>
      </c>
      <c r="H62" s="4"/>
      <c r="I62" s="4"/>
      <c r="J62" s="4" t="s">
        <v>196</v>
      </c>
      <c r="K62" s="3" t="s">
        <v>9</v>
      </c>
      <c r="L62" s="4" t="s">
        <v>271</v>
      </c>
      <c r="M62" s="3" t="s">
        <v>14</v>
      </c>
      <c r="N62" s="19" t="s">
        <v>10</v>
      </c>
      <c r="O62" s="17"/>
      <c r="P62" s="17" t="s">
        <v>289</v>
      </c>
      <c r="Q62" s="3">
        <v>1</v>
      </c>
      <c r="R62" s="15">
        <v>1000</v>
      </c>
      <c r="S62" s="4" t="s">
        <v>273</v>
      </c>
      <c r="T62" s="4" t="s">
        <v>156</v>
      </c>
      <c r="U62" s="4"/>
      <c r="V62" s="3"/>
      <c r="W62" s="15">
        <v>10000</v>
      </c>
      <c r="X62" s="3" t="s">
        <v>292</v>
      </c>
      <c r="Y62" s="3"/>
      <c r="Z62" s="4"/>
    </row>
    <row r="64" spans="1:26" x14ac:dyDescent="0.25">
      <c r="A64" t="s">
        <v>17</v>
      </c>
    </row>
  </sheetData>
  <autoFilter ref="A2:Z62" xr:uid="{E9FA9B8A-9141-4CB7-8B7C-AF4D7207179C}"/>
  <sortState xmlns:xlrd2="http://schemas.microsoft.com/office/spreadsheetml/2017/richdata2" ref="A2:U47">
    <sortCondition ref="B2:B47"/>
    <sortCondition ref="A2:A47"/>
    <sortCondition ref="G2:G47"/>
    <sortCondition ref="H2:H47"/>
  </sortState>
  <dataConsolidate/>
  <mergeCells count="2">
    <mergeCell ref="W1:Y1"/>
    <mergeCell ref="I1:J1"/>
  </mergeCells>
  <dataValidations count="3">
    <dataValidation type="list" allowBlank="1" showInputMessage="1" showErrorMessage="1" prompt="up_down link capacity usage - 70_30 means uplink uses 70% of capacity and downlink uses the remaining 30%." sqref="P3:P62" xr:uid="{465264D0-96D2-422D-B541-C0EB2FA61B70}">
      <formula1>up_down_stream_ratio</formula1>
    </dataValidation>
    <dataValidation type="list" allowBlank="1" showInputMessage="1" showErrorMessage="1" promptTitle="Instructions" prompt="Maximum terminal relative velocity descriptor" sqref="N3:N62" xr:uid="{D9F6C3F3-F6A9-49F6-A6CA-D6EF92BC1A40}">
      <formula1>mobility</formula1>
    </dataValidation>
    <dataValidation allowBlank="1" showInputMessage="1" showErrorMessage="1" prompt="Enter the app's goodput, which is the error free data transport the link must provide per node. It is not the physical layer's short term maximum data transfer rate." sqref="I40:I62 J39 J24 I3:I23 I25:I38" xr:uid="{167B4AEB-ADF1-424B-BACF-868C496761B3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29ED-2A96-40A8-80CD-AFEB8047A38C}">
  <dimension ref="A1:C14"/>
  <sheetViews>
    <sheetView workbookViewId="0">
      <selection activeCell="G5" sqref="G5"/>
    </sheetView>
  </sheetViews>
  <sheetFormatPr defaultRowHeight="15" x14ac:dyDescent="0.25"/>
  <cols>
    <col min="1" max="1" width="11.7109375" style="2" bestFit="1" customWidth="1"/>
    <col min="2" max="2" width="20.42578125" bestFit="1" customWidth="1"/>
  </cols>
  <sheetData>
    <row r="1" spans="1:3" x14ac:dyDescent="0.25">
      <c r="A1" s="2" t="s">
        <v>300</v>
      </c>
      <c r="B1" t="s">
        <v>279</v>
      </c>
      <c r="C1" t="s">
        <v>293</v>
      </c>
    </row>
    <row r="2" spans="1:3" x14ac:dyDescent="0.25">
      <c r="B2" t="s">
        <v>280</v>
      </c>
      <c r="C2" t="s">
        <v>10</v>
      </c>
    </row>
    <row r="3" spans="1:3" x14ac:dyDescent="0.25">
      <c r="B3" t="s">
        <v>302</v>
      </c>
      <c r="C3" t="s">
        <v>150</v>
      </c>
    </row>
    <row r="4" spans="1:3" x14ac:dyDescent="0.25">
      <c r="B4" t="s">
        <v>281</v>
      </c>
      <c r="C4" t="s">
        <v>172</v>
      </c>
    </row>
    <row r="5" spans="1:3" x14ac:dyDescent="0.25">
      <c r="B5" t="s">
        <v>282</v>
      </c>
      <c r="C5" t="s">
        <v>171</v>
      </c>
    </row>
    <row r="6" spans="1:3" x14ac:dyDescent="0.25">
      <c r="B6" t="s">
        <v>283</v>
      </c>
      <c r="C6" t="s">
        <v>170</v>
      </c>
    </row>
    <row r="7" spans="1:3" x14ac:dyDescent="0.25">
      <c r="B7" t="s">
        <v>284</v>
      </c>
    </row>
    <row r="8" spans="1:3" x14ac:dyDescent="0.25">
      <c r="B8" t="s">
        <v>285</v>
      </c>
    </row>
    <row r="9" spans="1:3" x14ac:dyDescent="0.25">
      <c r="B9" t="s">
        <v>286</v>
      </c>
    </row>
    <row r="10" spans="1:3" x14ac:dyDescent="0.25">
      <c r="B10" t="s">
        <v>287</v>
      </c>
    </row>
    <row r="11" spans="1:3" x14ac:dyDescent="0.25">
      <c r="B11" t="s">
        <v>288</v>
      </c>
    </row>
    <row r="12" spans="1:3" x14ac:dyDescent="0.25">
      <c r="B12" t="s">
        <v>289</v>
      </c>
    </row>
    <row r="13" spans="1:3" x14ac:dyDescent="0.25">
      <c r="B13" t="s">
        <v>303</v>
      </c>
    </row>
    <row r="14" spans="1:3" x14ac:dyDescent="0.25">
      <c r="B14" t="s">
        <v>290</v>
      </c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0020F2CCDFC0449DBF0576873AC828" ma:contentTypeVersion="11" ma:contentTypeDescription="Create a new document." ma:contentTypeScope="" ma:versionID="c09600da65cb67c6a898095ef3917aca">
  <xsd:schema xmlns:xsd="http://www.w3.org/2001/XMLSchema" xmlns:xs="http://www.w3.org/2001/XMLSchema" xmlns:p="http://schemas.microsoft.com/office/2006/metadata/properties" xmlns:ns3="8a163ac7-f25e-413a-ba70-868e54c10c9f" xmlns:ns4="e235860a-2b02-4a12-9dff-7a1bee5f251b" targetNamespace="http://schemas.microsoft.com/office/2006/metadata/properties" ma:root="true" ma:fieldsID="e0390c44a46338637137c3cba0635650" ns3:_="" ns4:_="">
    <xsd:import namespace="8a163ac7-f25e-413a-ba70-868e54c10c9f"/>
    <xsd:import namespace="e235860a-2b02-4a12-9dff-7a1bee5f2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63ac7-f25e-413a-ba70-868e54c10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860a-2b02-4a12-9dff-7a1bee5f2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AD9963-148D-4965-9931-B70B2C2F4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63ac7-f25e-413a-ba70-868e54c10c9f"/>
    <ds:schemaRef ds:uri="e235860a-2b02-4a12-9dff-7a1bee5f2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1B3BE2-010E-46B0-B913-06C0FA4630ED}">
  <ds:schemaRefs>
    <ds:schemaRef ds:uri="e235860a-2b02-4a12-9dff-7a1bee5f251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a163ac7-f25e-413a-ba70-868e54c10c9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AEAEB3-DC29-4D2B-A7A8-FE084DD399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Use_Cases</vt:lpstr>
      <vt:lpstr>menu_lists</vt:lpstr>
      <vt:lpstr>mobility</vt:lpstr>
      <vt:lpstr>up_down_stream_ratio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DSerang@cmlmicro.com</dc:creator>
  <cp:lastModifiedBy>Tim Godfrey</cp:lastModifiedBy>
  <dcterms:created xsi:type="dcterms:W3CDTF">2020-01-20T16:42:53Z</dcterms:created>
  <dcterms:modified xsi:type="dcterms:W3CDTF">2021-09-21T20:38:57Z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0x010100230020F2CCDFC0449DBF0576873AC828</vt:lpwstr>
  </property>
  <property fmtid="{D5CDD505-2E9C-101B-9397-08002B2CF9AE}" pid="3" name="MSIP_Label_a59b6cd5-d141-4a33-8bf1-0ca04484304f_Enabled">
    <vt:lpwstr>true</vt:lpwstr>
  </property>
  <property fmtid="{D5CDD505-2E9C-101B-9397-08002B2CF9AE}" pid="4" name="MSIP_Label_a59b6cd5-d141-4a33-8bf1-0ca04484304f_SetDate">
    <vt:lpwstr>2021-07-14T18:55:28Z</vt:lpwstr>
  </property>
  <property fmtid="{D5CDD505-2E9C-101B-9397-08002B2CF9AE}" pid="5" name="MSIP_Label_a59b6cd5-d141-4a33-8bf1-0ca04484304f_Method">
    <vt:lpwstr>Standard</vt:lpwstr>
  </property>
  <property fmtid="{D5CDD505-2E9C-101B-9397-08002B2CF9AE}" pid="6" name="MSIP_Label_a59b6cd5-d141-4a33-8bf1-0ca04484304f_Name">
    <vt:lpwstr>restricted-default</vt:lpwstr>
  </property>
  <property fmtid="{D5CDD505-2E9C-101B-9397-08002B2CF9AE}" pid="7" name="MSIP_Label_a59b6cd5-d141-4a33-8bf1-0ca04484304f_SiteId">
    <vt:lpwstr>38ae3bcd-9579-4fd4-adda-b42e1495d55a</vt:lpwstr>
  </property>
  <property fmtid="{D5CDD505-2E9C-101B-9397-08002B2CF9AE}" pid="8" name="MSIP_Label_a59b6cd5-d141-4a33-8bf1-0ca04484304f_ActionId">
    <vt:lpwstr>fba8e35a-ac50-4f54-91f6-73c5dfb1f734</vt:lpwstr>
  </property>
  <property fmtid="{D5CDD505-2E9C-101B-9397-08002B2CF9AE}" pid="9" name="MSIP_Label_a59b6cd5-d141-4a33-8bf1-0ca04484304f_ContentBits">
    <vt:lpwstr>0</vt:lpwstr>
  </property>
  <property fmtid="{D5CDD505-2E9C-101B-9397-08002B2CF9AE}" pid="10" name="Document_Confidentiality">
    <vt:lpwstr>Restricted</vt:lpwstr>
  </property>
</Properties>
</file>