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28710" yWindow="3630" windowWidth="27600" windowHeight="13245"/>
  </bookViews>
  <sheets>
    <sheet name="Comments" sheetId="1" r:id="rId1"/>
    <sheet name="Progress-Status" sheetId="2" r:id="rId2"/>
    <sheet name="Rogue" sheetId="3" r:id="rId3"/>
  </sheets>
  <definedNames>
    <definedName name="_xlnm._FilterDatabase" localSheetId="0" hidden="1">Comments!$A$1:$AG$42</definedName>
    <definedName name="_xlnm._FilterDatabase" localSheetId="2" hidden="1">Rogue!$A$1:$O$1</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O5" i="2" l="1"/>
  <c r="N5" i="2"/>
  <c r="M5" i="2"/>
  <c r="L5" i="2"/>
  <c r="J5" i="2"/>
  <c r="I5" i="2"/>
  <c r="G19" i="2"/>
  <c r="F19" i="2"/>
  <c r="E19" i="2"/>
  <c r="B19" i="2"/>
  <c r="D21" i="2" s="1"/>
  <c r="G5" i="2"/>
  <c r="F5" i="2"/>
  <c r="E5" i="2"/>
  <c r="D5" i="2"/>
  <c r="B5" i="2"/>
  <c r="Q5" i="2" s="1"/>
  <c r="D19" i="2" l="1"/>
  <c r="I7" i="2"/>
  <c r="I9" i="2" s="1"/>
  <c r="Q9" i="2"/>
  <c r="E7" i="2"/>
  <c r="D7" i="2" s="1"/>
  <c r="L9" i="2"/>
  <c r="M9" i="2"/>
  <c r="N9" i="2"/>
  <c r="O9" i="2"/>
  <c r="D9" i="2"/>
  <c r="C5" i="2"/>
  <c r="I11" i="2" l="1"/>
</calcChain>
</file>

<file path=xl/comments1.xml><?xml version="1.0" encoding="utf-8"?>
<comments xmlns="http://schemas.openxmlformats.org/spreadsheetml/2006/main">
  <authors>
    <author>Billy Verso</author>
  </authors>
  <commentList>
    <comment ref="Y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<sst xmlns="http://schemas.openxmlformats.org/spreadsheetml/2006/main" count="836" uniqueCount="300">
  <si>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</si>
  <si>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</si>
  <si>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</si>
  <si>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</si>
  <si>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</si>
  <si>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</si>
  <si>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</si>
  <si>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</si>
  <si>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</si>
  <si>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</si>
  <si>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</si>
  <si>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</si>
  <si>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</si>
  <si>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</si>
  <si>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</si>
  <si>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</si>
  <si>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</si>
  <si>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</si>
  <si>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</si>
  <si>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</si>
  <si>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</si>
  <si>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</si>
  <si>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</si>
  <si>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</si>
  <si>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</si>
  <si>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</si>
  <si>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</si>
  <si>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14-Feb-2020 14:38:24 UTC-12</t>
  </si>
  <si>
    <t>R1-41</t>
  </si>
  <si>
    <t>Kivinen, Tero</t>
  </si>
  <si>
    <t>kivinen@iki.fi</t>
  </si>
  <si>
    <t/>
  </si>
  <si>
    <t>Ballot</t>
  </si>
  <si>
    <t>Producer - Software</t>
  </si>
  <si>
    <t>Disapprove</t>
  </si>
  <si>
    <t>Self Employed</t>
  </si>
  <si>
    <t>Technical</t>
  </si>
  <si>
    <t>183</t>
  </si>
  <si>
    <t>G.3</t>
  </si>
  <si>
    <t>4</t>
  </si>
  <si>
    <t>Incorrect use of “shalls”. Those are not requirements they are just describing example processing rules. The actual description of the processing rules has been done in 16.2.8.2. Undo the change done in last revision.</t>
  </si>
  <si>
    <t>Yes</t>
  </si>
  <si>
    <t>Change “shall be mapped” to “are mapped”, and “Symbols A(i) shall then be spread” to “Symbols A(i) are then spread”.</t>
  </si>
  <si>
    <t>R1-40</t>
  </si>
  <si>
    <t>182</t>
  </si>
  <si>
    <t>G.2</t>
  </si>
  <si>
    <t>30</t>
  </si>
  <si>
    <t>Incorrect use of “shall”. This is not a requirement, it is just stating that after generating that many bits counter has been incremented that many times. Undo to the change done in the last revision.</t>
  </si>
  <si>
    <t>Change “counter shall have updated” to “counter has been updated”.</t>
  </si>
  <si>
    <t>R1-39</t>
  </si>
  <si>
    <t>G.1</t>
  </si>
  <si>
    <t>8</t>
  </si>
  <si>
    <t>Incorrect use of “shall”. This is not a requirement, this just states the fact that when we generate example we do follow the processing rules described in 16.2.8.2. Undo to the change done in last revision.</t>
  </si>
  <si>
    <t>Change “two blocks of bits that shall be produced” to “two blocks that are  produced”.</t>
  </si>
  <si>
    <t>R1-38</t>
  </si>
  <si>
    <t>G</t>
  </si>
  <si>
    <t>2</t>
  </si>
  <si>
    <t>My comments I-117 and i-118 were revised, and the Disposition Detail only contained a link to some external document, and that document did not explain at all why this annex should still be Normative, as it is provides only examples of how to calculate STS pulses. The document did contain some text which changed some text in here to use “shall”, most likely trying to make this annex look like normative instead of the Informative. This annex is still informative, as those changes do not bring any new requirements for the standard, as all of them are already mentioned in the actual description of the STS generation in the section 16.2.8.</t>
  </si>
  <si>
    <t>Mark this annex informal.</t>
  </si>
  <si>
    <t>R1-37</t>
  </si>
  <si>
    <t>151</t>
  </si>
  <si>
    <t>16.2.6.3</t>
  </si>
  <si>
    <t>15</t>
  </si>
  <si>
    <t>Figure 80 looks like there is old and new figure where the new figure was supposed to replace the old one.</t>
  </si>
  <si>
    <t>Remove the old figure (top part of figure 80). There has been few of these duplicate figures, so verify other figures also and remove duplicates.</t>
  </si>
  <si>
    <t>R1-36</t>
  </si>
  <si>
    <t>105</t>
  </si>
  <si>
    <t>8.2.10.1</t>
  </si>
  <si>
    <t>31</t>
  </si>
  <si>
    <t>The added new text says that if MLME-RX-ENABLE.request is called second time when it is already running, then it will cancel all outstanding enables, and will disable receiver if it was enabled. Does this mean that it will completely ignore the parameters which this new MLME-RX-ENABLE.request might be giving? If so I think this should be explictly mentioned.</t>
  </si>
  <si>
    <t>Add text saying that the parameters of the MLME-RX-ENABLE.request are ignored if it is called when one of them is already in progress, or remove the text saying that it will disable the receiver, as it will only do so if instructed by the new MLME-RX-ENABLE.request.</t>
  </si>
  <si>
    <t>R1-35</t>
  </si>
  <si>
    <t>Editorial</t>
  </si>
  <si>
    <t>0</t>
  </si>
  <si>
    <t>There were few editorial changes i-206, and i-207, that got rejected because “The editorial change is not necessary”. I think keeping sections that belong together close to each other and not put things in the middle that is not connected to them will cause confusion and make standard harder to read. As this is purely editorial change the IEEE editors can also do this after the amendment has been approved. I would recommend that these comments to be forward to the IEEE editors, so they can do this after the document is approved, so the current editor does not need to bother with such heavy reordering.</t>
  </si>
  <si>
    <t>No</t>
  </si>
  <si>
    <t>Forward comments i-206 and i-207 to the IEEE editor after the document is approved.</t>
  </si>
  <si>
    <t>R1-34</t>
  </si>
  <si>
    <t>88</t>
  </si>
  <si>
    <t>7.4.4.39</t>
  </si>
  <si>
    <t>17</t>
  </si>
  <si>
    <t>My comments about validity code and that it should be removed, was rejected with the claim that “The Checksum field allows the next higher layer to authenticate the STS Key and Data separately, for example when the inputs to MAC layer authentication are known to a large number of nodes.” This claim does not justify the need for duplicating features of the MAC layer to the application layer. IEEE 802.15.4 contains quite extensive ways of using different keys with different group of nodes, so there is no point of using key that is known to large number of nodes, unless that frame is intended for everybody in that group, in which case there is no point of having second validity code for application layer as does not help. Also nothing about how this validity code is calculated or generated is provided, so this clearly seems to be completely upper layer information. I disagree for the reason to reject my comment, as resolution does not provide any real reason why this duplication of the authentication is needed, and the provided description does not allow making interoperable solutions.</t>
  </si>
  <si>
    <t>Remove SVCP and validity code from figure 60, and from the section 7.4.4.39 text as described in my previous rejected comments.</t>
  </si>
  <si>
    <t>R1-33</t>
  </si>
  <si>
    <t>77</t>
  </si>
  <si>
    <t>7.4.2.19</t>
  </si>
  <si>
    <t>14</t>
  </si>
  <si>
    <t>Adding use case text for header IE, saying it is needed for “non-secure (e.g., broadcast) ranging applications” does not make any sense. The payload IEs can also be sent without encryption and authentication, and in case you are doing non-secure (actually I understood we agreed that we should not use word secure in rated to ranging) then you can simply use security level 0 and payload IEs, in which case you do not need to have identical header IE. There is simply no reason given or valid explanation given why there would be a need for both header IE and payload IE containing exactly same format. Payload IEs can be sent encrypted or without encryption. Payload IEs and Header IEs have exactly same processing rules for authentication, i.e., both header IEs and Payload IEs are part of the message integrity code, and MIC needs to be verified before recipient can know that frame was valid and whether header or payload IE can be trusted. Only difference in Header IE and Payload IE is that Payload IE can be encrypted, and will be encrypted if other encrypted IEs or payload data is needed. As the current DBRG mode described in this document does not match with NIST specification anyways, the text about that is not needed.</t>
  </si>
  <si>
    <t>Remove whole section 7.4.2.19 and table 7-7 changes.</t>
  </si>
  <si>
    <t>R1-32</t>
  </si>
  <si>
    <t>154</t>
  </si>
  <si>
    <t>16.2.8.1</t>
  </si>
  <si>
    <t>1</t>
  </si>
  <si>
    <t>The figure 82 is twice in the document, and the new version of it even more incorrect than the previous one. The inputs for the AES-128 function is 128-bit data and 128-bit Key. Those were correct in the previous version. The thing that was wrong with the old version was that the input to the actual DRBG is not Key (or phyHrpUwbStsKey), but the seed. Encryption algorithm takes input of key, DRBG takes input of seed. So instead of claiming that AES-128 takes input of 256-bit Seed is completely wrong, AES-128 is encryption function and it takes simply data and key. The input to the whole DRBG is Seed.
I think this change was caused by my i-122, but the Dispotion Detail in that comment lists external document listing changes to multiple locations making it very hard to follow what was changed and by what comment. Having external document for figure is ok, but having text changes only in that external document is annoying, as then commenter needs to go and find those documents to be able to see how the comment was resolved. The same document was also used for comment i-144 which was then resolved exactly as my proposed change said, i.e., remove that one sentence.</t>
  </si>
  <si>
    <t>Remove the second incorrect version of the Figure 82 which incorrectly shows AES-128 taking 256-bit Seed, and instead replace the phyHrpUwbStsKey with phyHrpUwbStsSeed in the old version of the Figure 82.</t>
  </si>
  <si>
    <t>R1-31</t>
  </si>
  <si>
    <t>6.9.6.5</t>
  </si>
  <si>
    <t>10</t>
  </si>
  <si>
    <t>My previous comments that word “key” is incorrectly in this amendment were rejected with a reason that I do not understand at all. The definitions in section 3.1 of 802.15.4 are normative text, and they do define that key is privileged information used to protect information from disclosure. i.e. they use the definition of key that matches the normal definition used in the cryptography. See for example wikipedia about the “Key (cryptography)” (https://en.wikipedia.org/wiki/Key_%28cryptography%29 ). Similar definition is used by the NIST SP800-90Ar1 which defines key as being “Cryptographic Key”, which is then defined as “A parameter that determines the operation of a cryptographic
function, such as:
1. The transformation from plaintext to ciphertext and vice versa,
2. The generation of keying material, or
3. A digital signature computation or verification.”
The uses of key here in this amendment do not match any of those definitions of the key. The claim that key would be needed to “tie terms in to NIST specification” is bogus, as NIST document does not use term key in a way that this amendment uses. The NIST uses term seed when they are talking about the inputs to the DRBG, for example page 4 defines DRBG as follows:
“An RBG that includes a DRBG mechanism and (at least initially) has access to a randomness source. The DRBG produces a sequence of bits from a secret initial value called a seed, along with other possible inputs. A DRBG is often
called a Pseudorandom Number (or Bit) Generator. Contrast with NRBG.”
Note, that there is no use of Key in the DRBG interface. Same is done on the section 7.4 on page 12 of NIST SP800-90Ar1 which defines mechanism functions, and none of them they key as input.
To cause even more confusion the NIST SP800-90Ar1 do use Key in combination of DBRG for example in section 8.6.6 page 19, but this Key is a cryptographic key which is generated from the DRBG output, not an input to the DRBG function. To use term key in combination of the NIST document and not talking about the cryptographic key just cause unneeded confusion.
The claim that the DRBG specified in the 16.2.8.1 would have anything to do with NIST 800-90Ar1 specification is also wrong, and that to keep NIST specification and this documentation in sync is bogus, as the STS DRBG function does NOT follow NIST 800-90Ar1 definition. NIST 800-90Ar1 CTR_DRBG specified in section 10.2.1 uses working state that consists of V, Key, and reseed_counter. The Vand Key are BOTH defined in NIST document as “The values of V and Key are the critical values of the internal state upon which the security of
this DRBG mechanism depends (i.e., V and Key are the “secret values” of the internal state).”, meaning that exporting them will compromize the security. 
The NIST CTR_DRBG uses function called CTR_DRBG_Update to “instantiate, generate and reseed”. This CTR_DBRG_Update is the core algorithm of the NIST specification and it takes 3 inputs provided_data, old key and old V, and outputs the new key and new V. The provided data is the seed used to initiate the algorithm and must be seedlen bits in length. Note, that initial seed uses ctr encryption Key of all zeros, and the actual encryption key used after instantiate process is output of the CTR_DBRG_Update process, i.e., AES-CTR encrypted value of seed with key of 0, and counter of 0. Similarly V is generated using that first instantiate operation. 
Then during the actual process of generating pseudorandom bits using CTR_DRBG of the NIST 800-90Ar1 the algorithm of 10.2.1.5.1 is used, and the main thing to note there is that after each call to this function the Key and V of the working_state are updated using CTR_DBRG_Update operation. This operation is not done in the algorithm described in the section 16.2.8.1 of the 802.15.4z. The 802.15.4z only does the inner loop of NIST algorithm, but does not do the Key and V update AFTER each call to generate number of bits. This means that the algorithm are not compatible and algorithm 16.2.8.1 cannot claim to be following NIST 800-90Ar1. Also as next higher layer does not know when the PHY layer runs the algorithm described in the 16.2.8.1 it cannot do this Key and V updating after each time PHY layer decided to generate some random numbers.</t>
  </si>
  <si>
    <t>Remove all references to the NIST 800-90Ar1 DRBG and explain that this amendment describes its own DRBG using counter mode AES. Also rename all current uses of the “Key” to the “Seed” as this is what we are really using the key for, and this will clear up the confusion caused by using term Key in two different meaning. 
My previous comments in the initial ballot provide the list of places where Key was incorrectly used, I will not repeat all locations here, but the changes of described in those comments which got rejected in the initial ballot should be done.</t>
  </si>
  <si>
    <t>R1-30</t>
  </si>
  <si>
    <t>34</t>
  </si>
  <si>
    <t>6.9.6.9</t>
  </si>
  <si>
    <t>The description of the application layer protocol doing security transactions is outside of the PAR of the project. The PAR says this “amendment defines MAC changes to support these PHY enhancements.”. This format starting at line 30 is application layer protocol between secure elements, which is NOT part of the MAC changes. IEEE 802.15.4 standard and its amendments do not define application layer payload formats that can be used with it.
My previous comment i-216 was rejected because CRG claimed that this feature is useful. I do not disagree with that, the feature is useful, but that does not mean we need to define it here. This protocol is upper layer protocol between two upper layer entities (secure elements), and does not have anything to do with 802.15.4 or 802.15.4z except that upper layer protocol can use ranging information and use ranging frames. I agree that description of the upper layer protocol is important for the interoperability but that does not mean that it should be defined here.
Rejection reason also says that STS generation uses contents of the APDUs, but there is no description anywhere how that can happen, as this MPX IE payload does not have anything STS related in it.</t>
  </si>
  <si>
    <t>Remove end of section 6.9.6.9 starting at line 31 and change the text on line 28-30 to say: “When used for this purpose, the Upper-Layer Frame Fragment field of the MPX IE carries information to be transmitted between secure elements as described in the XXX standard.” and add the reference to application protocol to be used between the secure elements in the “XXX”. If such standard is missing document it in another document (not part of 802.15.4 standard, but for example a separate mentor document) and add reference to that. This also means that Normative references to the ISO/IEC 7816-4:2013,. ISO/IEC 7816-5:2013 and JIS X 6319-4:2016 are no longer needed as normative references (or bibliography entries), and those should also be removed as the references to them gets removed when tables 5 and 6 are removed.</t>
  </si>
  <si>
    <t>R1-29</t>
  </si>
  <si>
    <t>12</t>
  </si>
  <si>
    <t>3</t>
  </si>
  <si>
    <t>None of the references listed here are normative. All of them relate to the one optional feature and the standard can be easily implemented without understanding or actually reading any of those documents. Those references should be moved to the Bibliography. Normative references are defined to “be indispensable for the application of this document (i.e., they must be understood and used, so each referenced document is cited in text and its relationship to this document is
Explained).”</t>
  </si>
  <si>
    <t>Move all normative references to the Bibliography.</t>
  </si>
  <si>
    <t>R1-28</t>
  </si>
  <si>
    <t>100</t>
  </si>
  <si>
    <t>7.4.4.51</t>
  </si>
  <si>
    <t>There is no longer field called Version.</t>
  </si>
  <si>
    <t>Remove lines 2-3 as the Version field was removed in last version.</t>
  </si>
  <si>
    <t>14-Feb-2020 04:43:54 UTC-12</t>
  </si>
  <si>
    <t>R1-27</t>
  </si>
  <si>
    <t>Sturek, Don</t>
  </si>
  <si>
    <t>d.sturek@att.net</t>
  </si>
  <si>
    <t>Producer - System / Manufacturer</t>
  </si>
  <si>
    <t>Itron Inc.</t>
  </si>
  <si>
    <t>General</t>
  </si>
  <si>
    <t>32</t>
  </si>
  <si>
    <t>6.9.6.6</t>
  </si>
  <si>
    <t>The description of what a higher layer does is out of scope of an IEEE 802.15.4 amendment.   This section is just but one example.  The majority of text in the 4z amendment describes how ranging is accomplished using the MAC/PHY.  None of this material belongs in IEEE 802.15.4 and should be considered for a separate Task Group.</t>
  </si>
  <si>
    <t>Remove every line of text that describes what the higher layer does (e.g. how ranging is performed) and move it to another specification focused on higher layer behavior.  Leave only the PHY, MAC commands, MAC data exchanges, IE structures needed to perform the higher layer function but omit these higher layer descriptions from the IEEE 802.15.4 standard</t>
  </si>
  <si>
    <t>13-Feb-2020 04:31:20 UTC-12</t>
  </si>
  <si>
    <t>R1-26</t>
  </si>
  <si>
    <t>Verso, Billy</t>
  </si>
  <si>
    <t>billy.verso@decawave.com</t>
  </si>
  <si>
    <t>Producer - Component</t>
  </si>
  <si>
    <t>DecaWave</t>
  </si>
  <si>
    <t>Figure 80 "HRP-ERDEV HPRF mode PHY header" has been redrawn on line 16 but the original is still present on line 15 and should be deleted.</t>
  </si>
  <si>
    <t>Remove the line 15 PHR representation, (keeping the one on line 16).</t>
  </si>
  <si>
    <t>R1-25</t>
  </si>
  <si>
    <t>136</t>
  </si>
  <si>
    <t>8.3.7.2</t>
  </si>
  <si>
    <t>11</t>
  </si>
  <si>
    <t>Five numbered blank lines here.</t>
  </si>
  <si>
    <t>Delete blank lines 11 to 15.</t>
  </si>
  <si>
    <t>R1-24</t>
  </si>
  <si>
    <t>124</t>
  </si>
  <si>
    <t>8.3.3</t>
  </si>
  <si>
    <t>Little point in having this header row of Table 33  on its own on this page.</t>
  </si>
  <si>
    <t>Set "keep together" as appropriate to make it move to the start of the next page.</t>
  </si>
  <si>
    <t>13-Feb-2020 04:31:19 UTC-12</t>
  </si>
  <si>
    <t>R1-23</t>
  </si>
  <si>
    <t>119</t>
  </si>
  <si>
    <t>8.3.2</t>
  </si>
  <si>
    <t>42</t>
  </si>
  <si>
    <t>Little point in having this header row of Table 8-76 "MCPS-DATA.confirm parameters" on its own on this page.</t>
  </si>
  <si>
    <t>R1-22</t>
  </si>
  <si>
    <t>18</t>
  </si>
  <si>
    <t>Bit numbering in Figure 74 "RM Table element format" is wrong.  The leftmost field should be 11 bits, numbered 0 to 10, and all others then need to change as a result.</t>
  </si>
  <si>
    <t>Change bit numbers in the four columns to be: "Bits: 0–10", "11-21", "22" and "23" respectively.</t>
  </si>
  <si>
    <t>R1-21</t>
  </si>
  <si>
    <t>9</t>
  </si>
  <si>
    <t>two periods/full-stops ".." at the end of the line.</t>
  </si>
  <si>
    <t>Change to a single "."</t>
  </si>
  <si>
    <t>R1-20</t>
  </si>
  <si>
    <t>99</t>
  </si>
  <si>
    <t>23</t>
  </si>
  <si>
    <t>Figure 73 "RD IE Content field format" is split between p99 and p100.</t>
  </si>
  <si>
    <t>Make Figure 73 all appear on the same page.</t>
  </si>
  <si>
    <t>R1-19</t>
  </si>
  <si>
    <t>98</t>
  </si>
  <si>
    <t>7.4.4.48</t>
  </si>
  <si>
    <t>"in number of data frames (or ranging initiation messages) remaining." is unclear.  It should refer to the field by its correct name.</t>
  </si>
  <si>
    <t>Change to "in the Frames Remaining field."</t>
  </si>
  <si>
    <t>R1-18</t>
  </si>
  <si>
    <t>"When Request field is zero," should have "the" before "Request field".</t>
  </si>
  <si>
    <t>Change to "When the Request field is zero,"</t>
  </si>
  <si>
    <t>R1-17</t>
  </si>
  <si>
    <t>5</t>
  </si>
  <si>
    <t>"is 1" should use word "one" not the digit "1".</t>
  </si>
  <si>
    <t>Change to "is one"</t>
  </si>
  <si>
    <t>R1-16</t>
  </si>
  <si>
    <t>This paragraph is saying something very similar to the first line of the next paragraph.</t>
  </si>
  <si>
    <t>Delete the single sentence paragraph on line 2</t>
  </si>
  <si>
    <t>R1-15</t>
  </si>
  <si>
    <t>94</t>
  </si>
  <si>
    <t>7.4.4.44</t>
  </si>
  <si>
    <t>20</t>
  </si>
  <si>
    <t>Extra unnecessary ", " near the end of the line.</t>
  </si>
  <si>
    <t>Delete the extra ", "</t>
  </si>
  <si>
    <t>R1-14</t>
  </si>
  <si>
    <t>90</t>
  </si>
  <si>
    <t>7.4.4.41</t>
  </si>
  <si>
    <t>27</t>
  </si>
  <si>
    <t>Wrong feld name "Device Type field" appears twice in this line which should be defining the meaning of the values of the Ranging Role field</t>
  </si>
  <si>
    <t>Change both occurrences of "Device Type field" to "Ranging Role field".</t>
  </si>
  <si>
    <t>R1-13</t>
  </si>
  <si>
    <t>87</t>
  </si>
  <si>
    <t>7.4.4.36</t>
  </si>
  <si>
    <t>"The RBU IE may be also included in an RCM." seems to be saying almost the same thing as the final sentence in this paragraph.  Should not be stated twice</t>
  </si>
  <si>
    <t>Delete this line 9 sentence "The RBU IE may be also included in an RCM."</t>
  </si>
  <si>
    <t>R1-12</t>
  </si>
  <si>
    <t>86</t>
  </si>
  <si>
    <t>7.4.4.35</t>
  </si>
  <si>
    <t>R1-11</t>
  </si>
  <si>
    <t>81</t>
  </si>
  <si>
    <t>7.4.4.33</t>
  </si>
  <si>
    <t>13</t>
  </si>
  <si>
    <t>In Figure 51 ARC IE Content, field "RCM Validity Rounds" should be the six bits, # 9 to #14, and the MMRCR field should be bit # 15</t>
  </si>
  <si>
    <t>Changes bits above RCM Validity Rounds field to read "9-14" and above MMRCR field to be "15"</t>
  </si>
  <si>
    <t>R1-10</t>
  </si>
  <si>
    <t>69</t>
  </si>
  <si>
    <t>6.9.8.4.5</t>
  </si>
  <si>
    <t>R1-9</t>
  </si>
  <si>
    <t>Phrase at the end of this line "and transmits it the Challenge field" is missing the word "in".</t>
  </si>
  <si>
    <t>Change to read "and transmits it in the Challenge field".</t>
  </si>
  <si>
    <t>R1-8</t>
  </si>
  <si>
    <t>68</t>
  </si>
  <si>
    <t>6.9.8.4.4</t>
  </si>
  <si>
    <t>16</t>
  </si>
  <si>
    <t>two periods/full-stops ".." in middle of line</t>
  </si>
  <si>
    <t>R1-7</t>
  </si>
  <si>
    <t>65</t>
  </si>
  <si>
    <t>6.9.8.4.2</t>
  </si>
  <si>
    <t>typo: "comfirm"</t>
  </si>
  <si>
    <t>Change to "confirm"</t>
  </si>
  <si>
    <t>R1-6</t>
  </si>
  <si>
    <t>extraneous "21" in the middle of this line</t>
  </si>
  <si>
    <t>delete the "21 "</t>
  </si>
  <si>
    <t>R1-5</t>
  </si>
  <si>
    <t>6.9.6.8</t>
  </si>
  <si>
    <t>"may can", should be either "may" or "can" not sure which.</t>
  </si>
  <si>
    <t>change to "can"</t>
  </si>
  <si>
    <t>R1-4</t>
  </si>
  <si>
    <t>26</t>
  </si>
  <si>
    <t>6.9.4.1</t>
  </si>
  <si>
    <t>35</t>
  </si>
  <si>
    <t>As this is modifying text in the base standard the deleted word "receives" should still be present in strikeout font, and the newly inserted word "issues" should be underlined.</t>
  </si>
  <si>
    <t>Insert "receives" in strikeout font to show the deleted word, and underline the replacement word "issues".</t>
  </si>
  <si>
    <t>R1-3</t>
  </si>
  <si>
    <t>"issuesthe" is missing as space</t>
  </si>
  <si>
    <t>change to "issues the"</t>
  </si>
  <si>
    <t>13-Feb-2020 02:36:26 UTC-12</t>
  </si>
  <si>
    <t>R1-2</t>
  </si>
  <si>
    <t>Leong, Frank</t>
  </si>
  <si>
    <t>frank.leong@nxp.com</t>
  </si>
  <si>
    <t>Approve</t>
  </si>
  <si>
    <t>NXP Semiconductors</t>
  </si>
  <si>
    <t>Diagram appears twice</t>
  </si>
  <si>
    <t>Remove first diagram, while keeping the expanded one</t>
  </si>
  <si>
    <t>R1-1</t>
  </si>
  <si>
    <t>Remove first diagram, while keeping the simpler one</t>
  </si>
  <si>
    <t>Editor Status</t>
  </si>
  <si>
    <t>Editor Notes</t>
  </si>
  <si>
    <t>N/A</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</si>
  <si>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</si>
  <si>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</si>
  <si>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</si>
  <si>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</si>
  <si>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</si>
  <si>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</si>
  <si>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</si>
  <si>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</si>
  <si>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</si>
  <si>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PART</t>
  </si>
  <si>
    <t>Ready</t>
  </si>
  <si>
    <t>ISSUE</t>
  </si>
  <si>
    <t>ASSIGNED</t>
  </si>
  <si>
    <t>Blanks</t>
  </si>
  <si>
    <t>Done + N/A</t>
  </si>
  <si>
    <t>of total</t>
  </si>
  <si>
    <t>Rogue Comments</t>
  </si>
  <si>
    <t># of Rogue Comments</t>
  </si>
  <si>
    <t>Total Completed</t>
  </si>
  <si>
    <t>CID</t>
  </si>
  <si>
    <t>Sub-clause</t>
  </si>
  <si>
    <t>Line #</t>
  </si>
  <si>
    <t>E/T</t>
  </si>
  <si>
    <t>MBS</t>
  </si>
  <si>
    <t>Resolution</t>
  </si>
  <si>
    <t>Resolution Detail</t>
  </si>
  <si>
    <t>Assignee</t>
  </si>
  <si>
    <t>T</t>
  </si>
  <si>
    <t>Jochen Hammerschmidt</t>
  </si>
  <si>
    <t>Apple</t>
  </si>
  <si>
    <t>16.4.5</t>
  </si>
  <si>
    <t xml:space="preserve">The pulse shape guidelines are currently vague. </t>
  </si>
  <si>
    <t>For the sake of maximizing interoperability performance in mixed-vendor scenarios, try to make this section more concrete with a more specific pulse shaping framework, considering an ecosystem with BPRF/HPRF ERDEV devices already in the field or to be deployed in the future.</t>
  </si>
  <si>
    <t>The material in the references is essential to understand to implement thet optional requirements.</t>
  </si>
  <si>
    <t>The group disagrees with the comment.  The informational text is provided so that implementors understand how the features of the MAC and PHY can be used to achieve ranging.</t>
  </si>
  <si>
    <t>Frank, Billy, Ben</t>
  </si>
  <si>
    <t>Change line 9 sentence "The RBU IE can be included in an RCM." Delete the last sentence in the paragraph (line 13)</t>
  </si>
  <si>
    <t>Remove first figure</t>
  </si>
  <si>
    <t>Billy, Frank</t>
  </si>
  <si>
    <t>Draft will be professionally edited before publication</t>
  </si>
  <si>
    <t>Assigned</t>
  </si>
  <si>
    <t>R1-R1</t>
  </si>
  <si>
    <t>Billy, Ben, Frank</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</si>
  <si>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So, this should be specified in this amendment in this subclause. The feature is an optional requirement, but when used, the group believes defining how it is done enables doing so in an interoperable manner.</t>
  </si>
  <si>
    <t>Replace the sentence starting at the end of Line 28 on Page 105: "Typically, the next higher layer will not invoke a new MLME-RX-ENABLE.request primitive until the current list has been completed, however, a new MLME-RX-ENABLE.request shall disable the receiver if it is enabled at the time the new primitive is issued, cancel outstanding receiver enables from any previous MLME-RX-ENABLE.request primitives and thereafter perform the receiver enables and disables specified by the new primitive."</t>
  </si>
  <si>
    <t>Replace “Validity Code” with “Application Code” and remove all mention of its use for validity or authentication purposes, which is achieved by the following set of changes:
(a) in Figure 60—RSKD IE Content field format, change rightmost bottom cell from “Validity Code” to “Application Code” and rename “SVCP” field (bits 5-6) to “ACP”.
(b) Replace the paragraph (p89 line3) describing the SVCP field with the following: “The ACP field indicates the presence of the Application Code field as per Table 24.”
(c) Replace the paragraph (p89 line14) describing Validity Code Field with the following: “The Application Code field if present, provides a mechanism for the next higher layer to transfer additional application specific information relating to the use of the IE content.  The Application Code field content is defined by the higher layers. The presence and length of the Application Code field is determined by the ACP field as per Table 24
(d) Change the “SVCP field” appearing in the Table 24 caption and heading of its first column to “ACP field”.
(e) In each row of Table 24 change “Validity Code field” to “Application Code field”
(f) In Annex G, p182, change “Validity Code field” (on line 19) to “Application Code field”, and “SVCP field” (on line 20) to “ACP field”.</t>
  </si>
  <si>
    <t>Insert the following new paragraph in 6.9.6.8 after paragraph one, i.e. directly after p34 line 7.
When receiving a received frame that contains an RSKD IE header IE, it is intended that the IE is delivered to the next higher layer to allow it to set the phyHrpUwbStsKey, phyHrpUwbStsVCounter and phyHrpUwbStsVUpper96 attributes appropriately for STS generation.  If a frame containing an RSKD IE header IE fails to pass the incoming security processing, for example if the receiver does not have the key to validate the MIC, the RSKD IE shall be delivered to the next higher layer in the HeaderIeList parameter of the MLME-COMM-STATUS.indication</t>
  </si>
  <si>
    <t>(a) Insert the following new paragraph directly after the paragraph on page 89 line 22:
The STS Key field and the V3, V2, V1 and V Counter fields that together define the seed for STS generation are strings of octets and as such are sent in the octet order typical for any string.  When treating these as numbers in the context of [B23] and Figure 82, the octet received first in time is the treated as the most significant octet. 
(b) Insert the following new paragraph directly after the paragraph on page 154 lines 4 to 7: 
A conforming implementation shall produce the output as given in Annex G. 
(c) Undo the excessive use of “shall” added between D5 and D6 by the following set of changes:
p182 line 8: change “shall be” to “are”
p182 line 30: change “shall” to “will”
p183 line 5: change “shall then be” to “are then”</t>
  </si>
  <si>
    <t>READY</t>
  </si>
  <si>
    <t>Resolution detail contained in document https://mentor.ieee.org/802.15/dcn/20/15-20-0090-01-004z-resolution-of-selected-comments-from-sa-ballot-recirculation-1.docx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</si>
</sst>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0"/>
      <name val="Arial"/>
      <family val="2"/>
    </font>
    <font>
      <sz val="11"/>
      <color theme="1"/>
      <name val="Calibri"/>
      <family val="2"/>
      <scheme val="minor"/>
    </font>
    <font>
      <sz val="11"/>
      <color theme="1"/>
      <name val="Calibri"/>
      <family val="2"/>
      <scheme val="minor"/>
    </font>
    <font>
      <b/>
      <sz val="10"/>
      <color indexed="9"/>
      <name val="Arial"/>
      <family val="2"/>
    </font>
    <font>
      <sz val="10"/>
      <name val="Arial"/>
      <family val="2"/>
    </font>
    <font>
      <b/>
      <u/>
      <sz val="11"/>
      <color indexed="81"/>
      <name val="Tahoma"/>
      <family val="2"/>
    </font>
    <font>
      <sz val="9"/>
      <color indexed="81"/>
      <name val="Tahoma"/>
      <family val="2"/>
    </font>
    <font>
      <b/>
      <sz val="9"/>
      <color indexed="81"/>
      <name val="Tahoma"/>
      <family val="2"/>
    </font>
    <font>
      <b/>
      <sz val="12"/>
      <name val="Arial"/>
      <family val="2"/>
    </font>
    <font>
      <b/>
      <sz val="11"/>
      <name val="Arial"/>
      <family val="2"/>
    </font>
    <font>
      <sz val="12"/>
      <name val="Arial"/>
      <family val="2"/>
    </font>
    <font>
      <b/>
      <sz val="10"/>
      <name val="Arial"/>
      <family val="2"/>
    </font>
    <font>
      <sz val="10"/>
      <color rgb="FF26282A"/>
      <name val="Arial"/>
      <family val="2"/>
    </font>
  </fonts>
  <fills count="10">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7">
    <xf numFmtId="0" fontId="0" fillId="0" borderId="0"/>
    <xf numFmtId="9"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 fillId="0" borderId="0"/>
  </cellStyleXfs>
  <cellXfs count="48">
    <xf numFmtId="0" fontId="0" fillId="0" borderId="0" xfId="0"/>
    <xf numFmtId="0" fontId="2" fillId="4" borderId="1" xfId="6" applyFont="1" applyFill="1" applyBorder="1" applyAlignment="1">
      <alignment horizontal="left" vertical="top" wrapText="1"/>
    </xf>
    <xf numFmtId="0" fontId="0" fillId="0" borderId="0" xfId="0" applyAlignment="1">
      <alignment vertical="center"/>
    </xf>
    <xf numFmtId="0" fontId="8" fillId="0" borderId="0" xfId="0" applyFont="1" applyAlignment="1">
      <alignment vertical="center"/>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0" fontId="0" fillId="0" borderId="0" xfId="0"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9" fillId="7" borderId="5" xfId="0" applyFont="1" applyFill="1" applyBorder="1" applyAlignment="1">
      <alignment horizontal="center" vertical="center" wrapText="1"/>
    </xf>
    <xf numFmtId="0" fontId="0" fillId="7" borderId="4" xfId="0" applyFill="1" applyBorder="1" applyAlignment="1">
      <alignment horizontal="center" vertical="center" wrapText="1"/>
    </xf>
    <xf numFmtId="0" fontId="10" fillId="5" borderId="4" xfId="0" applyFont="1" applyFill="1" applyBorder="1" applyAlignment="1">
      <alignment horizontal="center" vertical="center" wrapText="1"/>
    </xf>
    <xf numFmtId="0" fontId="0" fillId="7" borderId="5"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0" fillId="5" borderId="2" xfId="0" applyFont="1" applyFill="1" applyBorder="1" applyAlignment="1">
      <alignment horizontal="center" vertical="center"/>
    </xf>
    <xf numFmtId="0" fontId="10" fillId="5" borderId="4" xfId="0" applyFont="1" applyFill="1" applyBorder="1" applyAlignment="1">
      <alignment vertical="center"/>
    </xf>
    <xf numFmtId="0" fontId="0" fillId="0" borderId="0" xfId="0" applyBorder="1" applyAlignment="1">
      <alignment horizontal="center" vertical="center"/>
    </xf>
    <xf numFmtId="10" fontId="8" fillId="9" borderId="5" xfId="1" applyNumberFormat="1" applyFont="1" applyFill="1" applyBorder="1" applyAlignment="1">
      <alignment horizontal="center" vertical="center"/>
    </xf>
    <xf numFmtId="10" fontId="8" fillId="9" borderId="2" xfId="1" applyNumberFormat="1" applyFont="1" applyFill="1" applyBorder="1" applyAlignment="1">
      <alignment horizontal="center" vertical="center"/>
    </xf>
    <xf numFmtId="10" fontId="8" fillId="9" borderId="4" xfId="1" applyNumberFormat="1" applyFont="1" applyFill="1" applyBorder="1" applyAlignment="1">
      <alignment horizontal="left" vertical="center"/>
    </xf>
    <xf numFmtId="0" fontId="0" fillId="0" borderId="0" xfId="0" applyBorder="1" applyAlignment="1">
      <alignment vertical="center"/>
    </xf>
    <xf numFmtId="10" fontId="0" fillId="0" borderId="5" xfId="1" applyNumberFormat="1" applyFont="1" applyBorder="1" applyAlignment="1">
      <alignment horizontal="center" vertical="center" wrapText="1"/>
    </xf>
    <xf numFmtId="0" fontId="0" fillId="0" borderId="9" xfId="0" applyBorder="1" applyAlignment="1">
      <alignment vertical="center"/>
    </xf>
    <xf numFmtId="0" fontId="0" fillId="0" borderId="9" xfId="0" applyBorder="1" applyAlignment="1">
      <alignment horizontal="center" vertical="center"/>
    </xf>
    <xf numFmtId="0" fontId="0" fillId="0" borderId="0" xfId="0" quotePrefix="1" applyAlignment="1">
      <alignment horizontal="center" vertical="center"/>
    </xf>
    <xf numFmtId="0" fontId="11" fillId="0" borderId="0" xfId="0" applyFont="1" applyAlignment="1">
      <alignment horizontal="left" vertical="top" wrapText="1"/>
    </xf>
    <xf numFmtId="0" fontId="0" fillId="0" borderId="0" xfId="0" applyAlignment="1">
      <alignment horizontal="left" vertical="top" wrapText="1"/>
    </xf>
    <xf numFmtId="0" fontId="12" fillId="0" borderId="0" xfId="0" applyFont="1"/>
    <xf numFmtId="0" fontId="12" fillId="0" borderId="0" xfId="0" applyFont="1" applyAlignment="1">
      <alignment vertical="center" wrapText="1"/>
    </xf>
    <xf numFmtId="0" fontId="1" fillId="0" borderId="0" xfId="6" applyFont="1" applyAlignment="1">
      <alignment horizontal="left" vertical="top"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top" wrapText="1"/>
    </xf>
    <xf numFmtId="0" fontId="3" fillId="3" borderId="0" xfId="0" applyFont="1" applyFill="1" applyAlignment="1">
      <alignment horizontal="left" vertical="top" wrapText="1"/>
    </xf>
    <xf numFmtId="0" fontId="3" fillId="2" borderId="0" xfId="0" applyFont="1" applyFill="1" applyBorder="1" applyAlignment="1">
      <alignment horizontal="left" vertical="top" wrapText="1"/>
    </xf>
    <xf numFmtId="0" fontId="0" fillId="0" borderId="0" xfId="0" applyAlignment="1" applyProtection="1">
      <alignment horizontal="left" vertical="top" wrapText="1"/>
      <protection locked="0"/>
    </xf>
    <xf numFmtId="0" fontId="2" fillId="0" borderId="0" xfId="6" applyFont="1" applyAlignment="1">
      <alignment horizontal="left" vertical="top" wrapText="1"/>
    </xf>
    <xf numFmtId="0" fontId="2" fillId="0" borderId="0" xfId="6" applyAlignment="1">
      <alignment horizontal="left" vertical="top"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10" fontId="0" fillId="0" borderId="4" xfId="0" applyNumberFormat="1" applyBorder="1" applyAlignment="1">
      <alignment horizontal="center" vertical="center"/>
    </xf>
  </cellXfs>
  <cellStyles count="7">
    <cellStyle name="Comma" xfId="4"/>
    <cellStyle name="Comma [0]" xfId="5"/>
    <cellStyle name="Currency" xfId="2"/>
    <cellStyle name="Currency [0]" xfId="3"/>
    <cellStyle name="Normal" xfId="0" builtinId="0"/>
    <cellStyle name="Normal 4" xfId="6"/>
    <cellStyle name="Percent" xfId="1"/>
  </cellStyles>
  <dxfs count="1">
    <dxf>
      <font>
        <b/>
        <i val="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2"/>
  <sheetViews>
    <sheetView tabSelected="1" zoomScale="120" zoomScaleNormal="120" workbookViewId="0">
      <pane xSplit="1" ySplit="1" topLeftCell="B2" activePane="bottomRight" state="frozen"/>
      <selection pane="topRight" activeCell="B1" sqref="B1"/>
      <selection pane="bottomLeft" activeCell="A2" sqref="A2"/>
      <selection pane="bottomRight" activeCell="A2" sqref="A2"/>
    </sheetView>
  </sheetViews>
  <sheetFormatPr defaultColWidth="8.85546875" defaultRowHeight="12.75" x14ac:dyDescent="0.2"/>
  <cols>
    <col min="1" max="1" width="9.85546875" style="28" customWidth="1"/>
    <col min="2" max="2" width="19.42578125" style="28" hidden="1" customWidth="1"/>
    <col min="3" max="3" width="9.140625" style="28" customWidth="1"/>
    <col min="4" max="4" width="12.5703125" style="28" customWidth="1"/>
    <col min="5" max="6" width="12.5703125" style="28" hidden="1" customWidth="1"/>
    <col min="7" max="7" width="7.7109375" style="36" hidden="1" customWidth="1"/>
    <col min="8" max="8" width="6.42578125" style="36" customWidth="1"/>
    <col min="9" max="9" width="14.140625" style="36" hidden="1" customWidth="1"/>
    <col min="10" max="10" width="10.85546875" style="36" hidden="1" customWidth="1"/>
    <col min="11" max="11" width="13.28515625" style="36" hidden="1" customWidth="1"/>
    <col min="12" max="12" width="9.140625" style="36" customWidth="1"/>
    <col min="13" max="13" width="5.140625" style="36" customWidth="1"/>
    <col min="14" max="14" width="10.28515625" style="28" customWidth="1"/>
    <col min="15" max="15" width="5.140625" style="28" customWidth="1"/>
    <col min="16" max="16" width="55.5703125" style="28" customWidth="1"/>
    <col min="17" max="17" width="11.5703125" style="28" hidden="1" customWidth="1"/>
    <col min="18" max="18" width="10.5703125" style="28" customWidth="1"/>
    <col min="19" max="19" width="39.140625" style="28" customWidth="1"/>
    <col min="20" max="20" width="12.5703125" style="28" customWidth="1"/>
    <col min="21" max="21" width="53.42578125" style="28" customWidth="1"/>
    <col min="22" max="25" width="8.85546875" style="28"/>
    <col min="26" max="26" width="26.5703125" style="28" customWidth="1"/>
    <col min="27" max="27" width="9.7109375" style="28" bestFit="1" customWidth="1"/>
    <col min="28" max="33" width="8.85546875" style="28" customWidth="1"/>
    <col min="34" max="16384" width="8.85546875" style="28"/>
  </cols>
  <sheetData>
    <row r="1" spans="1:31" ht="30" x14ac:dyDescent="0.2">
      <c r="A1" s="32" t="s">
        <v>7</v>
      </c>
      <c r="B1" s="32" t="s">
        <v>8</v>
      </c>
      <c r="C1" s="32" t="s">
        <v>2</v>
      </c>
      <c r="D1" s="32" t="s">
        <v>9</v>
      </c>
      <c r="E1" s="32" t="s">
        <v>10</v>
      </c>
      <c r="F1" s="32" t="s">
        <v>11</v>
      </c>
      <c r="G1" s="32" t="s">
        <v>3</v>
      </c>
      <c r="H1" s="32" t="s">
        <v>12</v>
      </c>
      <c r="I1" s="32" t="s">
        <v>13</v>
      </c>
      <c r="J1" s="32" t="s">
        <v>4</v>
      </c>
      <c r="K1" s="32" t="s">
        <v>14</v>
      </c>
      <c r="L1" s="32" t="s">
        <v>0</v>
      </c>
      <c r="M1" s="32" t="s">
        <v>15</v>
      </c>
      <c r="N1" s="32" t="s">
        <v>20</v>
      </c>
      <c r="O1" s="32" t="s">
        <v>16</v>
      </c>
      <c r="P1" s="32" t="s">
        <v>1</v>
      </c>
      <c r="Q1" s="32" t="s">
        <v>17</v>
      </c>
      <c r="R1" s="32" t="s">
        <v>18</v>
      </c>
      <c r="S1" s="32" t="s">
        <v>19</v>
      </c>
      <c r="T1" s="33" t="s">
        <v>5</v>
      </c>
      <c r="U1" s="34" t="s">
        <v>6</v>
      </c>
      <c r="V1" s="32" t="s">
        <v>21</v>
      </c>
      <c r="W1" s="32" t="s">
        <v>22</v>
      </c>
      <c r="X1" s="32" t="s">
        <v>23</v>
      </c>
      <c r="Y1" s="1" t="s">
        <v>247</v>
      </c>
      <c r="Z1" s="1" t="s">
        <v>248</v>
      </c>
      <c r="AA1" s="35" t="s">
        <v>290</v>
      </c>
      <c r="AC1" s="28" t="s">
        <v>24</v>
      </c>
      <c r="AD1" s="28" t="s">
        <v>25</v>
      </c>
      <c r="AE1" s="28" t="s">
        <v>26</v>
      </c>
    </row>
    <row r="2" spans="1:31" ht="127.5" x14ac:dyDescent="0.2">
      <c r="A2" s="28">
        <v>262293</v>
      </c>
      <c r="B2" s="28" t="s">
        <v>27</v>
      </c>
      <c r="C2" s="28" t="s">
        <v>71</v>
      </c>
      <c r="D2" s="28" t="s">
        <v>29</v>
      </c>
      <c r="E2" s="28" t="s">
        <v>30</v>
      </c>
      <c r="F2" s="28" t="s">
        <v>31</v>
      </c>
      <c r="G2" s="36" t="s">
        <v>32</v>
      </c>
      <c r="H2" s="36">
        <v>8</v>
      </c>
      <c r="I2" s="36" t="s">
        <v>33</v>
      </c>
      <c r="J2" s="36" t="s">
        <v>34</v>
      </c>
      <c r="K2" s="36" t="s">
        <v>35</v>
      </c>
      <c r="L2" s="36" t="s">
        <v>72</v>
      </c>
      <c r="M2" s="36" t="s">
        <v>73</v>
      </c>
      <c r="N2" s="28" t="s">
        <v>73</v>
      </c>
      <c r="O2" s="28" t="s">
        <v>73</v>
      </c>
      <c r="P2" s="28" t="s">
        <v>74</v>
      </c>
      <c r="R2" s="28" t="s">
        <v>75</v>
      </c>
      <c r="S2" s="28" t="s">
        <v>76</v>
      </c>
      <c r="T2" s="28" t="s">
        <v>25</v>
      </c>
      <c r="U2" s="28" t="s">
        <v>289</v>
      </c>
      <c r="Y2" s="28" t="s">
        <v>249</v>
      </c>
    </row>
    <row r="3" spans="1:31" ht="114.75" x14ac:dyDescent="0.2">
      <c r="A3" s="28">
        <v>262287</v>
      </c>
      <c r="B3" s="28" t="s">
        <v>27</v>
      </c>
      <c r="C3" s="28" t="s">
        <v>105</v>
      </c>
      <c r="D3" s="28" t="s">
        <v>29</v>
      </c>
      <c r="E3" s="28" t="s">
        <v>30</v>
      </c>
      <c r="F3" s="28" t="s">
        <v>31</v>
      </c>
      <c r="G3" s="36" t="s">
        <v>32</v>
      </c>
      <c r="H3" s="36">
        <v>2</v>
      </c>
      <c r="I3" s="36" t="s">
        <v>33</v>
      </c>
      <c r="J3" s="36" t="s">
        <v>34</v>
      </c>
      <c r="K3" s="36" t="s">
        <v>35</v>
      </c>
      <c r="L3" s="36" t="s">
        <v>36</v>
      </c>
      <c r="M3" s="36" t="s">
        <v>106</v>
      </c>
      <c r="N3" s="28" t="s">
        <v>56</v>
      </c>
      <c r="O3" s="28" t="s">
        <v>107</v>
      </c>
      <c r="P3" s="28" t="s">
        <v>108</v>
      </c>
      <c r="R3" s="28" t="s">
        <v>41</v>
      </c>
      <c r="S3" s="28" t="s">
        <v>109</v>
      </c>
      <c r="T3" s="28" t="s">
        <v>25</v>
      </c>
      <c r="U3" s="28" t="s">
        <v>283</v>
      </c>
      <c r="Y3" s="28" t="s">
        <v>249</v>
      </c>
    </row>
    <row r="4" spans="1:31" ht="25.5" x14ac:dyDescent="0.2">
      <c r="A4" s="28">
        <v>262242</v>
      </c>
      <c r="B4" s="28" t="s">
        <v>145</v>
      </c>
      <c r="C4" s="28" t="s">
        <v>234</v>
      </c>
      <c r="D4" s="28" t="s">
        <v>128</v>
      </c>
      <c r="E4" s="28" t="s">
        <v>129</v>
      </c>
      <c r="F4" s="28" t="s">
        <v>31</v>
      </c>
      <c r="G4" s="36" t="s">
        <v>32</v>
      </c>
      <c r="H4" s="36">
        <v>1</v>
      </c>
      <c r="I4" s="36" t="s">
        <v>130</v>
      </c>
      <c r="J4" s="36" t="s">
        <v>34</v>
      </c>
      <c r="K4" s="36" t="s">
        <v>131</v>
      </c>
      <c r="L4" s="36" t="s">
        <v>72</v>
      </c>
      <c r="M4" s="36" t="s">
        <v>229</v>
      </c>
      <c r="N4" s="28" t="s">
        <v>230</v>
      </c>
      <c r="O4" s="28" t="s">
        <v>231</v>
      </c>
      <c r="P4" s="28" t="s">
        <v>235</v>
      </c>
      <c r="R4" s="28" t="s">
        <v>41</v>
      </c>
      <c r="S4" s="28" t="s">
        <v>236</v>
      </c>
      <c r="T4" s="28" t="s">
        <v>24</v>
      </c>
      <c r="Y4" s="28" t="s">
        <v>258</v>
      </c>
    </row>
    <row r="5" spans="1:31" ht="38.25" x14ac:dyDescent="0.2">
      <c r="A5" s="28">
        <v>262243</v>
      </c>
      <c r="B5" s="28" t="s">
        <v>145</v>
      </c>
      <c r="C5" s="28" t="s">
        <v>228</v>
      </c>
      <c r="D5" s="28" t="s">
        <v>128</v>
      </c>
      <c r="E5" s="28" t="s">
        <v>129</v>
      </c>
      <c r="F5" s="28" t="s">
        <v>31</v>
      </c>
      <c r="G5" s="36" t="s">
        <v>32</v>
      </c>
      <c r="H5" s="36">
        <v>2</v>
      </c>
      <c r="I5" s="36" t="s">
        <v>130</v>
      </c>
      <c r="J5" s="36" t="s">
        <v>34</v>
      </c>
      <c r="K5" s="36" t="s">
        <v>131</v>
      </c>
      <c r="L5" s="36" t="s">
        <v>36</v>
      </c>
      <c r="M5" s="36" t="s">
        <v>229</v>
      </c>
      <c r="N5" s="28" t="s">
        <v>230</v>
      </c>
      <c r="O5" s="28" t="s">
        <v>231</v>
      </c>
      <c r="P5" s="28" t="s">
        <v>232</v>
      </c>
      <c r="R5" s="28" t="s">
        <v>41</v>
      </c>
      <c r="S5" s="28" t="s">
        <v>233</v>
      </c>
      <c r="T5" s="28" t="s">
        <v>24</v>
      </c>
      <c r="Y5" s="28" t="s">
        <v>258</v>
      </c>
    </row>
    <row r="6" spans="1:31" ht="409.5" x14ac:dyDescent="0.2">
      <c r="A6" s="28">
        <v>262289</v>
      </c>
      <c r="B6" s="28" t="s">
        <v>27</v>
      </c>
      <c r="C6" s="28" t="s">
        <v>95</v>
      </c>
      <c r="D6" s="28" t="s">
        <v>29</v>
      </c>
      <c r="E6" s="28" t="s">
        <v>30</v>
      </c>
      <c r="F6" s="28" t="s">
        <v>31</v>
      </c>
      <c r="G6" s="36" t="s">
        <v>32</v>
      </c>
      <c r="H6" s="36">
        <v>4</v>
      </c>
      <c r="I6" s="36" t="s">
        <v>33</v>
      </c>
      <c r="J6" s="36" t="s">
        <v>34</v>
      </c>
      <c r="K6" s="36" t="s">
        <v>35</v>
      </c>
      <c r="L6" s="36" t="s">
        <v>36</v>
      </c>
      <c r="M6" s="36" t="s">
        <v>68</v>
      </c>
      <c r="N6" s="28" t="s">
        <v>96</v>
      </c>
      <c r="O6" s="28" t="s">
        <v>97</v>
      </c>
      <c r="P6" s="28" t="s">
        <v>98</v>
      </c>
      <c r="R6" s="28" t="s">
        <v>41</v>
      </c>
      <c r="S6" s="28" t="s">
        <v>99</v>
      </c>
      <c r="T6" s="28" t="s">
        <v>26</v>
      </c>
      <c r="U6" s="28" t="s">
        <v>299</v>
      </c>
      <c r="Y6" s="28" t="s">
        <v>298</v>
      </c>
      <c r="AA6" s="28" t="s">
        <v>292</v>
      </c>
    </row>
    <row r="7" spans="1:31" ht="127.5" x14ac:dyDescent="0.2">
      <c r="A7" s="28">
        <v>262280</v>
      </c>
      <c r="B7" s="28" t="s">
        <v>115</v>
      </c>
      <c r="C7" s="28" t="s">
        <v>116</v>
      </c>
      <c r="D7" s="28" t="s">
        <v>117</v>
      </c>
      <c r="E7" s="28" t="s">
        <v>118</v>
      </c>
      <c r="F7" s="28" t="s">
        <v>31</v>
      </c>
      <c r="G7" s="36" t="s">
        <v>32</v>
      </c>
      <c r="H7" s="36">
        <v>1</v>
      </c>
      <c r="I7" s="36" t="s">
        <v>119</v>
      </c>
      <c r="J7" s="36" t="s">
        <v>34</v>
      </c>
      <c r="K7" s="36" t="s">
        <v>120</v>
      </c>
      <c r="L7" s="36" t="s">
        <v>121</v>
      </c>
      <c r="M7" s="36" t="s">
        <v>122</v>
      </c>
      <c r="N7" s="28" t="s">
        <v>123</v>
      </c>
      <c r="O7" s="28" t="s">
        <v>107</v>
      </c>
      <c r="P7" s="28" t="s">
        <v>124</v>
      </c>
      <c r="R7" s="28" t="s">
        <v>41</v>
      </c>
      <c r="S7" s="28" t="s">
        <v>125</v>
      </c>
      <c r="T7" s="28" t="s">
        <v>25</v>
      </c>
      <c r="U7" s="28" t="s">
        <v>284</v>
      </c>
      <c r="Y7" s="28" t="s">
        <v>249</v>
      </c>
    </row>
    <row r="8" spans="1:31" ht="25.5" x14ac:dyDescent="0.2">
      <c r="A8" s="28">
        <v>262244</v>
      </c>
      <c r="B8" s="28" t="s">
        <v>145</v>
      </c>
      <c r="C8" s="28" t="s">
        <v>224</v>
      </c>
      <c r="D8" s="28" t="s">
        <v>128</v>
      </c>
      <c r="E8" s="28" t="s">
        <v>129</v>
      </c>
      <c r="F8" s="28" t="s">
        <v>31</v>
      </c>
      <c r="G8" s="36" t="s">
        <v>32</v>
      </c>
      <c r="H8" s="36">
        <v>3</v>
      </c>
      <c r="I8" s="36" t="s">
        <v>130</v>
      </c>
      <c r="J8" s="36" t="s">
        <v>34</v>
      </c>
      <c r="K8" s="36" t="s">
        <v>131</v>
      </c>
      <c r="L8" s="36" t="s">
        <v>36</v>
      </c>
      <c r="M8" s="36" t="s">
        <v>101</v>
      </c>
      <c r="N8" s="28" t="s">
        <v>225</v>
      </c>
      <c r="O8" s="28" t="s">
        <v>56</v>
      </c>
      <c r="P8" s="28" t="s">
        <v>226</v>
      </c>
      <c r="R8" s="28" t="s">
        <v>41</v>
      </c>
      <c r="S8" s="28" t="s">
        <v>227</v>
      </c>
      <c r="T8" s="28" t="s">
        <v>24</v>
      </c>
      <c r="Y8" s="28" t="s">
        <v>258</v>
      </c>
    </row>
    <row r="9" spans="1:31" ht="25.5" x14ac:dyDescent="0.2">
      <c r="A9" s="28">
        <v>262245</v>
      </c>
      <c r="B9" s="28" t="s">
        <v>145</v>
      </c>
      <c r="C9" s="28" t="s">
        <v>221</v>
      </c>
      <c r="D9" s="28" t="s">
        <v>128</v>
      </c>
      <c r="E9" s="28" t="s">
        <v>129</v>
      </c>
      <c r="F9" s="28" t="s">
        <v>31</v>
      </c>
      <c r="G9" s="36" t="s">
        <v>32</v>
      </c>
      <c r="H9" s="36">
        <v>4</v>
      </c>
      <c r="I9" s="36" t="s">
        <v>130</v>
      </c>
      <c r="J9" s="36" t="s">
        <v>34</v>
      </c>
      <c r="K9" s="36" t="s">
        <v>131</v>
      </c>
      <c r="L9" s="36" t="s">
        <v>72</v>
      </c>
      <c r="M9" s="36" t="s">
        <v>101</v>
      </c>
      <c r="N9" s="28" t="s">
        <v>102</v>
      </c>
      <c r="O9" s="28" t="s">
        <v>80</v>
      </c>
      <c r="P9" s="28" t="s">
        <v>222</v>
      </c>
      <c r="R9" s="28" t="s">
        <v>41</v>
      </c>
      <c r="S9" s="28" t="s">
        <v>223</v>
      </c>
      <c r="T9" s="28" t="s">
        <v>24</v>
      </c>
      <c r="Y9" s="28" t="s">
        <v>258</v>
      </c>
    </row>
    <row r="10" spans="1:31" ht="306" x14ac:dyDescent="0.2">
      <c r="A10" s="28">
        <v>262288</v>
      </c>
      <c r="B10" s="28" t="s">
        <v>27</v>
      </c>
      <c r="C10" s="28" t="s">
        <v>100</v>
      </c>
      <c r="D10" s="28" t="s">
        <v>29</v>
      </c>
      <c r="E10" s="28" t="s">
        <v>30</v>
      </c>
      <c r="F10" s="28" t="s">
        <v>31</v>
      </c>
      <c r="G10" s="36" t="s">
        <v>32</v>
      </c>
      <c r="H10" s="36">
        <v>3</v>
      </c>
      <c r="I10" s="36" t="s">
        <v>33</v>
      </c>
      <c r="J10" s="36" t="s">
        <v>34</v>
      </c>
      <c r="K10" s="36" t="s">
        <v>35</v>
      </c>
      <c r="L10" s="36" t="s">
        <v>36</v>
      </c>
      <c r="M10" s="36" t="s">
        <v>101</v>
      </c>
      <c r="N10" s="28" t="s">
        <v>102</v>
      </c>
      <c r="O10" s="28" t="s">
        <v>46</v>
      </c>
      <c r="P10" s="28" t="s">
        <v>103</v>
      </c>
      <c r="R10" s="28" t="s">
        <v>41</v>
      </c>
      <c r="S10" s="28" t="s">
        <v>104</v>
      </c>
      <c r="T10" s="28" t="s">
        <v>25</v>
      </c>
      <c r="U10" s="28" t="s">
        <v>293</v>
      </c>
      <c r="Y10" s="28" t="s">
        <v>249</v>
      </c>
    </row>
    <row r="11" spans="1:31" ht="25.5" x14ac:dyDescent="0.2">
      <c r="A11" s="28">
        <v>262246</v>
      </c>
      <c r="B11" s="28" t="s">
        <v>145</v>
      </c>
      <c r="C11" s="28" t="s">
        <v>216</v>
      </c>
      <c r="D11" s="28" t="s">
        <v>128</v>
      </c>
      <c r="E11" s="28" t="s">
        <v>129</v>
      </c>
      <c r="F11" s="28" t="s">
        <v>31</v>
      </c>
      <c r="G11" s="36" t="s">
        <v>32</v>
      </c>
      <c r="H11" s="36">
        <v>5</v>
      </c>
      <c r="I11" s="36" t="s">
        <v>130</v>
      </c>
      <c r="J11" s="36" t="s">
        <v>34</v>
      </c>
      <c r="K11" s="36" t="s">
        <v>131</v>
      </c>
      <c r="L11" s="36" t="s">
        <v>36</v>
      </c>
      <c r="M11" s="36" t="s">
        <v>217</v>
      </c>
      <c r="N11" s="28" t="s">
        <v>218</v>
      </c>
      <c r="O11" s="28" t="s">
        <v>182</v>
      </c>
      <c r="P11" s="28" t="s">
        <v>219</v>
      </c>
      <c r="R11" s="28" t="s">
        <v>41</v>
      </c>
      <c r="S11" s="28" t="s">
        <v>220</v>
      </c>
      <c r="T11" s="28" t="s">
        <v>24</v>
      </c>
      <c r="Y11" s="28" t="s">
        <v>258</v>
      </c>
    </row>
    <row r="12" spans="1:31" ht="25.5" x14ac:dyDescent="0.2">
      <c r="A12" s="28">
        <v>262247</v>
      </c>
      <c r="B12" s="28" t="s">
        <v>145</v>
      </c>
      <c r="C12" s="28" t="s">
        <v>211</v>
      </c>
      <c r="D12" s="28" t="s">
        <v>128</v>
      </c>
      <c r="E12" s="28" t="s">
        <v>129</v>
      </c>
      <c r="F12" s="28" t="s">
        <v>31</v>
      </c>
      <c r="G12" s="36" t="s">
        <v>32</v>
      </c>
      <c r="H12" s="36">
        <v>6</v>
      </c>
      <c r="I12" s="36" t="s">
        <v>130</v>
      </c>
      <c r="J12" s="36" t="s">
        <v>34</v>
      </c>
      <c r="K12" s="36" t="s">
        <v>131</v>
      </c>
      <c r="L12" s="36" t="s">
        <v>72</v>
      </c>
      <c r="M12" s="36" t="s">
        <v>212</v>
      </c>
      <c r="N12" s="28" t="s">
        <v>213</v>
      </c>
      <c r="O12" s="28" t="s">
        <v>214</v>
      </c>
      <c r="P12" s="28" t="s">
        <v>215</v>
      </c>
      <c r="R12" s="28" t="s">
        <v>75</v>
      </c>
      <c r="S12" s="28" t="s">
        <v>158</v>
      </c>
      <c r="T12" s="28" t="s">
        <v>24</v>
      </c>
      <c r="Y12" s="28" t="s">
        <v>258</v>
      </c>
    </row>
    <row r="13" spans="1:31" ht="25.5" x14ac:dyDescent="0.2">
      <c r="A13" s="28">
        <v>262248</v>
      </c>
      <c r="B13" s="28" t="s">
        <v>145</v>
      </c>
      <c r="C13" s="28" t="s">
        <v>208</v>
      </c>
      <c r="D13" s="28" t="s">
        <v>128</v>
      </c>
      <c r="E13" s="28" t="s">
        <v>129</v>
      </c>
      <c r="F13" s="28" t="s">
        <v>31</v>
      </c>
      <c r="G13" s="36" t="s">
        <v>32</v>
      </c>
      <c r="H13" s="36">
        <v>7</v>
      </c>
      <c r="I13" s="36" t="s">
        <v>130</v>
      </c>
      <c r="J13" s="36" t="s">
        <v>34</v>
      </c>
      <c r="K13" s="36" t="s">
        <v>131</v>
      </c>
      <c r="L13" s="36" t="s">
        <v>72</v>
      </c>
      <c r="M13" s="36" t="s">
        <v>206</v>
      </c>
      <c r="N13" s="28" t="s">
        <v>207</v>
      </c>
      <c r="O13" s="28" t="s">
        <v>137</v>
      </c>
      <c r="P13" s="28" t="s">
        <v>209</v>
      </c>
      <c r="R13" s="28" t="s">
        <v>41</v>
      </c>
      <c r="S13" s="28" t="s">
        <v>210</v>
      </c>
      <c r="T13" s="28" t="s">
        <v>24</v>
      </c>
      <c r="Y13" s="28" t="s">
        <v>258</v>
      </c>
    </row>
    <row r="14" spans="1:31" ht="25.5" x14ac:dyDescent="0.2">
      <c r="A14" s="28">
        <v>262249</v>
      </c>
      <c r="B14" s="28" t="s">
        <v>145</v>
      </c>
      <c r="C14" s="28" t="s">
        <v>205</v>
      </c>
      <c r="D14" s="28" t="s">
        <v>128</v>
      </c>
      <c r="E14" s="28" t="s">
        <v>129</v>
      </c>
      <c r="F14" s="28" t="s">
        <v>31</v>
      </c>
      <c r="G14" s="36" t="s">
        <v>32</v>
      </c>
      <c r="H14" s="36">
        <v>8</v>
      </c>
      <c r="I14" s="36" t="s">
        <v>130</v>
      </c>
      <c r="J14" s="36" t="s">
        <v>34</v>
      </c>
      <c r="K14" s="36" t="s">
        <v>131</v>
      </c>
      <c r="L14" s="36" t="s">
        <v>72</v>
      </c>
      <c r="M14" s="36" t="s">
        <v>206</v>
      </c>
      <c r="N14" s="28" t="s">
        <v>207</v>
      </c>
      <c r="O14" s="28" t="s">
        <v>182</v>
      </c>
      <c r="P14" s="28" t="s">
        <v>157</v>
      </c>
      <c r="R14" s="28" t="s">
        <v>75</v>
      </c>
      <c r="S14" s="28" t="s">
        <v>158</v>
      </c>
      <c r="T14" s="28" t="s">
        <v>24</v>
      </c>
      <c r="Y14" s="28" t="s">
        <v>258</v>
      </c>
    </row>
    <row r="15" spans="1:31" ht="267.75" x14ac:dyDescent="0.2">
      <c r="A15" s="28">
        <v>262291</v>
      </c>
      <c r="B15" s="28" t="s">
        <v>27</v>
      </c>
      <c r="C15" s="28" t="s">
        <v>83</v>
      </c>
      <c r="D15" s="28" t="s">
        <v>29</v>
      </c>
      <c r="E15" s="28" t="s">
        <v>30</v>
      </c>
      <c r="F15" s="28" t="s">
        <v>31</v>
      </c>
      <c r="G15" s="36" t="s">
        <v>32</v>
      </c>
      <c r="H15" s="36">
        <v>6</v>
      </c>
      <c r="I15" s="36" t="s">
        <v>33</v>
      </c>
      <c r="J15" s="36" t="s">
        <v>34</v>
      </c>
      <c r="K15" s="36" t="s">
        <v>35</v>
      </c>
      <c r="L15" s="36" t="s">
        <v>36</v>
      </c>
      <c r="M15" s="36" t="s">
        <v>84</v>
      </c>
      <c r="N15" s="28" t="s">
        <v>85</v>
      </c>
      <c r="O15" s="28" t="s">
        <v>86</v>
      </c>
      <c r="P15" s="28" t="s">
        <v>87</v>
      </c>
      <c r="R15" s="28" t="s">
        <v>41</v>
      </c>
      <c r="S15" s="28" t="s">
        <v>88</v>
      </c>
      <c r="T15" s="28" t="s">
        <v>26</v>
      </c>
      <c r="U15" s="28" t="s">
        <v>296</v>
      </c>
      <c r="Y15" s="28" t="s">
        <v>298</v>
      </c>
      <c r="AA15" s="28" t="s">
        <v>292</v>
      </c>
    </row>
    <row r="16" spans="1:31" ht="38.25" x14ac:dyDescent="0.2">
      <c r="A16" s="28">
        <v>262250</v>
      </c>
      <c r="B16" s="28" t="s">
        <v>145</v>
      </c>
      <c r="C16" s="28" t="s">
        <v>199</v>
      </c>
      <c r="D16" s="28" t="s">
        <v>128</v>
      </c>
      <c r="E16" s="28" t="s">
        <v>129</v>
      </c>
      <c r="F16" s="28" t="s">
        <v>31</v>
      </c>
      <c r="G16" s="36" t="s">
        <v>32</v>
      </c>
      <c r="H16" s="36">
        <v>9</v>
      </c>
      <c r="I16" s="36" t="s">
        <v>130</v>
      </c>
      <c r="J16" s="36" t="s">
        <v>34</v>
      </c>
      <c r="K16" s="36" t="s">
        <v>131</v>
      </c>
      <c r="L16" s="36" t="s">
        <v>36</v>
      </c>
      <c r="M16" s="36" t="s">
        <v>200</v>
      </c>
      <c r="N16" s="28" t="s">
        <v>201</v>
      </c>
      <c r="O16" s="28" t="s">
        <v>202</v>
      </c>
      <c r="P16" s="28" t="s">
        <v>203</v>
      </c>
      <c r="R16" s="28" t="s">
        <v>41</v>
      </c>
      <c r="S16" s="28" t="s">
        <v>204</v>
      </c>
      <c r="T16" s="28" t="s">
        <v>24</v>
      </c>
      <c r="Y16" s="28" t="s">
        <v>258</v>
      </c>
    </row>
    <row r="17" spans="1:27" ht="25.5" x14ac:dyDescent="0.2">
      <c r="A17" s="28">
        <v>262251</v>
      </c>
      <c r="B17" s="28" t="s">
        <v>145</v>
      </c>
      <c r="C17" s="28" t="s">
        <v>196</v>
      </c>
      <c r="D17" s="28" t="s">
        <v>128</v>
      </c>
      <c r="E17" s="28" t="s">
        <v>129</v>
      </c>
      <c r="F17" s="28" t="s">
        <v>31</v>
      </c>
      <c r="G17" s="36" t="s">
        <v>32</v>
      </c>
      <c r="H17" s="36">
        <v>10</v>
      </c>
      <c r="I17" s="36" t="s">
        <v>130</v>
      </c>
      <c r="J17" s="36" t="s">
        <v>34</v>
      </c>
      <c r="K17" s="36" t="s">
        <v>131</v>
      </c>
      <c r="L17" s="36" t="s">
        <v>72</v>
      </c>
      <c r="M17" s="36" t="s">
        <v>197</v>
      </c>
      <c r="N17" s="28" t="s">
        <v>198</v>
      </c>
      <c r="O17" s="28" t="s">
        <v>106</v>
      </c>
      <c r="P17" s="28" t="s">
        <v>157</v>
      </c>
      <c r="R17" s="28" t="s">
        <v>75</v>
      </c>
      <c r="S17" s="28" t="s">
        <v>158</v>
      </c>
      <c r="T17" s="28" t="s">
        <v>24</v>
      </c>
      <c r="Y17" s="28" t="s">
        <v>258</v>
      </c>
    </row>
    <row r="18" spans="1:27" ht="51" x14ac:dyDescent="0.2">
      <c r="A18" s="28">
        <v>262252</v>
      </c>
      <c r="B18" s="28" t="s">
        <v>145</v>
      </c>
      <c r="C18" s="28" t="s">
        <v>191</v>
      </c>
      <c r="D18" s="28" t="s">
        <v>128</v>
      </c>
      <c r="E18" s="28" t="s">
        <v>129</v>
      </c>
      <c r="F18" s="28" t="s">
        <v>31</v>
      </c>
      <c r="G18" s="36" t="s">
        <v>32</v>
      </c>
      <c r="H18" s="36">
        <v>11</v>
      </c>
      <c r="I18" s="36" t="s">
        <v>130</v>
      </c>
      <c r="J18" s="36" t="s">
        <v>34</v>
      </c>
      <c r="K18" s="36" t="s">
        <v>131</v>
      </c>
      <c r="L18" s="36" t="s">
        <v>36</v>
      </c>
      <c r="M18" s="36" t="s">
        <v>192</v>
      </c>
      <c r="N18" s="28" t="s">
        <v>193</v>
      </c>
      <c r="O18" s="28" t="s">
        <v>156</v>
      </c>
      <c r="P18" s="28" t="s">
        <v>194</v>
      </c>
      <c r="R18" s="28" t="s">
        <v>41</v>
      </c>
      <c r="S18" s="28" t="s">
        <v>195</v>
      </c>
      <c r="T18" s="28" t="s">
        <v>26</v>
      </c>
      <c r="U18" s="28" t="s">
        <v>286</v>
      </c>
      <c r="Y18" s="28" t="s">
        <v>258</v>
      </c>
    </row>
    <row r="19" spans="1:27" ht="369.75" x14ac:dyDescent="0.2">
      <c r="A19" s="28">
        <v>262292</v>
      </c>
      <c r="B19" s="28" t="s">
        <v>27</v>
      </c>
      <c r="C19" s="28" t="s">
        <v>77</v>
      </c>
      <c r="D19" s="28" t="s">
        <v>29</v>
      </c>
      <c r="E19" s="28" t="s">
        <v>30</v>
      </c>
      <c r="F19" s="28" t="s">
        <v>31</v>
      </c>
      <c r="G19" s="36" t="s">
        <v>32</v>
      </c>
      <c r="H19" s="36">
        <v>7</v>
      </c>
      <c r="I19" s="36" t="s">
        <v>33</v>
      </c>
      <c r="J19" s="36" t="s">
        <v>34</v>
      </c>
      <c r="K19" s="36" t="s">
        <v>35</v>
      </c>
      <c r="L19" s="36" t="s">
        <v>36</v>
      </c>
      <c r="M19" s="36" t="s">
        <v>78</v>
      </c>
      <c r="N19" s="28" t="s">
        <v>79</v>
      </c>
      <c r="O19" s="28" t="s">
        <v>80</v>
      </c>
      <c r="P19" s="28" t="s">
        <v>81</v>
      </c>
      <c r="R19" s="28" t="s">
        <v>41</v>
      </c>
      <c r="S19" s="28" t="s">
        <v>82</v>
      </c>
      <c r="T19" s="28" t="s">
        <v>26</v>
      </c>
      <c r="U19" s="28" t="s">
        <v>295</v>
      </c>
      <c r="Y19" s="28" t="s">
        <v>298</v>
      </c>
      <c r="AA19" s="28" t="s">
        <v>285</v>
      </c>
    </row>
    <row r="20" spans="1:27" ht="38.25" x14ac:dyDescent="0.2">
      <c r="A20" s="28">
        <v>262253</v>
      </c>
      <c r="B20" s="28" t="s">
        <v>145</v>
      </c>
      <c r="C20" s="28" t="s">
        <v>185</v>
      </c>
      <c r="D20" s="28" t="s">
        <v>128</v>
      </c>
      <c r="E20" s="28" t="s">
        <v>129</v>
      </c>
      <c r="F20" s="28" t="s">
        <v>31</v>
      </c>
      <c r="G20" s="36" t="s">
        <v>32</v>
      </c>
      <c r="H20" s="36">
        <v>12</v>
      </c>
      <c r="I20" s="36" t="s">
        <v>130</v>
      </c>
      <c r="J20" s="36" t="s">
        <v>34</v>
      </c>
      <c r="K20" s="36" t="s">
        <v>131</v>
      </c>
      <c r="L20" s="36" t="s">
        <v>36</v>
      </c>
      <c r="M20" s="36" t="s">
        <v>186</v>
      </c>
      <c r="N20" s="28" t="s">
        <v>187</v>
      </c>
      <c r="O20" s="28" t="s">
        <v>188</v>
      </c>
      <c r="P20" s="28" t="s">
        <v>189</v>
      </c>
      <c r="R20" s="28" t="s">
        <v>41</v>
      </c>
      <c r="S20" s="28" t="s">
        <v>190</v>
      </c>
      <c r="T20" s="28" t="s">
        <v>24</v>
      </c>
      <c r="Y20" s="28" t="s">
        <v>258</v>
      </c>
    </row>
    <row r="21" spans="1:27" ht="25.5" x14ac:dyDescent="0.2">
      <c r="A21" s="28">
        <v>262254</v>
      </c>
      <c r="B21" s="28" t="s">
        <v>145</v>
      </c>
      <c r="C21" s="28" t="s">
        <v>179</v>
      </c>
      <c r="D21" s="28" t="s">
        <v>128</v>
      </c>
      <c r="E21" s="28" t="s">
        <v>129</v>
      </c>
      <c r="F21" s="28" t="s">
        <v>31</v>
      </c>
      <c r="G21" s="36" t="s">
        <v>32</v>
      </c>
      <c r="H21" s="36">
        <v>13</v>
      </c>
      <c r="I21" s="36" t="s">
        <v>130</v>
      </c>
      <c r="J21" s="36" t="s">
        <v>34</v>
      </c>
      <c r="K21" s="36" t="s">
        <v>131</v>
      </c>
      <c r="L21" s="36" t="s">
        <v>72</v>
      </c>
      <c r="M21" s="36" t="s">
        <v>180</v>
      </c>
      <c r="N21" s="28" t="s">
        <v>181</v>
      </c>
      <c r="O21" s="28" t="s">
        <v>182</v>
      </c>
      <c r="P21" s="28" t="s">
        <v>183</v>
      </c>
      <c r="R21" s="28" t="s">
        <v>75</v>
      </c>
      <c r="S21" s="28" t="s">
        <v>184</v>
      </c>
      <c r="T21" s="28" t="s">
        <v>24</v>
      </c>
      <c r="Y21" s="28" t="s">
        <v>258</v>
      </c>
    </row>
    <row r="22" spans="1:27" ht="25.5" x14ac:dyDescent="0.2">
      <c r="A22" s="28">
        <v>262255</v>
      </c>
      <c r="B22" s="28" t="s">
        <v>145</v>
      </c>
      <c r="C22" s="28" t="s">
        <v>176</v>
      </c>
      <c r="D22" s="28" t="s">
        <v>128</v>
      </c>
      <c r="E22" s="28" t="s">
        <v>129</v>
      </c>
      <c r="F22" s="28" t="s">
        <v>31</v>
      </c>
      <c r="G22" s="36" t="s">
        <v>32</v>
      </c>
      <c r="H22" s="36">
        <v>14</v>
      </c>
      <c r="I22" s="36" t="s">
        <v>130</v>
      </c>
      <c r="J22" s="36" t="s">
        <v>34</v>
      </c>
      <c r="K22" s="36" t="s">
        <v>131</v>
      </c>
      <c r="L22" s="36" t="s">
        <v>36</v>
      </c>
      <c r="M22" s="36" t="s">
        <v>165</v>
      </c>
      <c r="N22" s="28" t="s">
        <v>166</v>
      </c>
      <c r="O22" s="28" t="s">
        <v>56</v>
      </c>
      <c r="P22" s="28" t="s">
        <v>177</v>
      </c>
      <c r="R22" s="28" t="s">
        <v>41</v>
      </c>
      <c r="S22" s="28" t="s">
        <v>178</v>
      </c>
      <c r="T22" s="28" t="s">
        <v>24</v>
      </c>
      <c r="Y22" s="28" t="s">
        <v>258</v>
      </c>
    </row>
    <row r="23" spans="1:27" ht="25.5" x14ac:dyDescent="0.2">
      <c r="A23" s="28">
        <v>262256</v>
      </c>
      <c r="B23" s="28" t="s">
        <v>145</v>
      </c>
      <c r="C23" s="28" t="s">
        <v>172</v>
      </c>
      <c r="D23" s="28" t="s">
        <v>128</v>
      </c>
      <c r="E23" s="28" t="s">
        <v>129</v>
      </c>
      <c r="F23" s="28" t="s">
        <v>31</v>
      </c>
      <c r="G23" s="36" t="s">
        <v>32</v>
      </c>
      <c r="H23" s="36">
        <v>15</v>
      </c>
      <c r="I23" s="36" t="s">
        <v>130</v>
      </c>
      <c r="J23" s="36" t="s">
        <v>34</v>
      </c>
      <c r="K23" s="36" t="s">
        <v>131</v>
      </c>
      <c r="L23" s="36" t="s">
        <v>72</v>
      </c>
      <c r="M23" s="36" t="s">
        <v>165</v>
      </c>
      <c r="N23" s="28" t="s">
        <v>166</v>
      </c>
      <c r="O23" s="28" t="s">
        <v>173</v>
      </c>
      <c r="P23" s="28" t="s">
        <v>174</v>
      </c>
      <c r="R23" s="28" t="s">
        <v>75</v>
      </c>
      <c r="S23" s="28" t="s">
        <v>175</v>
      </c>
      <c r="T23" s="28" t="s">
        <v>24</v>
      </c>
      <c r="Y23" s="28" t="s">
        <v>258</v>
      </c>
    </row>
    <row r="24" spans="1:27" ht="25.5" x14ac:dyDescent="0.2">
      <c r="A24" s="28">
        <v>262257</v>
      </c>
      <c r="B24" s="28" t="s">
        <v>145</v>
      </c>
      <c r="C24" s="28" t="s">
        <v>169</v>
      </c>
      <c r="D24" s="28" t="s">
        <v>128</v>
      </c>
      <c r="E24" s="28" t="s">
        <v>129</v>
      </c>
      <c r="F24" s="28" t="s">
        <v>31</v>
      </c>
      <c r="G24" s="36" t="s">
        <v>32</v>
      </c>
      <c r="H24" s="36">
        <v>16</v>
      </c>
      <c r="I24" s="36" t="s">
        <v>130</v>
      </c>
      <c r="J24" s="36" t="s">
        <v>34</v>
      </c>
      <c r="K24" s="36" t="s">
        <v>131</v>
      </c>
      <c r="L24" s="36" t="s">
        <v>72</v>
      </c>
      <c r="M24" s="36" t="s">
        <v>165</v>
      </c>
      <c r="N24" s="28" t="s">
        <v>166</v>
      </c>
      <c r="O24" s="28" t="s">
        <v>51</v>
      </c>
      <c r="P24" s="28" t="s">
        <v>170</v>
      </c>
      <c r="R24" s="28" t="s">
        <v>75</v>
      </c>
      <c r="S24" s="28" t="s">
        <v>171</v>
      </c>
      <c r="T24" s="28" t="s">
        <v>24</v>
      </c>
      <c r="Y24" s="28" t="s">
        <v>258</v>
      </c>
    </row>
    <row r="25" spans="1:27" ht="38.25" x14ac:dyDescent="0.2">
      <c r="A25" s="28">
        <v>262258</v>
      </c>
      <c r="B25" s="28" t="s">
        <v>145</v>
      </c>
      <c r="C25" s="28" t="s">
        <v>164</v>
      </c>
      <c r="D25" s="28" t="s">
        <v>128</v>
      </c>
      <c r="E25" s="28" t="s">
        <v>129</v>
      </c>
      <c r="F25" s="28" t="s">
        <v>31</v>
      </c>
      <c r="G25" s="36" t="s">
        <v>32</v>
      </c>
      <c r="H25" s="36">
        <v>17</v>
      </c>
      <c r="I25" s="36" t="s">
        <v>130</v>
      </c>
      <c r="J25" s="36" t="s">
        <v>34</v>
      </c>
      <c r="K25" s="36" t="s">
        <v>131</v>
      </c>
      <c r="L25" s="36" t="s">
        <v>36</v>
      </c>
      <c r="M25" s="36" t="s">
        <v>165</v>
      </c>
      <c r="N25" s="28" t="s">
        <v>166</v>
      </c>
      <c r="O25" s="28" t="s">
        <v>106</v>
      </c>
      <c r="P25" s="28" t="s">
        <v>167</v>
      </c>
      <c r="R25" s="28" t="s">
        <v>41</v>
      </c>
      <c r="S25" s="28" t="s">
        <v>168</v>
      </c>
      <c r="T25" s="28" t="s">
        <v>24</v>
      </c>
      <c r="Y25" s="28" t="s">
        <v>258</v>
      </c>
    </row>
    <row r="26" spans="1:27" ht="25.5" x14ac:dyDescent="0.2">
      <c r="A26" s="28">
        <v>262259</v>
      </c>
      <c r="B26" s="28" t="s">
        <v>145</v>
      </c>
      <c r="C26" s="28" t="s">
        <v>159</v>
      </c>
      <c r="D26" s="28" t="s">
        <v>128</v>
      </c>
      <c r="E26" s="28" t="s">
        <v>129</v>
      </c>
      <c r="F26" s="28" t="s">
        <v>31</v>
      </c>
      <c r="G26" s="36" t="s">
        <v>32</v>
      </c>
      <c r="H26" s="36">
        <v>18</v>
      </c>
      <c r="I26" s="36" t="s">
        <v>130</v>
      </c>
      <c r="J26" s="36" t="s">
        <v>34</v>
      </c>
      <c r="K26" s="36" t="s">
        <v>131</v>
      </c>
      <c r="L26" s="36" t="s">
        <v>72</v>
      </c>
      <c r="M26" s="36" t="s">
        <v>160</v>
      </c>
      <c r="N26" s="28" t="s">
        <v>112</v>
      </c>
      <c r="O26" s="28" t="s">
        <v>161</v>
      </c>
      <c r="P26" s="28" t="s">
        <v>162</v>
      </c>
      <c r="R26" s="28" t="s">
        <v>75</v>
      </c>
      <c r="S26" s="28" t="s">
        <v>163</v>
      </c>
      <c r="T26" s="28" t="s">
        <v>24</v>
      </c>
      <c r="Y26" s="28" t="s">
        <v>258</v>
      </c>
    </row>
    <row r="27" spans="1:27" ht="25.5" x14ac:dyDescent="0.2">
      <c r="A27" s="28">
        <v>262286</v>
      </c>
      <c r="B27" s="28" t="s">
        <v>27</v>
      </c>
      <c r="C27" s="28" t="s">
        <v>110</v>
      </c>
      <c r="D27" s="28" t="s">
        <v>29</v>
      </c>
      <c r="E27" s="28" t="s">
        <v>30</v>
      </c>
      <c r="F27" s="28" t="s">
        <v>31</v>
      </c>
      <c r="G27" s="36" t="s">
        <v>32</v>
      </c>
      <c r="H27" s="36">
        <v>1</v>
      </c>
      <c r="I27" s="36" t="s">
        <v>33</v>
      </c>
      <c r="J27" s="36" t="s">
        <v>34</v>
      </c>
      <c r="K27" s="36" t="s">
        <v>35</v>
      </c>
      <c r="L27" s="36" t="s">
        <v>36</v>
      </c>
      <c r="M27" s="36" t="s">
        <v>111</v>
      </c>
      <c r="N27" s="28" t="s">
        <v>112</v>
      </c>
      <c r="O27" s="28" t="s">
        <v>56</v>
      </c>
      <c r="P27" s="28" t="s">
        <v>113</v>
      </c>
      <c r="R27" s="28" t="s">
        <v>41</v>
      </c>
      <c r="S27" s="28" t="s">
        <v>114</v>
      </c>
      <c r="T27" s="28" t="s">
        <v>24</v>
      </c>
      <c r="Y27" s="28" t="s">
        <v>258</v>
      </c>
    </row>
    <row r="28" spans="1:27" ht="25.5" x14ac:dyDescent="0.2">
      <c r="A28" s="28">
        <v>262260</v>
      </c>
      <c r="B28" s="28" t="s">
        <v>145</v>
      </c>
      <c r="C28" s="28" t="s">
        <v>155</v>
      </c>
      <c r="D28" s="28" t="s">
        <v>128</v>
      </c>
      <c r="E28" s="28" t="s">
        <v>129</v>
      </c>
      <c r="F28" s="28" t="s">
        <v>31</v>
      </c>
      <c r="G28" s="36" t="s">
        <v>32</v>
      </c>
      <c r="H28" s="36">
        <v>19</v>
      </c>
      <c r="I28" s="36" t="s">
        <v>130</v>
      </c>
      <c r="J28" s="36" t="s">
        <v>34</v>
      </c>
      <c r="K28" s="36" t="s">
        <v>131</v>
      </c>
      <c r="L28" s="36" t="s">
        <v>72</v>
      </c>
      <c r="M28" s="36" t="s">
        <v>111</v>
      </c>
      <c r="N28" s="28" t="s">
        <v>112</v>
      </c>
      <c r="O28" s="28" t="s">
        <v>156</v>
      </c>
      <c r="P28" s="28" t="s">
        <v>157</v>
      </c>
      <c r="R28" s="28" t="s">
        <v>75</v>
      </c>
      <c r="S28" s="28" t="s">
        <v>158</v>
      </c>
      <c r="T28" s="28" t="s">
        <v>24</v>
      </c>
      <c r="Y28" s="28" t="s">
        <v>258</v>
      </c>
    </row>
    <row r="29" spans="1:27" ht="38.25" x14ac:dyDescent="0.2">
      <c r="A29" s="28">
        <v>262261</v>
      </c>
      <c r="B29" s="28" t="s">
        <v>145</v>
      </c>
      <c r="C29" s="28" t="s">
        <v>151</v>
      </c>
      <c r="D29" s="28" t="s">
        <v>128</v>
      </c>
      <c r="E29" s="28" t="s">
        <v>129</v>
      </c>
      <c r="F29" s="28" t="s">
        <v>31</v>
      </c>
      <c r="G29" s="36" t="s">
        <v>32</v>
      </c>
      <c r="H29" s="36">
        <v>20</v>
      </c>
      <c r="I29" s="36" t="s">
        <v>130</v>
      </c>
      <c r="J29" s="36" t="s">
        <v>34</v>
      </c>
      <c r="K29" s="36" t="s">
        <v>131</v>
      </c>
      <c r="L29" s="36" t="s">
        <v>36</v>
      </c>
      <c r="M29" s="36" t="s">
        <v>111</v>
      </c>
      <c r="N29" s="28" t="s">
        <v>112</v>
      </c>
      <c r="O29" s="28" t="s">
        <v>152</v>
      </c>
      <c r="P29" s="28" t="s">
        <v>153</v>
      </c>
      <c r="R29" s="28" t="s">
        <v>41</v>
      </c>
      <c r="S29" s="28" t="s">
        <v>154</v>
      </c>
      <c r="T29" s="28" t="s">
        <v>24</v>
      </c>
      <c r="Y29" s="28" t="s">
        <v>258</v>
      </c>
    </row>
    <row r="30" spans="1:27" ht="114.75" x14ac:dyDescent="0.2">
      <c r="A30" s="28">
        <v>262294</v>
      </c>
      <c r="B30" s="28" t="s">
        <v>27</v>
      </c>
      <c r="C30" s="28" t="s">
        <v>65</v>
      </c>
      <c r="D30" s="28" t="s">
        <v>29</v>
      </c>
      <c r="E30" s="28" t="s">
        <v>30</v>
      </c>
      <c r="F30" s="28" t="s">
        <v>31</v>
      </c>
      <c r="G30" s="36" t="s">
        <v>32</v>
      </c>
      <c r="H30" s="36">
        <v>9</v>
      </c>
      <c r="I30" s="36" t="s">
        <v>33</v>
      </c>
      <c r="J30" s="36" t="s">
        <v>34</v>
      </c>
      <c r="K30" s="36" t="s">
        <v>35</v>
      </c>
      <c r="L30" s="36" t="s">
        <v>36</v>
      </c>
      <c r="M30" s="36" t="s">
        <v>66</v>
      </c>
      <c r="N30" s="28" t="s">
        <v>67</v>
      </c>
      <c r="O30" s="28" t="s">
        <v>68</v>
      </c>
      <c r="P30" s="28" t="s">
        <v>69</v>
      </c>
      <c r="R30" s="28" t="s">
        <v>41</v>
      </c>
      <c r="S30" s="28" t="s">
        <v>70</v>
      </c>
      <c r="T30" s="28" t="s">
        <v>26</v>
      </c>
      <c r="U30" s="28" t="s">
        <v>294</v>
      </c>
      <c r="Y30" s="28" t="s">
        <v>298</v>
      </c>
    </row>
    <row r="31" spans="1:27" ht="25.5" x14ac:dyDescent="0.2">
      <c r="A31" s="28">
        <v>262262</v>
      </c>
      <c r="B31" s="28" t="s">
        <v>145</v>
      </c>
      <c r="C31" s="28" t="s">
        <v>146</v>
      </c>
      <c r="D31" s="28" t="s">
        <v>128</v>
      </c>
      <c r="E31" s="28" t="s">
        <v>129</v>
      </c>
      <c r="F31" s="28" t="s">
        <v>31</v>
      </c>
      <c r="G31" s="36" t="s">
        <v>32</v>
      </c>
      <c r="H31" s="36">
        <v>21</v>
      </c>
      <c r="I31" s="36" t="s">
        <v>130</v>
      </c>
      <c r="J31" s="36" t="s">
        <v>34</v>
      </c>
      <c r="K31" s="36" t="s">
        <v>131</v>
      </c>
      <c r="L31" s="36" t="s">
        <v>72</v>
      </c>
      <c r="M31" s="36" t="s">
        <v>147</v>
      </c>
      <c r="N31" s="28" t="s">
        <v>148</v>
      </c>
      <c r="O31" s="28" t="s">
        <v>149</v>
      </c>
      <c r="P31" s="28" t="s">
        <v>150</v>
      </c>
      <c r="R31" s="28" t="s">
        <v>75</v>
      </c>
      <c r="S31" s="28" t="s">
        <v>144</v>
      </c>
      <c r="T31" s="28" t="s">
        <v>24</v>
      </c>
      <c r="Y31" s="28" t="s">
        <v>258</v>
      </c>
    </row>
    <row r="32" spans="1:27" ht="25.5" x14ac:dyDescent="0.2">
      <c r="A32" s="28">
        <v>262263</v>
      </c>
      <c r="B32" s="28" t="s">
        <v>126</v>
      </c>
      <c r="C32" s="28" t="s">
        <v>140</v>
      </c>
      <c r="D32" s="28" t="s">
        <v>128</v>
      </c>
      <c r="E32" s="28" t="s">
        <v>129</v>
      </c>
      <c r="F32" s="28" t="s">
        <v>31</v>
      </c>
      <c r="G32" s="36" t="s">
        <v>32</v>
      </c>
      <c r="H32" s="36">
        <v>22</v>
      </c>
      <c r="I32" s="36" t="s">
        <v>130</v>
      </c>
      <c r="J32" s="36" t="s">
        <v>34</v>
      </c>
      <c r="K32" s="36" t="s">
        <v>131</v>
      </c>
      <c r="L32" s="36" t="s">
        <v>72</v>
      </c>
      <c r="M32" s="36" t="s">
        <v>141</v>
      </c>
      <c r="N32" s="28" t="s">
        <v>142</v>
      </c>
      <c r="O32" s="28" t="s">
        <v>106</v>
      </c>
      <c r="P32" s="28" t="s">
        <v>143</v>
      </c>
      <c r="R32" s="28" t="s">
        <v>75</v>
      </c>
      <c r="S32" s="28" t="s">
        <v>144</v>
      </c>
      <c r="T32" s="28" t="s">
        <v>24</v>
      </c>
      <c r="Y32" s="28" t="s">
        <v>258</v>
      </c>
    </row>
    <row r="33" spans="1:33" ht="25.5" x14ac:dyDescent="0.2">
      <c r="A33" s="28">
        <v>262264</v>
      </c>
      <c r="B33" s="28" t="s">
        <v>126</v>
      </c>
      <c r="C33" s="28" t="s">
        <v>134</v>
      </c>
      <c r="D33" s="28" t="s">
        <v>128</v>
      </c>
      <c r="E33" s="28" t="s">
        <v>129</v>
      </c>
      <c r="F33" s="28" t="s">
        <v>31</v>
      </c>
      <c r="G33" s="36" t="s">
        <v>32</v>
      </c>
      <c r="H33" s="36">
        <v>23</v>
      </c>
      <c r="I33" s="36" t="s">
        <v>130</v>
      </c>
      <c r="J33" s="36" t="s">
        <v>34</v>
      </c>
      <c r="K33" s="36" t="s">
        <v>131</v>
      </c>
      <c r="L33" s="36" t="s">
        <v>72</v>
      </c>
      <c r="M33" s="36" t="s">
        <v>135</v>
      </c>
      <c r="N33" s="28" t="s">
        <v>136</v>
      </c>
      <c r="O33" s="28" t="s">
        <v>137</v>
      </c>
      <c r="P33" s="28" t="s">
        <v>138</v>
      </c>
      <c r="R33" s="28" t="s">
        <v>75</v>
      </c>
      <c r="S33" s="28" t="s">
        <v>139</v>
      </c>
      <c r="T33" s="28" t="s">
        <v>24</v>
      </c>
      <c r="Y33" s="28" t="s">
        <v>258</v>
      </c>
    </row>
    <row r="34" spans="1:33" ht="38.25" x14ac:dyDescent="0.2">
      <c r="A34" s="28">
        <v>262240</v>
      </c>
      <c r="B34" s="28" t="s">
        <v>237</v>
      </c>
      <c r="C34" s="28" t="s">
        <v>245</v>
      </c>
      <c r="D34" s="28" t="s">
        <v>239</v>
      </c>
      <c r="E34" s="28" t="s">
        <v>240</v>
      </c>
      <c r="F34" s="28" t="s">
        <v>31</v>
      </c>
      <c r="G34" s="36" t="s">
        <v>32</v>
      </c>
      <c r="H34" s="36">
        <v>1</v>
      </c>
      <c r="I34" s="36" t="s">
        <v>130</v>
      </c>
      <c r="J34" s="36" t="s">
        <v>241</v>
      </c>
      <c r="K34" s="36" t="s">
        <v>242</v>
      </c>
      <c r="L34" s="36" t="s">
        <v>72</v>
      </c>
      <c r="M34" s="36" t="s">
        <v>60</v>
      </c>
      <c r="N34" s="28" t="s">
        <v>61</v>
      </c>
      <c r="O34" s="28" t="s">
        <v>62</v>
      </c>
      <c r="P34" s="28" t="s">
        <v>243</v>
      </c>
      <c r="R34" s="28" t="s">
        <v>75</v>
      </c>
      <c r="S34" s="28" t="s">
        <v>246</v>
      </c>
      <c r="T34" s="28" t="s">
        <v>24</v>
      </c>
      <c r="Y34" s="37" t="s">
        <v>258</v>
      </c>
      <c r="Z34" s="38"/>
      <c r="AG34" s="31"/>
    </row>
    <row r="35" spans="1:33" ht="38.25" x14ac:dyDescent="0.2">
      <c r="A35" s="28">
        <v>262265</v>
      </c>
      <c r="B35" s="28" t="s">
        <v>126</v>
      </c>
      <c r="C35" s="28" t="s">
        <v>127</v>
      </c>
      <c r="D35" s="28" t="s">
        <v>128</v>
      </c>
      <c r="E35" s="28" t="s">
        <v>129</v>
      </c>
      <c r="F35" s="28" t="s">
        <v>31</v>
      </c>
      <c r="G35" s="36" t="s">
        <v>32</v>
      </c>
      <c r="H35" s="36">
        <v>24</v>
      </c>
      <c r="I35" s="36" t="s">
        <v>130</v>
      </c>
      <c r="J35" s="36" t="s">
        <v>34</v>
      </c>
      <c r="K35" s="36" t="s">
        <v>131</v>
      </c>
      <c r="L35" s="36" t="s">
        <v>36</v>
      </c>
      <c r="M35" s="36" t="s">
        <v>60</v>
      </c>
      <c r="N35" s="28" t="s">
        <v>61</v>
      </c>
      <c r="O35" s="28" t="s">
        <v>62</v>
      </c>
      <c r="P35" s="28" t="s">
        <v>132</v>
      </c>
      <c r="R35" s="28" t="s">
        <v>41</v>
      </c>
      <c r="S35" s="28" t="s">
        <v>133</v>
      </c>
      <c r="T35" s="28" t="s">
        <v>24</v>
      </c>
      <c r="Y35" s="28" t="s">
        <v>258</v>
      </c>
    </row>
    <row r="36" spans="1:33" ht="51" x14ac:dyDescent="0.2">
      <c r="A36" s="28">
        <v>262295</v>
      </c>
      <c r="B36" s="28" t="s">
        <v>27</v>
      </c>
      <c r="C36" s="28" t="s">
        <v>59</v>
      </c>
      <c r="D36" s="28" t="s">
        <v>29</v>
      </c>
      <c r="E36" s="28" t="s">
        <v>30</v>
      </c>
      <c r="F36" s="28" t="s">
        <v>31</v>
      </c>
      <c r="G36" s="28" t="s">
        <v>32</v>
      </c>
      <c r="H36" s="28">
        <v>10</v>
      </c>
      <c r="I36" s="28" t="s">
        <v>33</v>
      </c>
      <c r="J36" s="28" t="s">
        <v>34</v>
      </c>
      <c r="K36" s="28" t="s">
        <v>35</v>
      </c>
      <c r="L36" s="28" t="s">
        <v>36</v>
      </c>
      <c r="M36" s="28" t="s">
        <v>60</v>
      </c>
      <c r="N36" s="28" t="s">
        <v>61</v>
      </c>
      <c r="O36" s="28" t="s">
        <v>62</v>
      </c>
      <c r="P36" s="28" t="s">
        <v>63</v>
      </c>
      <c r="R36" s="28" t="s">
        <v>41</v>
      </c>
      <c r="S36" s="28" t="s">
        <v>64</v>
      </c>
      <c r="T36" s="28" t="s">
        <v>24</v>
      </c>
      <c r="Y36" s="28" t="s">
        <v>258</v>
      </c>
    </row>
    <row r="37" spans="1:33" ht="38.25" x14ac:dyDescent="0.2">
      <c r="A37" s="28">
        <v>262241</v>
      </c>
      <c r="B37" s="28" t="s">
        <v>237</v>
      </c>
      <c r="C37" s="28" t="s">
        <v>238</v>
      </c>
      <c r="D37" s="28" t="s">
        <v>239</v>
      </c>
      <c r="E37" s="28" t="s">
        <v>240</v>
      </c>
      <c r="F37" s="28" t="s">
        <v>31</v>
      </c>
      <c r="G37" s="36" t="s">
        <v>32</v>
      </c>
      <c r="H37" s="36">
        <v>2</v>
      </c>
      <c r="I37" s="36" t="s">
        <v>130</v>
      </c>
      <c r="J37" s="36" t="s">
        <v>241</v>
      </c>
      <c r="K37" s="36" t="s">
        <v>242</v>
      </c>
      <c r="L37" s="36" t="s">
        <v>72</v>
      </c>
      <c r="M37" s="36" t="s">
        <v>90</v>
      </c>
      <c r="N37" s="28" t="s">
        <v>91</v>
      </c>
      <c r="O37" s="28" t="s">
        <v>92</v>
      </c>
      <c r="P37" s="28" t="s">
        <v>243</v>
      </c>
      <c r="R37" s="28" t="s">
        <v>75</v>
      </c>
      <c r="S37" s="28" t="s">
        <v>244</v>
      </c>
      <c r="T37" s="28" t="s">
        <v>24</v>
      </c>
      <c r="Y37" s="28" t="s">
        <v>258</v>
      </c>
    </row>
    <row r="38" spans="1:33" ht="267.75" x14ac:dyDescent="0.2">
      <c r="A38" s="28">
        <v>262290</v>
      </c>
      <c r="B38" s="28" t="s">
        <v>27</v>
      </c>
      <c r="C38" s="28" t="s">
        <v>89</v>
      </c>
      <c r="D38" s="28" t="s">
        <v>29</v>
      </c>
      <c r="E38" s="28" t="s">
        <v>30</v>
      </c>
      <c r="F38" s="28" t="s">
        <v>31</v>
      </c>
      <c r="G38" s="36" t="s">
        <v>32</v>
      </c>
      <c r="H38" s="36">
        <v>5</v>
      </c>
      <c r="I38" s="36" t="s">
        <v>33</v>
      </c>
      <c r="J38" s="36" t="s">
        <v>34</v>
      </c>
      <c r="K38" s="36" t="s">
        <v>35</v>
      </c>
      <c r="L38" s="36" t="s">
        <v>36</v>
      </c>
      <c r="M38" s="36" t="s">
        <v>90</v>
      </c>
      <c r="N38" s="28" t="s">
        <v>91</v>
      </c>
      <c r="O38" s="28" t="s">
        <v>92</v>
      </c>
      <c r="P38" s="28" t="s">
        <v>93</v>
      </c>
      <c r="R38" s="28" t="s">
        <v>41</v>
      </c>
      <c r="S38" s="28" t="s">
        <v>94</v>
      </c>
      <c r="T38" s="28" t="s">
        <v>26</v>
      </c>
      <c r="U38" s="28" t="s">
        <v>287</v>
      </c>
      <c r="Y38" s="28" t="s">
        <v>258</v>
      </c>
    </row>
    <row r="39" spans="1:33" ht="255" x14ac:dyDescent="0.2">
      <c r="A39" s="28">
        <v>262296</v>
      </c>
      <c r="B39" s="28" t="s">
        <v>27</v>
      </c>
      <c r="C39" s="28" t="s">
        <v>54</v>
      </c>
      <c r="D39" s="28" t="s">
        <v>29</v>
      </c>
      <c r="E39" s="28" t="s">
        <v>30</v>
      </c>
      <c r="F39" s="28" t="s">
        <v>31</v>
      </c>
      <c r="G39" s="28" t="s">
        <v>32</v>
      </c>
      <c r="H39" s="28">
        <v>11</v>
      </c>
      <c r="I39" s="28" t="s">
        <v>33</v>
      </c>
      <c r="J39" s="28" t="s">
        <v>34</v>
      </c>
      <c r="K39" s="28" t="s">
        <v>35</v>
      </c>
      <c r="L39" s="28" t="s">
        <v>36</v>
      </c>
      <c r="M39" s="28" t="s">
        <v>44</v>
      </c>
      <c r="N39" s="28" t="s">
        <v>55</v>
      </c>
      <c r="O39" s="28" t="s">
        <v>56</v>
      </c>
      <c r="P39" s="28" t="s">
        <v>57</v>
      </c>
      <c r="R39" s="28" t="s">
        <v>41</v>
      </c>
      <c r="S39" s="28" t="s">
        <v>58</v>
      </c>
      <c r="T39" s="28" t="s">
        <v>26</v>
      </c>
      <c r="U39" s="28" t="s">
        <v>297</v>
      </c>
      <c r="Y39" s="28" t="s">
        <v>298</v>
      </c>
      <c r="AA39" s="28" t="s">
        <v>288</v>
      </c>
    </row>
    <row r="40" spans="1:33" ht="255" x14ac:dyDescent="0.2">
      <c r="A40" s="28">
        <v>262297</v>
      </c>
      <c r="B40" s="28" t="s">
        <v>27</v>
      </c>
      <c r="C40" s="28" t="s">
        <v>49</v>
      </c>
      <c r="D40" s="28" t="s">
        <v>29</v>
      </c>
      <c r="E40" s="28" t="s">
        <v>30</v>
      </c>
      <c r="F40" s="28" t="s">
        <v>31</v>
      </c>
      <c r="G40" s="36" t="s">
        <v>32</v>
      </c>
      <c r="H40" s="36">
        <v>12</v>
      </c>
      <c r="I40" s="36" t="s">
        <v>33</v>
      </c>
      <c r="J40" s="36" t="s">
        <v>34</v>
      </c>
      <c r="K40" s="36" t="s">
        <v>35</v>
      </c>
      <c r="L40" s="36" t="s">
        <v>36</v>
      </c>
      <c r="M40" s="36" t="s">
        <v>44</v>
      </c>
      <c r="N40" s="28" t="s">
        <v>50</v>
      </c>
      <c r="O40" s="28" t="s">
        <v>51</v>
      </c>
      <c r="P40" s="28" t="s">
        <v>52</v>
      </c>
      <c r="R40" s="28" t="s">
        <v>41</v>
      </c>
      <c r="S40" s="28" t="s">
        <v>53</v>
      </c>
      <c r="T40" s="28" t="s">
        <v>26</v>
      </c>
      <c r="U40" s="28" t="s">
        <v>297</v>
      </c>
      <c r="Y40" s="28" t="s">
        <v>298</v>
      </c>
      <c r="AA40" s="28" t="s">
        <v>288</v>
      </c>
    </row>
    <row r="41" spans="1:33" ht="255" x14ac:dyDescent="0.2">
      <c r="A41" s="28">
        <v>262298</v>
      </c>
      <c r="B41" s="28" t="s">
        <v>27</v>
      </c>
      <c r="C41" s="28" t="s">
        <v>43</v>
      </c>
      <c r="D41" s="28" t="s">
        <v>29</v>
      </c>
      <c r="E41" s="28" t="s">
        <v>30</v>
      </c>
      <c r="F41" s="28" t="s">
        <v>31</v>
      </c>
      <c r="G41" s="36" t="s">
        <v>32</v>
      </c>
      <c r="H41" s="36">
        <v>13</v>
      </c>
      <c r="I41" s="36" t="s">
        <v>33</v>
      </c>
      <c r="J41" s="36" t="s">
        <v>34</v>
      </c>
      <c r="K41" s="36" t="s">
        <v>35</v>
      </c>
      <c r="L41" s="36" t="s">
        <v>36</v>
      </c>
      <c r="M41" s="36" t="s">
        <v>44</v>
      </c>
      <c r="N41" s="28" t="s">
        <v>45</v>
      </c>
      <c r="O41" s="28" t="s">
        <v>46</v>
      </c>
      <c r="P41" s="28" t="s">
        <v>47</v>
      </c>
      <c r="R41" s="28" t="s">
        <v>41</v>
      </c>
      <c r="S41" s="28" t="s">
        <v>48</v>
      </c>
      <c r="T41" s="28" t="s">
        <v>26</v>
      </c>
      <c r="U41" s="28" t="s">
        <v>297</v>
      </c>
      <c r="Y41" s="28" t="s">
        <v>298</v>
      </c>
      <c r="AA41" s="28" t="s">
        <v>288</v>
      </c>
    </row>
    <row r="42" spans="1:33" ht="255" x14ac:dyDescent="0.2">
      <c r="A42" s="28">
        <v>262299</v>
      </c>
      <c r="B42" s="28" t="s">
        <v>27</v>
      </c>
      <c r="C42" s="28" t="s">
        <v>28</v>
      </c>
      <c r="D42" s="28" t="s">
        <v>29</v>
      </c>
      <c r="E42" s="28" t="s">
        <v>30</v>
      </c>
      <c r="F42" s="28" t="s">
        <v>31</v>
      </c>
      <c r="G42" s="36" t="s">
        <v>32</v>
      </c>
      <c r="H42" s="36">
        <v>14</v>
      </c>
      <c r="I42" s="36" t="s">
        <v>33</v>
      </c>
      <c r="J42" s="36" t="s">
        <v>34</v>
      </c>
      <c r="K42" s="36" t="s">
        <v>35</v>
      </c>
      <c r="L42" s="36" t="s">
        <v>36</v>
      </c>
      <c r="M42" s="36" t="s">
        <v>37</v>
      </c>
      <c r="N42" s="28" t="s">
        <v>38</v>
      </c>
      <c r="O42" s="28" t="s">
        <v>39</v>
      </c>
      <c r="P42" s="28" t="s">
        <v>40</v>
      </c>
      <c r="R42" s="28" t="s">
        <v>41</v>
      </c>
      <c r="S42" s="28" t="s">
        <v>42</v>
      </c>
      <c r="T42" s="28" t="s">
        <v>26</v>
      </c>
      <c r="U42" s="28" t="s">
        <v>297</v>
      </c>
      <c r="Y42" s="28" t="s">
        <v>298</v>
      </c>
      <c r="AA42" s="28" t="s">
        <v>288</v>
      </c>
    </row>
  </sheetData>
  <autoFilter ref="A1:AG42"/>
  <sortState ref="A2:Z42">
    <sortCondition ref="M2:M42"/>
    <sortCondition ref="O2:O42"/>
  </sortState>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48576">
      <formula1>$AC$1:$AE$1</formula1>
    </dataValidation>
  </dataValidations>
  <printOptions gridLines="1"/>
  <pageMargins left="0.75" right="0.75" top="1" bottom="1" header="0.5" footer="0.5"/>
  <pageSetup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workbookViewId="0">
      <selection activeCell="B19" sqref="B19"/>
    </sheetView>
  </sheetViews>
  <sheetFormatPr defaultColWidth="9.140625" defaultRowHeight="12.75" x14ac:dyDescent="0.2"/>
  <cols>
    <col min="1" max="1" width="4.140625" style="2" customWidth="1"/>
    <col min="2" max="2" width="14.28515625" style="2" customWidth="1"/>
    <col min="3" max="3" width="13" style="2" customWidth="1"/>
    <col min="4" max="4" width="15.42578125" style="2" customWidth="1"/>
    <col min="5" max="6" width="11.85546875" style="2" customWidth="1"/>
    <col min="7" max="7" width="12.85546875" style="2" customWidth="1"/>
    <col min="8" max="8" width="9.140625" style="2"/>
    <col min="9" max="9" width="18.28515625" style="2" customWidth="1"/>
    <col min="10" max="10" width="17.85546875" style="2" customWidth="1"/>
    <col min="11" max="11" width="2.28515625" style="2" customWidth="1"/>
    <col min="12" max="14" width="9.140625" style="2"/>
    <col min="15" max="15" width="12.5703125" style="2" customWidth="1"/>
    <col min="16" max="16" width="2" style="2" customWidth="1"/>
    <col min="17" max="17" width="9.85546875" style="2" customWidth="1"/>
    <col min="18" max="16384" width="9.140625" style="2"/>
  </cols>
  <sheetData>
    <row r="1" spans="1:18" ht="13.5" thickBot="1" x14ac:dyDescent="0.25"/>
    <row r="2" spans="1:18" ht="24" customHeight="1" thickBot="1" x14ac:dyDescent="0.25">
      <c r="B2" s="39" t="s">
        <v>250</v>
      </c>
      <c r="C2" s="40"/>
      <c r="D2" s="40"/>
      <c r="E2" s="40"/>
      <c r="F2" s="40"/>
      <c r="G2" s="41"/>
      <c r="H2" s="3"/>
      <c r="I2" s="39" t="s">
        <v>251</v>
      </c>
      <c r="J2" s="40"/>
      <c r="K2" s="40"/>
      <c r="L2" s="40"/>
      <c r="M2" s="40"/>
      <c r="N2" s="40"/>
      <c r="O2" s="40"/>
      <c r="P2" s="40"/>
      <c r="Q2" s="41"/>
    </row>
    <row r="3" spans="1:18" ht="13.5" thickBot="1" x14ac:dyDescent="0.25"/>
    <row r="4" spans="1:18" ht="39" thickBot="1" x14ac:dyDescent="0.25">
      <c r="B4" s="4" t="s">
        <v>252</v>
      </c>
      <c r="C4" s="5" t="s">
        <v>253</v>
      </c>
      <c r="D4" s="5" t="s">
        <v>254</v>
      </c>
      <c r="E4" s="5" t="s">
        <v>255</v>
      </c>
      <c r="F4" s="5" t="s">
        <v>256</v>
      </c>
      <c r="G4" s="5" t="s">
        <v>257</v>
      </c>
      <c r="H4" s="6"/>
      <c r="I4" s="4" t="s">
        <v>258</v>
      </c>
      <c r="J4" s="5" t="s">
        <v>249</v>
      </c>
      <c r="L4" s="7" t="s">
        <v>259</v>
      </c>
      <c r="M4" s="8" t="s">
        <v>260</v>
      </c>
      <c r="N4" s="8" t="s">
        <v>261</v>
      </c>
      <c r="O4" s="9" t="s">
        <v>262</v>
      </c>
      <c r="Q4" s="4" t="s">
        <v>263</v>
      </c>
    </row>
    <row r="5" spans="1:18" ht="34.5" customHeight="1" thickBot="1" x14ac:dyDescent="0.25">
      <c r="B5" s="10">
        <f>COUNTA(Comments!A:A)-1</f>
        <v>41</v>
      </c>
      <c r="C5" s="11">
        <f>B5-D5</f>
        <v>0</v>
      </c>
      <c r="D5" s="12">
        <f>COUNTA(Comments!T:T)-1</f>
        <v>41</v>
      </c>
      <c r="E5" s="11">
        <f>COUNTIF(Comments!T:T,"Rejected")</f>
        <v>4</v>
      </c>
      <c r="F5" s="11">
        <f>COUNTIF(Comments!T:T,"Accepted")</f>
        <v>27</v>
      </c>
      <c r="G5" s="11">
        <f>COUNTIF(Comments!T:T,"Revised")</f>
        <v>10</v>
      </c>
      <c r="H5" s="6"/>
      <c r="I5" s="13">
        <f>COUNTIF(Comments!Y:Y,I4)</f>
        <v>29</v>
      </c>
      <c r="J5" s="13">
        <f>COUNTIF(Comments!Y:Y,J4)</f>
        <v>4</v>
      </c>
      <c r="K5" s="14"/>
      <c r="L5" s="13">
        <f>COUNTIF(Comments!Y:Y,L4)</f>
        <v>0</v>
      </c>
      <c r="M5" s="13">
        <f>COUNTIF(Comments!Y:Y,M4)</f>
        <v>8</v>
      </c>
      <c r="N5" s="13">
        <f>COUNTIF(Comments!Y:Y,N4)</f>
        <v>0</v>
      </c>
      <c r="O5" s="13">
        <f>COUNTIF(Comments!Y:Y,O4)</f>
        <v>0</v>
      </c>
      <c r="Q5" s="13">
        <f>B5-(COUNTA(Comments!Y:Y)-1)</f>
        <v>0</v>
      </c>
    </row>
    <row r="6" spans="1:18" ht="13.5" customHeight="1" thickBot="1" x14ac:dyDescent="0.25"/>
    <row r="7" spans="1:18" ht="21.75" customHeight="1" thickBot="1" x14ac:dyDescent="0.25">
      <c r="B7" s="6"/>
      <c r="C7" s="6"/>
      <c r="D7" s="15" t="str">
        <f>IF(D5=E7,"Okay","MIS-MATCHED")</f>
        <v>Okay</v>
      </c>
      <c r="E7" s="42">
        <f>E5+F5+G5</f>
        <v>41</v>
      </c>
      <c r="F7" s="43"/>
      <c r="G7" s="44"/>
      <c r="H7" s="6"/>
      <c r="I7" s="16">
        <f>SUM(I5:J5)</f>
        <v>33</v>
      </c>
      <c r="J7" s="17" t="s">
        <v>264</v>
      </c>
      <c r="K7" s="14"/>
    </row>
    <row r="8" spans="1:18" ht="13.5" thickBot="1" x14ac:dyDescent="0.25">
      <c r="B8" s="6"/>
      <c r="C8" s="6"/>
      <c r="D8" s="15"/>
      <c r="H8" s="6"/>
      <c r="K8" s="18"/>
    </row>
    <row r="9" spans="1:18" ht="34.5" customHeight="1" thickBot="1" x14ac:dyDescent="0.25">
      <c r="B9" s="15"/>
      <c r="C9" s="15"/>
      <c r="D9" s="19">
        <f>D5/B5</f>
        <v>1</v>
      </c>
      <c r="E9" s="15"/>
      <c r="F9" s="15"/>
      <c r="G9" s="15"/>
      <c r="H9" s="15"/>
      <c r="I9" s="20">
        <f>I7/$B$5</f>
        <v>0.80487804878048785</v>
      </c>
      <c r="J9" s="21" t="s">
        <v>265</v>
      </c>
      <c r="K9" s="22"/>
      <c r="L9" s="23">
        <f>L5/$B$5</f>
        <v>0</v>
      </c>
      <c r="M9" s="23">
        <f>M5/$B$5</f>
        <v>0.1951219512195122</v>
      </c>
      <c r="N9" s="23">
        <f>N5/$B$5</f>
        <v>0</v>
      </c>
      <c r="O9" s="23">
        <f>O5/$B$5</f>
        <v>0</v>
      </c>
      <c r="Q9" s="23">
        <f>Q5/$B$5</f>
        <v>0</v>
      </c>
    </row>
    <row r="10" spans="1:18" ht="13.5" thickBot="1" x14ac:dyDescent="0.25">
      <c r="B10" s="15"/>
      <c r="C10" s="15"/>
      <c r="D10" s="15"/>
      <c r="E10" s="15"/>
      <c r="F10" s="15"/>
      <c r="G10" s="15"/>
      <c r="H10" s="15"/>
    </row>
    <row r="11" spans="1:18" ht="13.5" thickBot="1" x14ac:dyDescent="0.25">
      <c r="B11" s="15"/>
      <c r="C11" s="15"/>
      <c r="D11" s="15"/>
      <c r="E11" s="15"/>
      <c r="F11" s="15"/>
      <c r="G11" s="15"/>
      <c r="H11" s="15"/>
      <c r="I11" s="45">
        <f>I9+SUM(L9:O9)</f>
        <v>1</v>
      </c>
      <c r="J11" s="46"/>
      <c r="K11" s="46"/>
      <c r="L11" s="46"/>
      <c r="M11" s="46"/>
      <c r="N11" s="46"/>
      <c r="O11" s="47"/>
    </row>
    <row r="12" spans="1:18" x14ac:dyDescent="0.2">
      <c r="A12" s="22"/>
      <c r="B12" s="18"/>
      <c r="C12" s="18"/>
      <c r="D12" s="18"/>
      <c r="E12" s="18"/>
      <c r="F12" s="18"/>
      <c r="G12" s="18"/>
      <c r="H12" s="18"/>
      <c r="I12" s="22"/>
      <c r="J12" s="22"/>
      <c r="K12" s="22"/>
      <c r="L12" s="22"/>
      <c r="M12" s="22"/>
      <c r="N12" s="22"/>
      <c r="O12" s="22"/>
      <c r="P12" s="22"/>
      <c r="Q12" s="22"/>
      <c r="R12" s="22"/>
    </row>
    <row r="13" spans="1:18" ht="13.5" thickBot="1" x14ac:dyDescent="0.25">
      <c r="A13" s="24"/>
      <c r="B13" s="25"/>
      <c r="C13" s="25"/>
      <c r="D13" s="25"/>
      <c r="E13" s="25"/>
      <c r="F13" s="25"/>
      <c r="G13" s="25"/>
      <c r="H13" s="25"/>
      <c r="I13" s="24"/>
      <c r="J13" s="24"/>
      <c r="K13" s="24"/>
      <c r="L13" s="24"/>
      <c r="M13" s="24"/>
      <c r="N13" s="24"/>
      <c r="O13" s="24"/>
      <c r="P13" s="24"/>
      <c r="Q13" s="24"/>
      <c r="R13" s="24"/>
    </row>
    <row r="14" spans="1:18" x14ac:dyDescent="0.2">
      <c r="B14" s="15"/>
      <c r="C14" s="15"/>
      <c r="D14" s="15"/>
      <c r="E14" s="15"/>
      <c r="F14" s="15"/>
      <c r="G14" s="15"/>
      <c r="H14" s="15"/>
      <c r="I14" s="15"/>
      <c r="J14" s="15"/>
      <c r="K14" s="15"/>
      <c r="L14" s="15"/>
      <c r="M14" s="15"/>
      <c r="N14" s="15"/>
      <c r="O14" s="15"/>
    </row>
    <row r="15" spans="1:18" ht="13.5" thickBot="1" x14ac:dyDescent="0.25">
      <c r="C15" s="15"/>
      <c r="D15" s="15"/>
      <c r="E15" s="15"/>
      <c r="F15" s="15"/>
      <c r="G15" s="15"/>
      <c r="H15" s="15"/>
      <c r="I15" s="15"/>
      <c r="J15" s="15"/>
      <c r="K15" s="15"/>
      <c r="L15" s="15"/>
      <c r="M15" s="15"/>
      <c r="N15" s="15"/>
      <c r="O15" s="15"/>
    </row>
    <row r="16" spans="1:18" ht="30.6" customHeight="1" thickBot="1" x14ac:dyDescent="0.25">
      <c r="B16" s="39" t="s">
        <v>266</v>
      </c>
      <c r="C16" s="40"/>
      <c r="D16" s="40"/>
      <c r="E16" s="40"/>
      <c r="F16" s="40"/>
      <c r="G16" s="41"/>
      <c r="H16" s="15"/>
      <c r="I16" s="15"/>
      <c r="J16" s="15"/>
      <c r="K16" s="15"/>
      <c r="L16" s="26"/>
      <c r="M16" s="26"/>
      <c r="N16" s="26"/>
      <c r="O16" s="15"/>
    </row>
    <row r="17" spans="1:18" ht="13.5" thickBot="1" x14ac:dyDescent="0.25">
      <c r="C17" s="15"/>
      <c r="D17" s="15"/>
      <c r="E17" s="15"/>
      <c r="F17" s="15"/>
      <c r="G17" s="15"/>
      <c r="H17" s="15"/>
      <c r="I17" s="15"/>
      <c r="J17" s="15"/>
      <c r="K17" s="15"/>
      <c r="L17" s="15"/>
      <c r="M17" s="15"/>
      <c r="N17" s="15"/>
      <c r="O17" s="15"/>
    </row>
    <row r="18" spans="1:18" ht="27.75" customHeight="1" thickBot="1" x14ac:dyDescent="0.25">
      <c r="B18" s="4" t="s">
        <v>267</v>
      </c>
      <c r="C18" s="15"/>
      <c r="D18" s="4" t="s">
        <v>268</v>
      </c>
      <c r="E18" s="4" t="s">
        <v>258</v>
      </c>
      <c r="F18" s="4" t="s">
        <v>249</v>
      </c>
      <c r="G18" s="4" t="s">
        <v>260</v>
      </c>
      <c r="I18" s="15"/>
      <c r="J18" s="15"/>
      <c r="K18" s="15"/>
      <c r="L18" s="15"/>
      <c r="M18" s="15"/>
      <c r="N18" s="15"/>
    </row>
    <row r="19" spans="1:18" ht="31.5" customHeight="1" thickBot="1" x14ac:dyDescent="0.25">
      <c r="B19" s="10">
        <f>COUNTA(Rogue!A:A)-1</f>
        <v>1</v>
      </c>
      <c r="C19" s="15"/>
      <c r="D19" s="13">
        <f>E19+F19</f>
        <v>0</v>
      </c>
      <c r="E19" s="13">
        <f>COUNTIF(Rogue!$M:$M,E18)</f>
        <v>0</v>
      </c>
      <c r="F19" s="13">
        <f>COUNTIF(Rogue!$M:$M,F18)</f>
        <v>0</v>
      </c>
      <c r="G19" s="13">
        <f>COUNTIF(Rogue!$M:$M,G18)</f>
        <v>0</v>
      </c>
      <c r="I19" s="15"/>
      <c r="J19" s="15"/>
      <c r="K19" s="15"/>
      <c r="L19" s="15"/>
      <c r="M19" s="15"/>
      <c r="N19" s="15"/>
      <c r="O19" s="15"/>
      <c r="P19" s="15"/>
      <c r="Q19" s="15"/>
    </row>
    <row r="20" spans="1:18" ht="13.5" thickBot="1" x14ac:dyDescent="0.25">
      <c r="C20" s="15"/>
      <c r="D20" s="15"/>
      <c r="E20" s="15"/>
      <c r="F20" s="15"/>
      <c r="G20" s="15"/>
      <c r="H20" s="15"/>
      <c r="I20" s="6"/>
      <c r="J20" s="15"/>
      <c r="K20" s="15"/>
      <c r="L20" s="15"/>
      <c r="M20" s="15"/>
      <c r="N20" s="15"/>
      <c r="O20" s="15"/>
    </row>
    <row r="21" spans="1:18" ht="16.5" thickBot="1" x14ac:dyDescent="0.25">
      <c r="C21" s="15"/>
      <c r="D21" s="20">
        <f>IF(B19=0,1,D19/$B$19)</f>
        <v>0</v>
      </c>
      <c r="E21" s="21" t="s">
        <v>265</v>
      </c>
      <c r="F21" s="15"/>
      <c r="G21" s="15"/>
      <c r="H21" s="15"/>
      <c r="I21" s="6"/>
      <c r="J21" s="15"/>
      <c r="K21" s="15"/>
      <c r="L21" s="15"/>
      <c r="M21" s="15"/>
      <c r="N21" s="15"/>
      <c r="O21" s="15"/>
    </row>
    <row r="23" spans="1:18" ht="13.5" thickBot="1" x14ac:dyDescent="0.25">
      <c r="A23" s="24"/>
      <c r="B23" s="25"/>
      <c r="C23" s="25"/>
      <c r="D23" s="25"/>
      <c r="E23" s="25"/>
      <c r="F23" s="25"/>
      <c r="G23" s="25"/>
      <c r="H23" s="25"/>
      <c r="I23" s="24"/>
      <c r="J23" s="24"/>
      <c r="K23" s="24"/>
      <c r="L23" s="24"/>
      <c r="M23" s="24"/>
      <c r="N23" s="24"/>
      <c r="O23" s="24"/>
      <c r="P23" s="24"/>
      <c r="Q23" s="24"/>
      <c r="R23" s="24"/>
    </row>
    <row r="24" spans="1:18" x14ac:dyDescent="0.2">
      <c r="B24" s="15"/>
      <c r="C24" s="15"/>
      <c r="D24" s="15"/>
      <c r="E24" s="15"/>
      <c r="F24" s="15"/>
      <c r="G24" s="15"/>
      <c r="H24" s="15"/>
      <c r="I24" s="15"/>
      <c r="J24" s="15"/>
      <c r="K24" s="15"/>
      <c r="L24" s="15"/>
      <c r="M24" s="15"/>
      <c r="N24" s="15"/>
      <c r="O24" s="15"/>
    </row>
    <row r="26" spans="1:18" x14ac:dyDescent="0.2">
      <c r="C26" s="15"/>
      <c r="D26" s="15"/>
    </row>
    <row r="27" spans="1:18" x14ac:dyDescent="0.2">
      <c r="C27" s="15"/>
      <c r="D27" s="15"/>
    </row>
    <row r="28" spans="1:18" x14ac:dyDescent="0.2">
      <c r="C28" s="26"/>
      <c r="D28" s="15"/>
    </row>
    <row r="29" spans="1:18" x14ac:dyDescent="0.2">
      <c r="C29" s="26"/>
      <c r="D29" s="15"/>
    </row>
    <row r="30" spans="1:18" x14ac:dyDescent="0.2">
      <c r="C30" s="26"/>
      <c r="D30" s="15"/>
    </row>
    <row r="31" spans="1:18" x14ac:dyDescent="0.2">
      <c r="C31" s="26"/>
      <c r="D31" s="15"/>
    </row>
    <row r="32" spans="1:18" x14ac:dyDescent="0.2">
      <c r="C32" s="26"/>
      <c r="D32" s="15"/>
    </row>
    <row r="33" spans="3:4" x14ac:dyDescent="0.2">
      <c r="C33" s="26"/>
      <c r="D33" s="15"/>
    </row>
    <row r="34" spans="3:4" x14ac:dyDescent="0.2">
      <c r="C34" s="26"/>
      <c r="D34" s="15"/>
    </row>
    <row r="35" spans="3:4" x14ac:dyDescent="0.2">
      <c r="C35" s="26"/>
      <c r="D35" s="15"/>
    </row>
    <row r="36" spans="3:4" x14ac:dyDescent="0.2">
      <c r="C36" s="26"/>
      <c r="D36" s="15"/>
    </row>
    <row r="37" spans="3:4" x14ac:dyDescent="0.2">
      <c r="C37" s="26"/>
      <c r="D37" s="15"/>
    </row>
    <row r="38" spans="3:4" x14ac:dyDescent="0.2">
      <c r="C38" s="26"/>
      <c r="D38" s="15"/>
    </row>
  </sheetData>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10" zoomScaleNormal="110" workbookViewId="0">
      <pane xSplit="1" ySplit="1" topLeftCell="B2" activePane="bottomRight" state="frozen"/>
      <selection pane="topRight" activeCell="B1" sqref="B1"/>
      <selection pane="bottomLeft" activeCell="A2" sqref="A2"/>
      <selection pane="bottomRight" activeCell="B2" sqref="B2"/>
    </sheetView>
  </sheetViews>
  <sheetFormatPr defaultColWidth="8.7109375" defaultRowHeight="12.75" x14ac:dyDescent="0.2"/>
  <cols>
    <col min="1" max="1" width="8.7109375" style="28"/>
    <col min="2" max="2" width="23.140625" style="28" customWidth="1"/>
    <col min="3" max="3" width="11.28515625" style="28" customWidth="1"/>
    <col min="4" max="4" width="6.7109375" style="28" customWidth="1"/>
    <col min="5" max="5" width="10.42578125" style="28" customWidth="1"/>
    <col min="6" max="6" width="7.42578125" style="28" customWidth="1"/>
    <col min="7" max="8" width="54.42578125" style="28" customWidth="1"/>
    <col min="9" max="9" width="4.140625" style="28" customWidth="1"/>
    <col min="10" max="10" width="11" style="28" customWidth="1"/>
    <col min="11" max="11" width="10.7109375" style="28" customWidth="1"/>
    <col min="12" max="12" width="25.7109375" style="28" customWidth="1"/>
    <col min="13" max="13" width="10.7109375" style="28" customWidth="1"/>
    <col min="14" max="14" width="25.7109375" style="28" customWidth="1"/>
    <col min="15" max="15" width="11.140625" style="28" customWidth="1"/>
    <col min="16" max="16384" width="8.7109375" style="28"/>
  </cols>
  <sheetData>
    <row r="1" spans="1:15" ht="28.9" customHeight="1" x14ac:dyDescent="0.2">
      <c r="A1" s="27" t="s">
        <v>269</v>
      </c>
      <c r="B1" s="27" t="s">
        <v>9</v>
      </c>
      <c r="C1" s="27" t="s">
        <v>14</v>
      </c>
      <c r="D1" s="27" t="s">
        <v>15</v>
      </c>
      <c r="E1" s="27" t="s">
        <v>270</v>
      </c>
      <c r="F1" s="27" t="s">
        <v>271</v>
      </c>
      <c r="G1" s="27" t="s">
        <v>1</v>
      </c>
      <c r="H1" s="27" t="s">
        <v>19</v>
      </c>
      <c r="I1" s="27" t="s">
        <v>272</v>
      </c>
      <c r="J1" s="27" t="s">
        <v>273</v>
      </c>
      <c r="K1" s="27" t="s">
        <v>274</v>
      </c>
      <c r="L1" s="27" t="s">
        <v>275</v>
      </c>
      <c r="M1" s="27" t="s">
        <v>247</v>
      </c>
      <c r="N1" s="27" t="s">
        <v>248</v>
      </c>
      <c r="O1" s="27" t="s">
        <v>276</v>
      </c>
    </row>
    <row r="2" spans="1:15" ht="63.75" x14ac:dyDescent="0.2">
      <c r="A2" s="28" t="s">
        <v>291</v>
      </c>
      <c r="B2" s="28" t="s">
        <v>278</v>
      </c>
      <c r="C2" s="28" t="s">
        <v>279</v>
      </c>
      <c r="D2" s="28">
        <v>162</v>
      </c>
      <c r="E2" s="28" t="s">
        <v>280</v>
      </c>
      <c r="F2" s="28">
        <v>6</v>
      </c>
      <c r="G2" s="29" t="s">
        <v>281</v>
      </c>
      <c r="H2" s="30" t="s">
        <v>282</v>
      </c>
      <c r="I2" s="28" t="s">
        <v>277</v>
      </c>
      <c r="J2" s="28" t="s">
        <v>75</v>
      </c>
    </row>
  </sheetData>
  <autoFilter ref="A1:O1"/>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Rogue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c.chaplin</cp:lastModifiedBy>
  <dcterms:created xsi:type="dcterms:W3CDTF">2014-03-27T17:40:35Z</dcterms:created>
  <dcterms:modified xsi:type="dcterms:W3CDTF">2020-03-03T15:28:33Z</dcterms:modified>
  <cp:category/>
  <cp:contentStatus/>
</cp:coreProperties>
</file>