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FD4C34C8-8D7D-8447-BC8A-A121C4FE05A8}" xr6:coauthVersionLast="41" xr6:coauthVersionMax="41" xr10:uidLastSave="{00000000-0000-0000-0000-000000000000}"/>
  <bookViews>
    <workbookView xWindow="0" yWindow="460" windowWidth="25600" windowHeight="1396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<sst xmlns="http://schemas.openxmlformats.org/spreadsheetml/2006/main" count="3560" uniqueCount="950">
  <si>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</si>
  <si>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</si>
  <si>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</si>
  <si>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</si>
  <si>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</si>
  <si>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</si>
  <si>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</si>
  <si>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</si>
  <si>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</si>
  <si>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</si>
  <si>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</si>
  <si>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</si>
  <si>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</si>
  <si>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</si>
  <si>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</si>
  <si>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</si>
  <si>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</si>
  <si>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</si>
  <si>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</si>
  <si>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</si>
  <si>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</si>
  <si>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</si>
  <si>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</si>
  <si>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</si>
  <si>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</si>
  <si>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</si>
  <si>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</si>
  <si>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</si>
  <si>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</si>
  <si>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</si>
  <si>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</si>
  <si>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</si>
  <si>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</si>
  <si>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</si>
  <si>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</si>
  <si>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</si>
  <si>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</si>
  <si>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</si>
  <si>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</si>
  <si>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</si>
  <si>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</si>
  <si>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</si>
  <si>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</si>
  <si>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</si>
  <si>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</si>
  <si>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</si>
  <si>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</si>
  <si>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</si>
  <si>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</si>
  <si>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</si>
  <si>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</si>
  <si>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</si>
  <si>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</si>
  <si>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</si>
  <si>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</si>
  <si>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</si>
  <si>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</si>
  <si>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</si>
  <si>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</si>
  <si>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</si>
  <si>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</si>
  <si>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</si>
  <si>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</si>
  <si>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</si>
  <si>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</si>
  <si>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</si>
  <si>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</si>
  <si>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</si>
  <si>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</si>
  <si>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</si>
  <si>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</si>
  <si>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</si>
  <si>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</si>
  <si>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</si>
  <si>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</si>
  <si>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</si>
  <si>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</si>
  <si>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</si>
  <si>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</si>
  <si>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</si>
  <si>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</si>
  <si>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</si>
  <si>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</si>
  <si>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</si>
  <si>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</si>
  <si>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</si>
  <si>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</si>
  <si>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</si>
  <si>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</si>
  <si>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</si>
  <si>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</si>
  <si>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</si>
  <si>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</si>
  <si>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</si>
  <si>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</si>
  <si>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</si>
  <si>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</si>
  <si>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</si>
  <si>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</si>
  <si>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</si>
  <si>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</si>
  <si>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</si>
  <si>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</si>
  <si>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</si>
  <si>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</si>
  <si>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</si>
  <si>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</si>
  <si>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</si>
  <si>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</si>
  <si>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</si>
  <si>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</si>
  <si>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</si>
  <si>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</si>
  <si>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</si>
  <si>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</si>
  <si>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</si>
  <si>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</si>
  <si>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</si>
  <si>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</si>
  <si>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</si>
  <si>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</si>
  <si>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</si>
  <si>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</si>
  <si>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</si>
  <si>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</si>
  <si>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</si>
  <si>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</si>
  <si>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</si>
  <si>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</si>
  <si>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</si>
  <si>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</si>
  <si>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</si>
  <si>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</si>
  <si>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</si>
  <si>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</si>
  <si>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</si>
  <si>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</si>
  <si>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</si>
  <si>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</si>
  <si>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</si>
  <si>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</si>
  <si>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</si>
  <si>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</si>
  <si>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</si>
  <si>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</si>
  <si>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</si>
  <si>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</si>
  <si>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</si>
  <si>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</si>
  <si>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</si>
  <si>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</si>
  <si>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</si>
  <si>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</si>
  <si>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</si>
  <si>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</si>
  <si>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</si>
  <si>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</si>
  <si>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</si>
  <si>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</si>
  <si>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</si>
  <si>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</si>
  <si>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</si>
  <si>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</si>
  <si>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</si>
  <si>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</si>
  <si>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</si>
  <si>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</si>
  <si>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</si>
  <si>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</si>
  <si>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</si>
  <si>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</si>
  <si>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</si>
  <si>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</si>
  <si>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</si>
  <si>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</si>
  <si>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</si>
  <si>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</si>
  <si>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</si>
  <si>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</si>
  <si>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</si>
  <si>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</si>
  <si>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</si>
  <si>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</si>
  <si>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</si>
  <si>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</si>
  <si>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</si>
  <si>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</si>
  <si>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</si>
  <si>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</si>
  <si>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</si>
  <si>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</si>
  <si>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</si>
  <si>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</si>
  <si>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</si>
  <si>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</si>
  <si>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</si>
  <si>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</si>
  <si>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</si>
  <si>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</si>
  <si>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</si>
  <si>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</si>
  <si>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</si>
  <si>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</si>
  <si>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</si>
  <si>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</si>
  <si>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</si>
  <si>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</si>
  <si>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</si>
  <si>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</si>
  <si>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</si>
  <si>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</si>
  <si>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</si>
  <si>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</si>
  <si>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</si>
  <si>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</si>
  <si>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</si>
  <si>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</si>
  <si>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</si>
  <si>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</si>
  <si>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</si>
  <si>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</si>
  <si>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</si>
  <si>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</si>
  <si>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</si>
  <si>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</si>
  <si>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</si>
  <si>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</si>
  <si>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</si>
  <si>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</si>
  <si>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</si>
  <si>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</si>
  <si>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</si>
  <si>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</si>
  <si>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</si>
  <si>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</si>
  <si>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</si>
  <si>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</si>
  <si>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</si>
  <si>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</si>
  <si>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</si>
  <si>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</si>
  <si>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</si>
  <si>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</si>
  <si>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</si>
  <si>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</si>
  <si>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</si>
  <si>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</si>
  <si>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</si>
  <si>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</si>
  <si>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</si>
  <si>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</si>
  <si>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</si>
  <si>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</si>
  <si>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</si>
  <si>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</si>
  <si>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</si>
  <si>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</si>
  <si>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</si>
  <si>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</si>
  <si>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</si>
  <si>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</si>
  <si>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</si>
  <si>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</si>
  <si>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</si>
  <si>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</si>
  <si>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</si>
  <si>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</si>
  <si>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</si>
  <si>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</si>
  <si>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</si>
  <si>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</si>
  <si>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</si>
  <si>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</si>
  <si>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</si>
  <si>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</si>
  <si>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</si>
  <si>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</si>
  <si>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</si>
  <si>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</si>
  <si>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</si>
  <si>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</si>
  <si>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</si>
  <si>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</si>
  <si>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</si>
  <si>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</si>
  <si>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</si>
  <si>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</si>
  <si>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</si>
  <si>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</si>
  <si>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</si>
  <si>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</si>
  <si>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</si>
  <si>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</si>
  <si>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</si>
  <si>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</si>
  <si>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</si>
  <si>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</si>
  <si>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</si>
  <si>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</si>
  <si>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</si>
  <si>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</si>
  <si>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</si>
  <si>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</si>
  <si>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</si>
  <si>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</si>
  <si>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</si>
  <si>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</si>
  <si>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</si>
  <si>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</si>
  <si>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</si>
  <si>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</si>
  <si>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</si>
  <si>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</si>
  <si>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</si>
  <si>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</si>
  <si>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</si>
  <si>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</si>
  <si>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</si>
  <si>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</si>
  <si>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</si>
  <si>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</si>
  <si>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</si>
  <si>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</si>
  <si>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</si>
  <si>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</si>
  <si>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</si>
  <si>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</si>
  <si>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</si>
  <si>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</si>
  <si>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</si>
  <si>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</si>
  <si>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</si>
  <si>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</si>
  <si>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</si>
  <si>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</si>
  <si>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</si>
  <si>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</si>
  <si>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</si>
  <si>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</si>
  <si>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</si>
  <si>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</si>
  <si>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</si>
  <si>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</si>
  <si>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</si>
  <si>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</si>
  <si>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</si>
  <si>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</si>
  <si>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</si>
  <si>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</si>
  <si>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</si>
  <si>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</si>
  <si>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</si>
  <si>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</si>
  <si>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</si>
  <si>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</si>
  <si>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</si>
  <si>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</si>
  <si>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</si>
  <si>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</si>
  <si>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</si>
  <si>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</si>
  <si>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</si>
  <si>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</si>
  <si>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</si>
  <si>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</si>
  <si>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</si>
  <si>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</si>
  <si>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</si>
  <si>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</si>
  <si>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</si>
  <si>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</si>
  <si>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</si>
  <si>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</si>
  <si>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</si>
  <si>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</si>
  <si>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</si>
  <si>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</si>
  <si>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</si>
  <si>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</si>
  <si>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</si>
  <si>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</si>
  <si>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</si>
  <si>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</si>
  <si>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</si>
  <si>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</si>
  <si>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</si>
  <si>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</si>
  <si>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</si>
  <si>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</si>
  <si>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</si>
  <si>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</si>
  <si>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</si>
  <si>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</si>
  <si>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</si>
  <si>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</si>
  <si>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</si>
  <si>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</si>
  <si>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</si>
  <si>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</si>
  <si>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</si>
  <si>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</si>
  <si>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</si>
  <si>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</si>
  <si>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</si>
  <si>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</si>
  <si>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</si>
  <si>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</si>
  <si>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</si>
  <si>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</si>
  <si>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</si>
  <si>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</si>
  <si>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</si>
  <si>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</si>
  <si>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</si>
  <si>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</si>
  <si>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</si>
  <si>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</si>
  <si>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</si>
  <si>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</si>
  <si>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</si>
  <si>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</si>
  <si>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</si>
  <si>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</si>
  <si>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</si>
  <si>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</si>
  <si>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</si>
  <si>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</si>
  <si>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</si>
  <si>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</si>
  <si>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</si>
  <si>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</si>
  <si>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</si>
  <si>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</si>
  <si>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</si>
  <si>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</si>
  <si>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</si>
  <si>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</si>
  <si>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</si>
  <si>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</si>
  <si>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</si>
  <si>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</si>
  <si>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</si>
  <si>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</si>
  <si>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</si>
  <si>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</si>
  <si>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</si>
  <si>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</si>
  <si>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</si>
  <si>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</si>
  <si>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</si>
  <si>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</si>
  <si>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</si>
  <si>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</si>
  <si>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</si>
  <si>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</si>
  <si>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</si>
  <si>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</si>
  <si>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</si>
  <si>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</si>
  <si>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</si>
  <si>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</si>
  <si>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</si>
  <si>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</si>
  <si>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</si>
  <si>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</si>
  <si>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</si>
  <si>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</si>
  <si>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</si>
  <si>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</si>
  <si>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</si>
  <si>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</si>
  <si>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</si>
  <si>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</si>
  <si>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</si>
  <si>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</si>
  <si>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</si>
  <si>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</si>
  <si>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</si>
  <si>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</si>
  <si>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</si>
  <si>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</si>
  <si>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</si>
  <si>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</si>
  <si>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</si>
  <si>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</si>
  <si>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</si>
  <si>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</si>
  <si>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</si>
  <si>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</si>
  <si>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</si>
  <si>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</si>
  <si>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</si>
  <si>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</si>
  <si>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</si>
  <si>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</si>
  <si>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</si>
  <si>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</si>
  <si>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</si>
  <si>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</si>
  <si>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</si>
  <si>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</si>
  <si>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</si>
  <si>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</si>
  <si>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</si>
  <si>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</si>
  <si>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</si>
  <si>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</si>
  <si>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</si>
  <si>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</si>
  <si>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</si>
  <si>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</si>
  <si>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</si>
  <si>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</si>
  <si>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</si>
  <si>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</si>
  <si>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</si>
  <si>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</si>
  <si>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</si>
  <si>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</si>
  <si>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</si>
  <si>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</si>
  <si>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</si>
  <si>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</si>
  <si>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</si>
  <si>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</si>
  <si>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</si>
  <si>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</si>
  <si>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</si>
  <si>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</si>
  <si>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</si>
  <si>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</si>
  <si>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</si>
  <si>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</si>
  <si>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</si>
  <si>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</si>
  <si>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</si>
  <si>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</si>
  <si>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</si>
  <si>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</si>
  <si>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</si>
  <si>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</si>
  <si>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</si>
  <si>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</si>
  <si>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</si>
  <si>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</si>
  <si>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</si>
  <si>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</si>
  <si>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</si>
  <si>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</si>
  <si>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</si>
  <si>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</si>
  <si>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</si>
  <si>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</si>
  <si>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</si>
  <si>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</si>
  <si>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</si>
  <si>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</si>
  <si>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</si>
  <si>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</si>
  <si>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</si>
  <si>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</si>
  <si>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</si>
  <si>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</si>
  <si>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</si>
  <si>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</si>
  <si>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</si>
  <si>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</si>
  <si>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</si>
  <si>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</si>
  <si>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</si>
  <si>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</si>
  <si>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</si>
  <si>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</si>
  <si>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</si>
  <si>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</si>
  <si>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</si>
  <si>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</si>
  <si>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</si>
  <si>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</si>
  <si>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</si>
  <si>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</si>
  <si>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</si>
  <si>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</si>
  <si>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</si>
  <si>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</si>
  <si>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</si>
  <si>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</si>
  <si>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</si>
  <si>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</si>
  <si>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</si>
  <si>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</si>
  <si>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</si>
  <si>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</si>
  <si>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</si>
  <si>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</si>
  <si>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</si>
  <si>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</si>
  <si>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</si>
  <si>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</si>
  <si>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</si>
  <si>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</si>
  <si>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</si>
  <si>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</si>
  <si>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</si>
  <si>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</si>
  <si>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</si>
  <si>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</si>
  <si>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</si>
  <si>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</si>
  <si>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</si>
  <si>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</si>
  <si>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</si>
  <si>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</si>
  <si>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</si>
  <si>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</si>
  <si>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</si>
  <si>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</si>
  <si>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</si>
  <si>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</si>
  <si>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</si>
  <si>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</si>
  <si>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</si>
  <si>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</si>
  <si>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</si>
  <si>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</si>
  <si>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</si>
  <si>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</si>
  <si>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</si>
  <si>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</si>
  <si>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</si>
  <si>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</si>
  <si>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</si>
  <si>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</si>
  <si>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</si>
  <si>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</si>
  <si>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</si>
  <si>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</si>
  <si>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</si>
  <si>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</si>
  <si>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</si>
  <si>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</si>
  <si>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</si>
  <si>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</si>
  <si>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</si>
  <si>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</si>
  <si>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</si>
  <si>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</si>
  <si>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</si>
  <si>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</si>
  <si>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</si>
  <si>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</si>
  <si>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</si>
  <si>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</si>
  <si>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</si>
  <si>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</si>
  <si>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</si>
  <si>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</si>
  <si>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</si>
  <si>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</si>
  <si>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</si>
  <si>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</si>
  <si>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</si>
  <si>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</si>
  <si>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</si>
  <si>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</si>
  <si>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</si>
  <si>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</si>
  <si>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</si>
  <si>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</si>
  <si>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</si>
  <si>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</si>
  <si>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</si>
  <si>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</si>
  <si>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</si>
  <si>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</si>
  <si>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</si>
  <si>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</si>
  <si>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</si>
  <si>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</si>
  <si>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</si>
  <si>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</si>
  <si>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</si>
  <si>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</si>
  <si>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</si>
  <si>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</si>
  <si>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</si>
  <si>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</si>
  <si>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</si>
  <si>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</si>
  <si>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</si>
  <si>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</si>
  <si>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</si>
  <si>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</si>
  <si>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</si>
  <si>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</si>
  <si>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</si>
  <si>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</si>
  <si>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</si>
  <si>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</si>
  <si>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</si>
  <si>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</si>
  <si>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</si>
  <si>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</si>
  <si>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</si>
  <si>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</si>
  <si>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</si>
  <si>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</si>
  <si>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</si>
  <si>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</si>
  <si>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</si>
  <si>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</si>
  <si>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</si>
  <si>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</si>
  <si>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</si>
  <si>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</si>
  <si>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</si>
  <si>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</si>
  <si>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</si>
  <si>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</si>
  <si>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</si>
  <si>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</si>
  <si>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</si>
  <si>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</si>
  <si>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</si>
  <si>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</si>
  <si>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</si>
  <si>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</si>
  <si>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</si>
  <si>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</si>
  <si>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</si>
  <si>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</si>
  <si>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</si>
  <si>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</si>
  <si>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</si>
  <si>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</si>
  <si>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</si>
  <si>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</si>
  <si>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</si>
  <si>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</si>
  <si>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</si>
  <si>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</si>
  <si>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</si>
  <si>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</si>
  <si>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</si>
  <si>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</si>
  <si>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</si>
  <si>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</si>
  <si>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</si>
  <si>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</si>
  <si>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</si>
  <si>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</si>
  <si>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</si>
  <si>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</si>
  <si>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</si>
  <si>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</si>
  <si>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</si>
  <si>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</si>
  <si>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</si>
  <si>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</si>
  <si>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</si>
  <si>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</si>
  <si>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</si>
  <si>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</si>
  <si>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</si>
  <si>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</si>
  <si>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</si>
  <si>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</si>
  <si>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</si>
  <si>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</si>
  <si>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</si>
  <si>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</si>
  <si>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</si>
  <si>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</si>
  <si>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</si>
  <si>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</si>
  <si>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</si>
  <si>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</si>
  <si>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</si>
  <si>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</si>
  <si>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</si>
  <si>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</si>
  <si>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</si>
  <si>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</si>
  <si>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</si>
  <si>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</si>
  <si>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</si>
  <si>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</si>
  <si>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</si>
  <si>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</si>
  <si>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</si>
  <si>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</si>
  <si>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</si>
  <si>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</si>
  <si>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</si>
  <si>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</si>
  <si>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</si>
  <si>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</si>
  <si>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</si>
  <si>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</si>
  <si>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</si>
  <si>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</si>
  <si>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</si>
  <si>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</si>
  <si>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</si>
  <si>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</si>
  <si>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</si>
  <si>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</si>
  <si>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</si>
  <si>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</si>
  <si>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</si>
  <si>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</si>
  <si>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</si>
  <si>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</si>
  <si>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</si>
  <si>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</si>
  <si>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</si>
  <si>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</si>
  <si>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</si>
  <si>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</si>
  <si>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</si>
  <si>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</si>
  <si>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</si>
  <si>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</si>
  <si>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</si>
  <si>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</si>
  <si>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</si>
  <si>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</si>
  <si>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</si>
  <si>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</si>
  <si>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</si>
  <si>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</si>
  <si>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</si>
  <si>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</si>
  <si>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</si>
  <si>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</si>
  <si>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</si>
  <si>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</si>
  <si>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</si>
  <si>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</si>
  <si>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</si>
  <si>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</si>
  <si>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</si>
  <si>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</si>
  <si>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</si>
  <si>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</si>
  <si>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</si>
  <si>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</si>
  <si>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</si>
  <si>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</si>
  <si>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</si>
  <si>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</si>
  <si>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</si>
  <si>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</si>
  <si>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</si>
  <si>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</si>
  <si>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</si>
  <si>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</si>
  <si>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</si>
  <si>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</si>
  <si>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</si>
  <si>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</si>
  <si>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</si>
  <si>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</si>
  <si>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</si>
  <si>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</si>
  <si>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</si>
  <si>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</si>
  <si>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</si>
  <si>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</si>
  <si>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</si>
  <si>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</si>
  <si>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</si>
  <si>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</si>
  <si>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</si>
  <si>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</si>
  <si>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</si>
  <si>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</si>
  <si>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</si>
  <si>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</si>
  <si>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</si>
  <si>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</si>
  <si>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</si>
  <si>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</si>
  <si>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</si>
  <si>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</si>
  <si>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</si>
  <si>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</si>
  <si>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</si>
  <si>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</si>
  <si>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</si>
  <si>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</si>
  <si>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</si>
  <si>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</si>
  <si>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</si>
  <si>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</si>
  <si>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</si>
  <si>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</si>
  <si>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</si>
  <si>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</si>
  <si>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</si>
  <si>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</si>
  <si>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</si>
  <si>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</si>
  <si>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</si>
  <si>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</si>
  <si>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</si>
  <si>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</si>
  <si>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</si>
  <si>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</si>
  <si>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</si>
  <si>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</si>
  <si>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</si>
  <si>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</si>
  <si>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</si>
  <si>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</si>
  <si>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</si>
  <si>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</si>
  <si>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</si>
  <si>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</si>
  <si>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</si>
  <si>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</si>
  <si>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</si>
  <si>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</si>
  <si>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</si>
  <si>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</si>
  <si>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</si>
  <si>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</si>
  <si>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</si>
  <si>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</si>
  <si>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</si>
  <si>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</si>
  <si>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</si>
  <si>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</si>
  <si>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</si>
  <si>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</si>
  <si>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</si>
  <si>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</si>
  <si>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</si>
  <si>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</si>
  <si>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</si>
  <si>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</si>
  <si>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</si>
  <si>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</si>
  <si>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</si>
  <si>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</si>
  <si>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</si>
  <si>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</si>
  <si>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</si>
  <si>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</si>
  <si>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 xml:space="preserve">Remove Section C.2.2.   15-19-0060-00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</si>
</sst>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3">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197</xdr:row>
      <xdr:rowOff>644374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3" t="s">
        <v>24</v>
      </c>
      <c r="D6" s="63"/>
    </row>
    <row r="7" spans="2:4" ht="17.25" customHeight="1" x14ac:dyDescent="0.15">
      <c r="B7" s="6" t="s">
        <v>2</v>
      </c>
      <c r="C7" s="64" t="s">
        <v>27</v>
      </c>
      <c r="D7" s="64"/>
    </row>
    <row r="8" spans="2:4" ht="17" x14ac:dyDescent="0.15">
      <c r="B8" s="6" t="s">
        <v>3</v>
      </c>
      <c r="C8" s="65">
        <v>43299</v>
      </c>
      <c r="D8" s="65"/>
    </row>
    <row r="9" spans="2:4" ht="14.75" customHeight="1" x14ac:dyDescent="0.15">
      <c r="B9" s="63" t="s">
        <v>4</v>
      </c>
      <c r="C9" s="6" t="s">
        <v>30</v>
      </c>
      <c r="D9" s="6" t="s">
        <v>31</v>
      </c>
    </row>
    <row r="10" spans="2:4" ht="17" x14ac:dyDescent="0.15">
      <c r="B10" s="63"/>
      <c r="C10" s="8" t="s">
        <v>32</v>
      </c>
      <c r="D10" s="8"/>
    </row>
    <row r="11" spans="2:4" ht="17" x14ac:dyDescent="0.15">
      <c r="B11" s="63"/>
      <c r="C11" s="8" t="s">
        <v>33</v>
      </c>
      <c r="D11" s="8" t="s">
        <v>34</v>
      </c>
    </row>
    <row r="12" spans="2:4" ht="16" x14ac:dyDescent="0.15">
      <c r="B12" s="63"/>
      <c r="C12" s="9"/>
      <c r="D12" s="10"/>
    </row>
    <row r="13" spans="2:4" ht="14.75" customHeight="1" x14ac:dyDescent="0.2">
      <c r="B13" s="63" t="s">
        <v>5</v>
      </c>
      <c r="C13" s="11"/>
      <c r="D13" s="6"/>
    </row>
    <row r="14" spans="2:4" ht="16" x14ac:dyDescent="0.2">
      <c r="B14" s="63"/>
      <c r="C14" s="12"/>
    </row>
    <row r="15" spans="2:4" ht="14.75" customHeight="1" x14ac:dyDescent="0.15">
      <c r="B15" s="6" t="s">
        <v>6</v>
      </c>
      <c r="C15" s="63" t="s">
        <v>29</v>
      </c>
      <c r="D15" s="63"/>
    </row>
    <row r="16" spans="2:4" s="13" customFormat="1" ht="20.25" customHeight="1" x14ac:dyDescent="0.15">
      <c r="B16" s="6" t="s">
        <v>7</v>
      </c>
      <c r="C16" s="63" t="s">
        <v>28</v>
      </c>
      <c r="D16" s="63"/>
    </row>
    <row r="17" spans="2:4" s="13" customFormat="1" ht="84" customHeight="1" x14ac:dyDescent="0.15">
      <c r="B17" s="7" t="s">
        <v>8</v>
      </c>
      <c r="C17" s="63" t="s">
        <v>9</v>
      </c>
      <c r="D17" s="63"/>
    </row>
    <row r="18" spans="2:4" s="13" customFormat="1" ht="36.75" customHeight="1" x14ac:dyDescent="0.15">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9" t="s">
        <v>823</v>
      </c>
      <c r="C5" s="70"/>
      <c r="D5" s="70"/>
      <c r="E5" s="71"/>
      <c r="G5" s="69" t="s">
        <v>824</v>
      </c>
      <c r="H5" s="70"/>
      <c r="I5" s="70"/>
      <c r="J5" s="71"/>
      <c r="L5" s="69" t="s">
        <v>827</v>
      </c>
      <c r="M5" s="70"/>
      <c r="N5" s="71"/>
    </row>
    <row r="6" spans="2:14" ht="14" thickBot="1" x14ac:dyDescent="0.2">
      <c r="B6" s="47"/>
      <c r="C6" s="48" t="s">
        <v>817</v>
      </c>
      <c r="D6" s="48" t="s">
        <v>818</v>
      </c>
      <c r="E6" s="49" t="s">
        <v>822</v>
      </c>
      <c r="G6" s="47"/>
      <c r="H6" s="50" t="s">
        <v>817</v>
      </c>
      <c r="I6" s="50" t="s">
        <v>818</v>
      </c>
      <c r="J6" s="51" t="s">
        <v>822</v>
      </c>
      <c r="L6" s="47"/>
      <c r="M6" s="48" t="s">
        <v>817</v>
      </c>
      <c r="N6" s="49" t="s">
        <v>818</v>
      </c>
    </row>
    <row r="7" spans="2:14" x14ac:dyDescent="0.15">
      <c r="B7" s="44" t="s">
        <v>819</v>
      </c>
      <c r="C7" s="45">
        <f>COUNTIFS('LB150 Comments'!J2:J300, "E",'LB150 Comments'!M2:M300, "Accept")</f>
        <v>47</v>
      </c>
      <c r="D7" s="45">
        <f>COUNTIFS('LB150 Comments'!J2:J300, "T",'LB150 Comments'!M2:M300,"Accept")</f>
        <v>20</v>
      </c>
      <c r="E7" s="46">
        <f>SUM(C7:D7)</f>
        <v>67</v>
      </c>
      <c r="G7" s="44" t="s">
        <v>819</v>
      </c>
      <c r="H7" s="45">
        <f>COUNTIFS('Rogue Comments'!J2:J85, "E", 'Rogue Comments'!M2:M85, "Accept")</f>
        <v>35</v>
      </c>
      <c r="I7" s="45">
        <f>COUNTIFS('Rogue Comments'!J2:J85, "T", 'Rogue Comments'!M2:M85, "Accept")</f>
        <v>2</v>
      </c>
      <c r="J7" s="46">
        <f>SUM(H7:I7)</f>
        <v>37</v>
      </c>
      <c r="L7" s="44" t="s">
        <v>819</v>
      </c>
      <c r="M7" s="45">
        <f t="shared" ref="M7:N12" si="0">SUM(C7+H7)</f>
        <v>82</v>
      </c>
      <c r="N7" s="46">
        <f t="shared" si="0"/>
        <v>22</v>
      </c>
    </row>
    <row r="8" spans="2:14" x14ac:dyDescent="0.15">
      <c r="B8" s="44" t="s">
        <v>672</v>
      </c>
      <c r="C8" s="45">
        <f>COUNTIFS('LB150 Comments'!J2:J237,"E",'LB150 Comments'!M2:M237,"Revised")</f>
        <v>16</v>
      </c>
      <c r="D8" s="45">
        <f>COUNTIFS('LB150 Comments'!J2:J300, "T",'LB150 Comments'!M2:M300, "Revised")</f>
        <v>87</v>
      </c>
      <c r="E8" s="46">
        <f t="shared" ref="E8:E13" si="1">SUM(C8:D8)</f>
        <v>103</v>
      </c>
      <c r="G8" s="44" t="s">
        <v>672</v>
      </c>
      <c r="H8" s="45">
        <f>COUNTIFS('Rogue Comments'!J2:J85, "E", 'Rogue Comments'!M2:M85, "Revised")</f>
        <v>1</v>
      </c>
      <c r="I8" s="45">
        <f>COUNTIFS('Rogue Comments'!J2:J85, "T", 'Rogue Comments'!M2:M85, "Revised")</f>
        <v>16</v>
      </c>
      <c r="J8" s="46">
        <f t="shared" ref="J8:J13" si="2">SUM(H8:I8)</f>
        <v>17</v>
      </c>
      <c r="L8" s="44" t="s">
        <v>672</v>
      </c>
      <c r="M8" s="45">
        <f t="shared" si="0"/>
        <v>17</v>
      </c>
      <c r="N8" s="46">
        <f t="shared" si="0"/>
        <v>103</v>
      </c>
    </row>
    <row r="9" spans="2:14" x14ac:dyDescent="0.15">
      <c r="B9" s="44" t="s">
        <v>820</v>
      </c>
      <c r="C9" s="45">
        <f>COUNTIFS('LB150 Comments'!J3:J237,"E",'LB150 Comments'!M3:M237,"Reject")</f>
        <v>10</v>
      </c>
      <c r="D9" s="45">
        <f>COUNTIFS('LB150 Comments'!J3:J237,"T",'LB150 Comments'!M3:M237,"Reject")</f>
        <v>12</v>
      </c>
      <c r="E9" s="46">
        <f t="shared" si="1"/>
        <v>22</v>
      </c>
      <c r="G9" s="44" t="s">
        <v>820</v>
      </c>
      <c r="H9" s="45">
        <f>COUNTIFS('Rogue Comments'!J2:J102, "E", 'Rogue Comments'!M2:M102, "Reject")</f>
        <v>1</v>
      </c>
      <c r="I9" s="45">
        <f>COUNTIFS('Rogue Comments'!J2:J85, "T", 'Rogue Comments'!M2:M85, "Reject")</f>
        <v>10</v>
      </c>
      <c r="J9" s="46">
        <f t="shared" si="2"/>
        <v>11</v>
      </c>
      <c r="L9" s="44" t="s">
        <v>820</v>
      </c>
      <c r="M9" s="45">
        <f t="shared" si="0"/>
        <v>11</v>
      </c>
      <c r="N9" s="46">
        <f t="shared" si="0"/>
        <v>22</v>
      </c>
    </row>
    <row r="10" spans="2:14" x14ac:dyDescent="0.15">
      <c r="B10" s="44" t="s">
        <v>821</v>
      </c>
      <c r="C10" s="45">
        <f>COUNTIFS('LB150 Comments'!J3:J237,"E",'LB150 Comments'!M3:M237,"Withdrawn")</f>
        <v>0</v>
      </c>
      <c r="D10" s="45">
        <f>COUNTIFS('LB150 Comments'!J3:J237,"T",'LB150 Comments'!M3:M237,"Withdrawn")</f>
        <v>1</v>
      </c>
      <c r="E10" s="46">
        <f t="shared" si="1"/>
        <v>1</v>
      </c>
      <c r="G10" s="44" t="s">
        <v>821</v>
      </c>
      <c r="H10" s="45">
        <f>COUNTIFS('Rogue Comments'!J2:J103, "E", 'Rogue Comments'!M2:M103, "Withdrawn")</f>
        <v>0</v>
      </c>
      <c r="I10" s="45">
        <f>COUNTIFS('Rogue Comments'!J2:J85, "T", 'Rogue Comments'!M2:M85, "Withdrawn")</f>
        <v>0</v>
      </c>
      <c r="J10" s="46">
        <f t="shared" si="2"/>
        <v>0</v>
      </c>
      <c r="L10" s="44" t="s">
        <v>821</v>
      </c>
      <c r="M10" s="45">
        <f t="shared" si="0"/>
        <v>0</v>
      </c>
      <c r="N10" s="46">
        <f t="shared" si="0"/>
        <v>1</v>
      </c>
    </row>
    <row r="11" spans="2:14" x14ac:dyDescent="0.15">
      <c r="B11" s="44" t="s">
        <v>718</v>
      </c>
      <c r="C11" s="45">
        <f>COUNTIFS('LB150 Comments'!J3:J237,"E",'LB150 Comments'!M3:M237,"Defer")</f>
        <v>0</v>
      </c>
      <c r="D11" s="55">
        <f>COUNTIFS('LB150 Comments'!J3:J237,"T",'LB150 Comments'!M3:M237,"Defer")</f>
        <v>7</v>
      </c>
      <c r="E11" s="46">
        <f t="shared" si="1"/>
        <v>7</v>
      </c>
      <c r="G11" s="44" t="s">
        <v>718</v>
      </c>
      <c r="H11" s="45">
        <f>COUNTIFS('Rogue Comments'!J2:J104, "E", 'Rogue Comments'!M2:M104, "Defer")</f>
        <v>0</v>
      </c>
      <c r="I11" s="55">
        <f>COUNTIFS('Rogue Comments'!J2:J85, "T", 'Rogue Comments'!M2:M85, "Defer")</f>
        <v>6</v>
      </c>
      <c r="J11" s="46">
        <f t="shared" si="2"/>
        <v>6</v>
      </c>
      <c r="L11" s="44" t="s">
        <v>718</v>
      </c>
      <c r="M11" s="45">
        <f t="shared" si="0"/>
        <v>0</v>
      </c>
      <c r="N11" s="56">
        <f t="shared" si="0"/>
        <v>13</v>
      </c>
    </row>
    <row r="12" spans="2:14" ht="14" thickBot="1" x14ac:dyDescent="0.2">
      <c r="B12" s="44" t="s">
        <v>826</v>
      </c>
      <c r="C12" s="45">
        <f>COUNTIFS('LB150 Comments'!J3:J237,"E",'LB150 Comments'!M3:M237,"")</f>
        <v>35</v>
      </c>
      <c r="D12" s="45">
        <f>COUNTIFS('LB150 Comments'!J3:J237,"T",'LB150 Comments'!M3:M237,"")</f>
        <v>0</v>
      </c>
      <c r="E12" s="46">
        <f t="shared" si="1"/>
        <v>35</v>
      </c>
      <c r="G12" s="44" t="s">
        <v>826</v>
      </c>
      <c r="H12" s="45">
        <f>COUNTIFS('Rogue Comments'!J2:J105, "E", 'Rogue Comments'!M2:M105, "")</f>
        <v>0</v>
      </c>
      <c r="I12" s="55">
        <f>COUNTIFS('Rogue Comments'!J2:J85, "T", 'Rogue Comments'!M2:M85, "")</f>
        <v>12</v>
      </c>
      <c r="J12" s="46">
        <f t="shared" si="2"/>
        <v>12</v>
      </c>
      <c r="L12" s="44" t="s">
        <v>826</v>
      </c>
      <c r="M12" s="45">
        <f t="shared" si="0"/>
        <v>35</v>
      </c>
      <c r="N12" s="56">
        <f t="shared" si="0"/>
        <v>12</v>
      </c>
    </row>
    <row r="13" spans="2:14" ht="14" thickBot="1" x14ac:dyDescent="0.2">
      <c r="B13" s="43" t="s">
        <v>822</v>
      </c>
      <c r="C13" s="53">
        <f>SUM(C7:C12)</f>
        <v>108</v>
      </c>
      <c r="D13" s="53">
        <f>SUM(D7:D12)</f>
        <v>127</v>
      </c>
      <c r="E13" s="52">
        <f t="shared" si="1"/>
        <v>235</v>
      </c>
      <c r="G13" s="43" t="s">
        <v>822</v>
      </c>
      <c r="H13" s="53">
        <f>SUM(H7:H12)</f>
        <v>37</v>
      </c>
      <c r="I13" s="53">
        <f>SUM(I7:I12)</f>
        <v>46</v>
      </c>
      <c r="J13" s="52">
        <f t="shared" si="2"/>
        <v>83</v>
      </c>
      <c r="L13" s="43" t="s">
        <v>822</v>
      </c>
      <c r="M13" s="53">
        <f>SUM(M7:M12)</f>
        <v>145</v>
      </c>
      <c r="N13" s="52">
        <f>SUM(N7:N12)</f>
        <v>173</v>
      </c>
    </row>
    <row r="14" spans="2:14" ht="14" thickBot="1" x14ac:dyDescent="0.2">
      <c r="L14" s="54" t="s">
        <v>825</v>
      </c>
      <c r="M14" s="67">
        <f>SUM(M13:N13)</f>
        <v>318</v>
      </c>
      <c r="N14" s="68"/>
    </row>
    <row r="16" spans="2:14" ht="14" thickBot="1" x14ac:dyDescent="0.2"/>
    <row r="17" spans="3:19" ht="14" thickBot="1" x14ac:dyDescent="0.2">
      <c r="C17" s="69" t="s">
        <v>856</v>
      </c>
      <c r="D17" s="70"/>
      <c r="E17" s="70"/>
      <c r="F17" s="71"/>
    </row>
    <row r="18" spans="3:19" ht="14" thickBot="1" x14ac:dyDescent="0.2">
      <c r="C18" s="47"/>
      <c r="D18" s="47" t="s">
        <v>818</v>
      </c>
      <c r="E18" s="51" t="s">
        <v>834</v>
      </c>
      <c r="F18" s="51" t="s">
        <v>826</v>
      </c>
    </row>
    <row r="19" spans="3:19" ht="14" thickBot="1" x14ac:dyDescent="0.2">
      <c r="C19" s="44" t="s">
        <v>828</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872</v>
      </c>
      <c r="R19" s="59" t="s">
        <v>818</v>
      </c>
      <c r="S19" s="59" t="s">
        <v>826</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9" t="s">
        <v>857</v>
      </c>
      <c r="I20" s="70"/>
      <c r="J20" s="70"/>
      <c r="K20" s="71"/>
      <c r="P20" s="59" t="s">
        <v>871</v>
      </c>
      <c r="Q20" s="58">
        <v>108</v>
      </c>
      <c r="R20" s="58">
        <f>D13</f>
        <v>127</v>
      </c>
      <c r="S20" s="58">
        <f>D11+D12</f>
        <v>7</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818</v>
      </c>
      <c r="J21" s="51" t="s">
        <v>834</v>
      </c>
      <c r="K21" s="51" t="s">
        <v>826</v>
      </c>
      <c r="P21" s="59" t="s">
        <v>873</v>
      </c>
      <c r="Q21" s="58">
        <v>37</v>
      </c>
      <c r="R21" s="58">
        <f>I13</f>
        <v>46</v>
      </c>
      <c r="S21" s="58">
        <f>SUM(I11:I12)</f>
        <v>18</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7</v>
      </c>
      <c r="K22" s="46">
        <f>COUNTIFS('Rogue Comments'!J2:J100, "T", 'Rogue Comments'!L2:L100,"CSL", 'Rogue Comments'!P2:P100, "O")</f>
        <v>2</v>
      </c>
      <c r="P22" s="59" t="s">
        <v>822</v>
      </c>
      <c r="Q22" s="58">
        <f>SUM(Q20:Q21)</f>
        <v>145</v>
      </c>
      <c r="R22" s="58">
        <f>SUM(R20:R21)</f>
        <v>173</v>
      </c>
      <c r="S22" s="61">
        <f>SUM(S20:S21)</f>
        <v>25</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c r="P23" s="59" t="s">
        <v>825</v>
      </c>
      <c r="Q23" s="66">
        <f>SUM(Q22:R22)</f>
        <v>318</v>
      </c>
      <c r="R23" s="66"/>
      <c r="S23" s="62">
        <f>S22</f>
        <v>25</v>
      </c>
    </row>
    <row r="24" spans="3:19" x14ac:dyDescent="0.15">
      <c r="C24" s="44" t="s">
        <v>829</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830</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831</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832</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56</v>
      </c>
      <c r="F29" s="46">
        <f>COUNTIFS('LB150 Comments'!J2:J321, "T",'LB150 Comments'!L2:L321,"SRM", 'LB150 Comments'!Q2:Q321, "O")</f>
        <v>1</v>
      </c>
      <c r="H29" s="44" t="s">
        <v>833</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822</v>
      </c>
      <c r="I30" s="53">
        <f>SUM(I22:I29)</f>
        <v>46</v>
      </c>
      <c r="J30" s="53">
        <f>SUM(J22:J29)</f>
        <v>27</v>
      </c>
      <c r="K30" s="52">
        <f>SUM(K22:K29)</f>
        <v>19</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833</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822</v>
      </c>
      <c r="D34" s="53">
        <f>SUM(D19:D33)</f>
        <v>127</v>
      </c>
      <c r="E34" s="53">
        <f>SUM(E19:E33)</f>
        <v>120</v>
      </c>
      <c r="F34" s="52">
        <f>SUM(F19:F33)</f>
        <v>7</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B3" activePane="bottomRight" state="frozen"/>
      <selection activeCell="A2" sqref="A2"/>
      <selection pane="topRight" activeCell="B2" sqref="B2"/>
      <selection pane="bottomLeft" activeCell="A3" sqref="A3"/>
      <selection pane="bottomRight" activeCell="A2" sqref="A2"/>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2" t="s">
        <v>22</v>
      </c>
      <c r="C1" s="72"/>
      <c r="D1" s="72"/>
      <c r="E1" s="72"/>
      <c r="F1" s="72"/>
      <c r="G1" s="72"/>
      <c r="H1" s="72"/>
      <c r="I1" s="72"/>
      <c r="J1" s="72"/>
      <c r="K1" s="72"/>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835</v>
      </c>
      <c r="R2" s="15" t="s">
        <v>921</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hidden="1"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776</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776</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923</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924</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846</v>
      </c>
      <c r="Q34" s="14" t="s">
        <v>209</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846</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776</v>
      </c>
      <c r="P36" s="14" t="s">
        <v>839</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840</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776</v>
      </c>
      <c r="P38" s="14" t="s">
        <v>841</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776</v>
      </c>
      <c r="P39" s="14" t="s">
        <v>841</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842</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843</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844</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844</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847</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821</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906</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926</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926</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925</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927</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928</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911</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907</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8"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836</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672</v>
      </c>
      <c r="N75" s="14" t="s">
        <v>814</v>
      </c>
      <c r="P75" s="14" t="s">
        <v>694</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815</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816</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917</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918</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919</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922</v>
      </c>
      <c r="Q88" s="14" t="s">
        <v>209</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922</v>
      </c>
      <c r="Q89" s="14" t="s">
        <v>209</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929</v>
      </c>
      <c r="Q90" s="14" t="s">
        <v>209</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776</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776</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776</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776</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776</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776</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776</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776</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776</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908</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909</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920</v>
      </c>
      <c r="P132" s="14" t="s">
        <v>874</v>
      </c>
      <c r="Q132" s="60" t="s">
        <v>209</v>
      </c>
    </row>
    <row r="133" spans="1:17"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875</v>
      </c>
      <c r="P133" s="14" t="s">
        <v>876</v>
      </c>
      <c r="Q133" s="60" t="s">
        <v>209</v>
      </c>
    </row>
    <row r="134" spans="1:17"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930</v>
      </c>
      <c r="P134" s="14" t="s">
        <v>877</v>
      </c>
      <c r="Q134" s="14" t="s">
        <v>209</v>
      </c>
    </row>
    <row r="135" spans="1:17" s="14" customFormat="1" ht="126" hidden="1" x14ac:dyDescent="0.15">
      <c r="A135" s="41">
        <v>168</v>
      </c>
      <c r="B135" t="s">
        <v>285</v>
      </c>
      <c r="C135" t="s">
        <v>286</v>
      </c>
      <c r="D135" s="27" t="s">
        <v>287</v>
      </c>
      <c r="E135">
        <v>358</v>
      </c>
      <c r="F135" t="s">
        <v>54</v>
      </c>
      <c r="G135">
        <v>1</v>
      </c>
      <c r="H135" s="19" t="s">
        <v>451</v>
      </c>
      <c r="I135" s="19"/>
      <c r="J135" t="s">
        <v>44</v>
      </c>
      <c r="K135" t="s">
        <v>87</v>
      </c>
      <c r="L135" s="14" t="s">
        <v>653</v>
      </c>
      <c r="M135" s="14" t="s">
        <v>672</v>
      </c>
      <c r="N135" s="14" t="s">
        <v>940</v>
      </c>
      <c r="O135" s="14" t="s">
        <v>785</v>
      </c>
      <c r="P135" s="14" t="s">
        <v>931</v>
      </c>
      <c r="Q135" s="14" t="s">
        <v>209</v>
      </c>
    </row>
    <row r="136" spans="1:17" s="14" customFormat="1" ht="28" hidden="1" customHeight="1" x14ac:dyDescent="0.15">
      <c r="A136" s="41">
        <v>169</v>
      </c>
      <c r="B136" t="s">
        <v>285</v>
      </c>
      <c r="C136" t="s">
        <v>286</v>
      </c>
      <c r="D136" s="27" t="s">
        <v>287</v>
      </c>
      <c r="E136">
        <v>358</v>
      </c>
      <c r="F136" t="s">
        <v>54</v>
      </c>
      <c r="G136">
        <v>1</v>
      </c>
      <c r="H136" s="19" t="s">
        <v>452</v>
      </c>
      <c r="I136" s="19" t="s">
        <v>370</v>
      </c>
      <c r="J136" t="s">
        <v>47</v>
      </c>
      <c r="K136" t="s">
        <v>87</v>
      </c>
      <c r="M136" s="14" t="s">
        <v>776</v>
      </c>
      <c r="N136" s="14" t="s">
        <v>938</v>
      </c>
    </row>
    <row r="137" spans="1:17" s="14" customFormat="1" ht="28" hidden="1"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939</v>
      </c>
      <c r="O137" s="14" t="s">
        <v>775</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878</v>
      </c>
      <c r="O139" s="14" t="s">
        <v>785</v>
      </c>
      <c r="P139" s="14" t="s">
        <v>879</v>
      </c>
      <c r="Q139" s="60" t="s">
        <v>209</v>
      </c>
    </row>
    <row r="140" spans="1:17"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932</v>
      </c>
      <c r="P140" s="14" t="s">
        <v>880</v>
      </c>
      <c r="Q140" s="14" t="s">
        <v>209</v>
      </c>
    </row>
    <row r="141" spans="1:17" s="14" customFormat="1" ht="98" hidden="1" x14ac:dyDescent="0.15">
      <c r="A141" s="41">
        <v>172</v>
      </c>
      <c r="B141" t="s">
        <v>285</v>
      </c>
      <c r="C141" t="s">
        <v>286</v>
      </c>
      <c r="D141" s="27" t="s">
        <v>287</v>
      </c>
      <c r="E141">
        <v>359</v>
      </c>
      <c r="F141" t="s">
        <v>453</v>
      </c>
      <c r="G141">
        <v>16</v>
      </c>
      <c r="H141" s="19" t="s">
        <v>454</v>
      </c>
      <c r="I141" s="19" t="s">
        <v>455</v>
      </c>
      <c r="J141" t="s">
        <v>44</v>
      </c>
      <c r="K141" t="s">
        <v>87</v>
      </c>
      <c r="L141" s="14" t="s">
        <v>653</v>
      </c>
      <c r="M141" s="14" t="s">
        <v>672</v>
      </c>
      <c r="N141" s="14" t="s">
        <v>941</v>
      </c>
      <c r="O141" s="14" t="s">
        <v>785</v>
      </c>
      <c r="Q141" s="14" t="s">
        <v>209</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933</v>
      </c>
      <c r="Q143" s="14" t="s">
        <v>209</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776</v>
      </c>
      <c r="Q146" s="14" t="s">
        <v>209</v>
      </c>
    </row>
    <row r="147" spans="1:17"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672</v>
      </c>
      <c r="N147" s="14" t="s">
        <v>936</v>
      </c>
      <c r="Q147" s="14" t="s">
        <v>209</v>
      </c>
    </row>
    <row r="148" spans="1:17"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935</v>
      </c>
      <c r="Q148" s="14" t="s">
        <v>209</v>
      </c>
    </row>
    <row r="149" spans="1:17"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672</v>
      </c>
      <c r="N150" s="14" t="s">
        <v>937</v>
      </c>
      <c r="Q150" s="14" t="s">
        <v>209</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881</v>
      </c>
      <c r="P151" s="15"/>
      <c r="Q151" s="14" t="s">
        <v>209</v>
      </c>
    </row>
    <row r="152" spans="1:17" s="14" customFormat="1" ht="56" hidden="1" x14ac:dyDescent="0.15">
      <c r="A152" s="41">
        <v>185</v>
      </c>
      <c r="B152" t="s">
        <v>285</v>
      </c>
      <c r="C152" t="s">
        <v>286</v>
      </c>
      <c r="D152" s="27" t="s">
        <v>287</v>
      </c>
      <c r="E152">
        <v>361</v>
      </c>
      <c r="F152" t="s">
        <v>464</v>
      </c>
      <c r="G152">
        <v>19</v>
      </c>
      <c r="H152" s="19" t="s">
        <v>469</v>
      </c>
      <c r="I152" s="19" t="s">
        <v>444</v>
      </c>
      <c r="J152" t="s">
        <v>44</v>
      </c>
      <c r="K152" t="s">
        <v>86</v>
      </c>
      <c r="L152" s="14" t="s">
        <v>653</v>
      </c>
      <c r="M152" s="15" t="s">
        <v>672</v>
      </c>
      <c r="N152" s="14" t="s">
        <v>942</v>
      </c>
      <c r="O152" s="14" t="s">
        <v>785</v>
      </c>
      <c r="P152" s="15" t="s">
        <v>795</v>
      </c>
      <c r="Q152" s="14" t="s">
        <v>209</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140" hidden="1" x14ac:dyDescent="0.15">
      <c r="A155" s="41">
        <v>187</v>
      </c>
      <c r="B155" t="s">
        <v>285</v>
      </c>
      <c r="C155" t="s">
        <v>286</v>
      </c>
      <c r="D155" s="27" t="s">
        <v>287</v>
      </c>
      <c r="E155">
        <v>362</v>
      </c>
      <c r="F155" t="s">
        <v>471</v>
      </c>
      <c r="G155">
        <v>2</v>
      </c>
      <c r="H155" s="19" t="s">
        <v>472</v>
      </c>
      <c r="I155" s="19" t="s">
        <v>473</v>
      </c>
      <c r="J155" t="s">
        <v>44</v>
      </c>
      <c r="K155" t="s">
        <v>87</v>
      </c>
      <c r="L155" s="15" t="s">
        <v>653</v>
      </c>
      <c r="M155" s="14" t="s">
        <v>672</v>
      </c>
      <c r="N155" s="14" t="s">
        <v>943</v>
      </c>
      <c r="O155" s="14" t="s">
        <v>785</v>
      </c>
      <c r="Q155" s="14" t="s">
        <v>209</v>
      </c>
    </row>
    <row r="156" spans="1:17"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934</v>
      </c>
      <c r="P156" s="15"/>
      <c r="Q156" s="14" t="s">
        <v>209</v>
      </c>
    </row>
    <row r="157" spans="1:17"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112" hidden="1" x14ac:dyDescent="0.15">
      <c r="A158" s="41">
        <v>189</v>
      </c>
      <c r="B158" t="s">
        <v>285</v>
      </c>
      <c r="C158" t="s">
        <v>286</v>
      </c>
      <c r="D158" s="27" t="s">
        <v>287</v>
      </c>
      <c r="E158">
        <v>363</v>
      </c>
      <c r="F158" t="s">
        <v>471</v>
      </c>
      <c r="G158">
        <v>1</v>
      </c>
      <c r="H158" s="19" t="s">
        <v>477</v>
      </c>
      <c r="I158" s="19"/>
      <c r="J158" t="s">
        <v>44</v>
      </c>
      <c r="K158" t="s">
        <v>87</v>
      </c>
      <c r="L158" s="15" t="s">
        <v>653</v>
      </c>
      <c r="M158" s="14" t="s">
        <v>672</v>
      </c>
      <c r="N158" s="14" t="s">
        <v>945</v>
      </c>
      <c r="O158" s="14" t="s">
        <v>785</v>
      </c>
      <c r="Q158" s="14" t="s">
        <v>209</v>
      </c>
    </row>
    <row r="159" spans="1:17" s="14" customFormat="1" ht="112" hidden="1" x14ac:dyDescent="0.15">
      <c r="A159" s="41">
        <v>190</v>
      </c>
      <c r="B159" t="s">
        <v>285</v>
      </c>
      <c r="C159" t="s">
        <v>286</v>
      </c>
      <c r="D159" s="27" t="s">
        <v>287</v>
      </c>
      <c r="E159">
        <v>363</v>
      </c>
      <c r="F159" t="s">
        <v>471</v>
      </c>
      <c r="G159">
        <v>1</v>
      </c>
      <c r="H159" s="19" t="s">
        <v>470</v>
      </c>
      <c r="I159" s="19"/>
      <c r="J159" t="s">
        <v>44</v>
      </c>
      <c r="K159" t="s">
        <v>87</v>
      </c>
      <c r="L159" s="15" t="s">
        <v>653</v>
      </c>
      <c r="M159" s="14" t="s">
        <v>672</v>
      </c>
      <c r="N159" s="14" t="s">
        <v>944</v>
      </c>
      <c r="O159" s="14" t="s">
        <v>785</v>
      </c>
      <c r="Q159" s="14" t="s">
        <v>209</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882</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883</v>
      </c>
      <c r="P164" s="15"/>
      <c r="Q164" s="14" t="s">
        <v>209</v>
      </c>
    </row>
    <row r="165" spans="1:17" s="14" customFormat="1" ht="84" hidden="1" x14ac:dyDescent="0.15">
      <c r="A165" s="41">
        <v>200</v>
      </c>
      <c r="B165" t="s">
        <v>285</v>
      </c>
      <c r="C165" t="s">
        <v>286</v>
      </c>
      <c r="D165" s="27" t="s">
        <v>287</v>
      </c>
      <c r="E165">
        <v>364</v>
      </c>
      <c r="F165" t="s">
        <v>480</v>
      </c>
      <c r="G165">
        <v>4</v>
      </c>
      <c r="H165" s="19" t="s">
        <v>465</v>
      </c>
      <c r="I165" s="19" t="s">
        <v>444</v>
      </c>
      <c r="J165" t="s">
        <v>44</v>
      </c>
      <c r="K165" t="s">
        <v>86</v>
      </c>
      <c r="L165" s="14" t="s">
        <v>653</v>
      </c>
      <c r="M165" s="15" t="s">
        <v>672</v>
      </c>
      <c r="N165" s="14" t="s">
        <v>885</v>
      </c>
      <c r="O165" s="14" t="s">
        <v>785</v>
      </c>
      <c r="P165" s="15" t="s">
        <v>884</v>
      </c>
      <c r="Q165" s="14" t="s">
        <v>209</v>
      </c>
    </row>
    <row r="166" spans="1:17"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112" hidden="1" x14ac:dyDescent="0.15">
      <c r="A167" s="41">
        <v>197</v>
      </c>
      <c r="B167" t="s">
        <v>285</v>
      </c>
      <c r="C167" t="s">
        <v>286</v>
      </c>
      <c r="D167" s="27" t="s">
        <v>287</v>
      </c>
      <c r="E167">
        <v>365</v>
      </c>
      <c r="F167" t="s">
        <v>480</v>
      </c>
      <c r="G167">
        <v>1</v>
      </c>
      <c r="H167" s="19" t="s">
        <v>477</v>
      </c>
      <c r="I167" s="19"/>
      <c r="J167" t="s">
        <v>44</v>
      </c>
      <c r="K167" t="s">
        <v>87</v>
      </c>
      <c r="L167" s="15" t="s">
        <v>653</v>
      </c>
      <c r="M167" s="15" t="s">
        <v>672</v>
      </c>
      <c r="N167" s="14" t="s">
        <v>945</v>
      </c>
      <c r="O167" s="14" t="s">
        <v>785</v>
      </c>
      <c r="Q167" s="14" t="s">
        <v>209</v>
      </c>
    </row>
    <row r="168" spans="1:17" s="14" customFormat="1" ht="112" hidden="1" x14ac:dyDescent="0.15">
      <c r="A168" s="41">
        <v>198</v>
      </c>
      <c r="B168" t="s">
        <v>285</v>
      </c>
      <c r="C168" t="s">
        <v>286</v>
      </c>
      <c r="D168" s="27" t="s">
        <v>287</v>
      </c>
      <c r="E168">
        <v>365</v>
      </c>
      <c r="F168" t="s">
        <v>480</v>
      </c>
      <c r="G168">
        <v>1</v>
      </c>
      <c r="H168" s="19" t="s">
        <v>470</v>
      </c>
      <c r="I168" s="19"/>
      <c r="J168" t="s">
        <v>44</v>
      </c>
      <c r="K168" t="s">
        <v>87</v>
      </c>
      <c r="L168" s="15" t="s">
        <v>653</v>
      </c>
      <c r="M168" s="15" t="s">
        <v>672</v>
      </c>
      <c r="N168" s="14" t="s">
        <v>944</v>
      </c>
      <c r="O168" s="14" t="s">
        <v>785</v>
      </c>
      <c r="Q168" s="14" t="s">
        <v>209</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672</v>
      </c>
      <c r="N170" s="14" t="s">
        <v>886</v>
      </c>
      <c r="P170" s="14" t="s">
        <v>887</v>
      </c>
      <c r="Q170" s="14" t="s">
        <v>209</v>
      </c>
    </row>
    <row r="171" spans="1:17"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889</v>
      </c>
      <c r="P171" s="15"/>
      <c r="Q171" s="14" t="s">
        <v>209</v>
      </c>
    </row>
    <row r="172" spans="1:17" s="14" customFormat="1" ht="112" hidden="1" x14ac:dyDescent="0.15">
      <c r="A172" s="41">
        <v>202</v>
      </c>
      <c r="B172" t="s">
        <v>285</v>
      </c>
      <c r="C172" t="s">
        <v>286</v>
      </c>
      <c r="D172" s="27" t="s">
        <v>287</v>
      </c>
      <c r="E172">
        <v>366</v>
      </c>
      <c r="F172" t="s">
        <v>482</v>
      </c>
      <c r="G172">
        <v>1</v>
      </c>
      <c r="H172" s="19" t="s">
        <v>483</v>
      </c>
      <c r="I172" s="19" t="s">
        <v>467</v>
      </c>
      <c r="J172" t="s">
        <v>44</v>
      </c>
      <c r="K172" t="s">
        <v>87</v>
      </c>
      <c r="L172" s="15" t="s">
        <v>653</v>
      </c>
      <c r="M172" s="15" t="s">
        <v>672</v>
      </c>
      <c r="N172" s="14" t="s">
        <v>946</v>
      </c>
      <c r="O172" s="14" t="s">
        <v>785</v>
      </c>
      <c r="P172" s="14" t="s">
        <v>888</v>
      </c>
      <c r="Q172" s="14" t="s">
        <v>209</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890</v>
      </c>
      <c r="P175" s="15"/>
      <c r="Q175" s="14" t="s">
        <v>209</v>
      </c>
    </row>
    <row r="176" spans="1:17" s="14" customFormat="1" ht="11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947</v>
      </c>
      <c r="P176" s="15"/>
      <c r="Q176" s="14" t="s">
        <v>209</v>
      </c>
    </row>
    <row r="177" spans="1:17" s="14" customFormat="1" ht="28" hidden="1" x14ac:dyDescent="0.15">
      <c r="A177" s="41">
        <v>208</v>
      </c>
      <c r="B177" t="s">
        <v>285</v>
      </c>
      <c r="C177" t="s">
        <v>286</v>
      </c>
      <c r="D177" s="27" t="s">
        <v>287</v>
      </c>
      <c r="E177">
        <v>367</v>
      </c>
      <c r="F177" t="s">
        <v>484</v>
      </c>
      <c r="G177">
        <v>2</v>
      </c>
      <c r="H177" s="19" t="s">
        <v>448</v>
      </c>
      <c r="I177" s="19" t="s">
        <v>444</v>
      </c>
      <c r="J177" t="s">
        <v>44</v>
      </c>
      <c r="K177" t="s">
        <v>86</v>
      </c>
      <c r="L177" s="14" t="s">
        <v>653</v>
      </c>
      <c r="M177" s="15" t="s">
        <v>672</v>
      </c>
      <c r="N177" s="14" t="s">
        <v>891</v>
      </c>
      <c r="O177" s="14" t="s">
        <v>785</v>
      </c>
      <c r="P177" s="15"/>
      <c r="Q177" s="14" t="s">
        <v>209</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851</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845</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42" hidden="1" x14ac:dyDescent="0.15">
      <c r="A188" s="41">
        <v>220</v>
      </c>
      <c r="B188" t="s">
        <v>285</v>
      </c>
      <c r="C188" t="s">
        <v>286</v>
      </c>
      <c r="D188" s="27" t="s">
        <v>287</v>
      </c>
      <c r="E188">
        <v>400</v>
      </c>
      <c r="F188" t="s">
        <v>487</v>
      </c>
      <c r="G188">
        <v>1</v>
      </c>
      <c r="H188" s="19" t="s">
        <v>498</v>
      </c>
      <c r="I188" s="19" t="s">
        <v>499</v>
      </c>
      <c r="J188" t="s">
        <v>44</v>
      </c>
      <c r="K188" t="s">
        <v>87</v>
      </c>
      <c r="L188" s="14" t="s">
        <v>653</v>
      </c>
      <c r="M188" s="15" t="s">
        <v>672</v>
      </c>
      <c r="N188" s="14" t="s">
        <v>948</v>
      </c>
      <c r="O188" s="14" t="s">
        <v>785</v>
      </c>
      <c r="P188" s="15"/>
      <c r="Q188" s="14" t="s">
        <v>209</v>
      </c>
    </row>
    <row r="189" spans="1:17" s="14" customFormat="1" ht="98" hidden="1" x14ac:dyDescent="0.15">
      <c r="A189" s="41">
        <v>221</v>
      </c>
      <c r="B189" t="s">
        <v>285</v>
      </c>
      <c r="C189" t="s">
        <v>286</v>
      </c>
      <c r="D189" s="27" t="s">
        <v>287</v>
      </c>
      <c r="E189">
        <v>400</v>
      </c>
      <c r="F189" t="s">
        <v>487</v>
      </c>
      <c r="G189">
        <v>1</v>
      </c>
      <c r="H189" s="19" t="s">
        <v>500</v>
      </c>
      <c r="I189" s="19" t="s">
        <v>501</v>
      </c>
      <c r="J189" t="s">
        <v>44</v>
      </c>
      <c r="K189" t="s">
        <v>87</v>
      </c>
      <c r="L189" s="14" t="s">
        <v>653</v>
      </c>
      <c r="M189" s="15" t="s">
        <v>675</v>
      </c>
      <c r="O189" s="14" t="s">
        <v>785</v>
      </c>
      <c r="P189" s="15"/>
      <c r="Q189" s="14" t="s">
        <v>209</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836</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916</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802</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803</v>
      </c>
      <c r="O198" s="14" t="s">
        <v>804</v>
      </c>
      <c r="Q198" s="15" t="s">
        <v>836</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805</v>
      </c>
      <c r="O201" s="14" t="s">
        <v>806</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807</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808</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809</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848</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912</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810</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836</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802</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849</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850</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811</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802</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812</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949</v>
      </c>
      <c r="O230" s="14" t="s">
        <v>719</v>
      </c>
      <c r="Q230" s="15" t="s">
        <v>836</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910</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836</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838</v>
      </c>
      <c r="P236" s="14" t="s">
        <v>813</v>
      </c>
      <c r="Q236" s="15" t="s">
        <v>836</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836</v>
      </c>
    </row>
  </sheetData>
  <sheetProtection selectLockedCells="1" selectUnlockedCells="1"/>
  <autoFilter ref="A2:R237" xr:uid="{D71CB592-D462-9C4D-8B32-6D9CA92C23EE}">
    <filterColumn colId="9">
      <filters>
        <filter val="T"/>
      </filters>
    </filterColumn>
    <filterColumn colId="12">
      <filters>
        <filter val="Accept"/>
        <filter val="Defer"/>
        <filter val="Revised"/>
      </filters>
    </filterColumn>
    <filterColumn colId="16">
      <filters>
        <filter val="O"/>
      </filters>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33" zoomScale="140" zoomScaleNormal="140" workbookViewId="0">
      <pane xSplit="1" topLeftCell="B1" activePane="topRight" state="frozen"/>
      <selection activeCell="A2" sqref="A2"/>
      <selection pane="topRight" activeCell="H43" sqref="H4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2" t="s">
        <v>22</v>
      </c>
      <c r="C1" s="72"/>
      <c r="D1" s="72"/>
      <c r="E1" s="72"/>
      <c r="F1" s="72"/>
      <c r="G1" s="72"/>
      <c r="H1" s="72"/>
      <c r="I1" s="72"/>
      <c r="J1" s="72"/>
      <c r="K1" s="72"/>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837</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852</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853</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854</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855</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892</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844</v>
      </c>
      <c r="P10" s="14" t="s">
        <v>209</v>
      </c>
      <c r="Q10" s="14" t="s">
        <v>893</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894</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895</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896</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859</v>
      </c>
      <c r="O15" s="14" t="s">
        <v>860</v>
      </c>
      <c r="P15" s="14" t="s">
        <v>836</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718</v>
      </c>
      <c r="N16" s="14" t="s">
        <v>858</v>
      </c>
      <c r="P16" s="14" t="s">
        <v>836</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913</v>
      </c>
      <c r="O17" s="14" t="s">
        <v>914</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866</v>
      </c>
      <c r="P18" s="14" t="s">
        <v>209</v>
      </c>
    </row>
    <row r="19" spans="1:17"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718</v>
      </c>
      <c r="N19" s="14" t="s">
        <v>861</v>
      </c>
      <c r="P19" s="14" t="s">
        <v>836</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867</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868</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869</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869</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862</v>
      </c>
      <c r="P24" s="14" t="s">
        <v>209</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718</v>
      </c>
      <c r="N27" s="14" t="s">
        <v>863</v>
      </c>
      <c r="P27" s="14" t="s">
        <v>836</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897</v>
      </c>
      <c r="P28" s="14" t="s">
        <v>209</v>
      </c>
      <c r="Q28" s="14" t="s">
        <v>898</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899</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900</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675</v>
      </c>
      <c r="N31" s="14" t="s">
        <v>901</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902</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864</v>
      </c>
      <c r="P33" s="14" t="s">
        <v>836</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915</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903</v>
      </c>
      <c r="P38" s="14" t="s">
        <v>836</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904</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675</v>
      </c>
      <c r="N40" s="14" t="s">
        <v>905</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865</v>
      </c>
      <c r="P41" s="14" t="s">
        <v>836</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870</v>
      </c>
      <c r="P42" s="14" t="s">
        <v>209</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836</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836</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836</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836</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836</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836</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836</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836</v>
      </c>
    </row>
    <row r="55" spans="1:16" s="14" customFormat="1" ht="28" x14ac:dyDescent="0.15">
      <c r="A55" s="41">
        <v>1052</v>
      </c>
      <c r="B55" t="s">
        <v>30</v>
      </c>
      <c r="C55" t="s">
        <v>659</v>
      </c>
      <c r="D55" s="18" t="s">
        <v>243</v>
      </c>
      <c r="E55">
        <v>438</v>
      </c>
      <c r="F55" t="s">
        <v>254</v>
      </c>
      <c r="G55">
        <v>1</v>
      </c>
      <c r="H55" s="19" t="s">
        <v>660</v>
      </c>
      <c r="I55" s="19" t="s">
        <v>661</v>
      </c>
      <c r="J55" t="s">
        <v>44</v>
      </c>
      <c r="K55"/>
      <c r="P55" s="14" t="s">
        <v>836</v>
      </c>
    </row>
    <row r="56" spans="1:16" s="14" customFormat="1" ht="210" x14ac:dyDescent="0.15">
      <c r="A56" s="41">
        <v>1053</v>
      </c>
      <c r="B56" t="s">
        <v>662</v>
      </c>
      <c r="C56"/>
      <c r="D56" s="18"/>
      <c r="E56">
        <v>529</v>
      </c>
      <c r="F56" s="20" t="s">
        <v>665</v>
      </c>
      <c r="G56">
        <v>1</v>
      </c>
      <c r="H56" s="19" t="s">
        <v>663</v>
      </c>
      <c r="I56" s="19" t="s">
        <v>664</v>
      </c>
      <c r="J56" s="29" t="s">
        <v>44</v>
      </c>
      <c r="K56"/>
      <c r="O56" s="14" t="s">
        <v>724</v>
      </c>
      <c r="P56" s="14" t="s">
        <v>836</v>
      </c>
    </row>
    <row r="57" spans="1:16" s="14" customFormat="1" ht="293" x14ac:dyDescent="0.15">
      <c r="A57" s="41">
        <v>1054</v>
      </c>
      <c r="B57" s="19" t="s">
        <v>720</v>
      </c>
      <c r="C57" s="19"/>
      <c r="D57" s="21"/>
      <c r="E57" s="19"/>
      <c r="F57" s="20" t="s">
        <v>721</v>
      </c>
      <c r="G57"/>
      <c r="H57" s="19" t="s">
        <v>722</v>
      </c>
      <c r="I57" s="19"/>
      <c r="J57" s="19" t="s">
        <v>44</v>
      </c>
      <c r="K57" s="19"/>
      <c r="O57" s="14" t="s">
        <v>723</v>
      </c>
      <c r="P57" s="14" t="s">
        <v>836</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x14ac:dyDescent="0.15">
      <c r="A85" s="41">
        <v>1082</v>
      </c>
      <c r="B85" t="s">
        <v>285</v>
      </c>
      <c r="C85" t="s">
        <v>286</v>
      </c>
      <c r="D85" s="27" t="s">
        <v>287</v>
      </c>
      <c r="E85">
        <v>43</v>
      </c>
      <c r="F85">
        <v>3.2</v>
      </c>
      <c r="G85">
        <v>16</v>
      </c>
      <c r="H85" s="19" t="s">
        <v>773</v>
      </c>
      <c r="I85" s="19" t="s">
        <v>774</v>
      </c>
      <c r="J85" t="s">
        <v>44</v>
      </c>
      <c r="K85" t="s">
        <v>86</v>
      </c>
      <c r="P85" s="14" t="s">
        <v>836</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836</v>
      </c>
      <c r="P1048576" s="15" t="s">
        <v>836</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2019-03-12T00:59:47Z</dcterms:modified>
</cp:coreProperties>
</file>