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2" activeTab="4"/>
  </bookViews>
  <sheets>
    <sheet name="IEEE_Cover" sheetId="1" r:id="rId1"/>
    <sheet name="LB126 (by author)" sheetId="2" r:id="rId2"/>
    <sheet name="LB126 (by section)" sheetId="5" r:id="rId3"/>
    <sheet name="LB126 (by section) (Nov-2016)" sheetId="6" r:id="rId4"/>
    <sheet name="LB126 (by section) (Jan-2017)" sheetId="10" r:id="rId5"/>
    <sheet name="Late comments" sheetId="7" r:id="rId6"/>
    <sheet name="statistics" sheetId="3" r:id="rId7"/>
    <sheet name="Status (Sept)" sheetId="4" r:id="rId8"/>
    <sheet name="Status (Nov)" sheetId="8" r:id="rId9"/>
    <sheet name="Status (Jan)" sheetId="9" r:id="rId10"/>
  </sheets>
  <definedNames>
    <definedName name="_xlnm._FilterDatabase" localSheetId="1" hidden="1">'LB126 (by author)'!$A$1:$L$203</definedName>
    <definedName name="_xlnm._FilterDatabase" localSheetId="2" hidden="1">'LB126 (by section)'!$A$1:$U$203</definedName>
    <definedName name="_xlnm._FilterDatabase" localSheetId="4" hidden="1">'LB126 (by section) (Jan-2017)'!$A$1:$U$204</definedName>
    <definedName name="_xlnm._FilterDatabase" localSheetId="3" hidden="1">'LB126 (by section) (Nov-2016)'!$A$1:$U$203</definedName>
    <definedName name="_xlnm.Print_Area" localSheetId="4">'LB126 (by section) (Jan-2017)'!$A$1:$R$203</definedName>
    <definedName name="_xlnm.Print_Area" localSheetId="3">'LB126 (by section) (Nov-2016)'!$A$1:$R$203</definedName>
  </definedNames>
  <calcPr calcId="171027" concurrentCalc="0"/>
</workbook>
</file>

<file path=xl/calcChain.xml><?xml version="1.0" encoding="utf-8"?>
<calcChain xmlns="http://schemas.openxmlformats.org/spreadsheetml/2006/main">
  <c r="E5" i="9" l="1"/>
  <c r="J4" i="9"/>
  <c r="H4" i="9"/>
  <c r="J5" i="9"/>
  <c r="K5" i="9"/>
  <c r="J6" i="9"/>
  <c r="K6" i="9"/>
  <c r="J7" i="9"/>
  <c r="K7" i="9"/>
  <c r="J8" i="9"/>
  <c r="K8" i="9"/>
  <c r="J9" i="9"/>
  <c r="K9" i="9"/>
  <c r="J10" i="9"/>
  <c r="K10" i="9"/>
  <c r="J11" i="9"/>
  <c r="K11" i="9"/>
  <c r="R204" i="10"/>
  <c r="G6" i="9"/>
  <c r="G7" i="9"/>
  <c r="G8" i="9"/>
  <c r="G9" i="9"/>
  <c r="G10" i="9"/>
  <c r="G11" i="9"/>
  <c r="O133" i="10"/>
  <c r="N133" i="10"/>
  <c r="O122" i="10"/>
  <c r="N122" i="10"/>
  <c r="O116" i="10"/>
  <c r="N116" i="10"/>
  <c r="O115" i="10"/>
  <c r="N115" i="10"/>
  <c r="O114" i="10"/>
  <c r="N114" i="10"/>
  <c r="O113" i="10"/>
  <c r="N113" i="10"/>
  <c r="O112" i="10"/>
  <c r="N112" i="10"/>
  <c r="O111" i="10"/>
  <c r="N111" i="10"/>
  <c r="O110" i="10"/>
  <c r="N110" i="10"/>
  <c r="O100" i="10"/>
  <c r="O99" i="10"/>
  <c r="N99" i="10"/>
  <c r="O98" i="10"/>
  <c r="N98" i="10"/>
  <c r="O94" i="10"/>
  <c r="N94" i="10"/>
  <c r="O79" i="10"/>
  <c r="N79" i="10"/>
  <c r="O68" i="10"/>
  <c r="N68" i="10"/>
  <c r="O64" i="10"/>
  <c r="N64" i="10"/>
  <c r="O23" i="10"/>
  <c r="N23" i="10"/>
  <c r="B4" i="9"/>
  <c r="C4" i="9"/>
  <c r="D4" i="9"/>
  <c r="E4" i="9"/>
  <c r="G9" i="8"/>
  <c r="E5" i="8"/>
  <c r="J4" i="8"/>
  <c r="H4" i="8"/>
  <c r="J5" i="8"/>
  <c r="J6" i="8"/>
  <c r="J7" i="8"/>
  <c r="J8" i="8"/>
  <c r="J9" i="8"/>
  <c r="J10" i="8"/>
  <c r="J11" i="8"/>
  <c r="G11" i="8"/>
  <c r="G7" i="8"/>
  <c r="G8" i="8"/>
  <c r="G10" i="8"/>
  <c r="G6" i="8"/>
  <c r="I5" i="8"/>
  <c r="D4" i="8"/>
  <c r="C4" i="8"/>
  <c r="B4" i="8"/>
  <c r="H5" i="8"/>
  <c r="E4" i="8"/>
  <c r="I6" i="8"/>
  <c r="I7" i="8"/>
  <c r="H7" i="8"/>
  <c r="K5" i="8"/>
  <c r="I5" i="4"/>
  <c r="H6" i="8"/>
  <c r="K6" i="8"/>
  <c r="I8" i="8"/>
  <c r="H8" i="8"/>
  <c r="K7" i="8"/>
  <c r="I6" i="4"/>
  <c r="K5" i="4"/>
  <c r="C2" i="3"/>
  <c r="I9" i="8"/>
  <c r="H9" i="8"/>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I11" i="8"/>
  <c r="H10" i="8"/>
  <c r="K10" i="8"/>
  <c r="K8" i="4"/>
  <c r="I9" i="4"/>
  <c r="I10" i="4"/>
  <c r="K10" i="4"/>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c r="D16" i="3"/>
  <c r="D17" i="3"/>
  <c r="D18" i="3"/>
  <c r="D19" i="3"/>
  <c r="D33" i="3"/>
  <c r="F33" i="3"/>
  <c r="D34" i="3"/>
  <c r="F34" i="3"/>
  <c r="D35" i="3"/>
  <c r="F35" i="3"/>
  <c r="D36" i="3"/>
  <c r="F36" i="3"/>
  <c r="D37" i="3"/>
  <c r="F37" i="3"/>
  <c r="D38" i="3"/>
  <c r="F38" i="3"/>
  <c r="D39" i="3"/>
  <c r="F39" i="3"/>
  <c r="D40" i="3"/>
  <c r="F40" i="3"/>
  <c r="D41" i="3"/>
  <c r="F41" i="3"/>
  <c r="D42" i="3"/>
  <c r="F42" i="3"/>
  <c r="D43" i="3"/>
  <c r="F43" i="3"/>
  <c r="D44" i="3"/>
  <c r="F44" i="3"/>
  <c r="D45" i="3"/>
  <c r="F45" i="3"/>
  <c r="D46" i="3"/>
  <c r="F46" i="3"/>
  <c r="D47" i="3"/>
  <c r="F47" i="3"/>
  <c r="D48" i="3"/>
  <c r="F48" i="3"/>
  <c r="D49" i="3"/>
  <c r="F49" i="3"/>
  <c r="D50" i="3"/>
  <c r="F50" i="3"/>
  <c r="D51" i="3"/>
  <c r="F51" i="3"/>
  <c r="D52" i="3"/>
  <c r="F52" i="3"/>
  <c r="D53" i="3"/>
  <c r="F53" i="3"/>
  <c r="D54" i="3"/>
  <c r="F54" i="3"/>
  <c r="D55" i="3"/>
  <c r="F55" i="3"/>
  <c r="D56" i="3"/>
  <c r="F56" i="3"/>
  <c r="D57" i="3"/>
  <c r="F57" i="3"/>
  <c r="D58" i="3"/>
  <c r="F58" i="3"/>
  <c r="D59" i="3"/>
  <c r="D60" i="3"/>
  <c r="F60" i="3"/>
  <c r="D61" i="3"/>
  <c r="F61" i="3"/>
  <c r="D62" i="3"/>
  <c r="F62" i="3"/>
  <c r="G62" i="3"/>
  <c r="D3" i="3"/>
  <c r="F3" i="3"/>
  <c r="D4" i="3"/>
  <c r="F4" i="3"/>
  <c r="D5" i="3"/>
  <c r="F5" i="3"/>
  <c r="D6" i="3"/>
  <c r="F6" i="3"/>
  <c r="D7" i="3"/>
  <c r="F7" i="3"/>
  <c r="D8" i="3"/>
  <c r="F8" i="3"/>
  <c r="D9" i="3"/>
  <c r="F9" i="3"/>
  <c r="D10" i="3"/>
  <c r="F10" i="3"/>
  <c r="D11" i="3"/>
  <c r="F11" i="3"/>
  <c r="D12" i="3"/>
  <c r="F12" i="3"/>
  <c r="D13" i="3"/>
  <c r="F13" i="3"/>
  <c r="D14" i="3"/>
  <c r="F14" i="3"/>
  <c r="D15" i="3"/>
  <c r="F15" i="3"/>
  <c r="D2" i="3"/>
  <c r="K11" i="8"/>
  <c r="H11" i="8"/>
  <c r="H6" i="4"/>
  <c r="H7" i="4"/>
  <c r="H8" i="4"/>
  <c r="H10" i="4"/>
  <c r="H9" i="4"/>
  <c r="K9" i="4"/>
  <c r="H5" i="4"/>
  <c r="H4" i="4"/>
  <c r="J4" i="4"/>
  <c r="J5" i="4"/>
  <c r="J6" i="4"/>
  <c r="J7" i="4"/>
  <c r="J8" i="4"/>
  <c r="J9" i="4"/>
  <c r="J10" i="4"/>
  <c r="F59" i="3"/>
  <c r="F32" i="3"/>
  <c r="F28" i="3"/>
  <c r="F24" i="3"/>
  <c r="G24" i="3"/>
  <c r="G60" i="3"/>
  <c r="G56" i="3"/>
  <c r="G52" i="3"/>
  <c r="G48" i="3"/>
  <c r="G44" i="3"/>
  <c r="G40" i="3"/>
  <c r="G36" i="3"/>
  <c r="G20" i="3"/>
  <c r="F17" i="3"/>
  <c r="F29" i="3"/>
  <c r="G29" i="3"/>
  <c r="F25" i="3"/>
  <c r="G25" i="3"/>
  <c r="F21" i="3"/>
  <c r="G21" i="3"/>
  <c r="F18" i="3"/>
  <c r="F30" i="3"/>
  <c r="G30" i="3"/>
  <c r="F26" i="3"/>
  <c r="G26" i="3"/>
  <c r="F22" i="3"/>
  <c r="G22" i="3"/>
  <c r="G18" i="3"/>
  <c r="F2" i="3"/>
  <c r="G2" i="3"/>
  <c r="G49" i="3"/>
  <c r="G33" i="3"/>
  <c r="G5" i="3"/>
  <c r="G61" i="3"/>
  <c r="G53" i="3"/>
  <c r="G45" i="3"/>
  <c r="G37" i="3"/>
  <c r="G13" i="3"/>
  <c r="G32" i="3"/>
  <c r="G28" i="3"/>
  <c r="G12" i="3"/>
  <c r="G8" i="3"/>
  <c r="G4" i="3"/>
  <c r="F31" i="3"/>
  <c r="G31" i="3"/>
  <c r="F27" i="3"/>
  <c r="G27" i="3"/>
  <c r="F23" i="3"/>
  <c r="G23" i="3"/>
  <c r="G57" i="3"/>
  <c r="G41" i="3"/>
  <c r="G17" i="3"/>
  <c r="G9" i="3"/>
  <c r="G59" i="3"/>
  <c r="G55" i="3"/>
  <c r="G51" i="3"/>
  <c r="G47" i="3"/>
  <c r="G43" i="3"/>
  <c r="G39" i="3"/>
  <c r="G35" i="3"/>
  <c r="G15" i="3"/>
  <c r="G11" i="3"/>
  <c r="G7" i="3"/>
  <c r="G3" i="3"/>
  <c r="F19" i="3"/>
  <c r="G19" i="3"/>
  <c r="F16" i="3"/>
  <c r="G58" i="3"/>
  <c r="G54" i="3"/>
  <c r="G50" i="3"/>
  <c r="G46" i="3"/>
  <c r="G42" i="3"/>
  <c r="G38" i="3"/>
  <c r="G34" i="3"/>
  <c r="G14" i="3"/>
  <c r="G10" i="3"/>
  <c r="G6" i="3"/>
  <c r="C63" i="3"/>
  <c r="F63" i="3"/>
  <c r="F64" i="3"/>
  <c r="G16" i="3"/>
  <c r="G63" i="3"/>
  <c r="G64" i="3"/>
</calcChain>
</file>

<file path=xl/sharedStrings.xml><?xml version="1.0" encoding="utf-8"?>
<sst xmlns="http://schemas.openxmlformats.org/spreadsheetml/2006/main" count="8153" uniqueCount="766">
  <si>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</si>
  <si>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</si>
  <si>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</si>
  <si>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</si>
  <si>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</si>
  <si>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</si>
  <si>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</si>
  <si>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</si>
  <si>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</si>
  <si>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</si>
  <si>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</si>
  <si>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</si>
  <si>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</si>
  <si>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</si>
  <si>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</si>
  <si>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</si>
  <si>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</si>
  <si>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</si>
  <si>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</si>
  <si>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</si>
  <si>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</si>
  <si>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</si>
  <si>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</si>
  <si>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</si>
  <si>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</si>
  <si>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</si>
  <si>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</si>
  <si>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</si>
  <si>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</si>
  <si>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</si>
  <si>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</si>
  <si>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</si>
  <si>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</si>
  <si>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</si>
  <si>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</si>
  <si>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</si>
  <si>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</si>
  <si>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</si>
  <si>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</si>
  <si>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</si>
  <si>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</si>
  <si>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</si>
  <si>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</si>
  <si>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</si>
  <si>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</si>
  <si>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</si>
  <si>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</si>
  <si>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</si>
  <si>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</si>
  <si>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</si>
  <si>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</si>
  <si>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</si>
  <si>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</si>
  <si>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</si>
  <si>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</si>
  <si>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</si>
  <si>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</si>
  <si>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</si>
  <si>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</si>
  <si>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</si>
  <si>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</si>
  <si>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</si>
  <si>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</si>
  <si>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</si>
  <si>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</si>
  <si>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</si>
  <si>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</si>
  <si>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</si>
  <si>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</si>
  <si>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</si>
  <si>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</si>
  <si>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</si>
  <si>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</si>
  <si>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</si>
  <si>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</si>
  <si>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</si>
  <si>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</si>
  <si>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</si>
  <si>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</si>
  <si>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</si>
  <si>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</si>
  <si>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</si>
  <si>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</si>
  <si>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</si>
  <si>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</si>
  <si>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</si>
  <si>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</si>
  <si>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</si>
  <si>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</si>
  <si>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</si>
  <si>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</si>
  <si>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</si>
  <si>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</si>
  <si>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</si>
  <si>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</si>
  <si>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</si>
  <si>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</si>
  <si>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</si>
  <si>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</si>
  <si>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</si>
  <si>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</si>
  <si>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</si>
  <si>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</si>
  <si>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</si>
  <si>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</si>
  <si>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</si>
  <si>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</si>
  <si>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</si>
  <si>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</si>
  <si>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</si>
  <si>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</si>
  <si>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</si>
  <si>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</si>
  <si>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</si>
  <si>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</si>
  <si>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</si>
  <si>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</si>
  <si>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</si>
  <si>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</si>
  <si>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</si>
  <si>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</si>
  <si>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</si>
  <si>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</si>
  <si>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</si>
  <si>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</si>
  <si>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</si>
  <si>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</si>
  <si>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</si>
  <si>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</si>
  <si>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</si>
  <si>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</si>
  <si>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</si>
  <si>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</si>
  <si>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</si>
  <si>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</si>
  <si>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</si>
  <si>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</si>
  <si>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</si>
  <si>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</si>
  <si>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</si>
  <si>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</si>
  <si>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</si>
  <si>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</si>
  <si>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</si>
  <si>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</si>
  <si>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</si>
  <si>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</si>
  <si>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</si>
  <si>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</si>
  <si>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</si>
  <si>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</si>
  <si>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</si>
  <si>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</si>
  <si>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</si>
  <si>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</si>
  <si>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</si>
  <si>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</si>
  <si>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</si>
  <si>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</si>
  <si>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</si>
  <si>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</si>
  <si>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</si>
  <si>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</si>
  <si>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</si>
  <si>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</si>
  <si>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</si>
  <si>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</si>
  <si>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</si>
  <si>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</si>
  <si>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</si>
  <si>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</si>
  <si>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</si>
  <si>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</si>
  <si>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</si>
  <si>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</si>
  <si>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</si>
  <si>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</si>
  <si>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</si>
  <si>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</si>
  <si>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</si>
  <si>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</si>
  <si>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</si>
  <si>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</si>
  <si>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</si>
  <si>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</si>
  <si>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</si>
  <si>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</si>
  <si>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</si>
  <si>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</si>
  <si>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</si>
  <si>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</si>
  <si>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</si>
  <si>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</si>
  <si>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</si>
  <si>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</si>
  <si>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</si>
  <si>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</si>
  <si>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</si>
  <si>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</si>
  <si>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</si>
  <si>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</si>
  <si>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</si>
  <si>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</si>
  <si>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</si>
  <si>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</si>
  <si>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</si>
  <si>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</si>
  <si>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</si>
  <si>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</si>
  <si>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</si>
  <si>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</si>
  <si>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</si>
  <si>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</si>
  <si>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</si>
  <si>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</si>
  <si>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</si>
  <si>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</si>
  <si>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</si>
  <si>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</si>
  <si>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</si>
  <si>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</si>
  <si>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</si>
  <si>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</si>
  <si>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</si>
  <si>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</si>
  <si>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</si>
  <si>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</si>
  <si>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</si>
  <si>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</si>
  <si>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</si>
  <si>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</si>
  <si>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</si>
  <si>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</si>
  <si>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</si>
  <si>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</si>
  <si>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</si>
  <si>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</si>
  <si>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</si>
  <si>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</si>
  <si>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</si>
  <si>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</si>
  <si>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</si>
  <si>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</si>
  <si>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</si>
  <si>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</si>
  <si>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</si>
  <si>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</si>
  <si>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</si>
  <si>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</si>
  <si>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</si>
  <si>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</si>
  <si>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</si>
  <si>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</si>
  <si>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</si>
  <si>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</si>
  <si>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</si>
  <si>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</si>
  <si>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</si>
  <si>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</si>
  <si>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</si>
  <si>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</si>
  <si>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</si>
  <si>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</si>
  <si>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</si>
  <si>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</si>
  <si>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</si>
  <si>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</si>
  <si>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</si>
  <si>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</si>
  <si>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</si>
  <si>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</si>
  <si>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</si>
  <si>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</si>
  <si>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</si>
  <si>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</si>
  <si>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</si>
  <si>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</si>
  <si>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</si>
  <si>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</si>
  <si>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</si>
  <si>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</si>
  <si>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</si>
  <si>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</si>
  <si>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</si>
  <si>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</si>
  <si>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</si>
  <si>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</si>
  <si>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</si>
  <si>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</si>
  <si>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</si>
  <si>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</si>
  <si>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</si>
  <si>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</si>
  <si>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</si>
  <si>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</si>
  <si>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</si>
  <si>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</si>
  <si>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</si>
  <si>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</si>
  <si>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</si>
  <si>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</si>
  <si>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</si>
  <si>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</si>
  <si>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</si>
  <si>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</si>
  <si>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</si>
  <si>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</si>
  <si>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</si>
  <si>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</si>
  <si>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</si>
  <si>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</si>
  <si>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</si>
  <si>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</si>
  <si>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</si>
  <si>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</si>
  <si>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</si>
  <si>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</si>
  <si>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</si>
  <si>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</si>
  <si>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</si>
  <si>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</si>
  <si>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</si>
  <si>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</si>
  <si>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</si>
  <si>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</si>
  <si>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</si>
  <si>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</si>
  <si>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</si>
  <si>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</si>
  <si>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</si>
  <si>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</si>
  <si>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</si>
  <si>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</si>
  <si>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</si>
  <si>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</si>
  <si>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</si>
  <si>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</si>
  <si>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</si>
  <si>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</si>
  <si>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</si>
  <si>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</si>
  <si>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</si>
  <si>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</si>
  <si>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</si>
  <si>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</si>
  <si>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</si>
  <si>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</si>
  <si>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</si>
  <si>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</si>
  <si>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</si>
  <si>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</si>
  <si>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</si>
  <si>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</si>
  <si>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</si>
  <si>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</si>
  <si>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</si>
  <si>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</si>
  <si>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</si>
  <si>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</si>
  <si>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</si>
  <si>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</si>
  <si>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</si>
  <si>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</si>
  <si>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</si>
  <si>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</si>
  <si>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</si>
  <si>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</si>
  <si>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</si>
  <si>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</si>
  <si>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</si>
  <si>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</si>
  <si>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</si>
  <si>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</si>
  <si>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</si>
  <si>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</si>
  <si>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</si>
  <si>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</si>
  <si>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</si>
  <si>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</si>
  <si>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</si>
  <si>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</si>
  <si>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</si>
  <si>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</si>
  <si>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</si>
  <si>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</si>
  <si>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</si>
  <si>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</si>
  <si>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</si>
  <si>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</si>
  <si>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</si>
  <si>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</si>
  <si>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</si>
  <si>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</si>
  <si>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</si>
  <si>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</si>
  <si>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</si>
  <si>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</si>
  <si>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</si>
  <si>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</si>
  <si>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</si>
  <si>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</si>
  <si>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</si>
  <si>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</si>
  <si>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</si>
  <si>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</si>
  <si>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</si>
  <si>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</si>
  <si>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</si>
  <si>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</si>
  <si>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</si>
  <si>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</si>
  <si>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</si>
  <si>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</si>
  <si>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</si>
  <si>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</si>
  <si>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</si>
  <si>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</si>
  <si>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</si>
  <si>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</si>
  <si>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</si>
  <si>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</si>
  <si>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</si>
  <si>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</si>
  <si>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</si>
  <si>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</si>
  <si>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</si>
  <si>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</si>
  <si>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</si>
  <si>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</si>
  <si>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</si>
  <si>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</si>
  <si>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</si>
  <si>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</si>
  <si>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</si>
  <si>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</si>
  <si>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</si>
  <si>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</si>
  <si>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</si>
  <si>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</si>
  <si>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</si>
  <si>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</si>
  <si>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</si>
  <si>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</si>
  <si>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</si>
  <si>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</si>
  <si>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</si>
  <si>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</si>
  <si>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</si>
  <si>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</si>
  <si>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</si>
  <si>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</si>
  <si>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</si>
  <si>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</si>
  <si>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</si>
  <si>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</si>
  <si>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</si>
  <si>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</si>
  <si>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</si>
  <si>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</si>
  <si>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</si>
  <si>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</si>
  <si>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</si>
  <si>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</si>
  <si>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</si>
  <si>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</si>
  <si>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</si>
  <si>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</si>
  <si>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</si>
  <si>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</si>
  <si>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</si>
  <si>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</si>
  <si>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</si>
  <si>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</si>
  <si>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</si>
  <si>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</si>
  <si>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</si>
  <si>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</si>
  <si>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</si>
  <si>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</si>
  <si>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</si>
  <si>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</si>
  <si>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</si>
  <si>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</si>
  <si>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</si>
  <si>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</si>
  <si>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</si>
  <si>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</si>
  <si>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</si>
  <si>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</si>
  <si>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</si>
  <si>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</si>
  <si>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</si>
  <si>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</si>
  <si>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</si>
  <si>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</si>
  <si>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</si>
  <si>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</si>
  <si>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</si>
  <si>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</si>
  <si>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</si>
  <si>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</si>
  <si>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</si>
  <si>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</si>
  <si>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</si>
  <si>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</si>
  <si>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</si>
  <si>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</si>
  <si>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</si>
  <si>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</si>
  <si>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</si>
  <si>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</si>
  <si>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</si>
  <si>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</si>
  <si>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</si>
  <si>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</si>
  <si>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</si>
  <si>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</si>
  <si>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</si>
  <si>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</si>
  <si>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</si>
  <si>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</si>
  <si>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</si>
  <si>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</si>
  <si>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</si>
  <si>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</si>
  <si>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</si>
  <si>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</si>
  <si>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</si>
  <si>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</si>
  <si>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</si>
  <si>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</si>
  <si>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</si>
  <si>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</si>
  <si>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</si>
  <si>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</si>
  <si>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</si>
  <si>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</si>
  <si>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</si>
  <si>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</si>
  <si>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</si>
  <si>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</si>
  <si>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</si>
  <si>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</si>
  <si>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</si>
  <si>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</si>
  <si>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</si>
  <si>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</si>
  <si>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</si>
  <si>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</si>
  <si>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</si>
  <si>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</si>
  <si>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</si>
  <si>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</si>
  <si>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</si>
  <si>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</si>
  <si>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</si>
  <si>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</si>
  <si>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</si>
  <si>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</si>
  <si>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</si>
  <si>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</si>
  <si>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</si>
  <si>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</si>
  <si>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</si>
  <si>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</si>
  <si>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</si>
  <si>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</si>
  <si>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</si>
  <si>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</si>
  <si>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</si>
  <si>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</si>
  <si>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</si>
  <si>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</si>
  <si>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</si>
  <si>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</si>
  <si>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</si>
  <si>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</si>
  <si>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</si>
  <si>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</si>
  <si>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</si>
  <si>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</si>
  <si>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</si>
  <si>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</si>
  <si>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</si>
  <si>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</si>
  <si>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</si>
  <si>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</si>
  <si>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</si>
  <si>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</si>
  <si>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</si>
  <si>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</si>
  <si>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</si>
  <si>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</si>
  <si>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</si>
  <si>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</si>
  <si>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</si>
  <si>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</si>
  <si>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</si>
  <si>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</si>
  <si>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</si>
  <si>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</si>
  <si>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</si>
  <si>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</si>
  <si>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</si>
  <si>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</si>
  <si>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</si>
  <si>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</si>
  <si>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</si>
  <si>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</si>
  <si>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</si>
  <si>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</si>
  <si>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</si>
  <si>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</si>
  <si>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</si>
  <si>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</si>
  <si>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</si>
  <si>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</si>
  <si>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</si>
  <si>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</si>
  <si>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</si>
  <si>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</si>
  <si>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</si>
  <si>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</si>
  <si>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</si>
  <si>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</si>
  <si>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</si>
  <si>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</si>
  <si>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</si>
  <si>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</si>
  <si>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</si>
  <si>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</si>
  <si>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</si>
  <si>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</si>
  <si>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</si>
  <si>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</si>
  <si>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</si>
  <si>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</si>
  <si>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</si>
  <si>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</si>
  <si>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</si>
  <si>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</si>
  <si>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</si>
  <si>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</si>
  <si>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</si>
  <si>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</si>
  <si>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</si>
  <si>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</si>
  <si>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</si>
  <si>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</si>
  <si>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</si>
  <si>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</si>
  <si>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</si>
  <si>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</si>
  <si>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</si>
  <si>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</si>
  <si>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</si>
  <si>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</si>
  <si>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</si>
  <si>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</si>
  <si>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</si>
  <si>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</si>
  <si>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</si>
  <si>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</si>
  <si>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</si>
  <si>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</si>
  <si>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</si>
  <si>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</si>
  <si>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</si>
  <si>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</si>
  <si>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</si>
  <si>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</si>
  <si>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</si>
  <si>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</si>
  <si>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</si>
  <si>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</si>
  <si>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</si>
  <si>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</si>
  <si>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</si>
  <si>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</si>
  <si>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</si>
  <si>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</si>
  <si>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</si>
  <si>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</si>
  <si>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</si>
  <si>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</si>
  <si>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</si>
  <si>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</si>
  <si>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</si>
  <si>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</si>
  <si>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</si>
  <si>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</si>
  <si>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</si>
  <si>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</si>
  <si>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</si>
  <si>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</si>
  <si>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</si>
  <si>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</si>
  <si>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</si>
  <si>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</si>
  <si>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</si>
  <si>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</si>
  <si>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</si>
  <si>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</si>
  <si>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</si>
  <si>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</si>
  <si>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</si>
  <si>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</si>
  <si>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</si>
  <si>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</si>
  <si>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</si>
  <si>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</si>
  <si>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</si>
  <si>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</si>
  <si>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</si>
  <si>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</si>
  <si>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</si>
  <si>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</si>
  <si>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</si>
  <si>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</si>
  <si>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</si>
  <si>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</si>
  <si>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</si>
  <si>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</si>
  <si>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</si>
  <si>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</si>
  <si>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</si>
  <si>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</si>
  <si>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</si>
  <si>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</si>
  <si>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</si>
  <si>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</si>
  <si>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</si>
  <si>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</si>
  <si>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</si>
  <si>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</si>
  <si>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</si>
  <si>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</si>
  <si>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</si>
  <si>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</si>
  <si>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</si>
  <si>
    <t>Detail description was added in 7.4.2.18a SRM IE</t>
  </si>
  <si>
    <t>The concept of scope is essential</t>
  </si>
  <si>
    <t>reviesed as proposed</t>
  </si>
  <si>
    <t>PDF issue</t>
  </si>
  <si>
    <t>This seems to PDF specific issue. It will be reformatted in the next version.</t>
  </si>
  <si>
    <t>D2.0 will apply this comment</t>
    <phoneticPr fontId="18"/>
  </si>
  <si>
    <t>(Section was moved to 6.16a.1.14.) Revised as proposed and macSrmEnabled was newly defined.</t>
  </si>
  <si>
    <t>Description was added. This is not a PIB attribute.</t>
  </si>
  <si>
    <t>SrmHandle is added</t>
  </si>
  <si>
    <t>"SrmHandle" is added</t>
  </si>
  <si>
    <t>SRM Token is defined, but this may also be useful</t>
  </si>
  <si>
    <t>revised as propsed</t>
  </si>
  <si>
    <t>the current assumption is correct</t>
  </si>
  <si>
    <t>already defined?</t>
  </si>
  <si>
    <t>Jan meeting</t>
  </si>
  <si>
    <t>revised as proprosed (corrected wrong line break)</t>
  </si>
  <si>
    <t>Indication should be able to convey information. line break was corrected.</t>
  </si>
  <si>
    <t>SRM Metric ID and Scope corresponds to those in the MLME-SRM.request. Status attribute value is in the table.</t>
  </si>
  <si>
    <t>D2.0 will apply this comment</t>
  </si>
  <si>
    <t>all figures are updated</t>
  </si>
  <si>
    <t xml:space="preserve">The whole document was reviewed and revised. </t>
  </si>
  <si>
    <t>SRM Request was made to specify the destination address.</t>
  </si>
  <si>
    <t>More specific changes need to be provided.</t>
  </si>
  <si>
    <t>The text was revised and there is no "linearity" descritpion any more.</t>
  </si>
  <si>
    <t>the figure was revised</t>
  </si>
  <si>
    <t>The explanation is added in 6.16a.2.5 (formerly 6.16a.2.3).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</si>
</sst>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9"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
      <u/>
      <sz val="10"/>
      <color theme="1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16" fontId="0" fillId="2" borderId="4" xfId="0" applyNumberFormat="1" applyFill="1" applyBorder="1" applyAlignment="1">
      <alignment vertical="top"/>
    </xf>
    <xf numFmtId="16" fontId="0" fillId="0" borderId="0" xfId="0" applyNumberFormat="1" applyBorder="1" applyAlignment="1">
      <alignment vertical="top"/>
    </xf>
    <xf numFmtId="0" fontId="0" fillId="6" borderId="4" xfId="0" applyFill="1" applyBorder="1" applyAlignment="1">
      <alignment vertical="top" wrapText="1"/>
    </xf>
    <xf numFmtId="0" fontId="0" fillId="0" borderId="4" xfId="0" applyFill="1" applyBorder="1" applyAlignment="1">
      <alignment vertical="top" wrapText="1"/>
    </xf>
    <xf numFmtId="0" fontId="0" fillId="7" borderId="0" xfId="0" applyFill="1" applyAlignment="1">
      <alignment vertical="top"/>
    </xf>
    <xf numFmtId="0" fontId="16" fillId="8" borderId="0" xfId="0" applyFont="1" applyFill="1" applyAlignment="1">
      <alignment vertical="top"/>
    </xf>
    <xf numFmtId="0" fontId="0" fillId="8" borderId="0" xfId="0" applyFill="1" applyAlignment="1">
      <alignment vertical="top"/>
    </xf>
    <xf numFmtId="16" fontId="0" fillId="7" borderId="4" xfId="0" applyNumberFormat="1" applyFill="1" applyBorder="1" applyAlignment="1">
      <alignment vertical="top"/>
    </xf>
    <xf numFmtId="1" fontId="0" fillId="0" borderId="0" xfId="0" applyNumberFormat="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0" fontId="0" fillId="0" borderId="4" xfId="0" applyFill="1" applyBorder="1" applyAlignment="1">
      <alignment vertical="top"/>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95</c:v>
                </c:pt>
                <c:pt idx="1">
                  <c:v>59</c:v>
                </c:pt>
                <c:pt idx="2">
                  <c:v>48</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pt idx="5">
                  <c:v>67</c:v>
                </c:pt>
                <c:pt idx="6">
                  <c:v>51</c:v>
                </c:pt>
                <c:pt idx="7">
                  <c:v>43</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95</c:v>
                </c:pt>
                <c:pt idx="1">
                  <c:v>59</c:v>
                </c:pt>
                <c:pt idx="2">
                  <c:v>48</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(Jan)'!$H$4:$H$11</c:f>
              <c:numCache>
                <c:formatCode>0</c:formatCode>
                <c:ptCount val="8"/>
                <c:pt idx="0">
                  <c:v>12</c:v>
                </c:pt>
              </c:numCache>
            </c:numRef>
          </c:val>
          <c:extLst>
            <c:ext xmlns:c16="http://schemas.microsoft.com/office/drawing/2014/chart" uri="{C3380CC4-5D6E-409C-BE32-E72D297353CC}">
              <c16:uniqueId val="{00000000-C3EE-416E-B197-2480C61AF8F8}"/>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(Jan)'!$G$4:$G$11</c:f>
              <c:strCache>
                <c:ptCount val="8"/>
                <c:pt idx="0">
                  <c:v>Jan meeting</c:v>
                </c:pt>
                <c:pt idx="1">
                  <c:v>1-Feb</c:v>
                </c:pt>
                <c:pt idx="2">
                  <c:v>8-Feb</c:v>
                </c:pt>
                <c:pt idx="3">
                  <c:v>15-Feb</c:v>
                </c:pt>
                <c:pt idx="4">
                  <c:v>22-Feb</c:v>
                </c:pt>
                <c:pt idx="5">
                  <c:v>1-Mar</c:v>
                </c:pt>
                <c:pt idx="6">
                  <c:v>8-Mar</c:v>
                </c:pt>
                <c:pt idx="7">
                  <c:v>22-Mar</c:v>
                </c:pt>
              </c:strCache>
            </c:strRef>
          </c:cat>
          <c:val>
            <c:numRef>
              <c:f>'Status (Jan)'!$J$4:$J$11</c:f>
              <c:numCache>
                <c:formatCode>0</c:formatCode>
                <c:ptCount val="8"/>
                <c:pt idx="0">
                  <c:v>12</c:v>
                </c:pt>
                <c:pt idx="1">
                  <c:v>10.285714285714286</c:v>
                </c:pt>
                <c:pt idx="2">
                  <c:v>8.571428571428573</c:v>
                </c:pt>
                <c:pt idx="3">
                  <c:v>6.8571428571428585</c:v>
                </c:pt>
                <c:pt idx="4">
                  <c:v>5.1428571428571441</c:v>
                </c:pt>
                <c:pt idx="5">
                  <c:v>3.4285714285714297</c:v>
                </c:pt>
                <c:pt idx="6">
                  <c:v>1.7142857142857155</c:v>
                </c:pt>
                <c:pt idx="7">
                  <c:v>0</c:v>
                </c:pt>
              </c:numCache>
            </c:numRef>
          </c:val>
          <c:smooth val="0"/>
          <c:extLst>
            <c:ext xmlns:c16="http://schemas.microsoft.com/office/drawing/2014/chart" uri="{C3380CC4-5D6E-409C-BE32-E72D297353CC}">
              <c16:uniqueId val="{00000001-C3EE-416E-B197-2480C61AF8F8}"/>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491A-4C41-B367-673E87CB500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491A-4C41-B367-673E87CB500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491A-4C41-B367-673E87CB500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(Jan)'!$B$3:$D$3</c:f>
              <c:strCache>
                <c:ptCount val="3"/>
                <c:pt idx="0">
                  <c:v>1: editorial</c:v>
                </c:pt>
                <c:pt idx="1">
                  <c:v>2: technical, but solution is proposed</c:v>
                </c:pt>
                <c:pt idx="2">
                  <c:v>3: technical and solution is not provided</c:v>
                </c:pt>
              </c:strCache>
            </c:strRef>
          </c:cat>
          <c:val>
            <c:numRef>
              <c:f>'Status (Jan)'!$B$4:$D$4</c:f>
              <c:numCache>
                <c:formatCode>General</c:formatCode>
                <c:ptCount val="3"/>
                <c:pt idx="0">
                  <c:v>95</c:v>
                </c:pt>
                <c:pt idx="1">
                  <c:v>59</c:v>
                </c:pt>
                <c:pt idx="2">
                  <c:v>48</c:v>
                </c:pt>
              </c:numCache>
            </c:numRef>
          </c:val>
          <c:extLst>
            <c:ext xmlns:c16="http://schemas.microsoft.com/office/drawing/2014/chart" uri="{C3380CC4-5D6E-409C-BE32-E72D297353CC}">
              <c16:uniqueId val="{00000006-491A-4C41-B367-673E87CB5008}"/>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29" t="s">
        <v>3</v>
      </c>
      <c r="D6" s="129"/>
    </row>
    <row r="7" spans="2:4" ht="17.25" customHeight="1" x14ac:dyDescent="0.2">
      <c r="B7" s="6" t="s">
        <v>4</v>
      </c>
      <c r="C7" s="131" t="s">
        <v>472</v>
      </c>
      <c r="D7" s="131"/>
    </row>
    <row r="8" spans="2:4" ht="15.75" x14ac:dyDescent="0.2">
      <c r="B8" s="6" t="s">
        <v>5</v>
      </c>
      <c r="C8" s="132">
        <v>42622</v>
      </c>
      <c r="D8" s="132"/>
    </row>
    <row r="9" spans="2:4" ht="14.85" customHeight="1" x14ac:dyDescent="0.2">
      <c r="B9" s="129" t="s">
        <v>6</v>
      </c>
      <c r="C9" s="6" t="s">
        <v>29</v>
      </c>
      <c r="D9" s="6" t="s">
        <v>471</v>
      </c>
    </row>
    <row r="10" spans="2:4" ht="15.75" x14ac:dyDescent="0.2">
      <c r="B10" s="129"/>
      <c r="C10" s="8" t="s">
        <v>24</v>
      </c>
      <c r="D10" s="8"/>
    </row>
    <row r="11" spans="2:4" ht="15.75" x14ac:dyDescent="0.2">
      <c r="B11" s="129"/>
      <c r="C11" s="8" t="s">
        <v>31</v>
      </c>
      <c r="D11" s="8" t="s">
        <v>30</v>
      </c>
    </row>
    <row r="12" spans="2:4" ht="15.75" x14ac:dyDescent="0.2">
      <c r="B12" s="129"/>
      <c r="C12" s="9"/>
      <c r="D12" s="10"/>
    </row>
    <row r="13" spans="2:4" ht="14.85" customHeight="1" x14ac:dyDescent="0.25">
      <c r="B13" s="129" t="s">
        <v>7</v>
      </c>
      <c r="C13" s="11" t="s">
        <v>25</v>
      </c>
      <c r="D13" s="6"/>
    </row>
    <row r="14" spans="2:4" ht="15.75" x14ac:dyDescent="0.2">
      <c r="B14" s="129"/>
      <c r="C14" s="130"/>
      <c r="D14" s="130"/>
    </row>
    <row r="15" spans="2:4" ht="15.75" x14ac:dyDescent="0.25">
      <c r="B15" s="129"/>
      <c r="C15" s="12"/>
    </row>
    <row r="16" spans="2:4" ht="14.85" customHeight="1" x14ac:dyDescent="0.2">
      <c r="B16" s="6" t="s">
        <v>8</v>
      </c>
      <c r="C16" s="129" t="s">
        <v>26</v>
      </c>
      <c r="D16" s="129"/>
    </row>
    <row r="17" spans="2:4" s="13" customFormat="1" ht="20.25" customHeight="1" x14ac:dyDescent="0.2">
      <c r="B17" s="6" t="s">
        <v>9</v>
      </c>
      <c r="C17" s="129" t="s">
        <v>27</v>
      </c>
      <c r="D17" s="129"/>
    </row>
    <row r="18" spans="2:4" s="13" customFormat="1" ht="84" customHeight="1" x14ac:dyDescent="0.2">
      <c r="B18" s="7" t="s">
        <v>10</v>
      </c>
      <c r="C18" s="129" t="s">
        <v>11</v>
      </c>
      <c r="D18" s="129"/>
    </row>
    <row r="19" spans="2:4" s="13" customFormat="1" ht="36.75" customHeight="1" x14ac:dyDescent="0.2">
      <c r="B19" s="9" t="s">
        <v>12</v>
      </c>
      <c r="C19" s="129" t="s">
        <v>13</v>
      </c>
      <c r="D19" s="129"/>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
  <sheetViews>
    <sheetView topLeftCell="A179" zoomScale="90" zoomScaleNormal="90" zoomScaleSheetLayoutView="70" workbookViewId="0">
      <pane xSplit="1" topLeftCell="J1" activePane="topRight" state="frozen"/>
      <selection pane="topRight" activeCell="S188" sqref="S188"/>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8"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8"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8"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8"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8"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8"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8"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8"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8"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8"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8"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8"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8"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8"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8"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102">
        <v>42732</v>
      </c>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c r="R174" s="102">
        <v>42746</v>
      </c>
      <c r="S174" s="126"/>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25.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c r="O182" s="26"/>
      <c r="P182" s="21" t="s">
        <v>494</v>
      </c>
      <c r="Q182" s="21"/>
      <c r="R182" s="21"/>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102"/>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127">
        <v>42751</v>
      </c>
      <c r="S188" s="124"/>
    </row>
    <row r="189" spans="1:19"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102"/>
    </row>
    <row r="190" spans="1:19"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102"/>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102"/>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102">
        <v>42725</v>
      </c>
    </row>
    <row r="203" spans="1:18"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8" x14ac:dyDescent="0.2">
      <c r="J204" s="121"/>
    </row>
    <row r="205" spans="1:18" x14ac:dyDescent="0.2">
      <c r="J205" s="121"/>
    </row>
    <row r="206" spans="1:18" x14ac:dyDescent="0.2">
      <c r="J206" s="121"/>
    </row>
    <row r="207" spans="1:18" x14ac:dyDescent="0.2">
      <c r="J207" s="121"/>
    </row>
    <row r="208" spans="1:18"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abSelected="1" topLeftCell="A195" zoomScaleNormal="100" zoomScaleSheetLayoutView="70" workbookViewId="0">
      <pane xSplit="1" topLeftCell="K1" activePane="topRight" state="frozen"/>
      <selection pane="topRight" activeCell="S197" sqref="S197"/>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0"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t="s">
        <v>488</v>
      </c>
      <c r="O3" s="26" t="s">
        <v>762</v>
      </c>
      <c r="P3" s="21" t="s">
        <v>494</v>
      </c>
      <c r="Q3" s="21" t="s">
        <v>512</v>
      </c>
      <c r="R3" s="102">
        <v>42751</v>
      </c>
      <c r="S3" s="124"/>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t="s">
        <v>486</v>
      </c>
      <c r="O4" s="122" t="s">
        <v>745</v>
      </c>
      <c r="P4" s="21" t="s">
        <v>496</v>
      </c>
      <c r="Q4" s="21" t="s">
        <v>512</v>
      </c>
      <c r="R4" s="102">
        <v>42732</v>
      </c>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735</v>
      </c>
      <c r="P6" s="21" t="s">
        <v>496</v>
      </c>
      <c r="Q6" s="26" t="s">
        <v>512</v>
      </c>
      <c r="R6" s="102">
        <v>42683</v>
      </c>
    </row>
    <row r="7" spans="1:21" ht="25.5" x14ac:dyDescent="0.2">
      <c r="A7" s="21">
        <v>47</v>
      </c>
      <c r="B7" s="21" t="s">
        <v>137</v>
      </c>
      <c r="C7" s="21" t="s">
        <v>138</v>
      </c>
      <c r="D7" s="22" t="s">
        <v>139</v>
      </c>
      <c r="E7" s="23" t="s">
        <v>140</v>
      </c>
      <c r="F7" s="33">
        <v>2</v>
      </c>
      <c r="G7" s="33">
        <v>3.2</v>
      </c>
      <c r="H7" s="92" t="s">
        <v>141</v>
      </c>
      <c r="I7" s="21" t="s">
        <v>142</v>
      </c>
      <c r="J7" s="119" t="s">
        <v>731</v>
      </c>
      <c r="K7" s="33" t="s">
        <v>144</v>
      </c>
      <c r="L7" s="21"/>
      <c r="M7" s="21">
        <v>1</v>
      </c>
      <c r="N7" s="21" t="s">
        <v>487</v>
      </c>
      <c r="O7" s="26" t="s">
        <v>510</v>
      </c>
      <c r="P7" s="21" t="s">
        <v>496</v>
      </c>
      <c r="Q7" s="21" t="s">
        <v>512</v>
      </c>
      <c r="R7" s="102">
        <v>42718</v>
      </c>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8"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8"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row>
    <row r="19" spans="1:18"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row>
    <row r="20" spans="1:18"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8"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732</v>
      </c>
      <c r="P21" s="21" t="s">
        <v>496</v>
      </c>
      <c r="Q21" s="21" t="s">
        <v>512</v>
      </c>
      <c r="R21" s="102">
        <v>42718</v>
      </c>
    </row>
    <row r="22" spans="1:18"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8"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8"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728</v>
      </c>
      <c r="P24" s="21" t="s">
        <v>494</v>
      </c>
      <c r="Q24" s="26" t="s">
        <v>512</v>
      </c>
      <c r="R24" s="102">
        <v>42718</v>
      </c>
    </row>
    <row r="25" spans="1:18"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736</v>
      </c>
      <c r="P25" s="21" t="s">
        <v>496</v>
      </c>
      <c r="Q25" s="21" t="s">
        <v>512</v>
      </c>
      <c r="R25" s="102">
        <v>42718</v>
      </c>
    </row>
    <row r="26" spans="1:18"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736</v>
      </c>
      <c r="P26" s="21" t="s">
        <v>496</v>
      </c>
      <c r="Q26" s="21" t="s">
        <v>512</v>
      </c>
      <c r="R26" s="102">
        <v>42718</v>
      </c>
    </row>
    <row r="27" spans="1:18"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row>
    <row r="28" spans="1:18"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737</v>
      </c>
      <c r="P28" s="21" t="s">
        <v>494</v>
      </c>
      <c r="Q28" s="21" t="s">
        <v>512</v>
      </c>
      <c r="R28" s="102">
        <v>42655</v>
      </c>
    </row>
    <row r="29" spans="1:18"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row>
    <row r="30" spans="1:18"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733</v>
      </c>
      <c r="P30" s="21" t="s">
        <v>494</v>
      </c>
      <c r="Q30" s="21" t="s">
        <v>512</v>
      </c>
      <c r="R30" s="102">
        <v>42718</v>
      </c>
    </row>
    <row r="31" spans="1:18"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8"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19" t="s">
        <v>95</v>
      </c>
      <c r="K34" s="57" t="s">
        <v>41</v>
      </c>
      <c r="L34" s="52"/>
      <c r="M34" s="52">
        <v>1</v>
      </c>
      <c r="N34" s="52"/>
      <c r="O34" s="41"/>
      <c r="P34" s="52" t="s">
        <v>496</v>
      </c>
      <c r="Q34" s="52"/>
      <c r="R34" s="106"/>
    </row>
    <row r="35" spans="1:18" ht="102" x14ac:dyDescent="0.2">
      <c r="A35" s="21">
        <v>30</v>
      </c>
      <c r="B35" s="21" t="s">
        <v>34</v>
      </c>
      <c r="C35" s="21" t="s">
        <v>35</v>
      </c>
      <c r="D35" s="22" t="s">
        <v>36</v>
      </c>
      <c r="E35" s="23" t="s">
        <v>37</v>
      </c>
      <c r="F35" s="33">
        <v>6</v>
      </c>
      <c r="G35" s="33" t="s">
        <v>96</v>
      </c>
      <c r="H35" s="33">
        <v>9</v>
      </c>
      <c r="I35" s="26" t="s">
        <v>97</v>
      </c>
      <c r="J35" s="102" t="s">
        <v>40</v>
      </c>
      <c r="K35" s="33" t="s">
        <v>41</v>
      </c>
      <c r="L35" s="21"/>
      <c r="M35" s="21">
        <v>1</v>
      </c>
      <c r="N35" s="52" t="s">
        <v>487</v>
      </c>
      <c r="O35" s="41" t="s">
        <v>746</v>
      </c>
      <c r="P35" s="21" t="s">
        <v>496</v>
      </c>
      <c r="Q35" s="52" t="s">
        <v>512</v>
      </c>
      <c r="R35" s="106">
        <v>42732</v>
      </c>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t="s">
        <v>487</v>
      </c>
      <c r="O36" s="26" t="s">
        <v>510</v>
      </c>
      <c r="P36" s="21" t="s">
        <v>496</v>
      </c>
      <c r="Q36" s="21" t="s">
        <v>512</v>
      </c>
      <c r="R36" s="102">
        <v>42732</v>
      </c>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t="s">
        <v>487</v>
      </c>
      <c r="O37" s="26" t="s">
        <v>747</v>
      </c>
      <c r="P37" s="21" t="s">
        <v>496</v>
      </c>
      <c r="Q37" s="21" t="s">
        <v>512</v>
      </c>
      <c r="R37" s="102">
        <v>42732</v>
      </c>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t="s">
        <v>487</v>
      </c>
      <c r="O47" s="26" t="s">
        <v>510</v>
      </c>
      <c r="P47" s="21" t="s">
        <v>496</v>
      </c>
      <c r="Q47" s="21" t="s">
        <v>512</v>
      </c>
      <c r="R47" s="102">
        <v>42732</v>
      </c>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9"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9"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9"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row>
    <row r="52" spans="1:19"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row>
    <row r="53" spans="1:19"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9"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9"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9"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9"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9"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9"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9" ht="63.75" x14ac:dyDescent="0.2">
      <c r="A60" s="21">
        <v>134</v>
      </c>
      <c r="B60" s="21" t="s">
        <v>307</v>
      </c>
      <c r="C60" s="21" t="s">
        <v>308</v>
      </c>
      <c r="D60" s="22" t="s">
        <v>309</v>
      </c>
      <c r="E60" s="21"/>
      <c r="F60" s="33">
        <v>2</v>
      </c>
      <c r="G60" s="33" t="s">
        <v>196</v>
      </c>
      <c r="H60" s="33">
        <v>31</v>
      </c>
      <c r="I60" s="26" t="s">
        <v>319</v>
      </c>
      <c r="J60" s="102" t="s">
        <v>320</v>
      </c>
      <c r="K60" s="33" t="s">
        <v>47</v>
      </c>
      <c r="L60" s="21"/>
      <c r="M60" s="21">
        <v>2</v>
      </c>
      <c r="N60" s="21" t="s">
        <v>487</v>
      </c>
      <c r="O60" s="26" t="s">
        <v>763</v>
      </c>
      <c r="P60" s="21" t="s">
        <v>494</v>
      </c>
      <c r="Q60" s="21" t="s">
        <v>512</v>
      </c>
      <c r="R60" s="102">
        <v>42751</v>
      </c>
      <c r="S60" s="124"/>
    </row>
    <row r="61" spans="1:19"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9"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9"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734</v>
      </c>
      <c r="P63" s="52" t="s">
        <v>496</v>
      </c>
      <c r="Q63" s="52" t="s">
        <v>512</v>
      </c>
      <c r="R63" s="106">
        <v>42718</v>
      </c>
    </row>
    <row r="64" spans="1:19"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738</v>
      </c>
      <c r="P65" s="21" t="s">
        <v>496</v>
      </c>
      <c r="Q65" s="21" t="s">
        <v>512</v>
      </c>
      <c r="R65" s="102">
        <v>42718</v>
      </c>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t="s">
        <v>487</v>
      </c>
      <c r="O67" s="26" t="s">
        <v>510</v>
      </c>
      <c r="P67" s="21" t="s">
        <v>496</v>
      </c>
      <c r="Q67" s="21" t="s">
        <v>512</v>
      </c>
      <c r="R67" s="102">
        <v>42732</v>
      </c>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739</v>
      </c>
      <c r="P72" s="21" t="s">
        <v>496</v>
      </c>
      <c r="Q72" s="21" t="s">
        <v>512</v>
      </c>
      <c r="R72" s="102">
        <v>42718</v>
      </c>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730</v>
      </c>
      <c r="P73" s="21" t="s">
        <v>494</v>
      </c>
      <c r="Q73" s="26" t="s">
        <v>724</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t="s">
        <v>486</v>
      </c>
      <c r="O75" s="26" t="s">
        <v>764</v>
      </c>
      <c r="P75" s="21" t="s">
        <v>494</v>
      </c>
      <c r="Q75" s="21" t="s">
        <v>512</v>
      </c>
      <c r="R75" s="102">
        <v>42751</v>
      </c>
      <c r="S75" s="124"/>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734</v>
      </c>
      <c r="P78" s="21" t="s">
        <v>496</v>
      </c>
      <c r="Q78" s="21" t="s">
        <v>512</v>
      </c>
      <c r="R78" s="102">
        <v>42718</v>
      </c>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725</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726</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727</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8"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8"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8"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8"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8"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8"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8"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row>
    <row r="104" spans="1:18"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row>
    <row r="105" spans="1:18"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row>
    <row r="106" spans="1:18"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8"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720</v>
      </c>
      <c r="R107" s="102">
        <v>42684</v>
      </c>
    </row>
    <row r="108" spans="1:18"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722</v>
      </c>
      <c r="P108" s="21" t="s">
        <v>494</v>
      </c>
      <c r="Q108" s="26" t="s">
        <v>721</v>
      </c>
      <c r="R108" s="102">
        <v>42684</v>
      </c>
    </row>
    <row r="109" spans="1:18"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8"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8"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8"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723</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19"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19"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19" t="s">
        <v>411</v>
      </c>
      <c r="K126" s="33"/>
      <c r="L126" s="21"/>
      <c r="M126" s="21">
        <v>2</v>
      </c>
      <c r="N126" s="21"/>
      <c r="O126" s="26"/>
      <c r="P126" s="21" t="s">
        <v>494</v>
      </c>
      <c r="Q126" s="26" t="s">
        <v>719</v>
      </c>
      <c r="R126" s="102">
        <v>42684</v>
      </c>
    </row>
    <row r="127" spans="1:18" ht="76.5" x14ac:dyDescent="0.2">
      <c r="A127" s="21">
        <v>177</v>
      </c>
      <c r="B127" s="21" t="s">
        <v>375</v>
      </c>
      <c r="C127" s="21" t="s">
        <v>376</v>
      </c>
      <c r="D127" s="22" t="s">
        <v>377</v>
      </c>
      <c r="E127" s="21" t="s">
        <v>378</v>
      </c>
      <c r="F127" s="33">
        <v>8</v>
      </c>
      <c r="G127" s="33" t="s">
        <v>216</v>
      </c>
      <c r="H127" s="33">
        <v>9</v>
      </c>
      <c r="I127" s="26" t="s">
        <v>412</v>
      </c>
      <c r="J127" s="119" t="s">
        <v>413</v>
      </c>
      <c r="K127" s="33"/>
      <c r="L127" s="21"/>
      <c r="M127" s="21">
        <v>2</v>
      </c>
      <c r="N127" s="21" t="s">
        <v>487</v>
      </c>
      <c r="O127" s="26"/>
      <c r="P127" s="21" t="s">
        <v>494</v>
      </c>
      <c r="Q127" s="26" t="s">
        <v>718</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t="s">
        <v>487</v>
      </c>
      <c r="O128" s="26" t="s">
        <v>740</v>
      </c>
      <c r="P128" s="21" t="s">
        <v>494</v>
      </c>
      <c r="Q128" s="26" t="s">
        <v>741</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19" t="s">
        <v>234</v>
      </c>
      <c r="K149" s="33" t="s">
        <v>47</v>
      </c>
      <c r="L149" s="21"/>
      <c r="M149" s="21">
        <v>1</v>
      </c>
      <c r="N149" s="21" t="s">
        <v>487</v>
      </c>
      <c r="O149" s="26"/>
      <c r="P149" s="21" t="s">
        <v>496</v>
      </c>
      <c r="Q149" s="21"/>
      <c r="R149" s="102">
        <v>42725</v>
      </c>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t="s">
        <v>487</v>
      </c>
      <c r="O150" s="26"/>
      <c r="P150" s="21" t="s">
        <v>496</v>
      </c>
      <c r="Q150" s="21" t="s">
        <v>512</v>
      </c>
      <c r="R150" s="102">
        <v>42732</v>
      </c>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t="s">
        <v>512</v>
      </c>
      <c r="R151" s="102">
        <v>42732</v>
      </c>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102">
        <v>42725</v>
      </c>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102">
        <v>42725</v>
      </c>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102">
        <v>42725</v>
      </c>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t="s">
        <v>487</v>
      </c>
      <c r="O156" s="26"/>
      <c r="P156" s="21" t="s">
        <v>494</v>
      </c>
      <c r="Q156" s="21" t="s">
        <v>512</v>
      </c>
      <c r="R156" s="102">
        <v>42732</v>
      </c>
    </row>
    <row r="157" spans="1:18" ht="25.5"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t="s">
        <v>487</v>
      </c>
      <c r="O157" s="26" t="s">
        <v>742</v>
      </c>
      <c r="P157" s="21" t="s">
        <v>494</v>
      </c>
      <c r="Q157" s="21"/>
      <c r="R157" s="102">
        <v>42725</v>
      </c>
    </row>
    <row r="158" spans="1:18" ht="102.75" thickBot="1" x14ac:dyDescent="0.25">
      <c r="A158" s="62">
        <v>89</v>
      </c>
      <c r="B158" s="62" t="s">
        <v>189</v>
      </c>
      <c r="C158" s="62" t="s">
        <v>190</v>
      </c>
      <c r="D158" s="85" t="s">
        <v>191</v>
      </c>
      <c r="E158" s="62"/>
      <c r="F158" s="66">
        <v>14</v>
      </c>
      <c r="G158" s="66" t="s">
        <v>239</v>
      </c>
      <c r="H158" s="66">
        <v>5</v>
      </c>
      <c r="I158" s="45" t="s">
        <v>247</v>
      </c>
      <c r="J158" s="119" t="s">
        <v>248</v>
      </c>
      <c r="K158" s="66" t="s">
        <v>47</v>
      </c>
      <c r="L158" s="62"/>
      <c r="M158" s="62">
        <v>2</v>
      </c>
      <c r="N158" s="62" t="s">
        <v>487</v>
      </c>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19" t="s">
        <v>250</v>
      </c>
      <c r="K159" s="57" t="s">
        <v>47</v>
      </c>
      <c r="L159" s="52"/>
      <c r="M159" s="52">
        <v>2</v>
      </c>
      <c r="N159" s="52"/>
      <c r="O159" s="41"/>
      <c r="P159" s="52" t="s">
        <v>494</v>
      </c>
      <c r="Q159" s="52"/>
      <c r="R159" s="106">
        <v>42725</v>
      </c>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102">
        <v>42725</v>
      </c>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102">
        <v>42725</v>
      </c>
    </row>
    <row r="164" spans="1:19" ht="25.5" x14ac:dyDescent="0.2">
      <c r="A164" s="21">
        <v>93</v>
      </c>
      <c r="B164" s="21" t="s">
        <v>189</v>
      </c>
      <c r="C164" s="21" t="s">
        <v>190</v>
      </c>
      <c r="D164" s="83" t="s">
        <v>191</v>
      </c>
      <c r="E164" s="21"/>
      <c r="F164" s="33">
        <v>15</v>
      </c>
      <c r="G164" s="33" t="s">
        <v>125</v>
      </c>
      <c r="H164" s="33">
        <v>1</v>
      </c>
      <c r="I164" s="26" t="s">
        <v>255</v>
      </c>
      <c r="K164" s="33" t="s">
        <v>47</v>
      </c>
      <c r="L164" s="21"/>
      <c r="M164" s="21">
        <v>2</v>
      </c>
      <c r="N164" s="21" t="s">
        <v>487</v>
      </c>
      <c r="O164" s="26" t="s">
        <v>510</v>
      </c>
      <c r="P164" s="21" t="s">
        <v>494</v>
      </c>
      <c r="Q164" s="21"/>
      <c r="R164" s="102">
        <v>42725</v>
      </c>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t="s">
        <v>512</v>
      </c>
      <c r="R165" s="102">
        <v>42732</v>
      </c>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2</v>
      </c>
      <c r="N166" s="21"/>
      <c r="O166" s="26"/>
      <c r="P166" s="21" t="s">
        <v>496</v>
      </c>
      <c r="Q166" s="21" t="s">
        <v>512</v>
      </c>
      <c r="R166" s="102">
        <v>42732</v>
      </c>
    </row>
    <row r="167" spans="1:19" ht="25.5"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t="s">
        <v>487</v>
      </c>
      <c r="O167" s="26" t="s">
        <v>510</v>
      </c>
      <c r="P167" s="21" t="s">
        <v>496</v>
      </c>
      <c r="Q167" s="21" t="s">
        <v>512</v>
      </c>
      <c r="R167" s="102">
        <v>42725</v>
      </c>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t="s">
        <v>487</v>
      </c>
      <c r="O169" s="26" t="s">
        <v>510</v>
      </c>
      <c r="P169" s="21" t="s">
        <v>496</v>
      </c>
      <c r="Q169" s="21" t="s">
        <v>512</v>
      </c>
      <c r="R169" s="102">
        <v>42725</v>
      </c>
    </row>
    <row r="170" spans="1:19" ht="25.5" x14ac:dyDescent="0.2">
      <c r="A170" s="21">
        <v>97</v>
      </c>
      <c r="B170" s="21" t="s">
        <v>189</v>
      </c>
      <c r="C170" s="21" t="s">
        <v>190</v>
      </c>
      <c r="D170" s="83" t="s">
        <v>191</v>
      </c>
      <c r="E170" s="21"/>
      <c r="F170" s="33">
        <v>15</v>
      </c>
      <c r="G170" s="33" t="s">
        <v>128</v>
      </c>
      <c r="H170" s="33">
        <v>13</v>
      </c>
      <c r="I170" s="26" t="s">
        <v>255</v>
      </c>
      <c r="K170" s="33" t="s">
        <v>47</v>
      </c>
      <c r="L170" s="21"/>
      <c r="M170" s="21">
        <v>3</v>
      </c>
      <c r="N170" s="21" t="s">
        <v>487</v>
      </c>
      <c r="O170" s="26" t="s">
        <v>510</v>
      </c>
      <c r="P170" s="21" t="s">
        <v>496</v>
      </c>
      <c r="Q170" s="21"/>
      <c r="R170" s="102">
        <v>42725</v>
      </c>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t="s">
        <v>512</v>
      </c>
      <c r="R171" s="102">
        <v>42732</v>
      </c>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t="s">
        <v>512</v>
      </c>
      <c r="R172" s="102">
        <v>42732</v>
      </c>
    </row>
    <row r="173" spans="1:19" ht="63.75" x14ac:dyDescent="0.2">
      <c r="A173" s="136">
        <v>100</v>
      </c>
      <c r="B173" s="21" t="s">
        <v>189</v>
      </c>
      <c r="C173" s="21" t="s">
        <v>190</v>
      </c>
      <c r="D173" s="83" t="s">
        <v>191</v>
      </c>
      <c r="E173" s="21"/>
      <c r="F173" s="33">
        <v>16</v>
      </c>
      <c r="G173" s="33" t="s">
        <v>258</v>
      </c>
      <c r="H173" s="33">
        <v>11</v>
      </c>
      <c r="I173" s="26" t="s">
        <v>259</v>
      </c>
      <c r="J173" s="119" t="s">
        <v>260</v>
      </c>
      <c r="K173" s="33" t="s">
        <v>47</v>
      </c>
      <c r="L173" s="21"/>
      <c r="M173" s="21">
        <v>2</v>
      </c>
      <c r="N173" s="21" t="s">
        <v>486</v>
      </c>
      <c r="O173" s="26" t="s">
        <v>761</v>
      </c>
      <c r="P173" s="21" t="s">
        <v>494</v>
      </c>
      <c r="Q173" s="21" t="s">
        <v>512</v>
      </c>
      <c r="R173" s="102">
        <v>42751</v>
      </c>
      <c r="S173" s="124"/>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t="s">
        <v>488</v>
      </c>
      <c r="O174" s="26" t="s">
        <v>753</v>
      </c>
      <c r="P174" s="21" t="s">
        <v>494</v>
      </c>
      <c r="Q174" s="21" t="s">
        <v>512</v>
      </c>
      <c r="R174" s="102">
        <v>42746</v>
      </c>
      <c r="S174" s="126"/>
    </row>
    <row r="175" spans="1:19" ht="25.5"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t="s">
        <v>486</v>
      </c>
      <c r="O175" s="26" t="s">
        <v>510</v>
      </c>
      <c r="P175" s="21" t="s">
        <v>496</v>
      </c>
      <c r="Q175" s="21" t="s">
        <v>512</v>
      </c>
      <c r="R175" s="102">
        <v>42751</v>
      </c>
      <c r="S175" s="124"/>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row>
    <row r="177" spans="1:19" ht="51" x14ac:dyDescent="0.2">
      <c r="A177" s="21">
        <v>103</v>
      </c>
      <c r="B177" s="21" t="s">
        <v>189</v>
      </c>
      <c r="C177" s="21" t="s">
        <v>190</v>
      </c>
      <c r="D177" s="83" t="s">
        <v>191</v>
      </c>
      <c r="E177" s="21"/>
      <c r="F177" s="33">
        <v>17</v>
      </c>
      <c r="G177" s="33" t="s">
        <v>129</v>
      </c>
      <c r="H177" s="33">
        <v>3</v>
      </c>
      <c r="I177" s="26" t="s">
        <v>264</v>
      </c>
      <c r="J177" s="119" t="s">
        <v>265</v>
      </c>
      <c r="K177" s="33" t="s">
        <v>47</v>
      </c>
      <c r="L177" s="21"/>
      <c r="M177" s="21">
        <v>2</v>
      </c>
      <c r="N177" s="21" t="s">
        <v>486</v>
      </c>
      <c r="O177" s="26"/>
      <c r="P177" s="21" t="s">
        <v>494</v>
      </c>
      <c r="Q177" s="21"/>
      <c r="R177" s="102">
        <v>42746</v>
      </c>
    </row>
    <row r="178" spans="1:19" ht="63.75"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1</v>
      </c>
      <c r="N178" s="21" t="s">
        <v>488</v>
      </c>
      <c r="O178" s="26" t="s">
        <v>744</v>
      </c>
      <c r="P178" s="21" t="s">
        <v>494</v>
      </c>
      <c r="Q178" s="21" t="s">
        <v>743</v>
      </c>
      <c r="R178" s="102">
        <v>42732</v>
      </c>
    </row>
    <row r="179" spans="1:19"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t="s">
        <v>512</v>
      </c>
      <c r="R179" s="102">
        <v>42732</v>
      </c>
    </row>
    <row r="180" spans="1:19"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2</v>
      </c>
      <c r="N180" s="62" t="s">
        <v>486</v>
      </c>
      <c r="O180" s="45" t="s">
        <v>751</v>
      </c>
      <c r="P180" s="62" t="s">
        <v>496</v>
      </c>
      <c r="Q180" s="62" t="s">
        <v>512</v>
      </c>
      <c r="R180" s="105">
        <v>42746</v>
      </c>
    </row>
    <row r="181" spans="1:19"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t="s">
        <v>486</v>
      </c>
      <c r="O181" s="41" t="s">
        <v>749</v>
      </c>
      <c r="P181" s="21" t="s">
        <v>494</v>
      </c>
      <c r="Q181" s="52" t="s">
        <v>512</v>
      </c>
      <c r="R181" s="106">
        <v>42746</v>
      </c>
    </row>
    <row r="182" spans="1:19" ht="114.75" x14ac:dyDescent="0.2">
      <c r="A182" s="21">
        <v>107</v>
      </c>
      <c r="B182" s="21" t="s">
        <v>189</v>
      </c>
      <c r="C182" s="21" t="s">
        <v>190</v>
      </c>
      <c r="D182" s="83" t="s">
        <v>191</v>
      </c>
      <c r="E182" s="21"/>
      <c r="F182" s="33">
        <v>20</v>
      </c>
      <c r="G182" s="33" t="s">
        <v>272</v>
      </c>
      <c r="H182" s="33">
        <v>3</v>
      </c>
      <c r="I182" s="26" t="s">
        <v>266</v>
      </c>
      <c r="J182" s="119" t="s">
        <v>273</v>
      </c>
      <c r="K182" s="33" t="s">
        <v>47</v>
      </c>
      <c r="L182" s="21"/>
      <c r="M182" s="21">
        <v>2</v>
      </c>
      <c r="N182" s="21" t="s">
        <v>488</v>
      </c>
      <c r="O182" s="26" t="s">
        <v>757</v>
      </c>
      <c r="P182" s="21" t="s">
        <v>494</v>
      </c>
      <c r="Q182" s="21" t="s">
        <v>512</v>
      </c>
      <c r="R182" s="102">
        <v>42751</v>
      </c>
    </row>
    <row r="183" spans="1:19"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t="s">
        <v>486</v>
      </c>
      <c r="O183" s="26" t="s">
        <v>510</v>
      </c>
      <c r="P183" s="21" t="s">
        <v>494</v>
      </c>
      <c r="Q183" s="21" t="s">
        <v>512</v>
      </c>
      <c r="R183" s="102">
        <v>42746</v>
      </c>
    </row>
    <row r="184" spans="1:19" ht="51" x14ac:dyDescent="0.2">
      <c r="A184" s="21">
        <v>109</v>
      </c>
      <c r="B184" s="21" t="s">
        <v>189</v>
      </c>
      <c r="C184" s="21" t="s">
        <v>190</v>
      </c>
      <c r="D184" s="83" t="s">
        <v>191</v>
      </c>
      <c r="E184" s="21"/>
      <c r="F184" s="33">
        <v>20</v>
      </c>
      <c r="G184" s="33" t="s">
        <v>272</v>
      </c>
      <c r="H184" s="33">
        <v>10</v>
      </c>
      <c r="I184" s="26" t="s">
        <v>275</v>
      </c>
      <c r="J184" s="102" t="s">
        <v>276</v>
      </c>
      <c r="K184" s="33" t="s">
        <v>47</v>
      </c>
      <c r="L184" s="21"/>
      <c r="M184" s="21">
        <v>2</v>
      </c>
      <c r="N184" s="21" t="s">
        <v>486</v>
      </c>
      <c r="O184" s="26" t="s">
        <v>748</v>
      </c>
      <c r="P184" s="21" t="s">
        <v>494</v>
      </c>
      <c r="Q184" s="26" t="s">
        <v>750</v>
      </c>
      <c r="R184" s="102">
        <v>42746</v>
      </c>
    </row>
    <row r="185" spans="1:19"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t="s">
        <v>486</v>
      </c>
      <c r="O185" s="26" t="s">
        <v>510</v>
      </c>
      <c r="P185" s="21" t="s">
        <v>494</v>
      </c>
      <c r="Q185" s="21" t="s">
        <v>512</v>
      </c>
      <c r="R185" s="102">
        <v>42751</v>
      </c>
      <c r="S185" s="124"/>
    </row>
    <row r="186" spans="1:19"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2</v>
      </c>
      <c r="N186" s="21" t="s">
        <v>488</v>
      </c>
      <c r="O186" s="26" t="s">
        <v>752</v>
      </c>
      <c r="P186" s="21" t="s">
        <v>494</v>
      </c>
      <c r="Q186" s="21" t="s">
        <v>512</v>
      </c>
      <c r="R186" s="102">
        <v>42746</v>
      </c>
      <c r="S186" s="125"/>
    </row>
    <row r="187" spans="1:19"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t="s">
        <v>486</v>
      </c>
      <c r="O187" s="26" t="s">
        <v>510</v>
      </c>
      <c r="P187" s="21" t="s">
        <v>494</v>
      </c>
      <c r="Q187" s="21" t="s">
        <v>512</v>
      </c>
      <c r="R187" s="102">
        <v>42751</v>
      </c>
      <c r="S187" s="124"/>
    </row>
    <row r="188" spans="1:19"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t="s">
        <v>486</v>
      </c>
      <c r="O188" s="26" t="s">
        <v>510</v>
      </c>
      <c r="P188" s="21" t="s">
        <v>494</v>
      </c>
      <c r="Q188" s="21" t="s">
        <v>512</v>
      </c>
      <c r="R188" s="116">
        <v>42751</v>
      </c>
      <c r="S188" s="124"/>
    </row>
    <row r="189" spans="1:19" ht="38.25" x14ac:dyDescent="0.2">
      <c r="A189" s="21">
        <v>116</v>
      </c>
      <c r="B189" s="21" t="s">
        <v>189</v>
      </c>
      <c r="C189" s="21" t="s">
        <v>190</v>
      </c>
      <c r="D189" s="83" t="s">
        <v>191</v>
      </c>
      <c r="E189" s="21"/>
      <c r="F189" s="33">
        <v>21</v>
      </c>
      <c r="G189" s="33" t="s">
        <v>277</v>
      </c>
      <c r="H189" s="33">
        <v>6</v>
      </c>
      <c r="I189" s="26" t="s">
        <v>287</v>
      </c>
      <c r="J189" s="119" t="s">
        <v>288</v>
      </c>
      <c r="K189" s="33" t="s">
        <v>47</v>
      </c>
      <c r="L189" s="21"/>
      <c r="M189" s="21">
        <v>2</v>
      </c>
      <c r="N189" s="21" t="s">
        <v>486</v>
      </c>
      <c r="O189" s="26" t="s">
        <v>510</v>
      </c>
      <c r="P189" s="21" t="s">
        <v>494</v>
      </c>
      <c r="Q189" s="21" t="s">
        <v>512</v>
      </c>
      <c r="R189" s="102">
        <v>43055</v>
      </c>
      <c r="S189" s="124"/>
    </row>
    <row r="190" spans="1:19" ht="51"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1</v>
      </c>
      <c r="N190" s="21" t="s">
        <v>486</v>
      </c>
      <c r="O190" s="26" t="s">
        <v>755</v>
      </c>
      <c r="P190" s="21" t="s">
        <v>494</v>
      </c>
      <c r="Q190" s="21" t="s">
        <v>512</v>
      </c>
      <c r="R190" s="102">
        <v>42751</v>
      </c>
      <c r="S190" s="124"/>
    </row>
    <row r="191" spans="1:19"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t="s">
        <v>486</v>
      </c>
      <c r="O191" s="26" t="s">
        <v>510</v>
      </c>
      <c r="P191" s="21" t="s">
        <v>494</v>
      </c>
      <c r="Q191" s="21" t="s">
        <v>512</v>
      </c>
      <c r="R191" s="102">
        <v>42751</v>
      </c>
      <c r="S191" s="124"/>
    </row>
    <row r="192" spans="1:19"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2</v>
      </c>
      <c r="N192" s="21" t="s">
        <v>486</v>
      </c>
      <c r="O192" s="26" t="s">
        <v>510</v>
      </c>
      <c r="P192" s="21" t="s">
        <v>494</v>
      </c>
      <c r="Q192" s="21" t="s">
        <v>512</v>
      </c>
      <c r="R192" s="102">
        <v>42746</v>
      </c>
    </row>
    <row r="193" spans="1:19"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t="s">
        <v>512</v>
      </c>
      <c r="R193" s="102">
        <v>42751</v>
      </c>
      <c r="S193" s="124"/>
    </row>
    <row r="194" spans="1:19" ht="63.75"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t="s">
        <v>488</v>
      </c>
      <c r="O194" s="26" t="s">
        <v>756</v>
      </c>
      <c r="P194" s="21" t="s">
        <v>494</v>
      </c>
      <c r="Q194" s="21" t="s">
        <v>512</v>
      </c>
      <c r="R194" s="102">
        <v>43055</v>
      </c>
      <c r="S194" s="125"/>
    </row>
    <row r="195" spans="1:19"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2</v>
      </c>
      <c r="N195" s="21" t="s">
        <v>486</v>
      </c>
      <c r="O195" s="26" t="s">
        <v>510</v>
      </c>
      <c r="P195" s="21" t="s">
        <v>494</v>
      </c>
      <c r="Q195" s="21" t="s">
        <v>512</v>
      </c>
      <c r="R195" s="102">
        <v>42751</v>
      </c>
      <c r="S195" s="124"/>
    </row>
    <row r="196" spans="1:19"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9" ht="76.5" x14ac:dyDescent="0.2">
      <c r="A197" s="21">
        <v>123</v>
      </c>
      <c r="B197" s="21" t="s">
        <v>189</v>
      </c>
      <c r="C197" s="21" t="s">
        <v>190</v>
      </c>
      <c r="D197" s="83" t="s">
        <v>191</v>
      </c>
      <c r="E197" s="21"/>
      <c r="F197" s="33">
        <v>23</v>
      </c>
      <c r="G197" s="33" t="s">
        <v>291</v>
      </c>
      <c r="H197" s="33">
        <v>10</v>
      </c>
      <c r="I197" s="26" t="s">
        <v>293</v>
      </c>
      <c r="K197" s="33" t="s">
        <v>47</v>
      </c>
      <c r="L197" s="21"/>
      <c r="M197" s="21">
        <v>3</v>
      </c>
      <c r="N197" s="21" t="s">
        <v>486</v>
      </c>
      <c r="O197" s="26" t="s">
        <v>765</v>
      </c>
      <c r="P197" s="21" t="s">
        <v>494</v>
      </c>
      <c r="Q197" s="21" t="s">
        <v>512</v>
      </c>
      <c r="R197" s="102">
        <v>42751</v>
      </c>
      <c r="S197" s="124"/>
    </row>
    <row r="198" spans="1:19"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9" ht="25.5"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t="s">
        <v>486</v>
      </c>
      <c r="O199" s="26" t="s">
        <v>758</v>
      </c>
      <c r="P199" s="21" t="s">
        <v>494</v>
      </c>
      <c r="Q199" s="21" t="s">
        <v>512</v>
      </c>
      <c r="R199" s="102">
        <v>42751</v>
      </c>
      <c r="S199" s="124"/>
    </row>
    <row r="200" spans="1:19" ht="25.5"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t="s">
        <v>486</v>
      </c>
      <c r="O200" s="26" t="s">
        <v>759</v>
      </c>
      <c r="P200" s="21" t="s">
        <v>494</v>
      </c>
      <c r="Q200" s="21" t="s">
        <v>512</v>
      </c>
      <c r="R200" s="102">
        <v>42751</v>
      </c>
      <c r="S200" s="124"/>
    </row>
    <row r="201" spans="1:19"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t="s">
        <v>486</v>
      </c>
      <c r="O201" s="26" t="s">
        <v>758</v>
      </c>
      <c r="P201" s="21" t="s">
        <v>494</v>
      </c>
      <c r="Q201" s="21" t="s">
        <v>512</v>
      </c>
      <c r="R201" s="102">
        <v>42751</v>
      </c>
    </row>
    <row r="202" spans="1:19"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t="s">
        <v>487</v>
      </c>
      <c r="O202" s="26" t="s">
        <v>760</v>
      </c>
      <c r="P202" s="21" t="s">
        <v>494</v>
      </c>
      <c r="Q202" s="21" t="s">
        <v>512</v>
      </c>
      <c r="R202" s="102">
        <v>42725</v>
      </c>
    </row>
    <row r="203" spans="1:19" ht="25.5" x14ac:dyDescent="0.2">
      <c r="A203" s="21">
        <v>62</v>
      </c>
      <c r="B203" s="21" t="s">
        <v>189</v>
      </c>
      <c r="C203" s="21" t="s">
        <v>190</v>
      </c>
      <c r="D203" s="83" t="s">
        <v>191</v>
      </c>
      <c r="E203" s="21"/>
      <c r="F203" s="33"/>
      <c r="G203" s="33"/>
      <c r="H203" s="33"/>
      <c r="I203" s="26" t="s">
        <v>192</v>
      </c>
      <c r="J203" s="102" t="s">
        <v>193</v>
      </c>
      <c r="K203" s="33" t="s">
        <v>41</v>
      </c>
      <c r="L203" s="21"/>
      <c r="M203" s="21">
        <v>1</v>
      </c>
      <c r="N203" s="21" t="s">
        <v>486</v>
      </c>
      <c r="O203" s="123" t="s">
        <v>745</v>
      </c>
      <c r="P203" s="21" t="s">
        <v>496</v>
      </c>
      <c r="Q203" s="21" t="s">
        <v>512</v>
      </c>
      <c r="R203" s="102">
        <v>42732</v>
      </c>
    </row>
    <row r="204" spans="1:19" x14ac:dyDescent="0.2">
      <c r="J204" s="121"/>
      <c r="R204" s="128">
        <f>COUNTIF(R2:R203,"")</f>
        <v>10</v>
      </c>
    </row>
    <row r="205" spans="1:19" x14ac:dyDescent="0.2">
      <c r="J205" s="121"/>
    </row>
    <row r="206" spans="1:19" x14ac:dyDescent="0.2">
      <c r="J206" s="121"/>
    </row>
    <row r="207" spans="1:19" x14ac:dyDescent="0.2">
      <c r="J207" s="121"/>
    </row>
    <row r="208" spans="1:19" x14ac:dyDescent="0.2">
      <c r="J208" s="121"/>
    </row>
    <row r="209" spans="10:10" x14ac:dyDescent="0.2">
      <c r="J209" s="121"/>
    </row>
    <row r="210" spans="10:10" x14ac:dyDescent="0.2">
      <c r="J210" s="121"/>
    </row>
    <row r="211" spans="10:10" x14ac:dyDescent="0.2">
      <c r="J211" s="121"/>
    </row>
    <row r="212" spans="10:10" x14ac:dyDescent="0.2">
      <c r="J212" s="121"/>
    </row>
    <row r="213" spans="10:10" x14ac:dyDescent="0.2">
      <c r="J213" s="121"/>
    </row>
    <row r="214" spans="10:10" x14ac:dyDescent="0.2">
      <c r="J214" s="121"/>
    </row>
    <row r="215" spans="10:10" x14ac:dyDescent="0.2">
      <c r="J215" s="121"/>
    </row>
    <row r="216" spans="10:10" x14ac:dyDescent="0.2">
      <c r="J216" s="121"/>
    </row>
    <row r="217" spans="10:10" x14ac:dyDescent="0.2">
      <c r="J217" s="121"/>
    </row>
    <row r="218" spans="10:10" x14ac:dyDescent="0.2">
      <c r="J218" s="121"/>
    </row>
    <row r="219" spans="10:10" x14ac:dyDescent="0.2">
      <c r="J219" s="121"/>
    </row>
    <row r="220" spans="10:10" x14ac:dyDescent="0.2">
      <c r="J220" s="121"/>
    </row>
    <row r="221" spans="10:10" x14ac:dyDescent="0.2">
      <c r="J221" s="121"/>
    </row>
    <row r="222" spans="10:10" x14ac:dyDescent="0.2">
      <c r="J222" s="121"/>
    </row>
    <row r="223" spans="10:10" x14ac:dyDescent="0.2">
      <c r="J223" s="121"/>
    </row>
    <row r="224" spans="10:10" x14ac:dyDescent="0.2">
      <c r="J224" s="121"/>
    </row>
    <row r="225" spans="10:10" x14ac:dyDescent="0.2">
      <c r="J225" s="121"/>
    </row>
    <row r="226" spans="10:10" x14ac:dyDescent="0.2">
      <c r="J226" s="121"/>
    </row>
    <row r="227" spans="10:10" x14ac:dyDescent="0.2">
      <c r="J227" s="121"/>
    </row>
    <row r="228" spans="10:10" x14ac:dyDescent="0.2">
      <c r="J228" s="121"/>
    </row>
    <row r="229" spans="10:10" x14ac:dyDescent="0.2">
      <c r="J229" s="121"/>
    </row>
    <row r="230" spans="10:10" x14ac:dyDescent="0.2">
      <c r="J230" s="121"/>
    </row>
    <row r="231" spans="10:10" x14ac:dyDescent="0.2">
      <c r="J231" s="121"/>
    </row>
    <row r="232" spans="10:10" x14ac:dyDescent="0.2">
      <c r="J232" s="121"/>
    </row>
    <row r="233" spans="10:10" x14ac:dyDescent="0.2">
      <c r="J233" s="121"/>
    </row>
    <row r="234" spans="10:10" x14ac:dyDescent="0.2">
      <c r="J234" s="121"/>
    </row>
    <row r="235" spans="10:10" x14ac:dyDescent="0.2">
      <c r="J235" s="121"/>
    </row>
    <row r="236" spans="10:10" x14ac:dyDescent="0.2">
      <c r="J236" s="121"/>
    </row>
    <row r="237" spans="10:10" x14ac:dyDescent="0.2">
      <c r="J237" s="121"/>
    </row>
    <row r="238" spans="10:10" x14ac:dyDescent="0.2">
      <c r="J238" s="121"/>
    </row>
    <row r="239" spans="10:10" x14ac:dyDescent="0.2">
      <c r="J239" s="121"/>
    </row>
    <row r="240" spans="10:10" x14ac:dyDescent="0.2">
      <c r="J240" s="121"/>
    </row>
    <row r="241" spans="10:10" x14ac:dyDescent="0.2">
      <c r="J241" s="121"/>
    </row>
    <row r="242" spans="10:10" x14ac:dyDescent="0.2">
      <c r="J242" s="121"/>
    </row>
    <row r="243" spans="10:10" x14ac:dyDescent="0.2">
      <c r="J243" s="121"/>
    </row>
    <row r="244" spans="10:10" x14ac:dyDescent="0.2">
      <c r="J244" s="121"/>
    </row>
    <row r="245" spans="10:10" x14ac:dyDescent="0.2">
      <c r="J245" s="121"/>
    </row>
    <row r="246" spans="10:10" x14ac:dyDescent="0.2">
      <c r="J246" s="121"/>
    </row>
    <row r="247" spans="10:10" x14ac:dyDescent="0.2">
      <c r="J247" s="121"/>
    </row>
    <row r="248" spans="10:10" x14ac:dyDescent="0.2">
      <c r="J248" s="121"/>
    </row>
    <row r="249" spans="10:10" x14ac:dyDescent="0.2">
      <c r="J249" s="121"/>
    </row>
    <row r="250" spans="10:10" x14ac:dyDescent="0.2">
      <c r="J250" s="121"/>
    </row>
    <row r="251" spans="10:10" x14ac:dyDescent="0.2">
      <c r="J251" s="121"/>
    </row>
    <row r="252" spans="10:10" x14ac:dyDescent="0.2">
      <c r="J252" s="121"/>
    </row>
    <row r="253" spans="10:10" x14ac:dyDescent="0.2">
      <c r="J253" s="121"/>
    </row>
    <row r="254" spans="10:10" x14ac:dyDescent="0.2">
      <c r="J254" s="121"/>
    </row>
    <row r="255" spans="10:10" x14ac:dyDescent="0.2">
      <c r="J255" s="121"/>
    </row>
    <row r="256" spans="10:10" x14ac:dyDescent="0.2">
      <c r="J256" s="121"/>
    </row>
    <row r="257" spans="10:10" x14ac:dyDescent="0.2">
      <c r="J257" s="121"/>
    </row>
    <row r="258" spans="10:10" x14ac:dyDescent="0.2">
      <c r="J258" s="121"/>
    </row>
    <row r="259" spans="10:10" x14ac:dyDescent="0.2">
      <c r="J259" s="121"/>
    </row>
    <row r="260" spans="10:10" x14ac:dyDescent="0.2">
      <c r="J260" s="121"/>
    </row>
    <row r="261" spans="10:10" x14ac:dyDescent="0.2">
      <c r="J261" s="121"/>
    </row>
    <row r="262" spans="10:10" x14ac:dyDescent="0.2">
      <c r="J262" s="121"/>
    </row>
    <row r="263" spans="10:10" x14ac:dyDescent="0.2">
      <c r="J263" s="121"/>
    </row>
    <row r="264" spans="10:10" x14ac:dyDescent="0.2">
      <c r="J264" s="121"/>
    </row>
    <row r="265" spans="10:10" x14ac:dyDescent="0.2">
      <c r="J265" s="121"/>
    </row>
    <row r="266" spans="10:10" x14ac:dyDescent="0.2">
      <c r="J266" s="121"/>
    </row>
    <row r="267" spans="10:10" x14ac:dyDescent="0.2">
      <c r="J267" s="121"/>
    </row>
    <row r="268" spans="10:10" x14ac:dyDescent="0.2">
      <c r="J268" s="121"/>
    </row>
    <row r="269" spans="10:10" x14ac:dyDescent="0.2">
      <c r="J269" s="121"/>
    </row>
    <row r="270" spans="10:10" x14ac:dyDescent="0.2">
      <c r="J270" s="121"/>
    </row>
    <row r="271" spans="10:10" x14ac:dyDescent="0.2">
      <c r="J271" s="121"/>
    </row>
    <row r="272" spans="10:10" x14ac:dyDescent="0.2">
      <c r="J272" s="121"/>
    </row>
    <row r="273" spans="10:10" x14ac:dyDescent="0.2">
      <c r="J273" s="121"/>
    </row>
    <row r="274" spans="10:10" x14ac:dyDescent="0.2">
      <c r="J274" s="121"/>
    </row>
    <row r="275" spans="10:10" x14ac:dyDescent="0.2">
      <c r="J275" s="121"/>
    </row>
    <row r="276" spans="10:10" x14ac:dyDescent="0.2">
      <c r="J276" s="121"/>
    </row>
    <row r="277" spans="10:10" x14ac:dyDescent="0.2">
      <c r="J277" s="121"/>
    </row>
    <row r="278" spans="10:10" x14ac:dyDescent="0.2">
      <c r="J278" s="121"/>
    </row>
    <row r="279" spans="10:10" x14ac:dyDescent="0.2">
      <c r="J279" s="121"/>
    </row>
    <row r="280" spans="10:10" x14ac:dyDescent="0.2">
      <c r="J280" s="121"/>
    </row>
    <row r="281" spans="10:10" x14ac:dyDescent="0.2">
      <c r="J281" s="121"/>
    </row>
    <row r="282" spans="10:10" x14ac:dyDescent="0.2">
      <c r="J282" s="121"/>
    </row>
    <row r="283" spans="10:10" x14ac:dyDescent="0.2">
      <c r="J283" s="121"/>
    </row>
    <row r="284" spans="10:10" x14ac:dyDescent="0.2">
      <c r="J284" s="121"/>
    </row>
    <row r="285" spans="10:10" x14ac:dyDescent="0.2">
      <c r="J285" s="121"/>
    </row>
    <row r="286" spans="10:10" x14ac:dyDescent="0.2">
      <c r="J286" s="121"/>
    </row>
    <row r="287" spans="10:10" x14ac:dyDescent="0.2">
      <c r="J287" s="121"/>
    </row>
    <row r="288" spans="10:10" x14ac:dyDescent="0.2">
      <c r="J288" s="121"/>
    </row>
    <row r="289" spans="10:10" x14ac:dyDescent="0.2">
      <c r="J289" s="121"/>
    </row>
    <row r="290" spans="10:10" x14ac:dyDescent="0.2">
      <c r="J290" s="121"/>
    </row>
    <row r="291" spans="10:10" x14ac:dyDescent="0.2">
      <c r="J291" s="121"/>
    </row>
    <row r="292" spans="10:10" x14ac:dyDescent="0.2">
      <c r="J292" s="121"/>
    </row>
    <row r="293" spans="10:10" x14ac:dyDescent="0.2">
      <c r="J293" s="121"/>
    </row>
    <row r="294" spans="10:10" x14ac:dyDescent="0.2">
      <c r="J294" s="121"/>
    </row>
    <row r="295" spans="10:10" x14ac:dyDescent="0.2">
      <c r="J295" s="121"/>
    </row>
    <row r="296" spans="10:10" x14ac:dyDescent="0.2">
      <c r="J296" s="121"/>
    </row>
    <row r="297" spans="10:10" x14ac:dyDescent="0.2">
      <c r="J297" s="121"/>
    </row>
    <row r="298" spans="10:10" x14ac:dyDescent="0.2">
      <c r="J298" s="121"/>
    </row>
    <row r="299" spans="10:10" x14ac:dyDescent="0.2">
      <c r="J299" s="121"/>
    </row>
    <row r="300" spans="10:10" x14ac:dyDescent="0.2">
      <c r="J300" s="121"/>
    </row>
    <row r="301" spans="10:10" x14ac:dyDescent="0.2">
      <c r="J301" s="121"/>
    </row>
    <row r="302" spans="10:10" x14ac:dyDescent="0.2">
      <c r="J302" s="121"/>
    </row>
    <row r="303" spans="10:10" x14ac:dyDescent="0.2">
      <c r="J303" s="121"/>
    </row>
    <row r="304" spans="10:10" x14ac:dyDescent="0.2">
      <c r="J304" s="121"/>
    </row>
    <row r="305" spans="10:10" x14ac:dyDescent="0.2">
      <c r="J305" s="121"/>
    </row>
    <row r="306" spans="10:10" x14ac:dyDescent="0.2">
      <c r="J306" s="121"/>
    </row>
    <row r="307" spans="10:10" x14ac:dyDescent="0.2">
      <c r="J307" s="121"/>
    </row>
    <row r="308" spans="10:10" x14ac:dyDescent="0.2">
      <c r="J308" s="121"/>
    </row>
    <row r="309" spans="10:10" x14ac:dyDescent="0.2">
      <c r="J309" s="121"/>
    </row>
    <row r="310" spans="10:10" x14ac:dyDescent="0.2">
      <c r="J310" s="121"/>
    </row>
    <row r="311" spans="10:10" x14ac:dyDescent="0.2">
      <c r="J311" s="121"/>
    </row>
    <row r="312" spans="10:10" x14ac:dyDescent="0.2">
      <c r="J312" s="121"/>
    </row>
    <row r="313" spans="10:10" x14ac:dyDescent="0.2">
      <c r="J313" s="121"/>
    </row>
    <row r="314" spans="10:10" x14ac:dyDescent="0.2">
      <c r="J314" s="121"/>
    </row>
    <row r="315" spans="10:10" x14ac:dyDescent="0.2">
      <c r="J315" s="121"/>
    </row>
    <row r="316" spans="10:10" x14ac:dyDescent="0.2">
      <c r="J316" s="121"/>
    </row>
    <row r="317" spans="10:10" x14ac:dyDescent="0.2">
      <c r="J317" s="121"/>
    </row>
    <row r="318" spans="10:10" x14ac:dyDescent="0.2">
      <c r="J318" s="121"/>
    </row>
    <row r="319" spans="10:10" x14ac:dyDescent="0.2">
      <c r="J319" s="121"/>
    </row>
    <row r="320" spans="10:10" x14ac:dyDescent="0.2">
      <c r="J320" s="121"/>
    </row>
    <row r="321" spans="10:10" x14ac:dyDescent="0.2">
      <c r="J321" s="121"/>
    </row>
    <row r="322" spans="10:10" x14ac:dyDescent="0.2">
      <c r="J322" s="121"/>
    </row>
    <row r="323" spans="10:10" x14ac:dyDescent="0.2">
      <c r="J323" s="121"/>
    </row>
    <row r="324" spans="10:10" x14ac:dyDescent="0.2">
      <c r="J324" s="121"/>
    </row>
    <row r="325" spans="10:10" x14ac:dyDescent="0.2">
      <c r="J325" s="121"/>
    </row>
    <row r="326" spans="10:10" x14ac:dyDescent="0.2">
      <c r="J326" s="121"/>
    </row>
    <row r="327" spans="10:10" x14ac:dyDescent="0.2">
      <c r="J327" s="121"/>
    </row>
    <row r="328" spans="10:10" x14ac:dyDescent="0.2">
      <c r="J328" s="121"/>
    </row>
    <row r="329" spans="10:10" x14ac:dyDescent="0.2">
      <c r="J329" s="121"/>
    </row>
    <row r="330" spans="10:10" x14ac:dyDescent="0.2">
      <c r="J330" s="121"/>
    </row>
    <row r="331" spans="10:10" x14ac:dyDescent="0.2">
      <c r="J331" s="121"/>
    </row>
    <row r="332" spans="10:10" x14ac:dyDescent="0.2">
      <c r="J332" s="121"/>
    </row>
    <row r="333" spans="10:10" x14ac:dyDescent="0.2">
      <c r="J333" s="121"/>
    </row>
    <row r="334" spans="10:10" x14ac:dyDescent="0.2">
      <c r="J334" s="121"/>
    </row>
    <row r="335" spans="10:10" x14ac:dyDescent="0.2">
      <c r="J335" s="121"/>
    </row>
    <row r="336" spans="10:10" x14ac:dyDescent="0.2">
      <c r="J336" s="121"/>
    </row>
    <row r="337" spans="10:10" x14ac:dyDescent="0.2">
      <c r="J337" s="121"/>
    </row>
  </sheetData>
  <sheetProtection selectLockedCells="1" selectUnlockedCells="1"/>
  <autoFilter ref="A1:U204"/>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2" firstPageNumber="0" fitToHeight="0" orientation="landscape" r:id="rId18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33" t="s">
        <v>554</v>
      </c>
      <c r="B1" s="133"/>
      <c r="C1" s="133"/>
      <c r="D1" s="133"/>
      <c r="E1" s="133"/>
      <c r="F1" s="133"/>
      <c r="G1" s="133"/>
      <c r="H1" s="133"/>
      <c r="I1" s="133"/>
      <c r="J1" s="133"/>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5" t="s">
        <v>485</v>
      </c>
      <c r="B2" s="134" t="s">
        <v>480</v>
      </c>
      <c r="C2" s="134"/>
      <c r="D2" s="134"/>
      <c r="E2" s="135" t="s">
        <v>528</v>
      </c>
      <c r="G2" s="135" t="s">
        <v>485</v>
      </c>
      <c r="H2" s="134" t="s">
        <v>515</v>
      </c>
      <c r="I2" s="134"/>
      <c r="J2" s="134"/>
      <c r="K2" s="134"/>
    </row>
    <row r="3" spans="1:11" ht="24" x14ac:dyDescent="0.2">
      <c r="A3" s="135"/>
      <c r="B3" s="71" t="s">
        <v>481</v>
      </c>
      <c r="C3" s="71" t="s">
        <v>482</v>
      </c>
      <c r="D3" s="71" t="s">
        <v>483</v>
      </c>
      <c r="E3" s="135"/>
      <c r="G3" s="135"/>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H4" sqref="H4"/>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5" t="s">
        <v>485</v>
      </c>
      <c r="B2" s="134" t="s">
        <v>480</v>
      </c>
      <c r="C2" s="134"/>
      <c r="D2" s="134"/>
      <c r="E2" s="135" t="s">
        <v>528</v>
      </c>
      <c r="G2" s="135" t="s">
        <v>485</v>
      </c>
      <c r="H2" s="134" t="s">
        <v>515</v>
      </c>
      <c r="I2" s="134"/>
      <c r="J2" s="134"/>
      <c r="K2" s="134"/>
    </row>
    <row r="3" spans="1:11" ht="24" x14ac:dyDescent="0.2">
      <c r="A3" s="135"/>
      <c r="B3" s="71" t="s">
        <v>481</v>
      </c>
      <c r="C3" s="71" t="s">
        <v>482</v>
      </c>
      <c r="D3" s="71" t="s">
        <v>483</v>
      </c>
      <c r="E3" s="135"/>
      <c r="G3" s="135"/>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729</v>
      </c>
      <c r="H4" s="104">
        <f>J4-I4</f>
        <v>108</v>
      </c>
      <c r="I4" s="14">
        <v>0</v>
      </c>
      <c r="J4" s="104">
        <f>E5</f>
        <v>108</v>
      </c>
      <c r="K4" s="14"/>
    </row>
    <row r="5" spans="1:11" x14ac:dyDescent="0.2">
      <c r="A5" s="14" t="s">
        <v>729</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11"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G8+7</f>
        <v>42725</v>
      </c>
      <c r="H9" s="104">
        <f t="shared" si="0"/>
        <v>67</v>
      </c>
      <c r="I9" s="14">
        <f>COUNTIF('LB126 (by section) (Nov-2016)'!$R$2:$R$203,'Status (Nov)'!G9)+I8</f>
        <v>41</v>
      </c>
      <c r="J9" s="104">
        <f t="shared" si="1"/>
        <v>30.857142857142847</v>
      </c>
      <c r="K9" s="14">
        <f t="shared" si="2"/>
        <v>13</v>
      </c>
    </row>
    <row r="10" spans="1:11" x14ac:dyDescent="0.2">
      <c r="G10" s="103">
        <f t="shared" si="3"/>
        <v>42732</v>
      </c>
      <c r="H10" s="104">
        <f t="shared" si="0"/>
        <v>51</v>
      </c>
      <c r="I10" s="14">
        <f>COUNTIF('LB126 (by section) (Nov-2016)'!$R$2:$R$203,'Status (Nov)'!G10)+I9</f>
        <v>57</v>
      </c>
      <c r="J10" s="104">
        <f t="shared" si="1"/>
        <v>15.428571428571418</v>
      </c>
      <c r="K10" s="14">
        <f t="shared" si="2"/>
        <v>16</v>
      </c>
    </row>
    <row r="11" spans="1:11" x14ac:dyDescent="0.2">
      <c r="G11" s="103">
        <f>G10+14</f>
        <v>42746</v>
      </c>
      <c r="H11" s="104">
        <f t="shared" si="0"/>
        <v>43</v>
      </c>
      <c r="I11" s="14">
        <f>COUNTIF('LB126 (by section) (Nov-2016)'!$R$2:$R$203,'Status (Nov)'!G11)+I10</f>
        <v>65</v>
      </c>
      <c r="J11" s="104">
        <f t="shared" si="1"/>
        <v>0</v>
      </c>
      <c r="K11" s="14">
        <f t="shared" si="2"/>
        <v>8</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G6" sqref="G6"/>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5" t="s">
        <v>485</v>
      </c>
      <c r="B2" s="134" t="s">
        <v>480</v>
      </c>
      <c r="C2" s="134"/>
      <c r="D2" s="134"/>
      <c r="E2" s="135" t="s">
        <v>528</v>
      </c>
      <c r="G2" s="135" t="s">
        <v>485</v>
      </c>
      <c r="H2" s="134" t="s">
        <v>515</v>
      </c>
      <c r="I2" s="134"/>
      <c r="J2" s="134"/>
      <c r="K2" s="134"/>
    </row>
    <row r="3" spans="1:11" ht="24" x14ac:dyDescent="0.2">
      <c r="A3" s="135"/>
      <c r="B3" s="71" t="s">
        <v>481</v>
      </c>
      <c r="C3" s="71" t="s">
        <v>482</v>
      </c>
      <c r="D3" s="71" t="s">
        <v>483</v>
      </c>
      <c r="E3" s="135"/>
      <c r="G3" s="135"/>
      <c r="H3" s="71" t="s">
        <v>516</v>
      </c>
      <c r="I3" s="71" t="s">
        <v>517</v>
      </c>
      <c r="J3" s="71" t="s">
        <v>518</v>
      </c>
      <c r="K3" s="71" t="s">
        <v>537</v>
      </c>
    </row>
    <row r="4" spans="1:11" x14ac:dyDescent="0.2">
      <c r="A4" s="14" t="s">
        <v>484</v>
      </c>
      <c r="B4" s="14">
        <f>COUNTIF('LB126 (by section) (Nov-2016)'!$M$2:$M$203,1)</f>
        <v>95</v>
      </c>
      <c r="C4" s="14">
        <f>COUNTIF('LB126 (by section) (Nov-2016)'!$M$2:$M$203,2)</f>
        <v>59</v>
      </c>
      <c r="D4" s="14">
        <f>COUNTIF('LB126 (by section) (Nov-2016)'!$M$2:$M$203,3)</f>
        <v>48</v>
      </c>
      <c r="E4" s="14">
        <f>SUM(B4:D4)</f>
        <v>202</v>
      </c>
      <c r="G4" s="14" t="s">
        <v>754</v>
      </c>
      <c r="H4" s="104">
        <f>J4-I4</f>
        <v>12</v>
      </c>
      <c r="I4" s="14"/>
      <c r="J4" s="104">
        <f>E5</f>
        <v>12</v>
      </c>
      <c r="K4" s="14"/>
    </row>
    <row r="5" spans="1:11" x14ac:dyDescent="0.2">
      <c r="A5" s="14" t="s">
        <v>754</v>
      </c>
      <c r="B5" s="14"/>
      <c r="C5" s="14"/>
      <c r="D5" s="14"/>
      <c r="E5" s="14">
        <f>E4-COUNTIF('LB126 (by section) (Jan-2017)'!R2:R203,"&lt;2017/1/19")</f>
        <v>12</v>
      </c>
      <c r="G5" s="103">
        <v>42767</v>
      </c>
      <c r="H5" s="104"/>
      <c r="I5" s="14"/>
      <c r="J5" s="104">
        <f>J4-$J$4/ROWS($G$5:$G$11)</f>
        <v>10.285714285714286</v>
      </c>
      <c r="K5" s="14">
        <f>I5-I4</f>
        <v>0</v>
      </c>
    </row>
    <row r="6" spans="1:11" x14ac:dyDescent="0.2">
      <c r="G6" s="103">
        <f>G5+7</f>
        <v>42774</v>
      </c>
      <c r="H6" s="104"/>
      <c r="I6" s="14"/>
      <c r="J6" s="104">
        <f t="shared" ref="J6:J11" si="0">J5-$J$4/ROWS($G$5:$G$11)</f>
        <v>8.571428571428573</v>
      </c>
      <c r="K6" s="14">
        <f t="shared" ref="K6:K11" si="1">I6-I5</f>
        <v>0</v>
      </c>
    </row>
    <row r="7" spans="1:11" x14ac:dyDescent="0.2">
      <c r="G7" s="103">
        <f t="shared" ref="G7:G10" si="2">G6+7</f>
        <v>42781</v>
      </c>
      <c r="H7" s="104"/>
      <c r="I7" s="14"/>
      <c r="J7" s="104">
        <f t="shared" si="0"/>
        <v>6.8571428571428585</v>
      </c>
      <c r="K7" s="14">
        <f t="shared" si="1"/>
        <v>0</v>
      </c>
    </row>
    <row r="8" spans="1:11" x14ac:dyDescent="0.2">
      <c r="G8" s="103">
        <f t="shared" si="2"/>
        <v>42788</v>
      </c>
      <c r="H8" s="104"/>
      <c r="I8" s="14"/>
      <c r="J8" s="104">
        <f t="shared" si="0"/>
        <v>5.1428571428571441</v>
      </c>
      <c r="K8" s="14">
        <f t="shared" si="1"/>
        <v>0</v>
      </c>
    </row>
    <row r="9" spans="1:11" x14ac:dyDescent="0.2">
      <c r="G9" s="103">
        <f>G8+7</f>
        <v>42795</v>
      </c>
      <c r="H9" s="104"/>
      <c r="I9" s="14"/>
      <c r="J9" s="104">
        <f t="shared" si="0"/>
        <v>3.4285714285714297</v>
      </c>
      <c r="K9" s="14">
        <f t="shared" si="1"/>
        <v>0</v>
      </c>
    </row>
    <row r="10" spans="1:11" x14ac:dyDescent="0.2">
      <c r="G10" s="103">
        <f t="shared" si="2"/>
        <v>42802</v>
      </c>
      <c r="H10" s="104"/>
      <c r="I10" s="14"/>
      <c r="J10" s="104">
        <f t="shared" si="0"/>
        <v>1.7142857142857155</v>
      </c>
      <c r="K10" s="14">
        <f t="shared" si="1"/>
        <v>0</v>
      </c>
    </row>
    <row r="11" spans="1:11" x14ac:dyDescent="0.2">
      <c r="G11" s="103">
        <f>G10+14</f>
        <v>42816</v>
      </c>
      <c r="H11" s="104"/>
      <c r="I11" s="14"/>
      <c r="J11" s="104">
        <f t="shared" si="0"/>
        <v>0</v>
      </c>
      <c r="K11" s="14">
        <f t="shared" si="1"/>
        <v>0</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IEEE_Cover</vt:lpstr>
      <vt:lpstr>LB126 (by author)</vt:lpstr>
      <vt:lpstr>LB126 (by section)</vt:lpstr>
      <vt:lpstr>LB126 (by section) (Nov-2016)</vt:lpstr>
      <vt:lpstr>LB126 (by section) (Jan-2017)</vt:lpstr>
      <vt:lpstr>Late comments</vt:lpstr>
      <vt:lpstr>statistics</vt:lpstr>
      <vt:lpstr>Status (Sept)</vt:lpstr>
      <vt:lpstr>Status (Nov)</vt:lpstr>
      <vt:lpstr>Status (Jan)</vt:lpstr>
      <vt:lpstr>'LB126 (by section) (Jan-2017)'!Print_Area</vt:lpstr>
      <vt:lpstr>'LB126 (by section) (Nov-2016)'!Print_Area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2016-12-28T09:42:16Z</cp:lastPrinted>
  <dcterms:created xsi:type="dcterms:W3CDTF">2012-07-21T16:42:55Z</dcterms:created>
  <dcterms:modified xsi:type="dcterms:W3CDTF">2017-01-16T18:20:15Z</dcterms:modified>
  <cp:category/>
</cp:coreProperties>
</file>