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5" activeTab="9"/>
  </bookViews>
  <sheets>
    <sheet name="IEEE_Cover" sheetId="1" r:id="rId1"/>
    <sheet name="LB126 (by author)" sheetId="2" r:id="rId2"/>
    <sheet name="LB126 (by section)" sheetId="5" r:id="rId3"/>
    <sheet name="LB126 (by section) (Nov-2016)" sheetId="6" r:id="rId4"/>
    <sheet name="LB126 (by section) (Jan-2017)" sheetId="10" r:id="rId5"/>
    <sheet name="Late comments" sheetId="7" r:id="rId6"/>
    <sheet name="statistics" sheetId="3" r:id="rId7"/>
    <sheet name="Status (Sept)" sheetId="4" r:id="rId8"/>
    <sheet name="Status (Nov)" sheetId="8" r:id="rId9"/>
    <sheet name="Status (Jan)" sheetId="9" r:id="rId10"/>
  </sheets>
  <definedNames>
    <definedName name="_xlnm._FilterDatabase" localSheetId="1" hidden="1">'LB126 (by author)'!$A$1:$L$203</definedName>
    <definedName name="_xlnm._FilterDatabase" localSheetId="2" hidden="1">'LB126 (by section)'!$A$1:$U$203</definedName>
    <definedName name="_xlnm._FilterDatabase" localSheetId="4" hidden="1">'LB126 (by section) (Jan-2017)'!$A$1:$U$203</definedName>
    <definedName name="_xlnm._FilterDatabase" localSheetId="3" hidden="1">'LB126 (by section) (Nov-2016)'!$A$1:$U$203</definedName>
    <definedName name="_xlnm.Print_Area" localSheetId="4">'LB126 (by section) (Jan-2017)'!$A$1:$R$203</definedName>
    <definedName name="_xlnm.Print_Area" localSheetId="3">'LB126 (by section) (Nov-2016)'!$A$1:$R$203</definedName>
  </definedNames>
  <calcPr calcId="171027" concurrentCalc="0"/>
</workbook>
</file>

<file path=xl/calcChain.xml><?xml version="1.0" encoding="utf-8"?>
<calcChain xmlns="http://schemas.openxmlformats.org/spreadsheetml/2006/main">
  <c r="H4" i="9" l="1"/>
  <c r="J5" i="9"/>
  <c r="K5" i="9"/>
  <c r="J6" i="9"/>
  <c r="K6" i="9"/>
  <c r="J7" i="9"/>
  <c r="K7" i="9"/>
  <c r="J8" i="9"/>
  <c r="K8" i="9"/>
  <c r="J9" i="9"/>
  <c r="K9" i="9"/>
  <c r="J10" i="9"/>
  <c r="K10" i="9"/>
  <c r="J11" i="9"/>
  <c r="K11" i="9"/>
  <c r="R204" i="10"/>
  <c r="E5" i="9"/>
  <c r="J4" i="9"/>
  <c r="G6" i="9"/>
  <c r="G7" i="9"/>
  <c r="G8" i="9"/>
  <c r="G9" i="9"/>
  <c r="G10" i="9"/>
  <c r="G11" i="9"/>
  <c r="O133" i="10"/>
  <c r="N133" i="10"/>
  <c r="O122" i="10"/>
  <c r="N122" i="10"/>
  <c r="O116" i="10"/>
  <c r="N116" i="10"/>
  <c r="O115" i="10"/>
  <c r="N115" i="10"/>
  <c r="O114" i="10"/>
  <c r="N114" i="10"/>
  <c r="O113" i="10"/>
  <c r="N113" i="10"/>
  <c r="O112" i="10"/>
  <c r="N112" i="10"/>
  <c r="O111" i="10"/>
  <c r="N111" i="10"/>
  <c r="O110" i="10"/>
  <c r="N110" i="10"/>
  <c r="O100" i="10"/>
  <c r="O99" i="10"/>
  <c r="N99" i="10"/>
  <c r="O98" i="10"/>
  <c r="N98" i="10"/>
  <c r="O94" i="10"/>
  <c r="N94" i="10"/>
  <c r="O79" i="10"/>
  <c r="N79" i="10"/>
  <c r="O68" i="10"/>
  <c r="N68" i="10"/>
  <c r="O64" i="10"/>
  <c r="N64" i="10"/>
  <c r="O23" i="10"/>
  <c r="N23" i="10"/>
  <c r="B4" i="9"/>
  <c r="C4" i="9"/>
  <c r="D4" i="9"/>
  <c r="E4" i="9"/>
  <c r="G9" i="8"/>
  <c r="E5" i="8"/>
  <c r="J4" i="8"/>
  <c r="H4" i="8"/>
  <c r="J5" i="8"/>
  <c r="J6" i="8"/>
  <c r="J7" i="8"/>
  <c r="J8" i="8"/>
  <c r="J9" i="8"/>
  <c r="J10" i="8"/>
  <c r="J11" i="8"/>
  <c r="G11" i="8"/>
  <c r="G7" i="8"/>
  <c r="G8" i="8"/>
  <c r="G10" i="8"/>
  <c r="G6" i="8"/>
  <c r="I5" i="8"/>
  <c r="D4" i="8"/>
  <c r="C4" i="8"/>
  <c r="B4" i="8"/>
  <c r="H5" i="8"/>
  <c r="E4" i="8"/>
  <c r="I6" i="8"/>
  <c r="I7" i="8"/>
  <c r="H7" i="8"/>
  <c r="K5" i="8"/>
  <c r="I5" i="4"/>
  <c r="H6" i="8"/>
  <c r="K6" i="8"/>
  <c r="I8" i="8"/>
  <c r="H8" i="8"/>
  <c r="K7" i="8"/>
  <c r="I6" i="4"/>
  <c r="K5" i="4"/>
  <c r="C2" i="3"/>
  <c r="I9" i="8"/>
  <c r="H9" i="8"/>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I11" i="8"/>
  <c r="H10" i="8"/>
  <c r="K10" i="8"/>
  <c r="K8" i="4"/>
  <c r="I9" i="4"/>
  <c r="I10" i="4"/>
  <c r="K10" i="4"/>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c r="D16" i="3"/>
  <c r="D17" i="3"/>
  <c r="D18" i="3"/>
  <c r="D19" i="3"/>
  <c r="D33" i="3"/>
  <c r="F33" i="3"/>
  <c r="D34" i="3"/>
  <c r="F34" i="3"/>
  <c r="D35" i="3"/>
  <c r="F35" i="3"/>
  <c r="D36" i="3"/>
  <c r="F36" i="3"/>
  <c r="D37" i="3"/>
  <c r="F37" i="3"/>
  <c r="D38" i="3"/>
  <c r="F38" i="3"/>
  <c r="D39" i="3"/>
  <c r="F39" i="3"/>
  <c r="D40" i="3"/>
  <c r="F40" i="3"/>
  <c r="D41" i="3"/>
  <c r="F41" i="3"/>
  <c r="D42" i="3"/>
  <c r="F42" i="3"/>
  <c r="D43" i="3"/>
  <c r="F43" i="3"/>
  <c r="D44" i="3"/>
  <c r="F44" i="3"/>
  <c r="D45" i="3"/>
  <c r="F45" i="3"/>
  <c r="D46" i="3"/>
  <c r="F46" i="3"/>
  <c r="D47" i="3"/>
  <c r="F47" i="3"/>
  <c r="D48" i="3"/>
  <c r="F48" i="3"/>
  <c r="D49" i="3"/>
  <c r="F49" i="3"/>
  <c r="D50" i="3"/>
  <c r="F50" i="3"/>
  <c r="D51" i="3"/>
  <c r="F51" i="3"/>
  <c r="D52" i="3"/>
  <c r="F52" i="3"/>
  <c r="D53" i="3"/>
  <c r="F53" i="3"/>
  <c r="D54" i="3"/>
  <c r="F54" i="3"/>
  <c r="D55" i="3"/>
  <c r="F55" i="3"/>
  <c r="D56" i="3"/>
  <c r="F56" i="3"/>
  <c r="D57" i="3"/>
  <c r="F57" i="3"/>
  <c r="D58" i="3"/>
  <c r="F58" i="3"/>
  <c r="D59" i="3"/>
  <c r="D60" i="3"/>
  <c r="F60" i="3"/>
  <c r="D61" i="3"/>
  <c r="F61" i="3"/>
  <c r="D62" i="3"/>
  <c r="F62" i="3"/>
  <c r="G62" i="3"/>
  <c r="D3" i="3"/>
  <c r="F3" i="3"/>
  <c r="D4" i="3"/>
  <c r="F4" i="3"/>
  <c r="D5" i="3"/>
  <c r="F5" i="3"/>
  <c r="D6" i="3"/>
  <c r="F6" i="3"/>
  <c r="D7" i="3"/>
  <c r="F7" i="3"/>
  <c r="D8" i="3"/>
  <c r="F8" i="3"/>
  <c r="D9" i="3"/>
  <c r="F9" i="3"/>
  <c r="D10" i="3"/>
  <c r="F10" i="3"/>
  <c r="D11" i="3"/>
  <c r="F11" i="3"/>
  <c r="D12" i="3"/>
  <c r="F12" i="3"/>
  <c r="D13" i="3"/>
  <c r="F13" i="3"/>
  <c r="D14" i="3"/>
  <c r="F14" i="3"/>
  <c r="D15" i="3"/>
  <c r="F15" i="3"/>
  <c r="D2" i="3"/>
  <c r="K11" i="8"/>
  <c r="H11" i="8"/>
  <c r="H6" i="4"/>
  <c r="H7" i="4"/>
  <c r="H8" i="4"/>
  <c r="H10" i="4"/>
  <c r="H9" i="4"/>
  <c r="K9" i="4"/>
  <c r="H5" i="4"/>
  <c r="H4" i="4"/>
  <c r="J4" i="4"/>
  <c r="J5" i="4"/>
  <c r="J6" i="4"/>
  <c r="J7" i="4"/>
  <c r="J8" i="4"/>
  <c r="J9" i="4"/>
  <c r="J10" i="4"/>
  <c r="F59" i="3"/>
  <c r="F32" i="3"/>
  <c r="F28" i="3"/>
  <c r="F24" i="3"/>
  <c r="G24" i="3"/>
  <c r="G60" i="3"/>
  <c r="G56" i="3"/>
  <c r="G52" i="3"/>
  <c r="G48" i="3"/>
  <c r="G44" i="3"/>
  <c r="G40" i="3"/>
  <c r="G36" i="3"/>
  <c r="G20" i="3"/>
  <c r="F17" i="3"/>
  <c r="F29" i="3"/>
  <c r="G29" i="3"/>
  <c r="F25" i="3"/>
  <c r="G25" i="3"/>
  <c r="F21" i="3"/>
  <c r="G21" i="3"/>
  <c r="F18" i="3"/>
  <c r="F30" i="3"/>
  <c r="G30" i="3"/>
  <c r="F26" i="3"/>
  <c r="G26" i="3"/>
  <c r="F22" i="3"/>
  <c r="G22" i="3"/>
  <c r="G18" i="3"/>
  <c r="F2" i="3"/>
  <c r="G2" i="3"/>
  <c r="G49" i="3"/>
  <c r="G33" i="3"/>
  <c r="G5" i="3"/>
  <c r="G61" i="3"/>
  <c r="G53" i="3"/>
  <c r="G45" i="3"/>
  <c r="G37" i="3"/>
  <c r="G13" i="3"/>
  <c r="G32" i="3"/>
  <c r="G28" i="3"/>
  <c r="G12" i="3"/>
  <c r="G8" i="3"/>
  <c r="G4" i="3"/>
  <c r="F31" i="3"/>
  <c r="G31" i="3"/>
  <c r="F27" i="3"/>
  <c r="G27" i="3"/>
  <c r="F23" i="3"/>
  <c r="G23" i="3"/>
  <c r="G57" i="3"/>
  <c r="G41" i="3"/>
  <c r="G17" i="3"/>
  <c r="G9" i="3"/>
  <c r="G59" i="3"/>
  <c r="G55" i="3"/>
  <c r="G51" i="3"/>
  <c r="G47" i="3"/>
  <c r="G43" i="3"/>
  <c r="G39" i="3"/>
  <c r="G35" i="3"/>
  <c r="G15" i="3"/>
  <c r="G11" i="3"/>
  <c r="G7" i="3"/>
  <c r="G3" i="3"/>
  <c r="F19" i="3"/>
  <c r="G19" i="3"/>
  <c r="F16" i="3"/>
  <c r="G58" i="3"/>
  <c r="G54" i="3"/>
  <c r="G50" i="3"/>
  <c r="G46" i="3"/>
  <c r="G42" i="3"/>
  <c r="G38" i="3"/>
  <c r="G34" i="3"/>
  <c r="G14" i="3"/>
  <c r="G10" i="3"/>
  <c r="G6" i="3"/>
  <c r="C63" i="3"/>
  <c r="F63" i="3"/>
  <c r="F64" i="3"/>
  <c r="G16" i="3"/>
  <c r="G63" i="3"/>
  <c r="G64" i="3"/>
</calcChain>
</file>

<file path=xl/sharedStrings.xml><?xml version="1.0" encoding="utf-8"?>
<sst xmlns="http://schemas.openxmlformats.org/spreadsheetml/2006/main" count="8096" uniqueCount="755">
  <si>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</si>
  <si>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</si>
  <si>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</si>
  <si>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</si>
  <si>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</si>
  <si>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</si>
  <si>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</si>
  <si>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</si>
  <si>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</si>
  <si>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</si>
  <si>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</si>
  <si>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</si>
  <si>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</si>
  <si>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</si>
  <si>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</si>
  <si>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</si>
  <si>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</si>
  <si>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</si>
  <si>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</si>
  <si>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</si>
  <si>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</si>
  <si>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</si>
  <si>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</si>
  <si>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</si>
  <si>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</si>
  <si>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</si>
  <si>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</si>
  <si>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</si>
  <si>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</si>
  <si>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</si>
  <si>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</si>
  <si>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</si>
  <si>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</si>
  <si>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</si>
  <si>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</si>
  <si>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</si>
  <si>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</si>
  <si>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</si>
  <si>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</si>
  <si>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</si>
  <si>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</si>
  <si>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</si>
  <si>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</si>
  <si>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</si>
  <si>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</si>
  <si>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</si>
  <si>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</si>
  <si>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</si>
  <si>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</si>
  <si>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</si>
  <si>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</si>
  <si>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</si>
  <si>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</si>
  <si>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</si>
  <si>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</si>
  <si>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</si>
  <si>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</si>
  <si>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</si>
  <si>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</si>
  <si>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</si>
  <si>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</si>
  <si>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</si>
  <si>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</si>
  <si>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</si>
  <si>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</si>
  <si>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</si>
  <si>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</si>
  <si>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</si>
  <si>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</si>
  <si>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</si>
  <si>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</si>
  <si>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</si>
  <si>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</si>
  <si>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</si>
  <si>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</si>
  <si>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</si>
  <si>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</si>
  <si>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</si>
  <si>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</si>
  <si>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</si>
  <si>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</si>
  <si>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</si>
  <si>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</si>
  <si>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</si>
  <si>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</si>
  <si>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</si>
  <si>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</si>
  <si>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</si>
  <si>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</si>
  <si>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</si>
  <si>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</si>
  <si>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</si>
  <si>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</si>
  <si>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</si>
  <si>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</si>
  <si>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</si>
  <si>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</si>
  <si>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</si>
  <si>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</si>
  <si>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</si>
  <si>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</si>
  <si>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</si>
  <si>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</si>
  <si>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</si>
  <si>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</si>
  <si>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</si>
  <si>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</si>
  <si>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</si>
  <si>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</si>
  <si>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</si>
  <si>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</si>
  <si>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</si>
  <si>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</si>
  <si>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</si>
  <si>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</si>
  <si>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</si>
  <si>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</si>
  <si>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</si>
  <si>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</si>
  <si>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</si>
  <si>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</si>
  <si>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</si>
  <si>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</si>
  <si>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</si>
  <si>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</si>
  <si>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</si>
  <si>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</si>
  <si>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</si>
  <si>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</si>
  <si>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</si>
  <si>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</si>
  <si>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</si>
  <si>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</si>
  <si>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</si>
  <si>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</si>
  <si>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</si>
  <si>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</si>
  <si>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</si>
  <si>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</si>
  <si>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</si>
  <si>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</si>
  <si>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</si>
  <si>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</si>
  <si>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</si>
  <si>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</si>
  <si>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</si>
  <si>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</si>
  <si>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</si>
  <si>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</si>
  <si>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</si>
  <si>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</si>
  <si>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</si>
  <si>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</si>
  <si>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</si>
  <si>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</si>
  <si>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</si>
  <si>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</si>
  <si>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</si>
  <si>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</si>
  <si>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</si>
  <si>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</si>
  <si>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</si>
  <si>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</si>
  <si>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</si>
  <si>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</si>
  <si>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</si>
  <si>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</si>
  <si>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</si>
  <si>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</si>
  <si>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</si>
  <si>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</si>
  <si>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</si>
  <si>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</si>
  <si>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</si>
  <si>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</si>
  <si>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</si>
  <si>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</si>
  <si>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</si>
  <si>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</si>
  <si>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</si>
  <si>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</si>
  <si>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</si>
  <si>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</si>
  <si>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</si>
  <si>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</si>
  <si>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</si>
  <si>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</si>
  <si>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</si>
  <si>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</si>
  <si>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</si>
  <si>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</si>
  <si>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</si>
  <si>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</si>
  <si>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</si>
  <si>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</si>
  <si>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</si>
  <si>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</si>
  <si>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</si>
  <si>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</si>
  <si>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</si>
  <si>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</si>
  <si>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</si>
  <si>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</si>
  <si>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</si>
  <si>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</si>
  <si>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</si>
  <si>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</si>
  <si>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</si>
  <si>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</si>
  <si>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</si>
  <si>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</si>
  <si>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</si>
  <si>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</si>
  <si>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</si>
  <si>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</si>
  <si>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</si>
  <si>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</si>
  <si>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</si>
  <si>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</si>
  <si>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</si>
  <si>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</si>
  <si>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</si>
  <si>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</si>
  <si>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</si>
  <si>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</si>
  <si>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</si>
  <si>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</si>
  <si>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</si>
  <si>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</si>
  <si>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</si>
  <si>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</si>
  <si>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</si>
  <si>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</si>
  <si>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</si>
  <si>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</si>
  <si>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</si>
  <si>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</si>
  <si>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</si>
  <si>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</si>
  <si>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</si>
  <si>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</si>
  <si>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</si>
  <si>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</si>
  <si>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</si>
  <si>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</si>
  <si>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</si>
  <si>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</si>
  <si>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</si>
  <si>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</si>
  <si>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</si>
  <si>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</si>
  <si>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</si>
  <si>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</si>
  <si>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</si>
  <si>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</si>
  <si>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</si>
  <si>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</si>
  <si>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</si>
  <si>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</si>
  <si>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</si>
  <si>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</si>
  <si>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</si>
  <si>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</si>
  <si>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</si>
  <si>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</si>
  <si>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</si>
  <si>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</si>
  <si>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</si>
  <si>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</si>
  <si>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</si>
  <si>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</si>
  <si>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</si>
  <si>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</si>
  <si>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</si>
  <si>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</si>
  <si>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</si>
  <si>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</si>
  <si>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</si>
  <si>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</si>
  <si>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</si>
  <si>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</si>
  <si>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</si>
  <si>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</si>
  <si>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</si>
  <si>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</si>
  <si>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</si>
  <si>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</si>
  <si>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</si>
  <si>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</si>
  <si>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</si>
  <si>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</si>
  <si>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</si>
  <si>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</si>
  <si>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</si>
  <si>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</si>
  <si>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</si>
  <si>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</si>
  <si>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</si>
  <si>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</si>
  <si>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</si>
  <si>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</si>
  <si>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</si>
  <si>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</si>
  <si>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</si>
  <si>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</si>
  <si>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</si>
  <si>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</si>
  <si>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</si>
  <si>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</si>
  <si>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</si>
  <si>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</si>
  <si>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</si>
  <si>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</si>
  <si>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</si>
  <si>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</si>
  <si>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</si>
  <si>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</si>
  <si>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</si>
  <si>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</si>
  <si>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</si>
  <si>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</si>
  <si>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</si>
  <si>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</si>
  <si>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</si>
  <si>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</si>
  <si>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</si>
  <si>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</si>
  <si>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</si>
  <si>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</si>
  <si>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</si>
  <si>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</si>
  <si>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</si>
  <si>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</si>
  <si>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</si>
  <si>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</si>
  <si>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</si>
  <si>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</si>
  <si>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</si>
  <si>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</si>
  <si>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</si>
  <si>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</si>
  <si>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</si>
  <si>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</si>
  <si>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</si>
  <si>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</si>
  <si>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</si>
  <si>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</si>
  <si>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</si>
  <si>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</si>
  <si>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</si>
  <si>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</si>
  <si>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</si>
  <si>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</si>
  <si>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</si>
  <si>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</si>
  <si>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</si>
  <si>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</si>
  <si>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</si>
  <si>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</si>
  <si>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</si>
  <si>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</si>
  <si>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</si>
  <si>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</si>
  <si>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</si>
  <si>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</si>
  <si>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</si>
  <si>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</si>
  <si>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</si>
  <si>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</si>
  <si>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</si>
  <si>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</si>
  <si>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</si>
  <si>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</si>
  <si>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</si>
  <si>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</si>
  <si>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</si>
  <si>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</si>
  <si>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</si>
  <si>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</si>
  <si>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</si>
  <si>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</si>
  <si>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</si>
  <si>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</si>
  <si>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</si>
  <si>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</si>
  <si>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</si>
  <si>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</si>
  <si>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</si>
  <si>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</si>
  <si>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</si>
  <si>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</si>
  <si>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</si>
  <si>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</si>
  <si>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</si>
  <si>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</si>
  <si>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</si>
  <si>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</si>
  <si>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</si>
  <si>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</si>
  <si>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</si>
  <si>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</si>
  <si>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</si>
  <si>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</si>
  <si>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</si>
  <si>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</si>
  <si>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</si>
  <si>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</si>
  <si>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</si>
  <si>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</si>
  <si>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</si>
  <si>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</si>
  <si>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</si>
  <si>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</si>
  <si>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</si>
  <si>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</si>
  <si>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</si>
  <si>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</si>
  <si>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</si>
  <si>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</si>
  <si>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</si>
  <si>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</si>
  <si>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</si>
  <si>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</si>
  <si>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</si>
  <si>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</si>
  <si>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</si>
  <si>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</si>
  <si>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</si>
  <si>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</si>
  <si>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</si>
  <si>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</si>
  <si>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</si>
  <si>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</si>
  <si>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</si>
  <si>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</si>
  <si>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</si>
  <si>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</si>
  <si>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</si>
  <si>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</si>
  <si>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</si>
  <si>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</si>
  <si>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</si>
  <si>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</si>
  <si>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</si>
  <si>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</si>
  <si>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</si>
  <si>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</si>
  <si>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</si>
  <si>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</si>
  <si>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</si>
  <si>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</si>
  <si>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</si>
  <si>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</si>
  <si>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</si>
  <si>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</si>
  <si>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</si>
  <si>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</si>
  <si>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</si>
  <si>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</si>
  <si>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</si>
  <si>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</si>
  <si>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</si>
  <si>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</si>
  <si>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</si>
  <si>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</si>
  <si>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</si>
  <si>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</si>
  <si>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</si>
  <si>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</si>
  <si>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</si>
  <si>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</si>
  <si>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</si>
  <si>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</si>
  <si>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</si>
  <si>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</si>
  <si>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</si>
  <si>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</si>
  <si>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</si>
  <si>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</si>
  <si>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</si>
  <si>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</si>
  <si>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</si>
  <si>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</si>
  <si>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</si>
  <si>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</si>
  <si>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</si>
  <si>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</si>
  <si>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</si>
  <si>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</si>
  <si>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</si>
  <si>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</si>
  <si>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</si>
  <si>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</si>
  <si>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</si>
  <si>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</si>
  <si>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</si>
  <si>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</si>
  <si>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</si>
  <si>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</si>
  <si>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</si>
  <si>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</si>
  <si>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</si>
  <si>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</si>
  <si>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</si>
  <si>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</si>
  <si>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</si>
  <si>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</si>
  <si>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</si>
  <si>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</si>
  <si>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</si>
  <si>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</si>
  <si>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</si>
  <si>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</si>
  <si>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</si>
  <si>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</si>
  <si>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</si>
  <si>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</si>
  <si>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</si>
  <si>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</si>
  <si>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</si>
  <si>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</si>
  <si>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</si>
  <si>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</si>
  <si>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</si>
  <si>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</si>
  <si>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</si>
  <si>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</si>
  <si>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</si>
  <si>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</si>
  <si>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</si>
  <si>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</si>
  <si>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</si>
  <si>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</si>
  <si>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</si>
  <si>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</si>
  <si>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</si>
  <si>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</si>
  <si>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</si>
  <si>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</si>
  <si>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</si>
  <si>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</si>
  <si>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</si>
  <si>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</si>
  <si>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</si>
  <si>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</si>
  <si>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</si>
  <si>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</si>
  <si>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</si>
  <si>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</si>
  <si>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</si>
  <si>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</si>
  <si>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</si>
  <si>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</si>
  <si>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</si>
  <si>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</si>
  <si>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</si>
  <si>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</si>
  <si>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</si>
  <si>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</si>
  <si>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</si>
  <si>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</si>
  <si>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</si>
  <si>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</si>
  <si>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</si>
  <si>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</si>
  <si>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</si>
  <si>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</si>
  <si>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</si>
  <si>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</si>
  <si>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</si>
  <si>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</si>
  <si>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</si>
  <si>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</si>
  <si>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</si>
  <si>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</si>
  <si>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</si>
  <si>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</si>
  <si>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</si>
  <si>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</si>
  <si>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</si>
  <si>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</si>
  <si>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</si>
  <si>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</si>
  <si>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</si>
  <si>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</si>
  <si>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</si>
  <si>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</si>
  <si>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</si>
  <si>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</si>
  <si>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</si>
  <si>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</si>
  <si>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</si>
  <si>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</si>
  <si>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</si>
  <si>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</si>
  <si>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</si>
  <si>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</si>
  <si>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</si>
  <si>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</si>
  <si>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</si>
  <si>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</si>
  <si>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</si>
  <si>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</si>
  <si>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</si>
  <si>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</si>
  <si>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</si>
  <si>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</si>
  <si>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</si>
  <si>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</si>
  <si>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</si>
  <si>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</si>
  <si>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</si>
  <si>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</si>
  <si>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</si>
  <si>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</si>
  <si>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</si>
  <si>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</si>
  <si>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</si>
  <si>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</si>
  <si>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</si>
  <si>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</si>
  <si>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</si>
  <si>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</si>
  <si>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</si>
  <si>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</si>
  <si>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</si>
  <si>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</si>
  <si>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</si>
  <si>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</si>
  <si>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</si>
  <si>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</si>
  <si>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</si>
  <si>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</si>
  <si>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</si>
  <si>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</si>
  <si>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</si>
  <si>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</si>
  <si>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</si>
  <si>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</si>
  <si>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</si>
  <si>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</si>
  <si>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</si>
  <si>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</si>
  <si>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</si>
  <si>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</si>
  <si>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</si>
  <si>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</si>
  <si>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</si>
  <si>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</si>
  <si>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</si>
  <si>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</si>
  <si>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</si>
  <si>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</si>
  <si>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</si>
  <si>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</si>
  <si>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</si>
  <si>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</si>
  <si>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</si>
  <si>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</si>
  <si>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</si>
  <si>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</si>
  <si>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</si>
  <si>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</si>
  <si>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</si>
  <si>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</si>
  <si>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</si>
  <si>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</si>
  <si>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</si>
  <si>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</si>
  <si>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</si>
  <si>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</si>
  <si>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</si>
  <si>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</si>
  <si>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</si>
  <si>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</si>
  <si>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</si>
  <si>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</si>
  <si>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</si>
  <si>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</si>
  <si>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</si>
  <si>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</si>
  <si>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</si>
  <si>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</si>
  <si>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</si>
  <si>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</si>
  <si>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</si>
  <si>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</si>
  <si>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</si>
  <si>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</si>
  <si>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</si>
  <si>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</si>
  <si>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</si>
  <si>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</si>
  <si>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</si>
  <si>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</si>
  <si>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</si>
  <si>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</si>
  <si>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</si>
  <si>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</si>
  <si>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</si>
  <si>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</si>
  <si>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</si>
  <si>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</si>
  <si>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</si>
  <si>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</si>
  <si>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</si>
  <si>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</si>
  <si>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</si>
  <si>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</si>
  <si>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</si>
  <si>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</si>
  <si>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</si>
  <si>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</si>
  <si>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</si>
  <si>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</si>
  <si>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</si>
  <si>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</si>
  <si>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</si>
  <si>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</si>
  <si>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</si>
  <si>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</si>
  <si>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</si>
  <si>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</si>
  <si>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</si>
  <si>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</si>
  <si>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</si>
  <si>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</si>
  <si>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</si>
  <si>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</si>
  <si>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</si>
  <si>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</si>
  <si>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</si>
  <si>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</si>
  <si>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</si>
  <si>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</si>
  <si>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</si>
  <si>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</si>
  <si>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</si>
  <si>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</si>
  <si>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</si>
  <si>
    <t>Detail description was added in 7.4.2.18a SRM IE</t>
  </si>
  <si>
    <t>The concept of scope is essential</t>
  </si>
  <si>
    <t>reviesed as proposed</t>
  </si>
  <si>
    <t>PDF issue</t>
  </si>
  <si>
    <t>This seems to PDF specific issue. It will be reformatted in the next version.</t>
  </si>
  <si>
    <t>D2.0 will apply this comment</t>
    <phoneticPr fontId="18"/>
  </si>
  <si>
    <t>(Section was moved to 6.16a.1.14.) Revised as proposed and macSrmEnabled was newly defined.</t>
  </si>
  <si>
    <t>Description was added. This is not a PIB attribute.</t>
  </si>
  <si>
    <t>SrmHandle is added</t>
  </si>
  <si>
    <t>"SrmHandle" is added</t>
  </si>
  <si>
    <t>SRM Token is defined, but this may also be useful</t>
  </si>
  <si>
    <t>revised as propsed</t>
  </si>
  <si>
    <t>the current assumption is correct</t>
  </si>
  <si>
    <t>already defined?</t>
  </si>
  <si>
    <t>Jan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</si>
</sst>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
      <u/>
      <sz val="10"/>
      <color theme="1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16" fontId="0" fillId="2" borderId="4" xfId="0" applyNumberFormat="1" applyFill="1" applyBorder="1" applyAlignment="1">
      <alignment vertical="top"/>
    </xf>
    <xf numFmtId="16" fontId="0" fillId="0" borderId="0" xfId="0" applyNumberFormat="1" applyBorder="1" applyAlignment="1">
      <alignment vertical="top"/>
    </xf>
    <xf numFmtId="0" fontId="0" fillId="6" borderId="4" xfId="0" applyFill="1" applyBorder="1" applyAlignment="1">
      <alignment vertical="top" wrapText="1"/>
    </xf>
    <xf numFmtId="0" fontId="0" fillId="0" borderId="4" xfId="0" applyFill="1" applyBorder="1" applyAlignment="1">
      <alignment vertical="top" wrapText="1"/>
    </xf>
    <xf numFmtId="0" fontId="0" fillId="7" borderId="0" xfId="0" applyFill="1" applyAlignment="1">
      <alignment vertical="top"/>
    </xf>
    <xf numFmtId="0" fontId="16" fillId="8" borderId="0" xfId="0" applyFont="1" applyFill="1" applyAlignment="1">
      <alignment vertical="top"/>
    </xf>
    <xf numFmtId="0" fontId="0" fillId="8" borderId="0" xfId="0" applyFill="1" applyAlignment="1">
      <alignment vertical="top"/>
    </xf>
    <xf numFmtId="16" fontId="0" fillId="7" borderId="4" xfId="0" applyNumberFormat="1" applyFill="1" applyBorder="1" applyAlignment="1">
      <alignmen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1" fontId="0" fillId="0" borderId="0" xfId="0" applyNumberFormat="1" applyAlignment="1">
      <alignment vertical="top"/>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95</c:v>
                </c:pt>
                <c:pt idx="1">
                  <c:v>59</c:v>
                </c:pt>
                <c:pt idx="2">
                  <c:v>48</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pt idx="5">
                  <c:v>67</c:v>
                </c:pt>
                <c:pt idx="6">
                  <c:v>51</c:v>
                </c:pt>
                <c:pt idx="7">
                  <c:v>43</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95</c:v>
                </c:pt>
                <c:pt idx="1">
                  <c:v>59</c:v>
                </c:pt>
                <c:pt idx="2">
                  <c:v>48</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(Jan)'!$H$4:$H$11</c:f>
              <c:numCache>
                <c:formatCode>0</c:formatCode>
                <c:ptCount val="8"/>
                <c:pt idx="0">
                  <c:v>28</c:v>
                </c:pt>
              </c:numCache>
            </c:numRef>
          </c:val>
          <c:extLst>
            <c:ext xmlns:c16="http://schemas.microsoft.com/office/drawing/2014/chart" uri="{C3380CC4-5D6E-409C-BE32-E72D297353CC}">
              <c16:uniqueId val="{00000000-C3EE-416E-B197-2480C61AF8F8}"/>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(Jan)'!$J$4:$J$11</c:f>
              <c:numCache>
                <c:formatCode>0</c:formatCode>
                <c:ptCount val="8"/>
                <c:pt idx="0">
                  <c:v>28</c:v>
                </c:pt>
                <c:pt idx="1">
                  <c:v>24</c:v>
                </c:pt>
                <c:pt idx="2">
                  <c:v>20</c:v>
                </c:pt>
                <c:pt idx="3">
                  <c:v>16</c:v>
                </c:pt>
                <c:pt idx="4">
                  <c:v>12</c:v>
                </c:pt>
                <c:pt idx="5">
                  <c:v>8</c:v>
                </c:pt>
                <c:pt idx="6">
                  <c:v>4</c:v>
                </c:pt>
                <c:pt idx="7">
                  <c:v>0</c:v>
                </c:pt>
              </c:numCache>
            </c:numRef>
          </c:val>
          <c:smooth val="0"/>
          <c:extLst>
            <c:ext xmlns:c16="http://schemas.microsoft.com/office/drawing/2014/chart" uri="{C3380CC4-5D6E-409C-BE32-E72D297353CC}">
              <c16:uniqueId val="{00000001-C3EE-416E-B197-2480C61AF8F8}"/>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91A-4C41-B367-673E87CB500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91A-4C41-B367-673E87CB500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91A-4C41-B367-673E87CB500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(Jan)'!$B$3:$D$3</c:f>
              <c:strCache>
                <c:ptCount val="3"/>
                <c:pt idx="0">
                  <c:v>1: editorial</c:v>
                </c:pt>
                <c:pt idx="1">
                  <c:v>2: technical, but solution is proposed</c:v>
                </c:pt>
                <c:pt idx="2">
                  <c:v>3: technical and solution is not provided</c:v>
                </c:pt>
              </c:strCache>
            </c:strRef>
          </c:cat>
          <c:val>
            <c:numRef>
              <c:f>'Status (Jan)'!$B$4:$D$4</c:f>
              <c:numCache>
                <c:formatCode>General</c:formatCode>
                <c:ptCount val="3"/>
                <c:pt idx="0">
                  <c:v>95</c:v>
                </c:pt>
                <c:pt idx="1">
                  <c:v>59</c:v>
                </c:pt>
                <c:pt idx="2">
                  <c:v>48</c:v>
                </c:pt>
              </c:numCache>
            </c:numRef>
          </c:val>
          <c:extLst>
            <c:ext xmlns:c16="http://schemas.microsoft.com/office/drawing/2014/chart" uri="{C3380CC4-5D6E-409C-BE32-E72D297353CC}">
              <c16:uniqueId val="{00000006-491A-4C41-B367-673E87CB5008}"/>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28" t="s">
        <v>3</v>
      </c>
      <c r="D6" s="128"/>
    </row>
    <row r="7" spans="2:4" ht="17.25" customHeight="1" x14ac:dyDescent="0.2">
      <c r="B7" s="6" t="s">
        <v>4</v>
      </c>
      <c r="C7" s="129" t="s">
        <v>472</v>
      </c>
      <c r="D7" s="129"/>
    </row>
    <row r="8" spans="2:4" ht="15.75" x14ac:dyDescent="0.2">
      <c r="B8" s="6" t="s">
        <v>5</v>
      </c>
      <c r="C8" s="130">
        <v>42622</v>
      </c>
      <c r="D8" s="130"/>
    </row>
    <row r="9" spans="2:4" ht="14.85" customHeight="1" x14ac:dyDescent="0.2">
      <c r="B9" s="128" t="s">
        <v>6</v>
      </c>
      <c r="C9" s="6" t="s">
        <v>29</v>
      </c>
      <c r="D9" s="6" t="s">
        <v>471</v>
      </c>
    </row>
    <row r="10" spans="2:4" ht="15.75" x14ac:dyDescent="0.2">
      <c r="B10" s="128"/>
      <c r="C10" s="8" t="s">
        <v>24</v>
      </c>
      <c r="D10" s="8"/>
    </row>
    <row r="11" spans="2:4" ht="15.75" x14ac:dyDescent="0.2">
      <c r="B11" s="128"/>
      <c r="C11" s="8" t="s">
        <v>31</v>
      </c>
      <c r="D11" s="8" t="s">
        <v>30</v>
      </c>
    </row>
    <row r="12" spans="2:4" ht="15.75" x14ac:dyDescent="0.2">
      <c r="B12" s="128"/>
      <c r="C12" s="9"/>
      <c r="D12" s="10"/>
    </row>
    <row r="13" spans="2:4" ht="14.85" customHeight="1" x14ac:dyDescent="0.25">
      <c r="B13" s="128" t="s">
        <v>7</v>
      </c>
      <c r="C13" s="11" t="s">
        <v>25</v>
      </c>
      <c r="D13" s="6"/>
    </row>
    <row r="14" spans="2:4" ht="15.75" x14ac:dyDescent="0.2">
      <c r="B14" s="128"/>
      <c r="C14" s="131"/>
      <c r="D14" s="131"/>
    </row>
    <row r="15" spans="2:4" ht="15.75" x14ac:dyDescent="0.25">
      <c r="B15" s="128"/>
      <c r="C15" s="12"/>
    </row>
    <row r="16" spans="2:4" ht="14.85" customHeight="1" x14ac:dyDescent="0.2">
      <c r="B16" s="6" t="s">
        <v>8</v>
      </c>
      <c r="C16" s="128" t="s">
        <v>26</v>
      </c>
      <c r="D16" s="128"/>
    </row>
    <row r="17" spans="2:4" s="13" customFormat="1" ht="20.25" customHeight="1" x14ac:dyDescent="0.2">
      <c r="B17" s="6" t="s">
        <v>9</v>
      </c>
      <c r="C17" s="128" t="s">
        <v>27</v>
      </c>
      <c r="D17" s="128"/>
    </row>
    <row r="18" spans="2:4" s="13" customFormat="1" ht="84" customHeight="1" x14ac:dyDescent="0.2">
      <c r="B18" s="7" t="s">
        <v>10</v>
      </c>
      <c r="C18" s="128" t="s">
        <v>11</v>
      </c>
      <c r="D18" s="128"/>
    </row>
    <row r="19" spans="2:4" s="13" customFormat="1" ht="36.75" customHeight="1" x14ac:dyDescent="0.2">
      <c r="B19" s="9" t="s">
        <v>12</v>
      </c>
      <c r="C19" s="128" t="s">
        <v>13</v>
      </c>
      <c r="D19" s="128"/>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
  <sheetViews>
    <sheetView topLeftCell="A179" zoomScale="90" zoomScaleNormal="90" zoomScaleSheetLayoutView="70" workbookViewId="0">
      <pane xSplit="1" topLeftCell="J1" activePane="topRight" state="frozen"/>
      <selection pane="topRight" activeCell="S188" sqref="S188"/>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26"/>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127">
        <v>42751</v>
      </c>
      <c r="S188" s="124"/>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opLeftCell="A197" zoomScale="90" zoomScaleNormal="90" zoomScaleSheetLayoutView="70" workbookViewId="0">
      <pane xSplit="1" topLeftCell="J1" activePane="topRight" state="frozen"/>
      <selection pane="topRight" activeCell="R204" sqref="R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t="s">
        <v>512</v>
      </c>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t="s">
        <v>512</v>
      </c>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t="s">
        <v>512</v>
      </c>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t="s">
        <v>512</v>
      </c>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t="s">
        <v>512</v>
      </c>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t="s">
        <v>512</v>
      </c>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t="s">
        <v>512</v>
      </c>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t="s">
        <v>512</v>
      </c>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26"/>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t="s">
        <v>512</v>
      </c>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t="s">
        <v>486</v>
      </c>
      <c r="O188" s="26" t="s">
        <v>510</v>
      </c>
      <c r="P188" s="21" t="s">
        <v>494</v>
      </c>
      <c r="Q188" s="21"/>
      <c r="R188" s="116">
        <v>42751</v>
      </c>
      <c r="S188" s="124"/>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c r="R204" s="135">
        <f>COUNTIF(R2:R203,"")</f>
        <v>28</v>
      </c>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32" t="s">
        <v>554</v>
      </c>
      <c r="B1" s="132"/>
      <c r="C1" s="132"/>
      <c r="D1" s="132"/>
      <c r="E1" s="132"/>
      <c r="F1" s="132"/>
      <c r="G1" s="132"/>
      <c r="H1" s="132"/>
      <c r="I1" s="132"/>
      <c r="J1" s="132"/>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4" t="s">
        <v>485</v>
      </c>
      <c r="B2" s="133" t="s">
        <v>480</v>
      </c>
      <c r="C2" s="133"/>
      <c r="D2" s="133"/>
      <c r="E2" s="134" t="s">
        <v>528</v>
      </c>
      <c r="G2" s="134" t="s">
        <v>485</v>
      </c>
      <c r="H2" s="133" t="s">
        <v>515</v>
      </c>
      <c r="I2" s="133"/>
      <c r="J2" s="133"/>
      <c r="K2" s="133"/>
    </row>
    <row r="3" spans="1:11" ht="24" x14ac:dyDescent="0.2">
      <c r="A3" s="134"/>
      <c r="B3" s="71" t="s">
        <v>481</v>
      </c>
      <c r="C3" s="71" t="s">
        <v>482</v>
      </c>
      <c r="D3" s="71" t="s">
        <v>483</v>
      </c>
      <c r="E3" s="134"/>
      <c r="G3" s="134"/>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H4" sqref="H4"/>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4" t="s">
        <v>485</v>
      </c>
      <c r="B2" s="133" t="s">
        <v>480</v>
      </c>
      <c r="C2" s="133"/>
      <c r="D2" s="133"/>
      <c r="E2" s="134" t="s">
        <v>528</v>
      </c>
      <c r="G2" s="134" t="s">
        <v>485</v>
      </c>
      <c r="H2" s="133" t="s">
        <v>515</v>
      </c>
      <c r="I2" s="133"/>
      <c r="J2" s="133"/>
      <c r="K2" s="133"/>
    </row>
    <row r="3" spans="1:11" ht="24" x14ac:dyDescent="0.2">
      <c r="A3" s="134"/>
      <c r="B3" s="71" t="s">
        <v>481</v>
      </c>
      <c r="C3" s="71" t="s">
        <v>482</v>
      </c>
      <c r="D3" s="71" t="s">
        <v>483</v>
      </c>
      <c r="E3" s="134"/>
      <c r="G3" s="134"/>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729</v>
      </c>
      <c r="H4" s="104">
        <f>J4-I4</f>
        <v>108</v>
      </c>
      <c r="I4" s="14">
        <v>0</v>
      </c>
      <c r="J4" s="104">
        <f>E5</f>
        <v>108</v>
      </c>
      <c r="K4" s="14"/>
    </row>
    <row r="5" spans="1:11" x14ac:dyDescent="0.2">
      <c r="A5" s="14" t="s">
        <v>729</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11"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G8+7</f>
        <v>42725</v>
      </c>
      <c r="H9" s="104">
        <f t="shared" si="0"/>
        <v>67</v>
      </c>
      <c r="I9" s="14">
        <f>COUNTIF('LB126 (by section) (Nov-2016)'!$R$2:$R$203,'Status (Nov)'!G9)+I8</f>
        <v>41</v>
      </c>
      <c r="J9" s="104">
        <f t="shared" si="1"/>
        <v>30.857142857142847</v>
      </c>
      <c r="K9" s="14">
        <f t="shared" si="2"/>
        <v>13</v>
      </c>
    </row>
    <row r="10" spans="1:11" x14ac:dyDescent="0.2">
      <c r="G10" s="103">
        <f t="shared" si="3"/>
        <v>42732</v>
      </c>
      <c r="H10" s="104">
        <f t="shared" si="0"/>
        <v>51</v>
      </c>
      <c r="I10" s="14">
        <f>COUNTIF('LB126 (by section) (Nov-2016)'!$R$2:$R$203,'Status (Nov)'!G10)+I9</f>
        <v>57</v>
      </c>
      <c r="J10" s="104">
        <f t="shared" si="1"/>
        <v>15.428571428571418</v>
      </c>
      <c r="K10" s="14">
        <f t="shared" si="2"/>
        <v>16</v>
      </c>
    </row>
    <row r="11" spans="1:11" x14ac:dyDescent="0.2">
      <c r="G11" s="103">
        <f>G10+14</f>
        <v>42746</v>
      </c>
      <c r="H11" s="104">
        <f t="shared" si="0"/>
        <v>43</v>
      </c>
      <c r="I11" s="14">
        <f>COUNTIF('LB126 (by section) (Nov-2016)'!$R$2:$R$203,'Status (Nov)'!G11)+I10</f>
        <v>65</v>
      </c>
      <c r="J11" s="104">
        <f t="shared" si="1"/>
        <v>0</v>
      </c>
      <c r="K11" s="14">
        <f t="shared" si="2"/>
        <v>8</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G6" sqref="G6"/>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4" t="s">
        <v>485</v>
      </c>
      <c r="B2" s="133" t="s">
        <v>480</v>
      </c>
      <c r="C2" s="133"/>
      <c r="D2" s="133"/>
      <c r="E2" s="134" t="s">
        <v>528</v>
      </c>
      <c r="G2" s="134" t="s">
        <v>485</v>
      </c>
      <c r="H2" s="133" t="s">
        <v>515</v>
      </c>
      <c r="I2" s="133"/>
      <c r="J2" s="133"/>
      <c r="K2" s="133"/>
    </row>
    <row r="3" spans="1:11" ht="24" x14ac:dyDescent="0.2">
      <c r="A3" s="134"/>
      <c r="B3" s="71" t="s">
        <v>481</v>
      </c>
      <c r="C3" s="71" t="s">
        <v>482</v>
      </c>
      <c r="D3" s="71" t="s">
        <v>483</v>
      </c>
      <c r="E3" s="134"/>
      <c r="G3" s="134"/>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754</v>
      </c>
      <c r="H4" s="104">
        <f>J4-I4</f>
        <v>28</v>
      </c>
      <c r="I4" s="14"/>
      <c r="J4" s="104">
        <f>E5</f>
        <v>28</v>
      </c>
      <c r="K4" s="14"/>
    </row>
    <row r="5" spans="1:11" x14ac:dyDescent="0.2">
      <c r="A5" s="14" t="s">
        <v>754</v>
      </c>
      <c r="B5" s="14"/>
      <c r="C5" s="14"/>
      <c r="D5" s="14"/>
      <c r="E5" s="14">
        <f>E4-COUNTIF('LB126 (by section) (Jan-2017)'!R2:R203,"&lt;2017/1/19")</f>
        <v>28</v>
      </c>
      <c r="G5" s="103">
        <v>42767</v>
      </c>
      <c r="H5" s="104"/>
      <c r="I5" s="14"/>
      <c r="J5" s="104">
        <f>J4-$J$4/ROWS($G$5:$G$11)</f>
        <v>24</v>
      </c>
      <c r="K5" s="14">
        <f>I5-I4</f>
        <v>0</v>
      </c>
    </row>
    <row r="6" spans="1:11" x14ac:dyDescent="0.2">
      <c r="G6" s="103">
        <f>G5+7</f>
        <v>42774</v>
      </c>
      <c r="H6" s="104"/>
      <c r="I6" s="14"/>
      <c r="J6" s="104">
        <f t="shared" ref="J6:J11" si="0">J5-$J$4/ROWS($G$5:$G$11)</f>
        <v>20</v>
      </c>
      <c r="K6" s="14">
        <f t="shared" ref="K6:K11" si="1">I6-I5</f>
        <v>0</v>
      </c>
    </row>
    <row r="7" spans="1:11" x14ac:dyDescent="0.2">
      <c r="G7" s="103">
        <f t="shared" ref="G7:G10" si="2">G6+7</f>
        <v>42781</v>
      </c>
      <c r="H7" s="104"/>
      <c r="I7" s="14"/>
      <c r="J7" s="104">
        <f t="shared" si="0"/>
        <v>16</v>
      </c>
      <c r="K7" s="14">
        <f t="shared" si="1"/>
        <v>0</v>
      </c>
    </row>
    <row r="8" spans="1:11" x14ac:dyDescent="0.2">
      <c r="G8" s="103">
        <f t="shared" si="2"/>
        <v>42788</v>
      </c>
      <c r="H8" s="104"/>
      <c r="I8" s="14"/>
      <c r="J8" s="104">
        <f t="shared" si="0"/>
        <v>12</v>
      </c>
      <c r="K8" s="14">
        <f t="shared" si="1"/>
        <v>0</v>
      </c>
    </row>
    <row r="9" spans="1:11" x14ac:dyDescent="0.2">
      <c r="G9" s="103">
        <f>G8+7</f>
        <v>42795</v>
      </c>
      <c r="H9" s="104"/>
      <c r="I9" s="14"/>
      <c r="J9" s="104">
        <f t="shared" si="0"/>
        <v>8</v>
      </c>
      <c r="K9" s="14">
        <f t="shared" si="1"/>
        <v>0</v>
      </c>
    </row>
    <row r="10" spans="1:11" x14ac:dyDescent="0.2">
      <c r="G10" s="103">
        <f t="shared" si="2"/>
        <v>42802</v>
      </c>
      <c r="H10" s="104"/>
      <c r="I10" s="14"/>
      <c r="J10" s="104">
        <f t="shared" si="0"/>
        <v>4</v>
      </c>
      <c r="K10" s="14">
        <f t="shared" si="1"/>
        <v>0</v>
      </c>
    </row>
    <row r="11" spans="1:11" x14ac:dyDescent="0.2">
      <c r="G11" s="103">
        <f>G10+14</f>
        <v>42816</v>
      </c>
      <c r="H11" s="104"/>
      <c r="I11" s="14"/>
      <c r="J11" s="104">
        <f t="shared" si="0"/>
        <v>0</v>
      </c>
      <c r="K11" s="14">
        <f t="shared" si="1"/>
        <v>0</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IEEE_Cover</vt:lpstr>
      <vt:lpstr>LB126 (by author)</vt:lpstr>
      <vt:lpstr>LB126 (by section)</vt:lpstr>
      <vt:lpstr>LB126 (by section) (Nov-2016)</vt:lpstr>
      <vt:lpstr>LB126 (by section) (Jan-2017)</vt:lpstr>
      <vt:lpstr>Late comments</vt:lpstr>
      <vt:lpstr>statistics</vt:lpstr>
      <vt:lpstr>Status (Sept)</vt:lpstr>
      <vt:lpstr>Status (Nov)</vt:lpstr>
      <vt:lpstr>Status (Jan)</vt:lpstr>
      <vt:lpstr>'LB126 (by section) (Jan-2017)'!Print_Area</vt:lpstr>
      <vt:lpstr>'LB126 (by section) (Nov-2016)'!Print_Area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2016-12-28T09:42:16Z</cp:lastPrinted>
  <dcterms:created xsi:type="dcterms:W3CDTF">2012-07-21T16:42:55Z</dcterms:created>
  <dcterms:modified xsi:type="dcterms:W3CDTF">2017-01-16T04:13:14Z</dcterms:modified>
  <cp:category/>
</cp:coreProperties>
</file>