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autoCompressPictures="0"/>
  <bookViews>
    <workbookView xWindow="0" yWindow="0" windowWidth="28800" windowHeight="1658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4" l="1"/>
  <c r="F8" i="4"/>
  <c r="B15" i="4"/>
  <c r="F19" i="5"/>
  <c r="F13" i="5"/>
  <c r="C9" i="5"/>
  <c r="C8" i="5"/>
  <c r="C7" i="5"/>
  <c r="B12" i="7"/>
  <c r="C16" i="7"/>
  <c r="J85" i="1"/>
  <c r="H85" i="1"/>
  <c r="C61" i="1"/>
  <c r="D8" i="1"/>
  <c r="G8" i="1"/>
  <c r="M8" i="1"/>
  <c r="S8" i="1"/>
  <c r="Y8" i="1"/>
  <c r="AE8" i="1"/>
  <c r="B14" i="5"/>
  <c r="B20" i="5"/>
  <c r="B9" i="4"/>
  <c r="B13" i="4"/>
  <c r="F11" i="6"/>
  <c r="B17" i="6"/>
  <c r="B18" i="6"/>
  <c r="B19" i="6"/>
  <c r="C16" i="6"/>
  <c r="C10" i="6"/>
  <c r="F17" i="6"/>
  <c r="F18" i="6"/>
  <c r="F19" i="6"/>
  <c r="F12" i="7"/>
  <c r="C8" i="4"/>
  <c r="C12" i="4"/>
  <c r="F9" i="4"/>
  <c r="F10" i="4"/>
  <c r="B10" i="4"/>
  <c r="C11" i="7"/>
  <c r="F13" i="7"/>
  <c r="F14" i="7"/>
  <c r="F13" i="4"/>
  <c r="C19" i="5"/>
  <c r="B21" i="5"/>
  <c r="B22" i="5"/>
  <c r="F20" i="5"/>
  <c r="F21" i="5"/>
  <c r="F12" i="6"/>
  <c r="F13" i="6"/>
  <c r="B12" i="6"/>
  <c r="B13" i="6"/>
  <c r="F7" i="5"/>
  <c r="F8" i="5"/>
  <c r="F9" i="5"/>
  <c r="F10" i="5"/>
  <c r="B14" i="4"/>
  <c r="F14" i="4"/>
  <c r="B15" i="5"/>
  <c r="B16" i="5"/>
  <c r="F14" i="5"/>
  <c r="F15" i="5"/>
  <c r="C13" i="5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  <c r="B17" i="7"/>
  <c r="B13" i="7"/>
</calcChain>
</file>

<file path=xl/sharedStrings.xml><?xml version="1.0" encoding="utf-8"?>
<sst xmlns="http://schemas.openxmlformats.org/spreadsheetml/2006/main" count="331" uniqueCount="182">
  <si>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</si>
  <si>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</si>
  <si>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</si>
  <si>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</si>
  <si>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</si>
  <si>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</si>
  <si>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</si>
  <si>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</si>
  <si>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</si>
  <si>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</si>
  <si>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</si>
  <si>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</si>
  <si>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</si>
  <si>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</si>
  <si>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</si>
  <si>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</si>
  <si>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</si>
  <si>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</si>
  <si>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</si>
  <si>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</si>
  <si>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</si>
  <si>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</si>
  <si>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</si>
  <si>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</si>
  <si>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</si>
  <si>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</si>
  <si>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</si>
  <si>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</si>
  <si>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</si>
  <si>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</si>
  <si>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</si>
  <si>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</si>
  <si>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</si>
  <si>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</si>
  <si>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</si>
  <si>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</si>
  <si>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</si>
  <si>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</si>
  <si>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</si>
  <si>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</si>
  <si>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</si>
  <si>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</si>
  <si>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</si>
  <si>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</si>
  <si>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</si>
  <si>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</si>
  <si>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</si>
  <si>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</si>
  <si>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</si>
  <si>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</si>
  <si>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</si>
  <si>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</si>
  <si>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</si>
  <si>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</si>
  <si>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</si>
  <si>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</si>
  <si>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</si>
  <si>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</si>
  <si>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</si>
  <si>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</si>
  <si>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</si>
  <si>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</si>
  <si>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</si>
  <si>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</si>
  <si>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</si>
  <si>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</si>
  <si>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</si>
  <si>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</si>
  <si>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</si>
  <si>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</si>
  <si>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</si>
  <si>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</si>
  <si>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</si>
  <si>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</si>
  <si>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</si>
  <si>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</si>
  <si>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</si>
  <si>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</si>
  <si>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</si>
  <si>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</si>
  <si>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</si>
  <si>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</si>
  <si>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</si>
  <si>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</si>
  <si>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</si>
  <si>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</si>
  <si>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</si>
  <si>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</si>
  <si>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</si>
  <si>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</si>
  <si>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</si>
  <si>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</si>
  <si>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</si>
  <si>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</si>
  <si>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</si>
  <si>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</si>
  <si>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</si>
  <si>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</si>
  <si>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</si>
  <si>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</si>
  <si>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</si>
  <si>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</si>
  <si>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</si>
  <si>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</si>
  <si>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</si>
  <si>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Comment resolution</t>
  </si>
  <si>
    <t>recess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</si>
  <si>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</si>
  <si>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</si>
  <si>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</si>
  <si>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</si>
  <si>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</si>
  <si>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</si>
  <si>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</si>
  <si>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</si>
  <si>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</si>
  <si>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</si>
  <si>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</si>
  <si>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</si>
  <si>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</si>
  <si>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Room</t>
  </si>
  <si>
    <t>802.15 AC MEETING-RM4</t>
  </si>
  <si>
    <t>802.15 WG Opening-RM1</t>
  </si>
  <si>
    <t>TG7R1 OCC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</si>
  <si>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</si>
  <si>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</si>
  <si>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</si>
  <si>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</si>
  <si>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</si>
  <si>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</si>
  <si>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>adjourn WNG</t>
  </si>
  <si>
    <t>Aproval of draft for recirc, approval of BRC, next call, adjourn</t>
  </si>
  <si>
    <t xml:space="preserve">Joint 
15/16 IG HRRC </t>
  </si>
  <si>
    <t>IG HRRC</t>
  </si>
  <si>
    <t>JOINT OPENING PLENARY</t>
  </si>
  <si>
    <t>TG3e HRCP</t>
  </si>
  <si>
    <t>Lunch</t>
  </si>
  <si>
    <t>Slots</t>
  </si>
  <si>
    <t>TG3e-HRCP</t>
  </si>
  <si>
    <t>Comment review</t>
  </si>
  <si>
    <t>R2</t>
  </si>
  <si>
    <t>98th IEEE 802.15 WSN MEETING</t>
  </si>
  <si>
    <t>Centara Hotel and Conference Center at Centralworld</t>
  </si>
  <si>
    <t>Bangkok, Thailand</t>
  </si>
  <si>
    <t>Rm 1
80 CR</t>
  </si>
  <si>
    <t>Rn 2
30 CR</t>
  </si>
  <si>
    <t>Rm 3
20 BR or CR</t>
  </si>
  <si>
    <t>Rm 4
16 BR</t>
  </si>
  <si>
    <t>Rm 5
8 BR</t>
  </si>
  <si>
    <t>IG
LLC</t>
  </si>
  <si>
    <t>SG3R
REV</t>
  </si>
  <si>
    <t>IG
Guide</t>
  </si>
  <si>
    <t xml:space="preserve">Social 
(optional extra event)
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</si>
  <si>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</si>
  <si>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</si>
  <si>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</si>
  <si>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</si>
  <si>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</si>
  <si>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</si>
  <si>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</si>
  <si>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</si>
  <si>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</si>
  <si>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</si>
  <si>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</si>
  <si>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</si>
  <si>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</si>
  <si>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</si>
  <si>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</si>
  <si>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</si>
  <si>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</si>
  <si>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Tuesday 15 Sep PM1: 802.15.4 Revision -Sponsor Ballot Comment Resolution</t>
  </si>
  <si>
    <t>Tuesday 15 Sep PM2: 802.15.4 Revision -Sponsor Ballot Comment Resolution</t>
  </si>
  <si>
    <t>Wednesday 16 Sep PM1: 802.15.4 Revision -Sponsor Ballot Comment Resolution</t>
  </si>
  <si>
    <t xml:space="preserve">Wednesday 16 Sep, PM2: 802.15.4 Revision -Sponsor Ballot Comment Resolution </t>
  </si>
  <si>
    <t>Thursday 17 Sep, AM1: 802.15.4 Revision -Sponsor Ballot Comment Resolution</t>
  </si>
  <si>
    <t>Wednesday 16 Sep AM2: WNG Presentations</t>
  </si>
  <si>
    <t>proposed amendment to 15.4 enabling use of a smartgrid band in India</t>
  </si>
  <si>
    <t>proposed high rate amendment to 15.4 (15-15-0655-00)</t>
  </si>
  <si>
    <t>Opening meeting, Opening report</t>
  </si>
  <si>
    <t xml:space="preserve">Monday 14 Sep AM2: 802.15.4 Revision - Review resolution issues </t>
  </si>
  <si>
    <t>Monday 14 Sep PM1: 802.15.4 Revision - Sponsor Ballot Comment Resolution</t>
  </si>
  <si>
    <t>Thursday 17 Sep, AM2: 802.15.4 Revision -meeting conclusion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</si>
</sst>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89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1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1" fillId="16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4" fillId="16" borderId="0" xfId="0" applyFont="1" applyFill="1" applyBorder="1" applyAlignment="1">
      <alignment horizontal="left"/>
    </xf>
    <xf numFmtId="0" fontId="64" fillId="16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horizontal="center" vertical="center"/>
    </xf>
    <xf numFmtId="0" fontId="58" fillId="0" borderId="0" xfId="0" applyFont="1" applyAlignment="1">
      <alignment wrapText="1"/>
    </xf>
    <xf numFmtId="0" fontId="66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70" fillId="16" borderId="0" xfId="0" applyFont="1" applyFill="1" applyBorder="1" applyAlignment="1">
      <alignment horizontal="right"/>
    </xf>
    <xf numFmtId="0" fontId="69" fillId="0" borderId="0" xfId="0" applyFont="1" applyAlignment="1">
      <alignment horizontal="left" wrapText="1"/>
    </xf>
    <xf numFmtId="0" fontId="36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7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20" fontId="0" fillId="0" borderId="0" xfId="0" applyNumberForma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49" fontId="74" fillId="0" borderId="0" xfId="0" applyNumberFormat="1" applyFont="1" applyAlignment="1">
      <alignment horizontal="left"/>
    </xf>
    <xf numFmtId="0" fontId="69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49" fontId="73" fillId="0" borderId="0" xfId="0" applyNumberFormat="1" applyFont="1"/>
    <xf numFmtId="166" fontId="73" fillId="0" borderId="0" xfId="2" applyNumberFormat="1" applyFont="1"/>
    <xf numFmtId="0" fontId="9" fillId="15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33" borderId="22" xfId="0" applyFont="1" applyFill="1" applyBorder="1" applyAlignment="1">
      <alignment horizontal="center" vertical="center" wrapText="1"/>
    </xf>
    <xf numFmtId="0" fontId="76" fillId="27" borderId="9" xfId="0" applyFont="1" applyFill="1" applyBorder="1" applyAlignment="1">
      <alignment horizontal="center" vertical="center" wrapText="1"/>
    </xf>
    <xf numFmtId="0" fontId="76" fillId="27" borderId="10" xfId="0" applyFont="1" applyFill="1" applyBorder="1" applyAlignment="1">
      <alignment horizontal="center" vertical="center" wrapText="1"/>
    </xf>
    <xf numFmtId="0" fontId="76" fillId="27" borderId="22" xfId="0" applyFont="1" applyFill="1" applyBorder="1" applyAlignment="1">
      <alignment horizontal="center" vertical="center" wrapText="1"/>
    </xf>
    <xf numFmtId="0" fontId="76" fillId="25" borderId="9" xfId="0" applyFont="1" applyFill="1" applyBorder="1" applyAlignment="1">
      <alignment horizontal="center" vertical="center" wrapText="1"/>
    </xf>
    <xf numFmtId="0" fontId="76" fillId="25" borderId="10" xfId="0" applyFont="1" applyFill="1" applyBorder="1" applyAlignment="1">
      <alignment horizontal="center" vertical="center" wrapText="1"/>
    </xf>
    <xf numFmtId="0" fontId="76" fillId="25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center" vertical="center" textRotation="180" wrapText="1"/>
    </xf>
    <xf numFmtId="0" fontId="2" fillId="35" borderId="10" xfId="0" applyFont="1" applyFill="1" applyBorder="1" applyAlignment="1">
      <alignment horizontal="center" vertical="center" textRotation="180" wrapText="1"/>
    </xf>
    <xf numFmtId="0" fontId="2" fillId="35" borderId="22" xfId="0" applyFont="1" applyFill="1" applyBorder="1" applyAlignment="1">
      <alignment horizontal="center" vertical="center" textRotation="180" wrapText="1"/>
    </xf>
    <xf numFmtId="0" fontId="9" fillId="15" borderId="0" xfId="0" applyFont="1" applyFill="1" applyBorder="1" applyAlignment="1">
      <alignment horizontal="center" vertical="center"/>
    </xf>
    <xf numFmtId="0" fontId="59" fillId="19" borderId="9" xfId="0" applyFont="1" applyFill="1" applyBorder="1" applyAlignment="1">
      <alignment horizontal="center" vertical="center" wrapText="1"/>
    </xf>
    <xf numFmtId="0" fontId="59" fillId="19" borderId="10" xfId="0" applyFont="1" applyFill="1" applyBorder="1" applyAlignment="1">
      <alignment horizontal="center" vertical="center" wrapText="1"/>
    </xf>
    <xf numFmtId="0" fontId="59" fillId="19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6" fillId="26" borderId="9" xfId="0" applyFont="1" applyFill="1" applyBorder="1" applyAlignment="1">
      <alignment horizontal="center" vertical="center" wrapText="1"/>
    </xf>
    <xf numFmtId="0" fontId="76" fillId="26" borderId="10" xfId="0" applyFont="1" applyFill="1" applyBorder="1" applyAlignment="1">
      <alignment horizontal="center" vertical="center" wrapText="1"/>
    </xf>
    <xf numFmtId="0" fontId="76" fillId="26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76" fillId="31" borderId="9" xfId="0" applyFont="1" applyFill="1" applyBorder="1" applyAlignment="1">
      <alignment horizontal="center" vertical="center" wrapText="1"/>
    </xf>
    <xf numFmtId="0" fontId="76" fillId="31" borderId="10" xfId="0" applyFont="1" applyFill="1" applyBorder="1" applyAlignment="1">
      <alignment horizontal="center" vertical="center" wrapText="1"/>
    </xf>
    <xf numFmtId="0" fontId="76" fillId="31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28" fillId="29" borderId="9" xfId="0" applyFont="1" applyFill="1" applyBorder="1" applyAlignment="1">
      <alignment horizontal="center" vertical="center" wrapText="1"/>
    </xf>
    <xf numFmtId="0" fontId="28" fillId="29" borderId="10" xfId="0" applyFont="1" applyFill="1" applyBorder="1" applyAlignment="1">
      <alignment horizontal="center" vertical="center" wrapText="1"/>
    </xf>
    <xf numFmtId="0" fontId="28" fillId="29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76" fillId="30" borderId="9" xfId="0" applyFont="1" applyFill="1" applyBorder="1" applyAlignment="1">
      <alignment horizontal="center" vertical="center" wrapText="1"/>
    </xf>
    <xf numFmtId="0" fontId="76" fillId="30" borderId="10" xfId="0" applyFont="1" applyFill="1" applyBorder="1" applyAlignment="1">
      <alignment horizontal="center" vertical="center" wrapText="1"/>
    </xf>
    <xf numFmtId="0" fontId="76" fillId="3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76" fillId="34" borderId="9" xfId="0" applyFont="1" applyFill="1" applyBorder="1" applyAlignment="1">
      <alignment horizontal="center" vertical="center" wrapText="1"/>
    </xf>
    <xf numFmtId="0" fontId="76" fillId="34" borderId="10" xfId="0" applyFont="1" applyFill="1" applyBorder="1" applyAlignment="1">
      <alignment horizontal="center" vertical="center" wrapText="1"/>
    </xf>
    <xf numFmtId="0" fontId="76" fillId="34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2" xfId="0" applyFont="1" applyFill="1" applyBorder="1" applyAlignment="1">
      <alignment horizontal="center" vertical="center" wrapText="1"/>
    </xf>
    <xf numFmtId="0" fontId="77" fillId="11" borderId="6" xfId="0" applyFont="1" applyFill="1" applyBorder="1" applyAlignment="1">
      <alignment horizontal="center" vertical="center" wrapText="1"/>
    </xf>
    <xf numFmtId="0" fontId="77" fillId="11" borderId="7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0" borderId="0" xfId="0" applyFont="1"/>
    <xf numFmtId="0" fontId="76" fillId="37" borderId="9" xfId="0" applyFont="1" applyFill="1" applyBorder="1" applyAlignment="1">
      <alignment horizontal="center" vertical="center" wrapText="1"/>
    </xf>
    <xf numFmtId="0" fontId="76" fillId="37" borderId="10" xfId="0" applyFont="1" applyFill="1" applyBorder="1" applyAlignment="1">
      <alignment horizontal="center" vertical="center" wrapText="1"/>
    </xf>
    <xf numFmtId="0" fontId="76" fillId="37" borderId="2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left" vertical="center"/>
    </xf>
    <xf numFmtId="0" fontId="79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80" fillId="5" borderId="0" xfId="0" applyFont="1" applyFill="1" applyBorder="1" applyAlignment="1">
      <alignment horizontal="right" vertical="center"/>
    </xf>
    <xf numFmtId="0" fontId="80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right" vertical="center"/>
    </xf>
    <xf numFmtId="0" fontId="82" fillId="5" borderId="0" xfId="0" applyFont="1" applyFill="1" applyBorder="1" applyAlignment="1">
      <alignment horizontal="left" vertical="center"/>
    </xf>
    <xf numFmtId="0" fontId="81" fillId="14" borderId="6" xfId="0" applyFont="1" applyFill="1" applyBorder="1" applyAlignment="1">
      <alignment vertical="center"/>
    </xf>
    <xf numFmtId="0" fontId="83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7" fillId="5" borderId="0" xfId="0" applyFont="1" applyFill="1" applyBorder="1" applyAlignment="1">
      <alignment horizontal="right" vertical="center"/>
    </xf>
    <xf numFmtId="0" fontId="87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left" vertical="center"/>
    </xf>
    <xf numFmtId="0" fontId="89" fillId="5" borderId="0" xfId="0" applyFont="1" applyFill="1" applyBorder="1" applyAlignment="1">
      <alignment horizontal="right" vertical="center"/>
    </xf>
    <xf numFmtId="0" fontId="90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horizontal="left" vertical="center" indent="1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horizontal="left" vertical="center"/>
    </xf>
    <xf numFmtId="0" fontId="89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</cellXfs>
  <cellStyles count="8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3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31" t="s">
        <v>140</v>
      </c>
      <c r="C2" s="20"/>
      <c r="D2" s="21" t="s">
        <v>141</v>
      </c>
      <c r="E2" s="314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32"/>
      <c r="C3" s="26"/>
      <c r="D3" s="287" t="s">
        <v>142</v>
      </c>
      <c r="E3" s="315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32"/>
      <c r="C4" s="32"/>
      <c r="D4" s="33" t="s">
        <v>143</v>
      </c>
      <c r="E4" s="316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4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32"/>
      <c r="C5" s="39"/>
      <c r="D5" s="40" t="s">
        <v>21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55</v>
      </c>
      <c r="AF5" s="41"/>
      <c r="AG5" s="43"/>
      <c r="AH5" s="294"/>
      <c r="AI5" s="264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4" t="s">
        <v>62</v>
      </c>
    </row>
    <row r="7" spans="1:40" ht="12.75" customHeight="1" thickBot="1">
      <c r="A7" s="44"/>
      <c r="B7" s="45" t="s">
        <v>22</v>
      </c>
      <c r="C7" s="46"/>
      <c r="D7" s="397" t="s">
        <v>23</v>
      </c>
      <c r="E7" s="398"/>
      <c r="F7" s="44"/>
      <c r="G7" s="399" t="s">
        <v>24</v>
      </c>
      <c r="H7" s="400"/>
      <c r="I7" s="400"/>
      <c r="J7" s="400"/>
      <c r="K7" s="401"/>
      <c r="L7" s="46"/>
      <c r="M7" s="399" t="s">
        <v>25</v>
      </c>
      <c r="N7" s="400"/>
      <c r="O7" s="400"/>
      <c r="P7" s="400"/>
      <c r="Q7" s="401"/>
      <c r="R7" s="46"/>
      <c r="S7" s="399" t="s">
        <v>83</v>
      </c>
      <c r="T7" s="400"/>
      <c r="U7" s="400"/>
      <c r="V7" s="400"/>
      <c r="W7" s="401"/>
      <c r="X7" s="46"/>
      <c r="Y7" s="399" t="s">
        <v>26</v>
      </c>
      <c r="Z7" s="400"/>
      <c r="AA7" s="400"/>
      <c r="AB7" s="400"/>
      <c r="AC7" s="401"/>
      <c r="AD7" s="46"/>
      <c r="AE7" s="399" t="s">
        <v>27</v>
      </c>
      <c r="AF7" s="400"/>
      <c r="AG7" s="401"/>
      <c r="AH7" s="295"/>
    </row>
    <row r="8" spans="1:40" ht="12.75" customHeight="1" thickBot="1">
      <c r="A8" s="52"/>
      <c r="B8" s="296"/>
      <c r="C8" s="52"/>
      <c r="D8" s="402">
        <f>DATE(2015,9,13)</f>
        <v>42260</v>
      </c>
      <c r="E8" s="403"/>
      <c r="F8" s="297"/>
      <c r="G8" s="404">
        <f>D8+1</f>
        <v>42261</v>
      </c>
      <c r="H8" s="405"/>
      <c r="I8" s="405"/>
      <c r="J8" s="405"/>
      <c r="K8" s="406"/>
      <c r="L8" s="298"/>
      <c r="M8" s="404">
        <f>G8+1</f>
        <v>42262</v>
      </c>
      <c r="N8" s="405"/>
      <c r="O8" s="405"/>
      <c r="P8" s="405"/>
      <c r="Q8" s="406"/>
      <c r="R8" s="298"/>
      <c r="S8" s="404">
        <f>M8+1</f>
        <v>42263</v>
      </c>
      <c r="T8" s="405"/>
      <c r="U8" s="405"/>
      <c r="V8" s="405"/>
      <c r="W8" s="406"/>
      <c r="X8" s="298"/>
      <c r="Y8" s="404">
        <f>S8+1</f>
        <v>42264</v>
      </c>
      <c r="Z8" s="405"/>
      <c r="AA8" s="405"/>
      <c r="AB8" s="405"/>
      <c r="AC8" s="406"/>
      <c r="AD8" s="298"/>
      <c r="AE8" s="404">
        <f>Y8+1</f>
        <v>42265</v>
      </c>
      <c r="AF8" s="405"/>
      <c r="AG8" s="406"/>
      <c r="AH8" s="299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300"/>
      <c r="C10" s="19"/>
      <c r="D10" s="59"/>
      <c r="E10" s="317" t="s">
        <v>120</v>
      </c>
      <c r="F10" s="19"/>
      <c r="G10" s="317" t="s">
        <v>144</v>
      </c>
      <c r="H10" s="317" t="s">
        <v>145</v>
      </c>
      <c r="I10" s="317" t="s">
        <v>146</v>
      </c>
      <c r="J10" s="317" t="s">
        <v>147</v>
      </c>
      <c r="K10" s="317" t="s">
        <v>148</v>
      </c>
      <c r="L10" s="19"/>
      <c r="M10" s="317" t="s">
        <v>144</v>
      </c>
      <c r="N10" s="317" t="s">
        <v>145</v>
      </c>
      <c r="O10" s="317" t="s">
        <v>146</v>
      </c>
      <c r="P10" s="317" t="s">
        <v>147</v>
      </c>
      <c r="Q10" s="317" t="s">
        <v>148</v>
      </c>
      <c r="R10" s="19"/>
      <c r="S10" s="317" t="s">
        <v>144</v>
      </c>
      <c r="T10" s="317" t="s">
        <v>145</v>
      </c>
      <c r="U10" s="317" t="s">
        <v>146</v>
      </c>
      <c r="V10" s="317" t="s">
        <v>147</v>
      </c>
      <c r="W10" s="317" t="s">
        <v>148</v>
      </c>
      <c r="X10" s="19"/>
      <c r="Y10" s="317" t="s">
        <v>144</v>
      </c>
      <c r="Z10" s="317" t="s">
        <v>145</v>
      </c>
      <c r="AA10" s="317" t="s">
        <v>146</v>
      </c>
      <c r="AB10" s="317" t="s">
        <v>147</v>
      </c>
      <c r="AC10" s="317" t="s">
        <v>148</v>
      </c>
      <c r="AD10" s="19"/>
      <c r="AE10" s="58"/>
      <c r="AF10" s="59"/>
      <c r="AG10" s="301"/>
      <c r="AH10" s="243"/>
    </row>
    <row r="11" spans="1:40" ht="15" customHeight="1">
      <c r="A11" s="46"/>
      <c r="B11" s="47" t="s">
        <v>28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07" t="s">
        <v>121</v>
      </c>
      <c r="T11" s="407"/>
      <c r="U11" s="407"/>
      <c r="V11" s="407"/>
      <c r="W11" s="408"/>
      <c r="X11" s="46"/>
      <c r="Y11" s="50" t="s">
        <v>55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30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334"/>
      <c r="T12" s="334"/>
      <c r="U12" s="334"/>
      <c r="V12" s="334"/>
      <c r="W12" s="335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31</v>
      </c>
      <c r="C13" s="61"/>
      <c r="D13" s="59"/>
      <c r="E13" s="59"/>
      <c r="F13" s="61"/>
      <c r="G13" s="324" t="s">
        <v>134</v>
      </c>
      <c r="H13" s="325"/>
      <c r="I13" s="325"/>
      <c r="J13" s="325"/>
      <c r="K13" s="326"/>
      <c r="L13" s="61"/>
      <c r="M13" s="339" t="s">
        <v>96</v>
      </c>
      <c r="N13" s="345" t="s">
        <v>135</v>
      </c>
      <c r="O13" s="376" t="s">
        <v>63</v>
      </c>
      <c r="P13" s="342" t="s">
        <v>92</v>
      </c>
      <c r="Q13" s="373" t="s">
        <v>107</v>
      </c>
      <c r="R13" s="63"/>
      <c r="S13" s="434" t="s">
        <v>149</v>
      </c>
      <c r="T13" s="345" t="s">
        <v>135</v>
      </c>
      <c r="U13" s="342" t="s">
        <v>92</v>
      </c>
      <c r="V13" s="385" t="s">
        <v>94</v>
      </c>
      <c r="W13" s="373" t="s">
        <v>107</v>
      </c>
      <c r="X13" s="63"/>
      <c r="Y13" s="379" t="s">
        <v>74</v>
      </c>
      <c r="Z13" s="345" t="s">
        <v>135</v>
      </c>
      <c r="AA13" s="361" t="s">
        <v>84</v>
      </c>
      <c r="AB13" s="373" t="s">
        <v>107</v>
      </c>
      <c r="AC13" s="352"/>
      <c r="AD13" s="61"/>
      <c r="AE13" s="58"/>
      <c r="AF13" s="59"/>
      <c r="AG13" s="60"/>
      <c r="AH13" s="61"/>
    </row>
    <row r="14" spans="1:40" ht="15" customHeight="1" thickBot="1">
      <c r="A14" s="61"/>
      <c r="B14" s="62" t="s">
        <v>32</v>
      </c>
      <c r="C14" s="61"/>
      <c r="D14" s="59"/>
      <c r="E14" s="59"/>
      <c r="F14" s="61"/>
      <c r="G14" s="327"/>
      <c r="H14" s="328"/>
      <c r="I14" s="328"/>
      <c r="J14" s="328"/>
      <c r="K14" s="329"/>
      <c r="L14" s="61"/>
      <c r="M14" s="340"/>
      <c r="N14" s="346"/>
      <c r="O14" s="377"/>
      <c r="P14" s="343"/>
      <c r="Q14" s="374"/>
      <c r="R14" s="63"/>
      <c r="S14" s="435"/>
      <c r="T14" s="346"/>
      <c r="U14" s="343"/>
      <c r="V14" s="386"/>
      <c r="W14" s="374"/>
      <c r="X14" s="63"/>
      <c r="Y14" s="380"/>
      <c r="Z14" s="346"/>
      <c r="AA14" s="362"/>
      <c r="AB14" s="374"/>
      <c r="AC14" s="353"/>
      <c r="AD14" s="61"/>
      <c r="AE14" s="58"/>
      <c r="AF14" s="59"/>
      <c r="AG14" s="60"/>
      <c r="AH14" s="61"/>
    </row>
    <row r="15" spans="1:40" ht="15" customHeight="1" thickBot="1">
      <c r="A15" s="61"/>
      <c r="B15" s="62" t="s">
        <v>33</v>
      </c>
      <c r="C15" s="61"/>
      <c r="D15" s="59"/>
      <c r="E15" s="59"/>
      <c r="F15" s="61"/>
      <c r="G15" s="330" t="s">
        <v>36</v>
      </c>
      <c r="H15" s="331"/>
      <c r="I15" s="331"/>
      <c r="J15" s="331"/>
      <c r="K15" s="332"/>
      <c r="L15" s="61"/>
      <c r="M15" s="340"/>
      <c r="N15" s="346"/>
      <c r="O15" s="377"/>
      <c r="P15" s="343"/>
      <c r="Q15" s="374"/>
      <c r="R15" s="63"/>
      <c r="S15" s="435"/>
      <c r="T15" s="346"/>
      <c r="U15" s="343"/>
      <c r="V15" s="386"/>
      <c r="W15" s="374"/>
      <c r="X15" s="63"/>
      <c r="Y15" s="380"/>
      <c r="Z15" s="346"/>
      <c r="AA15" s="362"/>
      <c r="AB15" s="374"/>
      <c r="AC15" s="353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34</v>
      </c>
      <c r="C16" s="61"/>
      <c r="D16" s="59"/>
      <c r="E16" s="59"/>
      <c r="F16" s="61"/>
      <c r="G16" s="333" t="s">
        <v>122</v>
      </c>
      <c r="H16" s="334"/>
      <c r="I16" s="334"/>
      <c r="J16" s="334"/>
      <c r="K16" s="335"/>
      <c r="L16" s="61"/>
      <c r="M16" s="341"/>
      <c r="N16" s="347"/>
      <c r="O16" s="378"/>
      <c r="P16" s="344"/>
      <c r="Q16" s="375"/>
      <c r="R16" s="63"/>
      <c r="S16" s="436"/>
      <c r="T16" s="347"/>
      <c r="U16" s="344"/>
      <c r="V16" s="387"/>
      <c r="W16" s="375"/>
      <c r="X16" s="63"/>
      <c r="Y16" s="381"/>
      <c r="Z16" s="347"/>
      <c r="AA16" s="363"/>
      <c r="AB16" s="375"/>
      <c r="AC16" s="354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35</v>
      </c>
      <c r="C17" s="67"/>
      <c r="D17" s="364"/>
      <c r="E17" s="366"/>
      <c r="F17" s="67"/>
      <c r="G17" s="364" t="s">
        <v>36</v>
      </c>
      <c r="H17" s="365"/>
      <c r="I17" s="365"/>
      <c r="J17" s="365"/>
      <c r="K17" s="366"/>
      <c r="L17" s="67"/>
      <c r="M17" s="330" t="s">
        <v>36</v>
      </c>
      <c r="N17" s="331"/>
      <c r="O17" s="331"/>
      <c r="P17" s="331"/>
      <c r="Q17" s="332"/>
      <c r="R17" s="68"/>
      <c r="S17" s="330" t="s">
        <v>36</v>
      </c>
      <c r="T17" s="331"/>
      <c r="U17" s="331"/>
      <c r="V17" s="331"/>
      <c r="W17" s="332"/>
      <c r="X17" s="68"/>
      <c r="Y17" s="330" t="s">
        <v>36</v>
      </c>
      <c r="Z17" s="331"/>
      <c r="AA17" s="331"/>
      <c r="AB17" s="331"/>
      <c r="AC17" s="331"/>
      <c r="AD17" s="67"/>
      <c r="AE17" s="58"/>
      <c r="AF17" s="59"/>
      <c r="AG17" s="60"/>
      <c r="AH17" s="67"/>
    </row>
    <row r="18" spans="1:34" ht="12" customHeight="1">
      <c r="A18" s="61"/>
      <c r="B18" s="64" t="s">
        <v>37</v>
      </c>
      <c r="C18" s="61"/>
      <c r="D18" s="59"/>
      <c r="E18" s="59"/>
      <c r="F18" s="61"/>
      <c r="G18" s="379" t="s">
        <v>74</v>
      </c>
      <c r="H18" s="437" t="s">
        <v>150</v>
      </c>
      <c r="I18" s="394" t="s">
        <v>132</v>
      </c>
      <c r="J18" s="385" t="s">
        <v>94</v>
      </c>
      <c r="K18" s="367" t="s">
        <v>95</v>
      </c>
      <c r="L18" s="61"/>
      <c r="M18" s="394" t="s">
        <v>97</v>
      </c>
      <c r="N18" s="345" t="s">
        <v>135</v>
      </c>
      <c r="O18" s="376" t="s">
        <v>63</v>
      </c>
      <c r="P18" s="385" t="s">
        <v>94</v>
      </c>
      <c r="Q18" s="382" t="s">
        <v>76</v>
      </c>
      <c r="R18" s="63"/>
      <c r="S18" s="407" t="s">
        <v>124</v>
      </c>
      <c r="T18" s="407"/>
      <c r="U18" s="407"/>
      <c r="V18" s="407"/>
      <c r="W18" s="407"/>
      <c r="X18" s="63"/>
      <c r="Y18" s="379" t="s">
        <v>74</v>
      </c>
      <c r="Z18" s="345" t="s">
        <v>135</v>
      </c>
      <c r="AA18" s="336" t="s">
        <v>123</v>
      </c>
      <c r="AB18" s="385" t="s">
        <v>94</v>
      </c>
      <c r="AC18" s="352"/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38</v>
      </c>
      <c r="C19" s="61"/>
      <c r="D19" s="59"/>
      <c r="E19" s="59"/>
      <c r="F19" s="61"/>
      <c r="G19" s="380"/>
      <c r="H19" s="438"/>
      <c r="I19" s="395"/>
      <c r="J19" s="386"/>
      <c r="K19" s="368"/>
      <c r="L19" s="61"/>
      <c r="M19" s="395"/>
      <c r="N19" s="346"/>
      <c r="O19" s="377"/>
      <c r="P19" s="386"/>
      <c r="Q19" s="383"/>
      <c r="R19" s="63"/>
      <c r="S19" s="334"/>
      <c r="T19" s="334"/>
      <c r="U19" s="334"/>
      <c r="V19" s="334"/>
      <c r="W19" s="334"/>
      <c r="X19" s="63"/>
      <c r="Y19" s="380"/>
      <c r="Z19" s="346"/>
      <c r="AA19" s="337"/>
      <c r="AB19" s="386"/>
      <c r="AC19" s="353"/>
      <c r="AD19" s="61"/>
      <c r="AE19" s="58"/>
      <c r="AF19" s="59"/>
      <c r="AG19" s="60"/>
      <c r="AH19" s="61"/>
    </row>
    <row r="20" spans="1:34" ht="13" customHeight="1">
      <c r="A20" s="61"/>
      <c r="B20" s="64" t="s">
        <v>39</v>
      </c>
      <c r="C20" s="61"/>
      <c r="D20" s="59"/>
      <c r="E20" s="59"/>
      <c r="F20" s="61"/>
      <c r="G20" s="380"/>
      <c r="H20" s="438"/>
      <c r="I20" s="395"/>
      <c r="J20" s="386"/>
      <c r="K20" s="368"/>
      <c r="L20" s="61"/>
      <c r="M20" s="395"/>
      <c r="N20" s="346"/>
      <c r="O20" s="377"/>
      <c r="P20" s="386"/>
      <c r="Q20" s="383"/>
      <c r="R20" s="63"/>
      <c r="S20" s="388" t="s">
        <v>108</v>
      </c>
      <c r="T20" s="389"/>
      <c r="U20" s="389"/>
      <c r="V20" s="389"/>
      <c r="W20" s="390"/>
      <c r="X20" s="63"/>
      <c r="Y20" s="380"/>
      <c r="Z20" s="346"/>
      <c r="AA20" s="337"/>
      <c r="AB20" s="386"/>
      <c r="AC20" s="353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381"/>
      <c r="H21" s="439"/>
      <c r="I21" s="396"/>
      <c r="J21" s="387"/>
      <c r="K21" s="369"/>
      <c r="L21" s="61"/>
      <c r="M21" s="396"/>
      <c r="N21" s="347"/>
      <c r="O21" s="378"/>
      <c r="P21" s="387"/>
      <c r="Q21" s="384"/>
      <c r="R21" s="63"/>
      <c r="S21" s="391"/>
      <c r="T21" s="392"/>
      <c r="U21" s="392"/>
      <c r="V21" s="392"/>
      <c r="W21" s="393"/>
      <c r="X21" s="63"/>
      <c r="Y21" s="381"/>
      <c r="Z21" s="347"/>
      <c r="AA21" s="338"/>
      <c r="AB21" s="387"/>
      <c r="AC21" s="354"/>
      <c r="AD21" s="61"/>
      <c r="AE21" s="58"/>
      <c r="AF21" s="59"/>
      <c r="AG21" s="60"/>
      <c r="AH21" s="61"/>
    </row>
    <row r="22" spans="1:34" ht="12" customHeight="1">
      <c r="A22" s="61"/>
      <c r="B22" s="65" t="s">
        <v>12</v>
      </c>
      <c r="C22" s="61"/>
      <c r="D22" s="59"/>
      <c r="E22" s="59"/>
      <c r="F22" s="61"/>
      <c r="G22" s="355" t="s">
        <v>136</v>
      </c>
      <c r="H22" s="356"/>
      <c r="I22" s="356"/>
      <c r="J22" s="356"/>
      <c r="K22" s="419"/>
      <c r="L22" s="52"/>
      <c r="M22" s="355" t="s">
        <v>136</v>
      </c>
      <c r="N22" s="356"/>
      <c r="O22" s="356"/>
      <c r="P22" s="356"/>
      <c r="Q22" s="419"/>
      <c r="R22" s="66"/>
      <c r="S22" s="355" t="s">
        <v>136</v>
      </c>
      <c r="T22" s="356"/>
      <c r="U22" s="356"/>
      <c r="V22" s="356"/>
      <c r="W22" s="419"/>
      <c r="X22" s="66"/>
      <c r="Y22" s="355" t="s">
        <v>136</v>
      </c>
      <c r="Z22" s="356"/>
      <c r="AA22" s="356"/>
      <c r="AB22" s="356"/>
      <c r="AC22" s="419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40</v>
      </c>
      <c r="C23" s="61"/>
      <c r="D23" s="59"/>
      <c r="E23" s="59"/>
      <c r="F23" s="61"/>
      <c r="G23" s="359"/>
      <c r="H23" s="360"/>
      <c r="I23" s="360"/>
      <c r="J23" s="360"/>
      <c r="K23" s="421"/>
      <c r="L23" s="52"/>
      <c r="M23" s="359"/>
      <c r="N23" s="360"/>
      <c r="O23" s="360"/>
      <c r="P23" s="360"/>
      <c r="Q23" s="421"/>
      <c r="R23" s="66"/>
      <c r="S23" s="359"/>
      <c r="T23" s="360"/>
      <c r="U23" s="360"/>
      <c r="V23" s="360"/>
      <c r="W23" s="421"/>
      <c r="X23" s="66"/>
      <c r="Y23" s="359"/>
      <c r="Z23" s="360"/>
      <c r="AA23" s="360"/>
      <c r="AB23" s="360"/>
      <c r="AC23" s="421"/>
      <c r="AD23" s="52"/>
      <c r="AE23" s="58"/>
      <c r="AF23" s="59"/>
      <c r="AG23" s="60"/>
      <c r="AH23" s="61"/>
    </row>
    <row r="24" spans="1:34" ht="12" customHeight="1">
      <c r="A24" s="61"/>
      <c r="B24" s="64" t="s">
        <v>41</v>
      </c>
      <c r="C24" s="61"/>
      <c r="D24" s="59"/>
      <c r="E24" s="59"/>
      <c r="F24" s="61"/>
      <c r="G24" s="379" t="s">
        <v>74</v>
      </c>
      <c r="H24" s="370" t="s">
        <v>93</v>
      </c>
      <c r="I24" s="342" t="s">
        <v>92</v>
      </c>
      <c r="J24" s="336" t="s">
        <v>123</v>
      </c>
      <c r="K24" s="361" t="s">
        <v>84</v>
      </c>
      <c r="L24" s="61"/>
      <c r="M24" s="379" t="s">
        <v>74</v>
      </c>
      <c r="N24" s="437" t="s">
        <v>150</v>
      </c>
      <c r="O24" s="336" t="s">
        <v>123</v>
      </c>
      <c r="P24" s="385" t="s">
        <v>94</v>
      </c>
      <c r="Q24" s="361" t="s">
        <v>84</v>
      </c>
      <c r="R24" s="63"/>
      <c r="S24" s="379" t="s">
        <v>74</v>
      </c>
      <c r="T24" s="345" t="s">
        <v>135</v>
      </c>
      <c r="U24" s="336" t="s">
        <v>123</v>
      </c>
      <c r="V24" s="385" t="s">
        <v>94</v>
      </c>
      <c r="W24" s="376" t="s">
        <v>63</v>
      </c>
      <c r="X24" s="63"/>
      <c r="Y24" s="434" t="s">
        <v>149</v>
      </c>
      <c r="Z24" s="370" t="s">
        <v>93</v>
      </c>
      <c r="AA24" s="342" t="s">
        <v>92</v>
      </c>
      <c r="AB24" s="385" t="s">
        <v>94</v>
      </c>
      <c r="AC24" s="352"/>
      <c r="AD24" s="61"/>
      <c r="AE24" s="58"/>
      <c r="AF24" s="59"/>
      <c r="AG24" s="60"/>
      <c r="AH24" s="61"/>
    </row>
    <row r="25" spans="1:34">
      <c r="A25" s="61"/>
      <c r="B25" s="64" t="s">
        <v>42</v>
      </c>
      <c r="C25" s="61"/>
      <c r="D25" s="59"/>
      <c r="E25" s="59"/>
      <c r="F25" s="61"/>
      <c r="G25" s="380"/>
      <c r="H25" s="371"/>
      <c r="I25" s="343"/>
      <c r="J25" s="337"/>
      <c r="K25" s="362"/>
      <c r="L25" s="61"/>
      <c r="M25" s="380"/>
      <c r="N25" s="438"/>
      <c r="O25" s="337"/>
      <c r="P25" s="386"/>
      <c r="Q25" s="362"/>
      <c r="R25" s="63"/>
      <c r="S25" s="380"/>
      <c r="T25" s="346"/>
      <c r="U25" s="337"/>
      <c r="V25" s="386"/>
      <c r="W25" s="377"/>
      <c r="X25" s="63"/>
      <c r="Y25" s="435"/>
      <c r="Z25" s="371"/>
      <c r="AA25" s="343"/>
      <c r="AB25" s="386"/>
      <c r="AC25" s="353"/>
      <c r="AD25" s="61"/>
      <c r="AE25" s="58"/>
      <c r="AF25" s="59"/>
      <c r="AG25" s="60"/>
      <c r="AH25" s="61"/>
    </row>
    <row r="26" spans="1:34" ht="13" customHeight="1">
      <c r="A26" s="61"/>
      <c r="B26" s="64" t="s">
        <v>43</v>
      </c>
      <c r="C26" s="61"/>
      <c r="D26" s="59"/>
      <c r="E26" s="59"/>
      <c r="F26" s="61"/>
      <c r="G26" s="380"/>
      <c r="H26" s="371"/>
      <c r="I26" s="343"/>
      <c r="J26" s="337"/>
      <c r="K26" s="362"/>
      <c r="L26" s="61"/>
      <c r="M26" s="380"/>
      <c r="N26" s="438"/>
      <c r="O26" s="337"/>
      <c r="P26" s="386"/>
      <c r="Q26" s="362"/>
      <c r="R26" s="63"/>
      <c r="S26" s="380"/>
      <c r="T26" s="346"/>
      <c r="U26" s="337"/>
      <c r="V26" s="386"/>
      <c r="W26" s="377"/>
      <c r="X26" s="63"/>
      <c r="Y26" s="435"/>
      <c r="Z26" s="371"/>
      <c r="AA26" s="343"/>
      <c r="AB26" s="386"/>
      <c r="AC26" s="353"/>
      <c r="AD26" s="61"/>
      <c r="AE26" s="58"/>
      <c r="AF26" s="59"/>
      <c r="AG26" s="60"/>
      <c r="AH26" s="61"/>
    </row>
    <row r="27" spans="1:34" ht="12" customHeight="1" thickBot="1">
      <c r="A27" s="67"/>
      <c r="B27" s="64" t="s">
        <v>44</v>
      </c>
      <c r="C27" s="67"/>
      <c r="D27" s="59"/>
      <c r="E27" s="59"/>
      <c r="F27" s="67"/>
      <c r="G27" s="381"/>
      <c r="H27" s="372"/>
      <c r="I27" s="344"/>
      <c r="J27" s="338"/>
      <c r="K27" s="363"/>
      <c r="L27" s="67"/>
      <c r="M27" s="381"/>
      <c r="N27" s="439"/>
      <c r="O27" s="338"/>
      <c r="P27" s="387"/>
      <c r="Q27" s="363"/>
      <c r="R27" s="68"/>
      <c r="S27" s="381"/>
      <c r="T27" s="347"/>
      <c r="U27" s="338"/>
      <c r="V27" s="387"/>
      <c r="W27" s="378"/>
      <c r="X27" s="68"/>
      <c r="Y27" s="436"/>
      <c r="Z27" s="372"/>
      <c r="AA27" s="344"/>
      <c r="AB27" s="387"/>
      <c r="AC27" s="354"/>
      <c r="AD27" s="67"/>
      <c r="AE27" s="58"/>
      <c r="AF27" s="59"/>
      <c r="AG27" s="60"/>
      <c r="AH27" s="67"/>
    </row>
    <row r="28" spans="1:34" ht="13" thickBot="1">
      <c r="A28" s="67"/>
      <c r="B28" s="69" t="s">
        <v>45</v>
      </c>
      <c r="C28" s="67"/>
      <c r="D28" s="364" t="s">
        <v>36</v>
      </c>
      <c r="E28" s="366"/>
      <c r="F28" s="67"/>
      <c r="G28" s="364" t="s">
        <v>36</v>
      </c>
      <c r="H28" s="365"/>
      <c r="I28" s="365"/>
      <c r="J28" s="365"/>
      <c r="K28" s="366"/>
      <c r="L28" s="67"/>
      <c r="M28" s="330" t="s">
        <v>36</v>
      </c>
      <c r="N28" s="331"/>
      <c r="O28" s="331"/>
      <c r="P28" s="331"/>
      <c r="Q28" s="332"/>
      <c r="R28" s="68"/>
      <c r="S28" s="330" t="s">
        <v>36</v>
      </c>
      <c r="T28" s="331"/>
      <c r="U28" s="331"/>
      <c r="V28" s="331"/>
      <c r="W28" s="332"/>
      <c r="X28" s="68"/>
      <c r="Y28" s="330" t="s">
        <v>36</v>
      </c>
      <c r="Z28" s="331"/>
      <c r="AA28" s="331"/>
      <c r="AB28" s="331"/>
      <c r="AC28" s="332"/>
      <c r="AD28" s="67"/>
      <c r="AE28" s="58"/>
      <c r="AF28" s="59"/>
      <c r="AG28" s="60"/>
      <c r="AH28" s="67"/>
    </row>
    <row r="29" spans="1:34" ht="12" customHeight="1">
      <c r="A29" s="70"/>
      <c r="B29" s="62" t="s">
        <v>46</v>
      </c>
      <c r="C29" s="70"/>
      <c r="D29" s="409" t="s">
        <v>125</v>
      </c>
      <c r="E29" s="410"/>
      <c r="F29" s="70"/>
      <c r="G29" s="440" t="s">
        <v>151</v>
      </c>
      <c r="H29" s="370" t="s">
        <v>93</v>
      </c>
      <c r="I29" s="342" t="s">
        <v>92</v>
      </c>
      <c r="J29" s="336" t="s">
        <v>123</v>
      </c>
      <c r="K29" s="352"/>
      <c r="L29" s="70"/>
      <c r="M29" s="379" t="s">
        <v>74</v>
      </c>
      <c r="N29" s="370" t="s">
        <v>93</v>
      </c>
      <c r="O29" s="336" t="s">
        <v>123</v>
      </c>
      <c r="P29" s="385" t="s">
        <v>94</v>
      </c>
      <c r="Q29" s="361" t="s">
        <v>84</v>
      </c>
      <c r="R29" s="71"/>
      <c r="S29" s="379" t="s">
        <v>74</v>
      </c>
      <c r="T29" s="370" t="s">
        <v>93</v>
      </c>
      <c r="U29" s="336" t="s">
        <v>123</v>
      </c>
      <c r="V29" s="385" t="s">
        <v>94</v>
      </c>
      <c r="W29" s="382" t="s">
        <v>76</v>
      </c>
      <c r="X29" s="71"/>
      <c r="Y29" s="440" t="s">
        <v>151</v>
      </c>
      <c r="Z29" s="361" t="s">
        <v>84</v>
      </c>
      <c r="AA29" s="342" t="s">
        <v>92</v>
      </c>
      <c r="AB29" s="367" t="s">
        <v>95</v>
      </c>
      <c r="AC29" s="352"/>
      <c r="AD29" s="70"/>
      <c r="AE29" s="58"/>
      <c r="AF29" s="59"/>
      <c r="AG29" s="60"/>
      <c r="AH29" s="70"/>
    </row>
    <row r="30" spans="1:34" ht="13" customHeight="1">
      <c r="A30" s="70"/>
      <c r="B30" s="64" t="s">
        <v>47</v>
      </c>
      <c r="C30" s="70"/>
      <c r="D30" s="411"/>
      <c r="E30" s="412"/>
      <c r="F30" s="70"/>
      <c r="G30" s="441"/>
      <c r="H30" s="371"/>
      <c r="I30" s="343"/>
      <c r="J30" s="337"/>
      <c r="K30" s="353"/>
      <c r="L30" s="70"/>
      <c r="M30" s="380"/>
      <c r="N30" s="371"/>
      <c r="O30" s="337"/>
      <c r="P30" s="386"/>
      <c r="Q30" s="362"/>
      <c r="R30" s="71"/>
      <c r="S30" s="380"/>
      <c r="T30" s="371"/>
      <c r="U30" s="337"/>
      <c r="V30" s="386"/>
      <c r="W30" s="383"/>
      <c r="X30" s="71"/>
      <c r="Y30" s="441"/>
      <c r="Z30" s="362"/>
      <c r="AA30" s="343"/>
      <c r="AB30" s="368"/>
      <c r="AC30" s="353"/>
      <c r="AD30" s="70"/>
      <c r="AE30" s="58"/>
      <c r="AF30" s="59"/>
      <c r="AG30" s="60"/>
      <c r="AH30" s="70"/>
    </row>
    <row r="31" spans="1:34" ht="13" customHeight="1" thickBot="1">
      <c r="A31" s="70"/>
      <c r="B31" s="64" t="s">
        <v>48</v>
      </c>
      <c r="C31" s="70"/>
      <c r="D31" s="413"/>
      <c r="E31" s="414"/>
      <c r="F31" s="70"/>
      <c r="G31" s="441"/>
      <c r="H31" s="371"/>
      <c r="I31" s="343"/>
      <c r="J31" s="337"/>
      <c r="K31" s="353"/>
      <c r="L31" s="70"/>
      <c r="M31" s="380"/>
      <c r="N31" s="371"/>
      <c r="O31" s="337"/>
      <c r="P31" s="386"/>
      <c r="Q31" s="362"/>
      <c r="R31" s="71"/>
      <c r="S31" s="380"/>
      <c r="T31" s="371"/>
      <c r="U31" s="337"/>
      <c r="V31" s="386"/>
      <c r="W31" s="383"/>
      <c r="X31" s="71"/>
      <c r="Y31" s="441"/>
      <c r="Z31" s="362"/>
      <c r="AA31" s="343"/>
      <c r="AB31" s="368"/>
      <c r="AC31" s="353"/>
      <c r="AD31" s="70"/>
      <c r="AE31" s="58"/>
      <c r="AF31" s="59"/>
      <c r="AG31" s="60"/>
      <c r="AH31" s="70"/>
    </row>
    <row r="32" spans="1:34" ht="12" customHeight="1" thickBot="1">
      <c r="A32" s="70"/>
      <c r="B32" s="64" t="s">
        <v>8</v>
      </c>
      <c r="C32" s="70"/>
      <c r="D32" s="415" t="s">
        <v>29</v>
      </c>
      <c r="E32" s="416"/>
      <c r="F32" s="70"/>
      <c r="G32" s="442"/>
      <c r="H32" s="372"/>
      <c r="I32" s="344"/>
      <c r="J32" s="338"/>
      <c r="K32" s="354"/>
      <c r="L32" s="70"/>
      <c r="M32" s="381"/>
      <c r="N32" s="372"/>
      <c r="O32" s="338"/>
      <c r="P32" s="387"/>
      <c r="Q32" s="363"/>
      <c r="R32" s="71"/>
      <c r="S32" s="381"/>
      <c r="T32" s="372"/>
      <c r="U32" s="338"/>
      <c r="V32" s="387"/>
      <c r="W32" s="384"/>
      <c r="X32" s="71"/>
      <c r="Y32" s="442"/>
      <c r="Z32" s="363"/>
      <c r="AA32" s="344"/>
      <c r="AB32" s="369"/>
      <c r="AC32" s="354"/>
      <c r="AD32" s="70"/>
      <c r="AE32" s="58"/>
      <c r="AF32" s="59"/>
      <c r="AG32" s="60"/>
      <c r="AH32" s="70"/>
    </row>
    <row r="33" spans="1:34" ht="13" customHeight="1" thickBot="1">
      <c r="A33" s="70"/>
      <c r="B33" s="65" t="s">
        <v>11</v>
      </c>
      <c r="C33" s="70"/>
      <c r="D33" s="417"/>
      <c r="E33" s="418"/>
      <c r="F33" s="70"/>
      <c r="G33" s="330" t="s">
        <v>36</v>
      </c>
      <c r="H33" s="331"/>
      <c r="I33" s="331"/>
      <c r="J33" s="331"/>
      <c r="K33" s="331"/>
      <c r="L33" s="70"/>
      <c r="M33" s="330" t="s">
        <v>36</v>
      </c>
      <c r="N33" s="331"/>
      <c r="O33" s="331"/>
      <c r="P33" s="331"/>
      <c r="Q33" s="331"/>
      <c r="R33" s="71"/>
      <c r="S33" s="330" t="s">
        <v>36</v>
      </c>
      <c r="T33" s="331"/>
      <c r="U33" s="331"/>
      <c r="V33" s="331"/>
      <c r="W33" s="331"/>
      <c r="X33" s="71"/>
      <c r="Y33" s="330" t="s">
        <v>36</v>
      </c>
      <c r="Z33" s="331"/>
      <c r="AA33" s="331"/>
      <c r="AB33" s="331"/>
      <c r="AC33" s="331"/>
      <c r="AD33" s="73"/>
      <c r="AE33" s="58"/>
      <c r="AF33" s="59"/>
      <c r="AG33" s="60"/>
      <c r="AH33" s="70"/>
    </row>
    <row r="34" spans="1:34" ht="12" customHeight="1">
      <c r="A34" s="70"/>
      <c r="B34" s="65" t="s">
        <v>49</v>
      </c>
      <c r="C34" s="70"/>
      <c r="D34" s="355" t="s">
        <v>14</v>
      </c>
      <c r="E34" s="419"/>
      <c r="F34" s="70"/>
      <c r="G34" s="348" t="s">
        <v>126</v>
      </c>
      <c r="H34" s="348" t="s">
        <v>126</v>
      </c>
      <c r="I34" s="348" t="s">
        <v>126</v>
      </c>
      <c r="J34" s="348" t="s">
        <v>126</v>
      </c>
      <c r="K34" s="348" t="s">
        <v>126</v>
      </c>
      <c r="L34" s="73"/>
      <c r="M34" s="348" t="s">
        <v>126</v>
      </c>
      <c r="N34" s="348" t="s">
        <v>126</v>
      </c>
      <c r="O34" s="348" t="s">
        <v>126</v>
      </c>
      <c r="P34" s="348" t="s">
        <v>126</v>
      </c>
      <c r="Q34" s="348" t="s">
        <v>126</v>
      </c>
      <c r="R34" s="71"/>
      <c r="S34" s="422" t="s">
        <v>152</v>
      </c>
      <c r="T34" s="423"/>
      <c r="U34" s="423"/>
      <c r="V34" s="423"/>
      <c r="W34" s="423"/>
      <c r="X34" s="72"/>
      <c r="Y34" s="428" t="s">
        <v>109</v>
      </c>
      <c r="Z34" s="407"/>
      <c r="AA34" s="407"/>
      <c r="AB34" s="407"/>
      <c r="AC34" s="407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50</v>
      </c>
      <c r="C35" s="74"/>
      <c r="D35" s="357"/>
      <c r="E35" s="420"/>
      <c r="F35" s="74"/>
      <c r="G35" s="349"/>
      <c r="H35" s="349"/>
      <c r="I35" s="349"/>
      <c r="J35" s="349"/>
      <c r="K35" s="349"/>
      <c r="L35" s="77"/>
      <c r="M35" s="349"/>
      <c r="N35" s="349"/>
      <c r="O35" s="349"/>
      <c r="P35" s="349"/>
      <c r="Q35" s="349"/>
      <c r="R35" s="75"/>
      <c r="S35" s="424"/>
      <c r="T35" s="425"/>
      <c r="U35" s="425"/>
      <c r="V35" s="425"/>
      <c r="W35" s="425"/>
      <c r="X35" s="76"/>
      <c r="Y35" s="429"/>
      <c r="Z35" s="430"/>
      <c r="AA35" s="430"/>
      <c r="AB35" s="430"/>
      <c r="AC35" s="430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51</v>
      </c>
      <c r="C36" s="318"/>
      <c r="D36" s="359"/>
      <c r="E36" s="421"/>
      <c r="F36" s="78"/>
      <c r="G36" s="349"/>
      <c r="H36" s="349"/>
      <c r="I36" s="349"/>
      <c r="J36" s="349"/>
      <c r="K36" s="349"/>
      <c r="L36" s="79"/>
      <c r="M36" s="349"/>
      <c r="N36" s="349"/>
      <c r="O36" s="349"/>
      <c r="P36" s="349"/>
      <c r="Q36" s="349"/>
      <c r="R36" s="80"/>
      <c r="S36" s="424"/>
      <c r="T36" s="425"/>
      <c r="U36" s="425"/>
      <c r="V36" s="425"/>
      <c r="W36" s="425"/>
      <c r="X36" s="81"/>
      <c r="Y36" s="429"/>
      <c r="Z36" s="430"/>
      <c r="AA36" s="430"/>
      <c r="AB36" s="430"/>
      <c r="AC36" s="430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52</v>
      </c>
      <c r="C37" s="82"/>
      <c r="D37" s="59"/>
      <c r="E37" s="59"/>
      <c r="F37" s="82"/>
      <c r="G37" s="350"/>
      <c r="H37" s="350"/>
      <c r="I37" s="350"/>
      <c r="J37" s="350"/>
      <c r="K37" s="350"/>
      <c r="L37" s="84"/>
      <c r="M37" s="350"/>
      <c r="N37" s="350"/>
      <c r="O37" s="350"/>
      <c r="P37" s="350"/>
      <c r="Q37" s="350"/>
      <c r="R37" s="85"/>
      <c r="S37" s="424"/>
      <c r="T37" s="425"/>
      <c r="U37" s="425"/>
      <c r="V37" s="425"/>
      <c r="W37" s="425"/>
      <c r="X37" s="86"/>
      <c r="Y37" s="333"/>
      <c r="Z37" s="334"/>
      <c r="AA37" s="334"/>
      <c r="AB37" s="334"/>
      <c r="AC37" s="334"/>
      <c r="AD37" s="84"/>
      <c r="AE37" s="87"/>
      <c r="AF37" s="59"/>
      <c r="AG37" s="59"/>
      <c r="AH37" s="82"/>
    </row>
    <row r="38" spans="1:34" ht="13" customHeight="1">
      <c r="A38" s="82"/>
      <c r="B38" s="88" t="s">
        <v>53</v>
      </c>
      <c r="C38" s="82"/>
      <c r="D38" s="59"/>
      <c r="E38" s="59"/>
      <c r="F38" s="82"/>
      <c r="G38" s="355" t="s">
        <v>14</v>
      </c>
      <c r="H38" s="356"/>
      <c r="I38" s="356"/>
      <c r="J38" s="356"/>
      <c r="K38" s="356"/>
      <c r="L38" s="84"/>
      <c r="M38" s="355" t="s">
        <v>14</v>
      </c>
      <c r="N38" s="356"/>
      <c r="O38" s="356"/>
      <c r="P38" s="356"/>
      <c r="Q38" s="356"/>
      <c r="R38" s="89"/>
      <c r="S38" s="424"/>
      <c r="T38" s="425"/>
      <c r="U38" s="425"/>
      <c r="V38" s="425"/>
      <c r="W38" s="425"/>
      <c r="X38" s="86"/>
      <c r="Y38" s="355" t="s">
        <v>14</v>
      </c>
      <c r="Z38" s="356"/>
      <c r="AA38" s="356"/>
      <c r="AB38" s="356"/>
      <c r="AC38" s="419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54</v>
      </c>
      <c r="C39" s="82"/>
      <c r="D39" s="59"/>
      <c r="E39" s="59"/>
      <c r="F39" s="82"/>
      <c r="G39" s="357"/>
      <c r="H39" s="358"/>
      <c r="I39" s="358"/>
      <c r="J39" s="358"/>
      <c r="K39" s="358"/>
      <c r="L39" s="84"/>
      <c r="M39" s="357"/>
      <c r="N39" s="358"/>
      <c r="O39" s="358"/>
      <c r="P39" s="358"/>
      <c r="Q39" s="358"/>
      <c r="R39" s="89"/>
      <c r="S39" s="424"/>
      <c r="T39" s="425"/>
      <c r="U39" s="425"/>
      <c r="V39" s="425"/>
      <c r="W39" s="425"/>
      <c r="X39" s="86"/>
      <c r="Y39" s="357"/>
      <c r="Z39" s="358"/>
      <c r="AA39" s="358"/>
      <c r="AB39" s="358"/>
      <c r="AC39" s="420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359"/>
      <c r="H40" s="360"/>
      <c r="I40" s="360"/>
      <c r="J40" s="360"/>
      <c r="K40" s="360"/>
      <c r="L40" s="91"/>
      <c r="M40" s="359"/>
      <c r="N40" s="360"/>
      <c r="O40" s="360"/>
      <c r="P40" s="360"/>
      <c r="Q40" s="360"/>
      <c r="R40" s="86"/>
      <c r="S40" s="426"/>
      <c r="T40" s="427"/>
      <c r="U40" s="427"/>
      <c r="V40" s="427"/>
      <c r="W40" s="427"/>
      <c r="X40" s="86"/>
      <c r="Y40" s="359"/>
      <c r="Z40" s="360"/>
      <c r="AA40" s="360"/>
      <c r="AB40" s="360"/>
      <c r="AC40" s="421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23"/>
      <c r="E41" s="59"/>
      <c r="F41" s="93"/>
      <c r="G41" s="96"/>
      <c r="H41" s="97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5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9"/>
      <c r="D45" s="302"/>
      <c r="E45" s="304" t="s">
        <v>93</v>
      </c>
      <c r="F45" s="443"/>
      <c r="G45" s="444" t="s">
        <v>98</v>
      </c>
      <c r="H45" s="445"/>
      <c r="I45" s="445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446" t="s">
        <v>56</v>
      </c>
      <c r="W45" s="447" t="s">
        <v>79</v>
      </c>
      <c r="X45" s="448"/>
      <c r="Y45" s="448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70"/>
      <c r="D46" s="303"/>
      <c r="E46" s="449" t="s">
        <v>153</v>
      </c>
      <c r="F46" s="450"/>
      <c r="G46" s="451" t="s">
        <v>154</v>
      </c>
      <c r="H46" s="452"/>
      <c r="I46" s="452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453" t="s">
        <v>1</v>
      </c>
      <c r="W46" s="454" t="s">
        <v>80</v>
      </c>
      <c r="X46" s="455"/>
      <c r="Y46" s="455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4"/>
      <c r="E47" s="456" t="s">
        <v>71</v>
      </c>
      <c r="F47" s="126"/>
      <c r="G47" s="457" t="s">
        <v>81</v>
      </c>
      <c r="H47" s="458"/>
      <c r="I47" s="458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459" t="s">
        <v>74</v>
      </c>
      <c r="W47" s="460" t="s">
        <v>75</v>
      </c>
      <c r="X47" s="461"/>
      <c r="Y47" s="461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5"/>
      <c r="E48" s="462" t="s">
        <v>84</v>
      </c>
      <c r="F48" s="129"/>
      <c r="G48" s="463" t="s">
        <v>85</v>
      </c>
      <c r="H48" s="464"/>
      <c r="I48" s="464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465" t="s">
        <v>15</v>
      </c>
      <c r="W48" s="466" t="s">
        <v>155</v>
      </c>
      <c r="X48" s="461"/>
      <c r="Y48" s="461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6"/>
      <c r="E49" s="304" t="s">
        <v>96</v>
      </c>
      <c r="F49" s="129"/>
      <c r="G49" s="467" t="s">
        <v>99</v>
      </c>
      <c r="H49" s="464"/>
      <c r="I49" s="468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469"/>
      <c r="W49" s="467"/>
      <c r="X49" s="461"/>
      <c r="Y49" s="461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8"/>
      <c r="D50" s="304"/>
      <c r="E50" s="470" t="s">
        <v>107</v>
      </c>
      <c r="F50" s="129"/>
      <c r="G50" s="467" t="s">
        <v>110</v>
      </c>
      <c r="H50" s="468"/>
      <c r="I50" s="461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471" t="s">
        <v>156</v>
      </c>
      <c r="W50" s="472" t="s">
        <v>157</v>
      </c>
      <c r="X50" s="458"/>
      <c r="Y50" s="458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72"/>
      <c r="D51" s="307"/>
      <c r="E51" s="470" t="s">
        <v>128</v>
      </c>
      <c r="F51" s="129"/>
      <c r="G51" s="467" t="s">
        <v>129</v>
      </c>
      <c r="H51" s="458"/>
      <c r="I51" s="458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471" t="s">
        <v>127</v>
      </c>
      <c r="W51" s="472" t="s">
        <v>158</v>
      </c>
      <c r="X51" s="473"/>
      <c r="Y51" s="473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72"/>
      <c r="D52" s="307"/>
      <c r="E52" s="471" t="s">
        <v>72</v>
      </c>
      <c r="F52" s="116"/>
      <c r="G52" s="474" t="s">
        <v>100</v>
      </c>
      <c r="H52" s="458"/>
      <c r="I52" s="458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471" t="s">
        <v>101</v>
      </c>
      <c r="W52" s="472" t="s">
        <v>102</v>
      </c>
      <c r="X52" s="475"/>
      <c r="Y52" s="475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8"/>
      <c r="E53" s="476" t="s">
        <v>63</v>
      </c>
      <c r="F53" s="129"/>
      <c r="G53" s="477" t="s">
        <v>82</v>
      </c>
      <c r="H53" s="461"/>
      <c r="I53" s="458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471" t="s">
        <v>76</v>
      </c>
      <c r="W53" s="472" t="s">
        <v>159</v>
      </c>
      <c r="X53" s="475"/>
      <c r="Y53" s="475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9"/>
      <c r="E54" s="469" t="s">
        <v>86</v>
      </c>
      <c r="F54" s="129"/>
      <c r="G54" s="478" t="s">
        <v>87</v>
      </c>
      <c r="H54" s="461"/>
      <c r="I54" s="458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471" t="s">
        <v>90</v>
      </c>
      <c r="W54" s="472" t="s">
        <v>91</v>
      </c>
      <c r="X54" s="479"/>
      <c r="Y54" s="479"/>
      <c r="Z54" s="319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 ht="13" thickBot="1">
      <c r="A55" s="108"/>
      <c r="B55" s="139"/>
      <c r="C55" s="262"/>
      <c r="D55" s="310"/>
      <c r="E55" s="308" t="s">
        <v>160</v>
      </c>
      <c r="F55" s="129"/>
      <c r="G55" s="480" t="s">
        <v>161</v>
      </c>
      <c r="H55" s="271"/>
      <c r="I55" s="140"/>
      <c r="J55" s="140"/>
      <c r="K55" s="140"/>
      <c r="L55" s="140"/>
      <c r="M55" s="140"/>
      <c r="N55" s="140"/>
      <c r="O55" s="140"/>
      <c r="P55" s="140"/>
      <c r="Q55" s="141"/>
      <c r="R55" s="111"/>
      <c r="S55" s="111"/>
      <c r="T55" s="111"/>
      <c r="U55" s="220"/>
      <c r="V55" s="471" t="s">
        <v>162</v>
      </c>
      <c r="W55" s="481" t="s">
        <v>163</v>
      </c>
      <c r="X55" s="482"/>
      <c r="Y55" s="482"/>
      <c r="Z55" s="143"/>
      <c r="AA55" s="143"/>
      <c r="AB55" s="143"/>
      <c r="AC55" s="143"/>
      <c r="AD55" s="143"/>
      <c r="AE55" s="143"/>
      <c r="AF55" s="144"/>
      <c r="AG55" s="142"/>
      <c r="AH55" s="108"/>
    </row>
    <row r="56" spans="1:34" s="12" customFormat="1" ht="13" thickBot="1">
      <c r="A56" s="221"/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8"/>
      <c r="AF56" s="148"/>
      <c r="AG56" s="147"/>
      <c r="AH56" s="108"/>
    </row>
    <row r="57" spans="1:34" s="12" customFormat="1" ht="13" thickBot="1">
      <c r="A57" s="222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108"/>
    </row>
    <row r="58" spans="1:34" s="12" customFormat="1">
      <c r="A58" s="223"/>
      <c r="B58" s="224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51"/>
      <c r="O58" s="151"/>
      <c r="P58" s="151"/>
      <c r="Q58" s="152"/>
      <c r="R58" s="150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0"/>
      <c r="AD58" s="152"/>
      <c r="AE58" s="152"/>
      <c r="AF58" s="152"/>
      <c r="AG58" s="152"/>
      <c r="AH58" s="108"/>
    </row>
    <row r="59" spans="1:34" s="16" customFormat="1" thickBot="1">
      <c r="A59" s="225"/>
      <c r="B59" s="226" t="s">
        <v>57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322"/>
      <c r="O59" s="322"/>
      <c r="P59" s="322"/>
      <c r="Q59" s="322"/>
      <c r="R59" s="322"/>
      <c r="S59" s="322"/>
      <c r="T59" s="322"/>
      <c r="U59" s="351" t="s">
        <v>2</v>
      </c>
      <c r="V59" s="351"/>
      <c r="W59" s="351"/>
      <c r="X59" s="351"/>
      <c r="Y59" s="351"/>
      <c r="Z59" s="351"/>
      <c r="AA59" s="351"/>
      <c r="AB59" s="351"/>
      <c r="AC59" s="351"/>
      <c r="AD59" s="322"/>
      <c r="AE59" s="322"/>
      <c r="AF59" s="322"/>
      <c r="AG59" s="322"/>
      <c r="AH59" s="222"/>
    </row>
    <row r="60" spans="1:34" s="13" customFormat="1" ht="11" customHeight="1" thickBot="1">
      <c r="A60" s="227"/>
      <c r="B60" s="228"/>
      <c r="C60" s="154"/>
      <c r="D60" s="154"/>
      <c r="E60" s="154"/>
      <c r="F60" s="154"/>
      <c r="G60" s="154"/>
      <c r="H60" s="483" t="s">
        <v>137</v>
      </c>
      <c r="I60" s="484"/>
      <c r="J60" s="483" t="s">
        <v>137</v>
      </c>
      <c r="K60" s="484"/>
      <c r="L60" s="154"/>
      <c r="M60" s="154"/>
      <c r="N60" s="157"/>
      <c r="O60" s="157"/>
      <c r="P60" s="157"/>
      <c r="Q60" s="158"/>
      <c r="R60" s="157"/>
      <c r="S60" s="159"/>
      <c r="T60" s="159"/>
      <c r="U60" s="158"/>
      <c r="V60" s="158"/>
      <c r="W60" s="158"/>
      <c r="X60" s="158"/>
      <c r="Y60" s="158"/>
      <c r="Z60" s="158"/>
      <c r="AA60" s="158"/>
      <c r="AB60" s="158"/>
      <c r="AC60" s="157"/>
      <c r="AD60" s="158"/>
      <c r="AE60" s="158"/>
      <c r="AF60" s="158"/>
      <c r="AG60" s="158"/>
      <c r="AH60" s="223"/>
    </row>
    <row r="61" spans="1:34" s="13" customFormat="1" ht="11" customHeight="1" thickBot="1">
      <c r="A61" s="229"/>
      <c r="B61" s="230"/>
      <c r="C61" s="160">
        <f>H90/H88</f>
        <v>0</v>
      </c>
      <c r="D61" s="160"/>
      <c r="E61" s="160"/>
      <c r="F61" s="160"/>
      <c r="G61" s="160"/>
      <c r="H61" s="483" t="s">
        <v>164</v>
      </c>
      <c r="I61" s="484"/>
      <c r="J61" s="483" t="s">
        <v>165</v>
      </c>
      <c r="K61" s="484"/>
      <c r="L61" s="160"/>
      <c r="M61" s="160"/>
      <c r="N61" s="156"/>
      <c r="O61" s="161"/>
      <c r="P61" s="161"/>
      <c r="Q61" s="162"/>
      <c r="R61" s="161"/>
      <c r="S61" s="163" t="s">
        <v>111</v>
      </c>
      <c r="T61" s="163"/>
      <c r="U61" s="164" t="s">
        <v>112</v>
      </c>
      <c r="V61" s="165"/>
      <c r="W61" s="165"/>
      <c r="X61" s="164"/>
      <c r="Y61" s="164" t="s">
        <v>5</v>
      </c>
      <c r="Z61" s="166" t="s">
        <v>58</v>
      </c>
      <c r="AA61" s="266" t="s">
        <v>88</v>
      </c>
      <c r="AB61" s="158"/>
      <c r="AC61" s="158"/>
      <c r="AD61" s="158"/>
      <c r="AE61" s="158"/>
      <c r="AF61" s="158"/>
      <c r="AG61" s="158"/>
      <c r="AH61" s="225"/>
    </row>
    <row r="62" spans="1:34" s="13" customFormat="1" ht="10">
      <c r="A62" s="225"/>
      <c r="B62" s="231"/>
      <c r="C62" s="167"/>
      <c r="D62" s="160"/>
      <c r="E62" s="160"/>
      <c r="F62" s="167"/>
      <c r="G62" s="168" t="s">
        <v>13</v>
      </c>
      <c r="H62" s="485">
        <v>1</v>
      </c>
      <c r="I62" s="485"/>
      <c r="J62" s="485">
        <v>1</v>
      </c>
      <c r="K62" s="485"/>
      <c r="L62" s="167"/>
      <c r="M62" s="167"/>
      <c r="N62" s="322"/>
      <c r="O62" s="170"/>
      <c r="P62" s="170"/>
      <c r="Q62" s="170"/>
      <c r="R62" s="170"/>
      <c r="S62" s="171"/>
      <c r="T62" s="171"/>
      <c r="U62" s="171"/>
      <c r="V62" s="171"/>
      <c r="W62" s="171"/>
      <c r="X62" s="172"/>
      <c r="Y62" s="171"/>
      <c r="Z62" s="171"/>
      <c r="AA62" s="171"/>
      <c r="AB62" s="158"/>
      <c r="AC62" s="158"/>
      <c r="AD62" s="158"/>
      <c r="AE62" s="158"/>
      <c r="AF62" s="158"/>
      <c r="AG62" s="158"/>
      <c r="AH62" s="227"/>
    </row>
    <row r="63" spans="1:34" s="13" customFormat="1" ht="10">
      <c r="A63" s="225"/>
      <c r="B63" s="231"/>
      <c r="C63" s="167"/>
      <c r="D63" s="160"/>
      <c r="E63" s="160"/>
      <c r="F63" s="167"/>
      <c r="G63" s="168" t="s">
        <v>16</v>
      </c>
      <c r="H63" s="485">
        <v>2.5</v>
      </c>
      <c r="I63" s="485">
        <v>2.5</v>
      </c>
      <c r="J63" s="485">
        <v>2.5</v>
      </c>
      <c r="K63" s="485"/>
      <c r="L63" s="167"/>
      <c r="M63" s="167"/>
      <c r="N63" s="169"/>
      <c r="O63" s="170"/>
      <c r="P63" s="170"/>
      <c r="Q63" s="170" t="s">
        <v>113</v>
      </c>
      <c r="R63" s="170"/>
      <c r="S63" s="173">
        <v>80</v>
      </c>
      <c r="T63" s="173"/>
      <c r="U63" s="173" t="s">
        <v>114</v>
      </c>
      <c r="V63" s="173"/>
      <c r="W63" s="173"/>
      <c r="X63" s="174"/>
      <c r="Y63" s="173">
        <v>1</v>
      </c>
      <c r="Z63" s="173">
        <v>1</v>
      </c>
      <c r="AA63" s="173">
        <v>1</v>
      </c>
      <c r="AB63" s="158"/>
      <c r="AC63" s="158"/>
      <c r="AD63" s="158"/>
      <c r="AE63" s="158"/>
      <c r="AF63" s="158"/>
      <c r="AG63" s="158"/>
      <c r="AH63" s="229"/>
    </row>
    <row r="64" spans="1:34" s="13" customFormat="1" ht="10">
      <c r="A64" s="225"/>
      <c r="B64" s="231"/>
      <c r="C64" s="167"/>
      <c r="D64" s="160"/>
      <c r="E64" s="160"/>
      <c r="F64" s="167"/>
      <c r="G64" s="175" t="s">
        <v>89</v>
      </c>
      <c r="H64" s="485">
        <v>0</v>
      </c>
      <c r="I64" s="485">
        <v>0</v>
      </c>
      <c r="J64" s="485">
        <v>0</v>
      </c>
      <c r="K64" s="485"/>
      <c r="L64" s="167"/>
      <c r="M64" s="167"/>
      <c r="N64" s="273"/>
      <c r="O64" s="177"/>
      <c r="P64" s="177"/>
      <c r="Q64" s="177" t="s">
        <v>115</v>
      </c>
      <c r="R64" s="177"/>
      <c r="S64" s="173">
        <v>30</v>
      </c>
      <c r="T64" s="173"/>
      <c r="U64" s="173" t="s">
        <v>114</v>
      </c>
      <c r="V64" s="173"/>
      <c r="W64" s="173"/>
      <c r="X64" s="174"/>
      <c r="Y64" s="173">
        <v>1</v>
      </c>
      <c r="Z64" s="173" t="s">
        <v>6</v>
      </c>
      <c r="AA64" s="185">
        <v>1</v>
      </c>
      <c r="AB64" s="158"/>
      <c r="AC64" s="158"/>
      <c r="AD64" s="158"/>
      <c r="AE64" s="158"/>
      <c r="AF64" s="158"/>
      <c r="AG64" s="158"/>
      <c r="AH64" s="225"/>
    </row>
    <row r="65" spans="1:34" s="13" customFormat="1" ht="10">
      <c r="A65" s="225"/>
      <c r="B65" s="231"/>
      <c r="C65" s="167"/>
      <c r="D65" s="160"/>
      <c r="E65" s="160"/>
      <c r="F65" s="167"/>
      <c r="G65" s="178" t="s">
        <v>64</v>
      </c>
      <c r="H65" s="485">
        <v>0.5</v>
      </c>
      <c r="I65" s="485"/>
      <c r="J65" s="485">
        <v>0.5</v>
      </c>
      <c r="K65" s="485"/>
      <c r="L65" s="167"/>
      <c r="M65" s="167"/>
      <c r="N65" s="176"/>
      <c r="O65" s="180"/>
      <c r="P65" s="180"/>
      <c r="Q65" s="180" t="s">
        <v>116</v>
      </c>
      <c r="R65" s="180"/>
      <c r="S65" s="173">
        <v>20</v>
      </c>
      <c r="T65" s="173"/>
      <c r="U65" s="173" t="s">
        <v>166</v>
      </c>
      <c r="V65" s="173"/>
      <c r="W65" s="173"/>
      <c r="X65" s="174"/>
      <c r="Y65" s="173">
        <v>1</v>
      </c>
      <c r="Z65" s="173"/>
      <c r="AA65" s="173">
        <v>1</v>
      </c>
      <c r="AB65" s="158"/>
      <c r="AC65" s="158"/>
      <c r="AD65" s="158"/>
      <c r="AE65" s="158"/>
      <c r="AF65" s="158"/>
      <c r="AG65" s="158"/>
      <c r="AH65" s="225"/>
    </row>
    <row r="66" spans="1:34" s="13" customFormat="1" ht="10">
      <c r="A66" s="225"/>
      <c r="B66" s="231"/>
      <c r="C66" s="167"/>
      <c r="D66" s="160"/>
      <c r="E66" s="160"/>
      <c r="F66" s="167"/>
      <c r="G66" s="274" t="s">
        <v>103</v>
      </c>
      <c r="H66" s="485">
        <v>5</v>
      </c>
      <c r="I66" s="485"/>
      <c r="J66" s="485">
        <v>5</v>
      </c>
      <c r="K66" s="485"/>
      <c r="L66" s="167"/>
      <c r="M66" s="167"/>
      <c r="N66" s="181"/>
      <c r="O66" s="161"/>
      <c r="P66" s="161"/>
      <c r="Q66" s="275" t="s">
        <v>117</v>
      </c>
      <c r="R66" s="161"/>
      <c r="S66" s="173">
        <v>16</v>
      </c>
      <c r="T66" s="173"/>
      <c r="U66" s="173" t="s">
        <v>118</v>
      </c>
      <c r="V66" s="173"/>
      <c r="W66" s="185"/>
      <c r="X66" s="174"/>
      <c r="Y66" s="185" t="s">
        <v>6</v>
      </c>
      <c r="Z66" s="185" t="s">
        <v>6</v>
      </c>
      <c r="AA66" s="173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274" t="s">
        <v>138</v>
      </c>
      <c r="H67" s="485">
        <v>6</v>
      </c>
      <c r="I67" s="485"/>
      <c r="J67" s="485">
        <v>6</v>
      </c>
      <c r="K67" s="485"/>
      <c r="L67" s="167"/>
      <c r="M67" s="167"/>
      <c r="N67" s="183"/>
      <c r="O67" s="184"/>
      <c r="P67" s="161"/>
      <c r="Q67" s="275" t="s">
        <v>167</v>
      </c>
      <c r="R67" s="161"/>
      <c r="S67" s="288">
        <v>8</v>
      </c>
      <c r="T67" s="288"/>
      <c r="U67" s="173" t="s">
        <v>118</v>
      </c>
      <c r="V67" s="288"/>
      <c r="W67" s="288"/>
      <c r="X67" s="289"/>
      <c r="Y67" s="185" t="s">
        <v>6</v>
      </c>
      <c r="Z67" s="185" t="s">
        <v>6</v>
      </c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1">
      <c r="A68" s="225"/>
      <c r="B68" s="231"/>
      <c r="C68" s="167"/>
      <c r="D68" s="160"/>
      <c r="E68" s="160"/>
      <c r="F68" s="167"/>
      <c r="G68" s="249" t="s">
        <v>71</v>
      </c>
      <c r="H68" s="485">
        <v>2</v>
      </c>
      <c r="I68" s="485"/>
      <c r="J68" s="485">
        <v>2</v>
      </c>
      <c r="K68" s="485"/>
      <c r="L68" s="167"/>
      <c r="M68" s="167"/>
      <c r="N68" s="183"/>
      <c r="O68" s="161"/>
      <c r="P68" s="187"/>
      <c r="Q68" s="250"/>
      <c r="R68" s="187"/>
      <c r="S68" s="185"/>
      <c r="T68" s="185"/>
      <c r="U68" s="173"/>
      <c r="V68" s="173"/>
      <c r="W68" s="173"/>
      <c r="X68" s="174"/>
      <c r="Y68" s="185"/>
      <c r="Z68" s="185"/>
      <c r="AA68" s="173"/>
      <c r="AB68" s="158"/>
      <c r="AC68" s="158"/>
      <c r="AD68" s="158"/>
      <c r="AE68" s="158"/>
      <c r="AF68" s="158"/>
      <c r="AG68" s="158"/>
      <c r="AH68" s="225"/>
    </row>
    <row r="69" spans="1:34" s="13" customFormat="1" ht="11">
      <c r="A69" s="225"/>
      <c r="B69" s="231"/>
      <c r="C69" s="167"/>
      <c r="D69" s="160"/>
      <c r="E69" s="160"/>
      <c r="F69" s="167"/>
      <c r="G69" s="255" t="s">
        <v>84</v>
      </c>
      <c r="H69" s="485">
        <v>5</v>
      </c>
      <c r="I69" s="485"/>
      <c r="J69" s="485">
        <v>5</v>
      </c>
      <c r="K69" s="485"/>
      <c r="L69" s="167"/>
      <c r="M69" s="167"/>
      <c r="N69" s="186"/>
      <c r="O69" s="187"/>
      <c r="P69" s="182"/>
      <c r="Q69" s="276"/>
      <c r="R69" s="190"/>
      <c r="S69" s="185"/>
      <c r="T69" s="185"/>
      <c r="U69" s="173"/>
      <c r="V69" s="173"/>
      <c r="W69" s="173"/>
      <c r="X69" s="174"/>
      <c r="Y69" s="185"/>
      <c r="Z69" s="185"/>
      <c r="AA69" s="173"/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267" t="s">
        <v>96</v>
      </c>
      <c r="H70" s="485">
        <v>1</v>
      </c>
      <c r="I70" s="485"/>
      <c r="J70" s="485">
        <v>1</v>
      </c>
      <c r="K70" s="485"/>
      <c r="L70" s="167"/>
      <c r="M70" s="167"/>
      <c r="N70" s="232"/>
      <c r="O70" s="182"/>
      <c r="P70" s="182"/>
      <c r="Q70" s="277"/>
      <c r="R70" s="188"/>
      <c r="S70" s="185"/>
      <c r="T70" s="185"/>
      <c r="U70" s="173"/>
      <c r="V70" s="173"/>
      <c r="W70" s="173"/>
      <c r="X70" s="189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311" t="s">
        <v>107</v>
      </c>
      <c r="H71" s="485">
        <v>3</v>
      </c>
      <c r="I71" s="485"/>
      <c r="J71" s="485">
        <v>3</v>
      </c>
      <c r="K71" s="485"/>
      <c r="L71" s="167"/>
      <c r="M71" s="167"/>
      <c r="N71" s="179"/>
      <c r="O71" s="188"/>
      <c r="P71" s="188"/>
      <c r="Q71" s="312"/>
      <c r="R71" s="188"/>
      <c r="S71" s="185"/>
      <c r="T71" s="185"/>
      <c r="U71" s="173"/>
      <c r="V71" s="173"/>
      <c r="W71" s="173"/>
      <c r="X71" s="189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257" t="s">
        <v>128</v>
      </c>
      <c r="H72" s="485">
        <v>7</v>
      </c>
      <c r="I72" s="485"/>
      <c r="J72" s="485">
        <v>7</v>
      </c>
      <c r="K72" s="485"/>
      <c r="L72" s="167"/>
      <c r="M72" s="167"/>
      <c r="N72" s="179"/>
      <c r="O72" s="188"/>
      <c r="P72" s="188"/>
      <c r="Q72" s="252"/>
      <c r="R72" s="190"/>
      <c r="S72" s="173"/>
      <c r="T72" s="173"/>
      <c r="U72" s="173"/>
      <c r="V72" s="173"/>
      <c r="W72" s="173"/>
      <c r="X72" s="174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167"/>
      <c r="G73" s="251" t="s">
        <v>72</v>
      </c>
      <c r="H73" s="485">
        <v>9</v>
      </c>
      <c r="I73" s="485"/>
      <c r="J73" s="485">
        <v>9</v>
      </c>
      <c r="K73" s="485"/>
      <c r="L73" s="167"/>
      <c r="M73" s="167"/>
      <c r="N73" s="179"/>
      <c r="O73" s="188"/>
      <c r="P73" s="188"/>
      <c r="Q73" s="233"/>
      <c r="R73" s="190"/>
      <c r="S73" s="185"/>
      <c r="T73" s="173"/>
      <c r="U73" s="173"/>
      <c r="V73" s="173"/>
      <c r="W73" s="173"/>
      <c r="X73" s="174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253" t="s">
        <v>63</v>
      </c>
      <c r="H74" s="485">
        <v>3</v>
      </c>
      <c r="I74" s="485"/>
      <c r="J74" s="485">
        <v>3</v>
      </c>
      <c r="K74" s="485"/>
      <c r="L74" s="167"/>
      <c r="M74" s="167"/>
      <c r="N74" s="179"/>
      <c r="O74" s="188"/>
      <c r="P74" s="190"/>
      <c r="Q74" s="278"/>
      <c r="R74" s="161"/>
      <c r="S74" s="185"/>
      <c r="T74" s="173"/>
      <c r="U74" s="173"/>
      <c r="V74" s="173"/>
      <c r="W74" s="185"/>
      <c r="X74" s="189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256"/>
      <c r="G75" s="260" t="s">
        <v>86</v>
      </c>
      <c r="H75" s="485">
        <v>6</v>
      </c>
      <c r="I75" s="485"/>
      <c r="J75" s="485">
        <v>6</v>
      </c>
      <c r="K75" s="485"/>
      <c r="L75" s="167"/>
      <c r="M75" s="167"/>
      <c r="N75" s="179"/>
      <c r="O75" s="188"/>
      <c r="P75" s="161"/>
      <c r="Q75" s="279"/>
      <c r="R75" s="161"/>
      <c r="S75" s="185"/>
      <c r="T75" s="173"/>
      <c r="U75" s="173"/>
      <c r="V75" s="173"/>
      <c r="W75" s="185"/>
      <c r="X75" s="189"/>
      <c r="Y75" s="185"/>
      <c r="Z75" s="185"/>
      <c r="AA75" s="185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7"/>
      <c r="H76" s="485"/>
      <c r="I76" s="485"/>
      <c r="J76" s="485"/>
      <c r="K76" s="485"/>
      <c r="L76" s="167"/>
      <c r="M76" s="167"/>
      <c r="N76" s="179"/>
      <c r="O76" s="188"/>
      <c r="P76" s="188"/>
      <c r="Q76" s="280"/>
      <c r="R76" s="190"/>
      <c r="S76" s="185"/>
      <c r="T76" s="173"/>
      <c r="U76" s="173"/>
      <c r="V76" s="185"/>
      <c r="W76" s="185"/>
      <c r="X76" s="174"/>
      <c r="Y76" s="185"/>
      <c r="Z76" s="185"/>
      <c r="AA76" s="185"/>
      <c r="AB76" s="158"/>
      <c r="AC76" s="158"/>
      <c r="AD76" s="158"/>
      <c r="AE76" s="158"/>
      <c r="AF76" s="158"/>
      <c r="AG76" s="158"/>
      <c r="AH76" s="225"/>
    </row>
    <row r="77" spans="1:34" s="13" customFormat="1" ht="10">
      <c r="A77" s="225"/>
      <c r="B77" s="231"/>
      <c r="C77" s="167"/>
      <c r="D77" s="160"/>
      <c r="E77" s="160"/>
      <c r="F77" s="167"/>
      <c r="G77" s="192" t="s">
        <v>74</v>
      </c>
      <c r="H77" s="485">
        <v>8</v>
      </c>
      <c r="I77" s="485"/>
      <c r="J77" s="485">
        <v>8</v>
      </c>
      <c r="K77" s="485"/>
      <c r="L77" s="167"/>
      <c r="M77" s="167"/>
      <c r="N77" s="179"/>
      <c r="O77" s="188"/>
      <c r="P77" s="188"/>
      <c r="Q77" s="234"/>
      <c r="R77" s="161"/>
      <c r="S77" s="185"/>
      <c r="T77" s="173"/>
      <c r="U77" s="173"/>
      <c r="V77" s="185"/>
      <c r="W77" s="173"/>
      <c r="X77" s="174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0">
      <c r="A78" s="225"/>
      <c r="B78" s="231"/>
      <c r="C78" s="167"/>
      <c r="D78" s="160"/>
      <c r="E78" s="160"/>
      <c r="F78" s="167"/>
      <c r="G78" s="192" t="s">
        <v>73</v>
      </c>
      <c r="H78" s="485">
        <v>0</v>
      </c>
      <c r="I78" s="485"/>
      <c r="J78" s="485">
        <v>0</v>
      </c>
      <c r="K78" s="485"/>
      <c r="L78" s="167"/>
      <c r="M78" s="167"/>
      <c r="N78" s="169"/>
      <c r="O78" s="190"/>
      <c r="P78" s="190"/>
      <c r="Q78" s="234"/>
      <c r="R78" s="190"/>
      <c r="S78" s="290"/>
      <c r="T78" s="288"/>
      <c r="U78" s="290"/>
      <c r="V78" s="290"/>
      <c r="W78" s="288"/>
      <c r="X78" s="289"/>
      <c r="Y78" s="290"/>
      <c r="Z78" s="290"/>
      <c r="AA78" s="290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192" t="s">
        <v>162</v>
      </c>
      <c r="H79" s="486">
        <v>2</v>
      </c>
      <c r="I79" s="487"/>
      <c r="J79" s="486">
        <v>2</v>
      </c>
      <c r="K79" s="487"/>
      <c r="L79" s="167"/>
      <c r="M79" s="167"/>
      <c r="N79" s="169"/>
      <c r="O79" s="190"/>
      <c r="P79" s="190"/>
      <c r="Q79" s="234"/>
      <c r="R79" s="190"/>
      <c r="S79" s="290"/>
      <c r="T79" s="288"/>
      <c r="U79" s="290"/>
      <c r="V79" s="290"/>
      <c r="W79" s="288"/>
      <c r="X79" s="289"/>
      <c r="Y79" s="290"/>
      <c r="Z79" s="290"/>
      <c r="AA79" s="290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168</v>
      </c>
      <c r="H80" s="486">
        <v>2</v>
      </c>
      <c r="I80" s="487"/>
      <c r="J80" s="486">
        <v>2</v>
      </c>
      <c r="K80" s="487"/>
      <c r="L80" s="167"/>
      <c r="M80" s="167"/>
      <c r="N80" s="169"/>
      <c r="O80" s="190"/>
      <c r="P80" s="190"/>
      <c r="Q80" s="234"/>
      <c r="R80" s="190"/>
      <c r="S80" s="290"/>
      <c r="T80" s="288"/>
      <c r="U80" s="290"/>
      <c r="V80" s="290"/>
      <c r="W80" s="288"/>
      <c r="X80" s="289"/>
      <c r="Y80" s="290"/>
      <c r="Z80" s="290"/>
      <c r="AA80" s="290"/>
      <c r="AB80" s="158"/>
      <c r="AC80" s="158"/>
      <c r="AD80" s="158"/>
      <c r="AE80" s="158"/>
      <c r="AF80" s="158"/>
      <c r="AG80" s="158"/>
      <c r="AH80" s="225"/>
    </row>
    <row r="81" spans="1:35" s="13" customFormat="1" ht="11">
      <c r="A81" s="225"/>
      <c r="B81" s="231"/>
      <c r="C81" s="167"/>
      <c r="D81" s="160"/>
      <c r="E81" s="160"/>
      <c r="F81" s="167"/>
      <c r="G81" s="257" t="s">
        <v>101</v>
      </c>
      <c r="H81" s="485">
        <v>0</v>
      </c>
      <c r="I81" s="485"/>
      <c r="J81" s="485">
        <v>0</v>
      </c>
      <c r="K81" s="485"/>
      <c r="L81" s="167"/>
      <c r="M81" s="167"/>
      <c r="N81" s="169"/>
      <c r="O81" s="190"/>
      <c r="P81" s="190"/>
      <c r="Q81" s="279"/>
      <c r="R81" s="161"/>
      <c r="S81" s="290"/>
      <c r="T81" s="288"/>
      <c r="U81" s="290"/>
      <c r="V81" s="290"/>
      <c r="W81" s="290"/>
      <c r="X81" s="291"/>
      <c r="Y81" s="290"/>
      <c r="Z81" s="290"/>
      <c r="AA81" s="290"/>
      <c r="AB81" s="158"/>
      <c r="AC81" s="158"/>
      <c r="AD81" s="158"/>
      <c r="AE81" s="158"/>
      <c r="AF81" s="158"/>
      <c r="AG81" s="158"/>
      <c r="AH81" s="225"/>
    </row>
    <row r="82" spans="1:35" s="13" customFormat="1" ht="11">
      <c r="A82" s="225"/>
      <c r="B82" s="231"/>
      <c r="C82" s="167"/>
      <c r="D82" s="160"/>
      <c r="E82" s="160"/>
      <c r="F82" s="167"/>
      <c r="G82" s="261" t="s">
        <v>104</v>
      </c>
      <c r="H82" s="485">
        <v>2</v>
      </c>
      <c r="I82" s="485"/>
      <c r="J82" s="485">
        <v>2</v>
      </c>
      <c r="K82" s="485"/>
      <c r="L82" s="167"/>
      <c r="M82" s="167"/>
      <c r="N82" s="169"/>
      <c r="O82" s="190"/>
      <c r="P82" s="190"/>
      <c r="Q82" s="281"/>
      <c r="R82" s="161"/>
      <c r="S82" s="185"/>
      <c r="T82" s="173"/>
      <c r="U82" s="173"/>
      <c r="V82" s="185"/>
      <c r="W82" s="173"/>
      <c r="X82" s="189"/>
      <c r="Y82" s="185"/>
      <c r="Z82" s="185"/>
      <c r="AA82" s="185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193" t="s">
        <v>97</v>
      </c>
      <c r="H83" s="485">
        <v>1</v>
      </c>
      <c r="I83" s="485"/>
      <c r="J83" s="485">
        <v>1</v>
      </c>
      <c r="K83" s="485"/>
      <c r="L83" s="167"/>
      <c r="M83" s="167"/>
      <c r="N83" s="169"/>
      <c r="O83" s="190"/>
      <c r="P83" s="190"/>
      <c r="Q83" s="280"/>
      <c r="R83" s="161"/>
      <c r="S83" s="185"/>
      <c r="T83" s="173"/>
      <c r="U83" s="173"/>
      <c r="V83" s="173"/>
      <c r="W83" s="173"/>
      <c r="X83" s="174"/>
      <c r="Y83" s="185"/>
      <c r="Z83" s="185"/>
      <c r="AA83" s="185"/>
      <c r="AB83" s="158"/>
      <c r="AC83" s="158"/>
      <c r="AD83" s="158"/>
      <c r="AE83" s="158"/>
      <c r="AF83" s="158"/>
      <c r="AG83" s="158"/>
      <c r="AH83" s="225"/>
    </row>
    <row r="84" spans="1:35" s="13" customFormat="1" ht="11" thickBot="1">
      <c r="A84" s="225"/>
      <c r="B84" s="231"/>
      <c r="C84" s="167"/>
      <c r="D84" s="160"/>
      <c r="E84" s="160"/>
      <c r="F84" s="167"/>
      <c r="G84" s="282" t="s">
        <v>133</v>
      </c>
      <c r="H84" s="485">
        <v>1</v>
      </c>
      <c r="I84" s="485"/>
      <c r="J84" s="485">
        <v>1</v>
      </c>
      <c r="K84" s="485"/>
      <c r="L84" s="167"/>
      <c r="M84" s="167"/>
      <c r="N84" s="169"/>
      <c r="O84" s="161"/>
      <c r="P84" s="161"/>
      <c r="Q84" s="283"/>
      <c r="R84" s="161"/>
      <c r="S84" s="194"/>
      <c r="T84" s="194"/>
      <c r="U84" s="195"/>
      <c r="V84" s="195"/>
      <c r="W84" s="195"/>
      <c r="X84" s="195"/>
      <c r="Y84" s="194"/>
      <c r="Z84" s="194"/>
      <c r="AA84" s="195"/>
      <c r="AB84" s="158"/>
      <c r="AC84" s="158"/>
      <c r="AD84" s="158"/>
      <c r="AE84" s="158"/>
      <c r="AF84" s="158"/>
      <c r="AG84" s="158"/>
      <c r="AH84" s="225"/>
    </row>
    <row r="85" spans="1:35" s="13" customFormat="1" ht="10">
      <c r="A85" s="235"/>
      <c r="B85" s="236"/>
      <c r="C85" s="196"/>
      <c r="D85" s="196"/>
      <c r="E85" s="196"/>
      <c r="F85" s="313"/>
      <c r="G85" s="313" t="s">
        <v>119</v>
      </c>
      <c r="H85" s="488">
        <f>SUM(H66:H84)</f>
        <v>63</v>
      </c>
      <c r="I85" s="488"/>
      <c r="J85" s="488">
        <f>SUM(J66:J84)</f>
        <v>63</v>
      </c>
      <c r="K85" s="488"/>
      <c r="L85" s="196"/>
      <c r="M85" s="196"/>
      <c r="N85" s="156"/>
      <c r="O85" s="156"/>
      <c r="P85" s="156"/>
      <c r="Q85" s="182"/>
      <c r="R85" s="197"/>
      <c r="S85" s="197"/>
      <c r="T85" s="197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225"/>
    </row>
    <row r="86" spans="1:35" s="13" customFormat="1" ht="10">
      <c r="A86" s="237"/>
      <c r="B86" s="236"/>
      <c r="C86" s="196"/>
      <c r="D86" s="196"/>
      <c r="E86" s="196"/>
      <c r="F86" s="196"/>
      <c r="G86" s="199" t="s">
        <v>59</v>
      </c>
      <c r="H86" s="486">
        <v>8</v>
      </c>
      <c r="I86" s="487"/>
      <c r="J86" s="486">
        <v>10</v>
      </c>
      <c r="K86" s="487"/>
      <c r="L86" s="155"/>
      <c r="M86" s="155"/>
      <c r="N86" s="156"/>
      <c r="O86" s="156"/>
      <c r="P86" s="156"/>
      <c r="Q86" s="322"/>
      <c r="R86" s="156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322"/>
      <c r="AH86" s="235"/>
    </row>
    <row r="87" spans="1:35" s="14" customFormat="1" ht="10">
      <c r="A87" s="237"/>
      <c r="B87" s="236"/>
      <c r="C87" s="196"/>
      <c r="D87" s="196"/>
      <c r="E87" s="196"/>
      <c r="F87" s="196"/>
      <c r="G87" s="199"/>
      <c r="H87" s="200"/>
      <c r="I87" s="155"/>
      <c r="J87" s="155"/>
      <c r="K87" s="155"/>
      <c r="L87" s="155"/>
      <c r="M87" s="155"/>
      <c r="N87" s="322"/>
      <c r="O87" s="322"/>
      <c r="P87" s="322"/>
      <c r="Q87" s="322"/>
      <c r="R87" s="156"/>
      <c r="S87" s="156" t="s">
        <v>65</v>
      </c>
      <c r="T87" s="156"/>
      <c r="U87" s="201" t="s">
        <v>3</v>
      </c>
      <c r="V87" s="322"/>
      <c r="W87" s="322"/>
      <c r="X87" s="156"/>
      <c r="Y87" s="156" t="s">
        <v>66</v>
      </c>
      <c r="Z87" s="156"/>
      <c r="AA87" s="322"/>
      <c r="AB87" s="322"/>
      <c r="AC87" s="156"/>
      <c r="AD87" s="156"/>
      <c r="AE87" s="156"/>
      <c r="AF87" s="156"/>
      <c r="AG87" s="156"/>
      <c r="AH87" s="237"/>
    </row>
    <row r="88" spans="1:35" s="14" customFormat="1" ht="10">
      <c r="A88" s="237"/>
      <c r="B88" s="236"/>
      <c r="C88" s="196"/>
      <c r="D88" s="196"/>
      <c r="E88" s="196"/>
      <c r="F88" s="196"/>
      <c r="G88" s="199" t="s">
        <v>60</v>
      </c>
      <c r="H88" s="202">
        <v>12</v>
      </c>
      <c r="I88" s="155" t="s">
        <v>169</v>
      </c>
      <c r="J88" s="155"/>
      <c r="K88" s="155"/>
      <c r="L88" s="155"/>
      <c r="M88" s="155"/>
      <c r="N88" s="156"/>
      <c r="O88" s="156"/>
      <c r="P88" s="156"/>
      <c r="Q88" s="156"/>
      <c r="R88" s="156"/>
      <c r="S88" s="156" t="s">
        <v>67</v>
      </c>
      <c r="T88" s="156"/>
      <c r="U88" s="201" t="s">
        <v>4</v>
      </c>
      <c r="V88" s="322"/>
      <c r="W88" s="322"/>
      <c r="X88" s="156"/>
      <c r="Y88" s="156" t="s">
        <v>68</v>
      </c>
      <c r="Z88" s="156"/>
      <c r="AA88" s="322"/>
      <c r="AB88" s="322"/>
      <c r="AC88" s="156"/>
      <c r="AD88" s="156"/>
      <c r="AE88" s="156"/>
      <c r="AF88" s="156"/>
      <c r="AG88" s="156"/>
      <c r="AH88" s="237"/>
    </row>
    <row r="89" spans="1:35" s="13" customFormat="1" ht="10">
      <c r="A89" s="238"/>
      <c r="B89" s="236"/>
      <c r="C89" s="196"/>
      <c r="D89" s="196"/>
      <c r="E89" s="196"/>
      <c r="F89" s="196"/>
      <c r="G89" s="203"/>
      <c r="H89" s="153"/>
      <c r="I89" s="203"/>
      <c r="J89" s="203"/>
      <c r="K89" s="203"/>
      <c r="L89" s="203"/>
      <c r="M89" s="203"/>
      <c r="N89" s="156"/>
      <c r="O89" s="156"/>
      <c r="P89" s="156"/>
      <c r="Q89" s="156"/>
      <c r="R89" s="204"/>
      <c r="S89" s="156" t="s">
        <v>69</v>
      </c>
      <c r="T89" s="156"/>
      <c r="U89" s="201" t="s">
        <v>5</v>
      </c>
      <c r="V89" s="322"/>
      <c r="W89" s="322"/>
      <c r="X89" s="204"/>
      <c r="Y89" s="322" t="s">
        <v>70</v>
      </c>
      <c r="Z89" s="156"/>
      <c r="AA89" s="322"/>
      <c r="AB89" s="322"/>
      <c r="AC89" s="156"/>
      <c r="AD89" s="156"/>
      <c r="AE89" s="156"/>
      <c r="AF89" s="156"/>
      <c r="AG89" s="156"/>
      <c r="AH89" s="237"/>
      <c r="AI89" s="205"/>
    </row>
    <row r="90" spans="1:35" s="13" customFormat="1" ht="10">
      <c r="A90" s="237"/>
      <c r="B90" s="239"/>
      <c r="C90" s="203"/>
      <c r="D90" s="203"/>
      <c r="E90" s="203"/>
      <c r="F90" s="167"/>
      <c r="G90" s="167"/>
      <c r="H90" s="153"/>
      <c r="I90" s="155"/>
      <c r="J90" s="155"/>
      <c r="K90" s="155"/>
      <c r="L90" s="155"/>
      <c r="M90" s="155"/>
      <c r="N90" s="156"/>
      <c r="O90" s="156"/>
      <c r="P90" s="156"/>
      <c r="Q90" s="156"/>
      <c r="R90" s="156"/>
      <c r="S90" s="156"/>
      <c r="T90" s="156"/>
      <c r="U90" s="322"/>
      <c r="V90" s="322"/>
      <c r="W90" s="322"/>
      <c r="X90" s="156"/>
      <c r="Y90" s="322"/>
      <c r="Z90" s="156"/>
      <c r="AA90" s="156"/>
      <c r="AB90" s="156"/>
      <c r="AC90" s="156"/>
      <c r="AD90" s="156"/>
      <c r="AE90" s="156"/>
      <c r="AF90" s="156"/>
      <c r="AG90" s="156"/>
      <c r="AH90" s="238"/>
      <c r="AI90" s="206"/>
    </row>
    <row r="91" spans="1:35" s="13" customFormat="1" ht="10">
      <c r="A91" s="240"/>
      <c r="B91" s="239"/>
      <c r="C91" s="199"/>
      <c r="D91" s="199"/>
      <c r="E91" s="199"/>
      <c r="F91" s="167"/>
      <c r="G91" s="167"/>
      <c r="H91" s="207"/>
      <c r="I91" s="199"/>
      <c r="J91" s="199"/>
      <c r="K91" s="199"/>
      <c r="L91" s="199"/>
      <c r="M91" s="199"/>
      <c r="N91" s="156"/>
      <c r="O91" s="156"/>
      <c r="P91" s="156"/>
      <c r="Q91" s="156"/>
      <c r="R91" s="161"/>
      <c r="S91" s="156"/>
      <c r="T91" s="156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22"/>
      <c r="AF91" s="322"/>
      <c r="AG91" s="322"/>
      <c r="AH91" s="237"/>
      <c r="AI91" s="206"/>
    </row>
    <row r="92" spans="1:35" s="13" customFormat="1" ht="11" thickBot="1">
      <c r="A92" s="241"/>
      <c r="B92" s="242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40"/>
    </row>
    <row r="93" spans="1:35" s="13" customFormat="1">
      <c r="A93" s="243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55"/>
    </row>
    <row r="94" spans="1:35" s="15" customForma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</row>
    <row r="95" spans="1:35" s="12" customFormat="1">
      <c r="A95" s="211"/>
      <c r="C95" s="211"/>
      <c r="D95" s="211"/>
      <c r="E95" s="211"/>
      <c r="F95" s="211"/>
      <c r="G95" s="211"/>
      <c r="H95" s="211"/>
      <c r="L95" s="211"/>
      <c r="R95" s="211"/>
      <c r="X95" s="211"/>
      <c r="AD95" s="211"/>
      <c r="AH95" s="211"/>
    </row>
    <row r="96" spans="1:35" s="12" customFormat="1">
      <c r="S96" s="18"/>
      <c r="T96" s="18"/>
      <c r="U96" s="18"/>
      <c r="V96" s="18"/>
      <c r="W96" s="18"/>
      <c r="Y96" s="18"/>
      <c r="Z96" s="18"/>
      <c r="AA96" s="18"/>
      <c r="AB96" s="18"/>
      <c r="AC96" s="18"/>
    </row>
    <row r="97" spans="1:34" s="12" customFormat="1">
      <c r="S97" s="18"/>
      <c r="T97" s="18"/>
      <c r="U97" s="18"/>
      <c r="V97" s="18"/>
      <c r="W97" s="18"/>
      <c r="Y97" s="18"/>
      <c r="Z97" s="18"/>
      <c r="AA97" s="18"/>
      <c r="AB97" s="18"/>
      <c r="AC97" s="18"/>
    </row>
    <row r="98" spans="1:34" s="12" customFormat="1">
      <c r="S98" s="18"/>
      <c r="T98" s="18"/>
      <c r="U98" s="18"/>
      <c r="V98" s="18"/>
      <c r="W98" s="18"/>
      <c r="Y98" s="18"/>
      <c r="Z98" s="18"/>
      <c r="AA98" s="18"/>
      <c r="AB98" s="18"/>
      <c r="AC98" s="18"/>
    </row>
    <row r="99" spans="1:34" s="12" customFormat="1">
      <c r="S99" s="18"/>
      <c r="T99" s="18"/>
      <c r="U99" s="18"/>
      <c r="V99" s="18"/>
      <c r="W99" s="18"/>
      <c r="Y99" s="18"/>
      <c r="Z99" s="18"/>
      <c r="AA99" s="18"/>
      <c r="AB99" s="18"/>
      <c r="AC99" s="18"/>
    </row>
    <row r="100" spans="1:34" s="12" customFormat="1">
      <c r="S100" s="18"/>
      <c r="T100" s="18"/>
      <c r="U100" s="18"/>
      <c r="V100" s="18"/>
      <c r="W100" s="18"/>
      <c r="Y100" s="18"/>
      <c r="Z100" s="18"/>
      <c r="AA100" s="18"/>
      <c r="AB100" s="18"/>
      <c r="AC100" s="18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/>
    <row r="104" spans="1:34" s="12" customFormat="1"/>
    <row r="105" spans="1:34" s="12" customFormat="1"/>
    <row r="106" spans="1:34" s="12" customFormat="1"/>
    <row r="107" spans="1:34" s="12" customFormat="1"/>
    <row r="108" spans="1:3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>
      <c r="A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H111" s="12"/>
    </row>
    <row r="112" spans="1:34">
      <c r="A112" s="12"/>
      <c r="C112" s="12"/>
      <c r="D112" s="12"/>
      <c r="E112" s="12"/>
      <c r="F112" s="12"/>
      <c r="G112" s="12"/>
      <c r="H112" s="12"/>
      <c r="L112" s="12"/>
      <c r="R112" s="12"/>
      <c r="X112" s="12"/>
      <c r="AD112" s="12"/>
      <c r="AH112" s="12"/>
    </row>
    <row r="113" spans="1:34">
      <c r="A113" s="12"/>
      <c r="C113" s="12"/>
      <c r="D113" s="12"/>
      <c r="E113" s="12"/>
      <c r="F113" s="12"/>
      <c r="G113" s="12"/>
      <c r="H113" s="12"/>
      <c r="L113" s="12"/>
      <c r="R113" s="12"/>
      <c r="X113" s="12"/>
      <c r="AD113" s="12"/>
      <c r="AH113" s="12"/>
    </row>
  </sheetData>
  <mergeCells count="181">
    <mergeCell ref="H86:I86"/>
    <mergeCell ref="J86:K86"/>
    <mergeCell ref="U91:AD91"/>
    <mergeCell ref="H81:I81"/>
    <mergeCell ref="J81:K81"/>
    <mergeCell ref="H82:I82"/>
    <mergeCell ref="J82:K82"/>
    <mergeCell ref="H83:I83"/>
    <mergeCell ref="J83:K83"/>
    <mergeCell ref="H84:I84"/>
    <mergeCell ref="J84:K84"/>
    <mergeCell ref="H85:I85"/>
    <mergeCell ref="J85:K85"/>
    <mergeCell ref="H76:I76"/>
    <mergeCell ref="J76:K76"/>
    <mergeCell ref="H77:I77"/>
    <mergeCell ref="J77:K77"/>
    <mergeCell ref="H78:I78"/>
    <mergeCell ref="J78:K78"/>
    <mergeCell ref="H79:I79"/>
    <mergeCell ref="J79:K79"/>
    <mergeCell ref="H80:I80"/>
    <mergeCell ref="J80:K80"/>
    <mergeCell ref="H71:I71"/>
    <mergeCell ref="J71:K71"/>
    <mergeCell ref="H72:I72"/>
    <mergeCell ref="J72:K72"/>
    <mergeCell ref="H73:I73"/>
    <mergeCell ref="J73:K73"/>
    <mergeCell ref="H74:I74"/>
    <mergeCell ref="J74:K74"/>
    <mergeCell ref="H75:I75"/>
    <mergeCell ref="J75:K75"/>
    <mergeCell ref="J66:K66"/>
    <mergeCell ref="H67:I67"/>
    <mergeCell ref="J67:K67"/>
    <mergeCell ref="H68:I68"/>
    <mergeCell ref="J68:K68"/>
    <mergeCell ref="H69:I69"/>
    <mergeCell ref="J69:K69"/>
    <mergeCell ref="H70:I70"/>
    <mergeCell ref="J70:K70"/>
    <mergeCell ref="B2:B5"/>
    <mergeCell ref="Y13:Y16"/>
    <mergeCell ref="Z13:Z16"/>
    <mergeCell ref="AA13:AA16"/>
    <mergeCell ref="M18:M21"/>
    <mergeCell ref="N18:N21"/>
    <mergeCell ref="O18:O21"/>
    <mergeCell ref="P18:P21"/>
    <mergeCell ref="Y24:Y27"/>
    <mergeCell ref="Y18:Y21"/>
    <mergeCell ref="Z18:Z21"/>
    <mergeCell ref="AA18:AA21"/>
    <mergeCell ref="D17:E17"/>
    <mergeCell ref="G22:K23"/>
    <mergeCell ref="M22:Q23"/>
    <mergeCell ref="S22:W23"/>
    <mergeCell ref="Y22:AC23"/>
    <mergeCell ref="O29:O32"/>
    <mergeCell ref="P29:P32"/>
    <mergeCell ref="S29:S32"/>
    <mergeCell ref="T29:T32"/>
    <mergeCell ref="U29:U32"/>
    <mergeCell ref="G29:G32"/>
    <mergeCell ref="H29:H32"/>
    <mergeCell ref="I29:I32"/>
    <mergeCell ref="J29:J32"/>
    <mergeCell ref="M29:M32"/>
    <mergeCell ref="D29:E31"/>
    <mergeCell ref="D32:E33"/>
    <mergeCell ref="M33:Q33"/>
    <mergeCell ref="S33:W33"/>
    <mergeCell ref="Y33:AC33"/>
    <mergeCell ref="D34:E36"/>
    <mergeCell ref="Q34:Q37"/>
    <mergeCell ref="S34:W40"/>
    <mergeCell ref="Y34:AC37"/>
    <mergeCell ref="N29:N32"/>
    <mergeCell ref="M38:Q40"/>
    <mergeCell ref="Y38:AC40"/>
    <mergeCell ref="G33:K33"/>
    <mergeCell ref="G34:G37"/>
    <mergeCell ref="S11:W12"/>
    <mergeCell ref="Q13:Q16"/>
    <mergeCell ref="W13:W16"/>
    <mergeCell ref="AC13:AC16"/>
    <mergeCell ref="M17:Q17"/>
    <mergeCell ref="S17:W17"/>
    <mergeCell ref="Y17:AC17"/>
    <mergeCell ref="AB13:AB16"/>
    <mergeCell ref="D28:E28"/>
    <mergeCell ref="AB18:AB21"/>
    <mergeCell ref="Q18:Q21"/>
    <mergeCell ref="S18:W19"/>
    <mergeCell ref="J24:J27"/>
    <mergeCell ref="M24:M27"/>
    <mergeCell ref="N24:N27"/>
    <mergeCell ref="O24:O27"/>
    <mergeCell ref="P24:P27"/>
    <mergeCell ref="S24:S27"/>
    <mergeCell ref="T24:T27"/>
    <mergeCell ref="U24:U27"/>
    <mergeCell ref="V24:V27"/>
    <mergeCell ref="Z24:Z27"/>
    <mergeCell ref="AA24:AA27"/>
    <mergeCell ref="AB24:AB27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M13:M16"/>
    <mergeCell ref="N13:N16"/>
    <mergeCell ref="O13:O16"/>
    <mergeCell ref="P13:P16"/>
    <mergeCell ref="S13:S16"/>
    <mergeCell ref="T13:T16"/>
    <mergeCell ref="U13:U16"/>
    <mergeCell ref="V13:V16"/>
    <mergeCell ref="AC18:AC21"/>
    <mergeCell ref="S20:W21"/>
    <mergeCell ref="K24:K27"/>
    <mergeCell ref="Q24:Q27"/>
    <mergeCell ref="W24:W27"/>
    <mergeCell ref="AC24:AC27"/>
    <mergeCell ref="G28:K28"/>
    <mergeCell ref="M28:Q28"/>
    <mergeCell ref="S28:W28"/>
    <mergeCell ref="Y28:AC28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G24:G27"/>
    <mergeCell ref="H24:H27"/>
    <mergeCell ref="I24:I27"/>
    <mergeCell ref="U59:AC59"/>
    <mergeCell ref="M34:M37"/>
    <mergeCell ref="N34:N37"/>
    <mergeCell ref="O34:O37"/>
    <mergeCell ref="P34:P37"/>
    <mergeCell ref="H34:H37"/>
    <mergeCell ref="I34:I37"/>
    <mergeCell ref="J34:J37"/>
    <mergeCell ref="K34:K37"/>
    <mergeCell ref="G38:K40"/>
    <mergeCell ref="H60:I60"/>
    <mergeCell ref="J60:K60"/>
    <mergeCell ref="H61:I61"/>
    <mergeCell ref="J61:K61"/>
    <mergeCell ref="H62:I62"/>
    <mergeCell ref="J62:K62"/>
    <mergeCell ref="H63:I63"/>
    <mergeCell ref="J63:K63"/>
    <mergeCell ref="H64:I64"/>
    <mergeCell ref="J64:K64"/>
    <mergeCell ref="H65:I65"/>
    <mergeCell ref="J65:K65"/>
    <mergeCell ref="H66:I66"/>
    <mergeCell ref="G13:K14"/>
    <mergeCell ref="G15:K15"/>
    <mergeCell ref="G16:K16"/>
    <mergeCell ref="G17:K17"/>
    <mergeCell ref="G18:G21"/>
    <mergeCell ref="H18:H21"/>
    <mergeCell ref="I18:I21"/>
    <mergeCell ref="J18:J21"/>
    <mergeCell ref="K18:K2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150" zoomScaleNormal="150" zoomScalePageLayoutView="150" workbookViewId="0">
      <selection activeCell="B15" sqref="B15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98th IEEE 802.15 WSN MEETING</v>
      </c>
    </row>
    <row r="3" spans="1:2" ht="15">
      <c r="A3" s="1"/>
      <c r="B3" s="2" t="str">
        <f>Graphic!D3</f>
        <v>Centara Hotel and Conference Center at Centralworld</v>
      </c>
    </row>
    <row r="4" spans="1:2" ht="15">
      <c r="A4" s="1"/>
      <c r="B4" s="2" t="str">
        <f>Graphic!D4</f>
        <v>Bangkok, Thailand</v>
      </c>
    </row>
    <row r="6" spans="1:2" ht="15">
      <c r="A6" s="3" t="s">
        <v>78</v>
      </c>
      <c r="B6" s="11"/>
    </row>
    <row r="7" spans="1:2" s="264" customFormat="1" ht="13" customHeight="1">
      <c r="A7" s="3"/>
      <c r="B7" s="4" t="s">
        <v>179</v>
      </c>
    </row>
    <row r="8" spans="1:2" s="264" customFormat="1" ht="13" customHeight="1">
      <c r="A8" s="3"/>
      <c r="B8" s="4" t="s">
        <v>180</v>
      </c>
    </row>
    <row r="9" spans="1:2" s="264" customFormat="1" ht="13" customHeight="1">
      <c r="A9" s="3"/>
      <c r="B9" s="4" t="s">
        <v>170</v>
      </c>
    </row>
    <row r="10" spans="1:2">
      <c r="A10" s="1"/>
      <c r="B10" s="4" t="s">
        <v>171</v>
      </c>
    </row>
    <row r="11" spans="1:2" s="264" customFormat="1">
      <c r="A11" s="1"/>
      <c r="B11" s="4" t="s">
        <v>172</v>
      </c>
    </row>
    <row r="12" spans="1:2" s="264" customFormat="1">
      <c r="A12" s="1"/>
      <c r="B12" s="4" t="s">
        <v>173</v>
      </c>
    </row>
    <row r="13" spans="1:2" s="264" customFormat="1">
      <c r="A13" s="1"/>
      <c r="B13" s="4" t="s">
        <v>174</v>
      </c>
    </row>
    <row r="14" spans="1:2">
      <c r="B14" s="4" t="s">
        <v>181</v>
      </c>
    </row>
    <row r="15" spans="1:2" s="264" customFormat="1">
      <c r="B15" s="4"/>
    </row>
    <row r="16" spans="1:2" s="264" customFormat="1">
      <c r="B16" s="244"/>
    </row>
    <row r="17" spans="1:2" ht="15">
      <c r="A17" s="433" t="s">
        <v>77</v>
      </c>
      <c r="B17" s="433"/>
    </row>
    <row r="18" spans="1:2">
      <c r="A18" s="10"/>
      <c r="B18" s="4" t="s">
        <v>175</v>
      </c>
    </row>
    <row r="19" spans="1:2" ht="16" customHeight="1">
      <c r="A19" s="264"/>
      <c r="B19" s="12" t="s">
        <v>177</v>
      </c>
    </row>
    <row r="20" spans="1:2" s="264" customFormat="1" ht="17" customHeight="1">
      <c r="B20" s="12" t="s">
        <v>176</v>
      </c>
    </row>
    <row r="21" spans="1:2" ht="21" customHeight="1">
      <c r="B21" s="293"/>
    </row>
    <row r="22" spans="1:2" s="264" customFormat="1" ht="17" customHeight="1">
      <c r="B22" s="268"/>
    </row>
    <row r="23" spans="1:2">
      <c r="A23" s="1"/>
      <c r="B23" s="1" t="s">
        <v>17</v>
      </c>
    </row>
    <row r="24" spans="1:2" ht="13" customHeight="1">
      <c r="A24" s="1"/>
      <c r="B24" s="6" t="s">
        <v>18</v>
      </c>
    </row>
    <row r="25" spans="1:2">
      <c r="B25" s="264"/>
    </row>
    <row r="26" spans="1:2">
      <c r="B26" s="264"/>
    </row>
  </sheetData>
  <mergeCells count="1">
    <mergeCell ref="A17:B1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17" sqref="B17"/>
    </sheetView>
  </sheetViews>
  <sheetFormatPr baseColWidth="10" defaultRowHeight="12" x14ac:dyDescent="0"/>
  <cols>
    <col min="3" max="3" width="97.33203125" customWidth="1"/>
  </cols>
  <sheetData>
    <row r="2" spans="2:6" ht="15">
      <c r="C2" s="2" t="s">
        <v>19</v>
      </c>
    </row>
    <row r="3" spans="2:6" ht="15">
      <c r="C3" s="2" t="str">
        <f>Objectives!B2</f>
        <v>98th IEEE 802.15 WSN MEETING</v>
      </c>
    </row>
    <row r="4" spans="2:6" ht="15">
      <c r="C4" s="2" t="str">
        <f>Objectives!B3</f>
        <v>Centara Hotel and Conference Center at Centralworld</v>
      </c>
    </row>
    <row r="5" spans="2:6" ht="15">
      <c r="C5" s="2" t="str">
        <f>Objectives!B4</f>
        <v>Bangkok, Thailand</v>
      </c>
    </row>
    <row r="11" spans="2:6">
      <c r="B11" s="1"/>
      <c r="C11" s="284" t="str">
        <f>Objectives!B7</f>
        <v xml:space="preserve">Monday 14 Sep AM2: 802.15.4 Revision - Review resolution issues </v>
      </c>
      <c r="D11" s="1"/>
      <c r="E11" s="1"/>
      <c r="F11" s="7"/>
    </row>
    <row r="12" spans="2:6">
      <c r="B12" s="5">
        <f>1</f>
        <v>1</v>
      </c>
      <c r="C12" s="285" t="s">
        <v>139</v>
      </c>
      <c r="D12" s="17" t="s">
        <v>20</v>
      </c>
      <c r="E12" s="1"/>
      <c r="F12" s="9">
        <f>TIME(16,0,0)</f>
        <v>0.66666666666666663</v>
      </c>
    </row>
    <row r="13" spans="2:6">
      <c r="B13" s="5">
        <f>B12+0.1</f>
        <v>1.1000000000000001</v>
      </c>
      <c r="C13" s="285" t="s">
        <v>105</v>
      </c>
      <c r="D13" s="17"/>
      <c r="E13" s="1">
        <v>60</v>
      </c>
      <c r="F13" s="9">
        <f>F12+TIME(0,E13,0)</f>
        <v>0.70833333333333326</v>
      </c>
    </row>
    <row r="14" spans="2:6" ht="13">
      <c r="B14" s="5"/>
      <c r="C14" s="292" t="s">
        <v>106</v>
      </c>
      <c r="D14" s="17"/>
      <c r="E14" s="1">
        <v>60</v>
      </c>
      <c r="F14" s="9">
        <f>F13+TIME(0,E14,0)</f>
        <v>0.74999999999999989</v>
      </c>
    </row>
    <row r="16" spans="2:6">
      <c r="C16" s="284" t="str">
        <f>Objectives!B8</f>
        <v>Monday 14 Sep PM1: 802.15.4 Revision - Sponsor Ballot Comment Resolution</v>
      </c>
      <c r="D16" s="286"/>
      <c r="E16" s="9"/>
    </row>
    <row r="17" spans="2:5">
      <c r="B17">
        <f>1+B12</f>
        <v>2</v>
      </c>
      <c r="C17" s="285"/>
      <c r="D17" s="12"/>
      <c r="E17" s="9"/>
    </row>
    <row r="18" spans="2:5">
      <c r="C18" s="285"/>
      <c r="D18" s="12"/>
      <c r="E18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C18" sqref="C18"/>
    </sheetView>
  </sheetViews>
  <sheetFormatPr baseColWidth="10" defaultRowHeight="12" x14ac:dyDescent="0"/>
  <cols>
    <col min="3" max="3" width="93.33203125" customWidth="1"/>
  </cols>
  <sheetData>
    <row r="2" spans="2:6" ht="15">
      <c r="B2" s="264"/>
      <c r="C2" s="2" t="s">
        <v>19</v>
      </c>
      <c r="D2" s="264"/>
      <c r="E2" s="264"/>
      <c r="F2" s="264"/>
    </row>
    <row r="3" spans="2:6" ht="15">
      <c r="B3" s="264"/>
      <c r="C3" s="2" t="str">
        <f>Objectives!B2</f>
        <v>98th IEEE 802.15 WSN MEETING</v>
      </c>
      <c r="D3" s="264"/>
      <c r="E3" s="264"/>
      <c r="F3" s="264"/>
    </row>
    <row r="4" spans="2:6" ht="15">
      <c r="B4" s="264"/>
      <c r="C4" s="2" t="str">
        <f>Objectives!B3</f>
        <v>Centara Hotel and Conference Center at Centralworld</v>
      </c>
      <c r="D4" s="264"/>
      <c r="E4" s="264"/>
      <c r="F4" s="264"/>
    </row>
    <row r="5" spans="2:6" ht="15">
      <c r="B5" s="264"/>
      <c r="C5" s="2" t="str">
        <f>Objectives!B4</f>
        <v>Bangkok, Thailand</v>
      </c>
      <c r="D5" s="264"/>
      <c r="E5" s="264"/>
      <c r="F5" s="264"/>
    </row>
    <row r="6" spans="2:6">
      <c r="B6" s="264"/>
      <c r="C6" s="264"/>
      <c r="D6" s="264"/>
      <c r="E6" s="264"/>
      <c r="F6" s="264"/>
    </row>
    <row r="7" spans="2:6">
      <c r="B7" s="264"/>
      <c r="C7" s="264"/>
      <c r="D7" s="264"/>
      <c r="E7" s="264"/>
      <c r="F7" s="264"/>
    </row>
    <row r="10" spans="2:6">
      <c r="B10" s="1"/>
      <c r="C10" s="284" t="str">
        <f>Objectives!B9</f>
        <v>Tuesday 15 Sep PM1: 802.15.4 Revision -Sponsor Ballot Comment Resolution</v>
      </c>
      <c r="D10" s="8"/>
      <c r="E10" s="1"/>
      <c r="F10" s="1"/>
    </row>
    <row r="11" spans="2:6">
      <c r="B11" s="1">
        <v>1</v>
      </c>
      <c r="C11" s="285" t="s">
        <v>178</v>
      </c>
      <c r="D11" s="17" t="s">
        <v>20</v>
      </c>
      <c r="E11" s="1"/>
      <c r="F11" s="9">
        <f>TIME(8,0,0)</f>
        <v>0.33333333333333331</v>
      </c>
    </row>
    <row r="12" spans="2:6">
      <c r="B12" s="264">
        <f>B11+0.1</f>
        <v>1.1000000000000001</v>
      </c>
      <c r="C12" s="285" t="s">
        <v>105</v>
      </c>
      <c r="D12" s="17"/>
      <c r="E12" s="1">
        <v>60</v>
      </c>
      <c r="F12" s="9">
        <f>F11+TIME(0,E12,0)</f>
        <v>0.375</v>
      </c>
    </row>
    <row r="13" spans="2:6" ht="13">
      <c r="B13" s="264">
        <f>B12+0.1</f>
        <v>1.2000000000000002</v>
      </c>
      <c r="C13" s="292" t="s">
        <v>106</v>
      </c>
      <c r="D13" s="17"/>
      <c r="E13" s="1">
        <v>60</v>
      </c>
      <c r="F13" s="9">
        <f>F12+TIME(0,E13,0)</f>
        <v>0.41666666666666669</v>
      </c>
    </row>
    <row r="16" spans="2:6">
      <c r="B16" s="1"/>
      <c r="C16" s="284" t="str">
        <f>Objectives!B10</f>
        <v>Tuesday 15 Sep PM2: 802.15.4 Revision -Sponsor Ballot Comment Resolution</v>
      </c>
      <c r="D16" s="8"/>
      <c r="E16" s="1"/>
      <c r="F16" s="1"/>
    </row>
    <row r="17" spans="2:6">
      <c r="B17" s="1">
        <f>B11+1</f>
        <v>2</v>
      </c>
      <c r="C17" s="285" t="s">
        <v>105</v>
      </c>
      <c r="D17" s="17" t="s">
        <v>20</v>
      </c>
      <c r="E17" s="1"/>
      <c r="F17" s="9">
        <f>TIME(13,30,0)</f>
        <v>0.5625</v>
      </c>
    </row>
    <row r="18" spans="2:6">
      <c r="B18" s="264">
        <f>B17+0.1</f>
        <v>2.1</v>
      </c>
      <c r="C18" s="285" t="s">
        <v>105</v>
      </c>
      <c r="D18" s="17"/>
      <c r="E18" s="1">
        <v>60</v>
      </c>
      <c r="F18" s="9">
        <f>F17+TIME(0,E18,0)</f>
        <v>0.60416666666666663</v>
      </c>
    </row>
    <row r="19" spans="2:6" ht="13">
      <c r="B19" s="264">
        <f>B18+0.1</f>
        <v>2.2000000000000002</v>
      </c>
      <c r="C19" s="292" t="s">
        <v>106</v>
      </c>
      <c r="D19" s="17"/>
      <c r="E19" s="1">
        <v>60</v>
      </c>
      <c r="F19" s="9">
        <f>F18+TIME(0,E19,0)</f>
        <v>0.64583333333333326</v>
      </c>
    </row>
    <row r="20" spans="2:6">
      <c r="B20" s="264"/>
      <c r="C20" s="264"/>
      <c r="D20" s="264"/>
      <c r="E20" s="264"/>
      <c r="F20" s="264"/>
    </row>
    <row r="21" spans="2:6">
      <c r="C21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D31" sqref="D31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19</v>
      </c>
    </row>
    <row r="3" spans="2:6" ht="15">
      <c r="C3" s="2" t="str">
        <f>Objectives!B2</f>
        <v>98th IEEE 802.15 WSN MEETING</v>
      </c>
    </row>
    <row r="4" spans="2:6" ht="15">
      <c r="C4" s="2" t="str">
        <f>Objectives!B3</f>
        <v>Centara Hotel and Conference Center at Centralworld</v>
      </c>
    </row>
    <row r="5" spans="2:6" ht="15">
      <c r="C5" s="2" t="str">
        <f>Objectives!B4</f>
        <v>Bangkok, Thailand</v>
      </c>
    </row>
    <row r="6" spans="2:6" ht="14" customHeight="1"/>
    <row r="7" spans="2:6">
      <c r="B7" s="5"/>
      <c r="C7" s="284" t="str">
        <f>Objectives!B18</f>
        <v>Wednesday 16 Sep AM2: WNG Presentations</v>
      </c>
      <c r="D7" s="17" t="s">
        <v>20</v>
      </c>
      <c r="E7" s="1"/>
      <c r="F7" s="9">
        <f>TIME(11,10,0)</f>
        <v>0.46527777777777773</v>
      </c>
    </row>
    <row r="8" spans="2:6" s="263" customFormat="1" ht="12" customHeight="1">
      <c r="B8" s="5"/>
      <c r="C8" s="12" t="str">
        <f>Objectives!B19</f>
        <v>proposed high rate amendment to 15.4 (15-15-0655-00)</v>
      </c>
      <c r="D8" s="17"/>
      <c r="E8" s="1">
        <v>30</v>
      </c>
      <c r="F8" s="9">
        <f>F7+TIME(0,E8,0)</f>
        <v>0.48611111111111105</v>
      </c>
    </row>
    <row r="9" spans="2:6" s="264" customFormat="1" ht="16" customHeight="1">
      <c r="B9" s="5"/>
      <c r="C9" s="12" t="str">
        <f>Objectives!B20</f>
        <v>proposed amendment to 15.4 enabling use of a smartgrid band in India</v>
      </c>
      <c r="D9" s="17"/>
      <c r="E9" s="1">
        <v>20</v>
      </c>
      <c r="F9" s="9">
        <f>F8+TIME(0,E9,0)</f>
        <v>0.49999999999999994</v>
      </c>
    </row>
    <row r="10" spans="2:6" s="264" customFormat="1" ht="16" customHeight="1">
      <c r="B10" s="5"/>
      <c r="C10" s="259" t="s">
        <v>130</v>
      </c>
      <c r="D10" s="17" t="s">
        <v>20</v>
      </c>
      <c r="E10" s="1">
        <v>20</v>
      </c>
      <c r="F10" s="9">
        <f>F9+TIME(0,E10,0)</f>
        <v>0.51388888888888884</v>
      </c>
    </row>
    <row r="11" spans="2:6" s="264" customFormat="1" ht="14" customHeight="1"/>
    <row r="13" spans="2:6" s="264" customFormat="1">
      <c r="B13" s="5"/>
      <c r="C13" s="284" t="str">
        <f>Objectives!B11</f>
        <v>Wednesday 16 Sep PM1: 802.15.4 Revision -Sponsor Ballot Comment Resolution</v>
      </c>
      <c r="D13" s="17"/>
      <c r="E13" s="1"/>
      <c r="F13" s="9">
        <f>TIME(13,30,0)</f>
        <v>0.5625</v>
      </c>
    </row>
    <row r="14" spans="2:6" s="264" customFormat="1">
      <c r="B14" s="5">
        <f>Tuesday!B17+1</f>
        <v>3</v>
      </c>
      <c r="C14" s="12" t="s">
        <v>105</v>
      </c>
      <c r="D14" s="17" t="s">
        <v>20</v>
      </c>
      <c r="E14" s="1">
        <v>30</v>
      </c>
      <c r="F14" s="9">
        <f>F13+TIME(0,E14,0)</f>
        <v>0.58333333333333337</v>
      </c>
    </row>
    <row r="15" spans="2:6" s="264" customFormat="1">
      <c r="B15" s="5">
        <f>0.1+B14</f>
        <v>3.1</v>
      </c>
      <c r="C15" s="12" t="s">
        <v>105</v>
      </c>
      <c r="D15" s="17" t="s">
        <v>20</v>
      </c>
      <c r="E15" s="1">
        <v>60</v>
      </c>
      <c r="F15" s="9">
        <f>F14+TIME(0,E15,0)</f>
        <v>0.625</v>
      </c>
    </row>
    <row r="16" spans="2:6" s="264" customFormat="1" ht="13">
      <c r="B16" s="5">
        <f>0.1+B15</f>
        <v>3.2</v>
      </c>
      <c r="C16" s="212" t="s">
        <v>106</v>
      </c>
      <c r="D16" s="17"/>
      <c r="E16" s="1"/>
      <c r="F16" s="9"/>
    </row>
    <row r="18" spans="2:6" s="264" customFormat="1" ht="16" customHeight="1">
      <c r="B18" s="5"/>
      <c r="C18" s="259"/>
      <c r="D18" s="17"/>
      <c r="E18" s="1"/>
      <c r="F18" s="9"/>
    </row>
    <row r="19" spans="2:6" ht="13" customHeight="1">
      <c r="B19" s="5"/>
      <c r="C19" s="284" t="str">
        <f>Objectives!B12</f>
        <v xml:space="preserve">Wednesday 16 Sep, PM2: 802.15.4 Revision -Sponsor Ballot Comment Resolution </v>
      </c>
      <c r="D19" s="17"/>
      <c r="E19" s="1"/>
      <c r="F19" s="9">
        <f>TIME(16,0,0)</f>
        <v>0.66666666666666663</v>
      </c>
    </row>
    <row r="20" spans="2:6" ht="12" customHeight="1">
      <c r="B20" s="5">
        <f>B14+1</f>
        <v>4</v>
      </c>
      <c r="C20" s="12" t="s">
        <v>105</v>
      </c>
      <c r="D20" s="17" t="s">
        <v>20</v>
      </c>
      <c r="E20" s="1">
        <v>30</v>
      </c>
      <c r="F20" s="9">
        <f>F19+TIME(0,E20,0)</f>
        <v>0.6875</v>
      </c>
    </row>
    <row r="21" spans="2:6">
      <c r="B21" s="5">
        <f>0.1+B20</f>
        <v>4.0999999999999996</v>
      </c>
      <c r="C21" s="12" t="s">
        <v>105</v>
      </c>
      <c r="D21" s="17" t="s">
        <v>20</v>
      </c>
      <c r="E21" s="1">
        <v>60</v>
      </c>
      <c r="F21" s="9">
        <f>F20+TIME(0,E21,0)</f>
        <v>0.72916666666666663</v>
      </c>
    </row>
    <row r="22" spans="2:6" ht="13">
      <c r="B22" s="5">
        <f>0.1+B21</f>
        <v>4.1999999999999993</v>
      </c>
      <c r="C22" s="212" t="s">
        <v>106</v>
      </c>
      <c r="D22" s="17"/>
      <c r="E22" s="1"/>
      <c r="F22" s="9"/>
    </row>
    <row r="23" spans="2:6">
      <c r="B23" s="1"/>
      <c r="C23" s="1"/>
      <c r="D23" s="1"/>
      <c r="E23" s="1"/>
      <c r="F23" s="1"/>
    </row>
    <row r="24" spans="2:6">
      <c r="C24" s="6" t="s">
        <v>18</v>
      </c>
      <c r="D24" s="1"/>
    </row>
    <row r="29" spans="2:6" s="264" customFormat="1"/>
    <row r="30" spans="2:6" s="264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15" sqref="C15"/>
    </sheetView>
  </sheetViews>
  <sheetFormatPr baseColWidth="10" defaultColWidth="11.5" defaultRowHeight="12" x14ac:dyDescent="0"/>
  <cols>
    <col min="1" max="2" width="8.83203125" customWidth="1"/>
    <col min="3" max="3" width="63.5" customWidth="1"/>
    <col min="4" max="4" width="13" customWidth="1"/>
    <col min="5" max="5" width="5.5" customWidth="1"/>
  </cols>
  <sheetData>
    <row r="1" spans="1:7" ht="15">
      <c r="A1" s="1"/>
      <c r="C1" s="2" t="s">
        <v>61</v>
      </c>
      <c r="D1" s="1"/>
      <c r="E1" s="7"/>
    </row>
    <row r="2" spans="1:7" ht="15">
      <c r="A2" s="1"/>
      <c r="C2" s="2" t="str">
        <f>Wednesday!C3</f>
        <v>98th IEEE 802.15 WSN MEETING</v>
      </c>
      <c r="D2" s="1"/>
      <c r="E2" s="7"/>
    </row>
    <row r="3" spans="1:7" ht="15">
      <c r="A3" s="1"/>
      <c r="C3" s="2" t="str">
        <f>Wednesday!C4</f>
        <v>Centara Hotel and Conference Center at Centralworld</v>
      </c>
      <c r="D3" s="1"/>
      <c r="E3" s="7"/>
    </row>
    <row r="4" spans="1:7" ht="15">
      <c r="A4" s="1"/>
      <c r="C4" s="2" t="str">
        <f>Wednesday!C5</f>
        <v>Bangkok, Thailand</v>
      </c>
      <c r="D4" s="8"/>
      <c r="E4" s="1"/>
    </row>
    <row r="6" spans="1:7" s="264" customFormat="1"/>
    <row r="7" spans="1:7" s="264" customFormat="1" ht="15">
      <c r="B7" s="259"/>
      <c r="C7" s="17"/>
      <c r="D7" s="1"/>
      <c r="E7" s="9"/>
    </row>
    <row r="8" spans="1:7" s="264" customFormat="1" ht="15">
      <c r="B8" s="1"/>
      <c r="C8" s="320" t="str">
        <f>Objectives!B13</f>
        <v>Thursday 17 Sep, AM1: 802.15.4 Revision -Sponsor Ballot Comment Resolution</v>
      </c>
      <c r="D8" s="1"/>
      <c r="E8" s="1"/>
      <c r="F8" s="9">
        <f>TIME(8,30,0)</f>
        <v>0.35416666666666669</v>
      </c>
    </row>
    <row r="9" spans="1:7">
      <c r="A9" s="1"/>
      <c r="B9" s="5">
        <f>Wednesday!B20+1</f>
        <v>5</v>
      </c>
      <c r="C9" s="285" t="s">
        <v>105</v>
      </c>
      <c r="D9" s="17" t="s">
        <v>20</v>
      </c>
      <c r="E9" s="1">
        <v>30</v>
      </c>
      <c r="F9" s="9">
        <f>F8+TIME(0,E9,0)</f>
        <v>0.375</v>
      </c>
    </row>
    <row r="10" spans="1:7">
      <c r="A10" s="5"/>
      <c r="B10" s="264">
        <f>0.1+B9</f>
        <v>5.0999999999999996</v>
      </c>
      <c r="C10" s="285" t="s">
        <v>105</v>
      </c>
      <c r="D10" s="264"/>
      <c r="E10" s="1">
        <v>60</v>
      </c>
      <c r="F10" s="9">
        <f>F9+TIME(0,E10,0)</f>
        <v>0.41666666666666669</v>
      </c>
    </row>
    <row r="11" spans="1:7" ht="13">
      <c r="A11" s="5"/>
      <c r="B11" s="5"/>
      <c r="C11" s="212"/>
      <c r="D11" s="17"/>
    </row>
    <row r="12" spans="1:7" s="264" customFormat="1" ht="15">
      <c r="A12"/>
      <c r="B12" s="1"/>
      <c r="C12" s="321" t="str">
        <f>Objectives!B14</f>
        <v>Thursday 17 Sep, AM2: 802.15.4 Revision -meeting conclusion</v>
      </c>
      <c r="D12" s="1"/>
      <c r="E12" s="1"/>
      <c r="F12" s="7"/>
      <c r="G12"/>
    </row>
    <row r="13" spans="1:7" s="264" customFormat="1">
      <c r="A13"/>
      <c r="B13" s="5">
        <f>B9+1</f>
        <v>6</v>
      </c>
      <c r="C13" s="285" t="s">
        <v>105</v>
      </c>
      <c r="D13" s="17" t="s">
        <v>20</v>
      </c>
      <c r="E13" s="1"/>
      <c r="F13" s="9">
        <f>TIME(10,30,0)</f>
        <v>0.4375</v>
      </c>
      <c r="G13"/>
    </row>
    <row r="14" spans="1:7">
      <c r="B14">
        <f>0.1+B13</f>
        <v>6.1</v>
      </c>
      <c r="C14" s="285" t="s">
        <v>105</v>
      </c>
      <c r="E14" s="1">
        <v>60</v>
      </c>
      <c r="F14" s="9">
        <f>F13+TIME(0,E14,0)</f>
        <v>0.47916666666666669</v>
      </c>
    </row>
    <row r="15" spans="1:7" s="264" customFormat="1">
      <c r="B15" s="264">
        <f>B14+0.1</f>
        <v>6.1999999999999993</v>
      </c>
      <c r="C15" s="285" t="s">
        <v>131</v>
      </c>
      <c r="E15" s="1">
        <v>40</v>
      </c>
      <c r="F15" s="9">
        <f>F14+TIME(0,E15,0)</f>
        <v>0.50694444444444442</v>
      </c>
    </row>
    <row r="16" spans="1:7" s="264" customFormat="1">
      <c r="C16" s="285"/>
      <c r="E16" s="1"/>
      <c r="F16" s="9"/>
    </row>
    <row r="17" spans="1:7" ht="15">
      <c r="A17" s="264"/>
      <c r="B17" s="5"/>
      <c r="C17" s="320"/>
      <c r="D17" s="17"/>
      <c r="E17" s="1"/>
      <c r="F17" s="9"/>
      <c r="G17" s="264"/>
    </row>
    <row r="18" spans="1:7">
      <c r="B18" s="5"/>
      <c r="C18" s="285"/>
      <c r="D18" s="17"/>
      <c r="E18" s="1"/>
      <c r="F18" s="9"/>
    </row>
    <row r="19" spans="1:7" s="264" customFormat="1">
      <c r="C19" s="285"/>
      <c r="D19" s="17"/>
      <c r="E19" s="1"/>
      <c r="F19" s="9"/>
    </row>
    <row r="20" spans="1:7" s="264" customFormat="1">
      <c r="C20" s="285"/>
      <c r="D20" s="17"/>
      <c r="E20" s="1"/>
      <c r="F20" s="9"/>
    </row>
    <row r="21" spans="1:7" s="264" customFormat="1">
      <c r="D21" s="17"/>
      <c r="E21" s="1"/>
      <c r="F21" s="9"/>
    </row>
    <row r="22" spans="1:7" s="264" customFormat="1">
      <c r="B22" s="5"/>
      <c r="C22" s="284"/>
      <c r="D22" s="17"/>
      <c r="E22" s="1"/>
      <c r="F22" s="9"/>
    </row>
    <row r="23" spans="1:7" s="264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2015-09-13T05:35:11Z</dcterms:modified>
  <cp:category/>
</cp:coreProperties>
</file>