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 windowWidth="15120" windowHeight="697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T5" i="1" l="1"/>
  <c r="AA5" i="1" s="1"/>
  <c r="S5" i="1"/>
  <c r="T4" i="1"/>
  <c r="AA4" i="1" s="1"/>
  <c r="S4" i="1"/>
  <c r="T2" i="1"/>
  <c r="AA2" i="1" s="1"/>
  <c r="S2" i="1"/>
  <c r="W5" i="1" l="1"/>
  <c r="X5" i="1"/>
  <c r="U5" i="1"/>
  <c r="Y5" i="1"/>
  <c r="V5" i="1"/>
  <c r="W4" i="1"/>
  <c r="X4" i="1"/>
  <c r="U4" i="1"/>
  <c r="Y4" i="1"/>
  <c r="V4" i="1"/>
  <c r="W2" i="1"/>
  <c r="X2" i="1"/>
  <c r="U2" i="1"/>
  <c r="Y2" i="1"/>
  <c r="V2" i="1"/>
</calcChain>
</file>

<file path=xl/sharedStrings.xml><?xml version="1.0" encoding="utf-8"?>
<sst xmlns="http://schemas.openxmlformats.org/spreadsheetml/2006/main" count="147" uniqueCount="75">
  <si>
    <t>Comment 
ID</t>
  </si>
  <si>
    <t>Name</t>
  </si>
  <si>
    <t>Affiliation</t>
  </si>
  <si>
    <t>Category</t>
  </si>
  <si>
    <t>Page</t>
  </si>
  <si>
    <t>Subclause</t>
  </si>
  <si>
    <t>Line</t>
  </si>
  <si>
    <t>Out of
Scope</t>
  </si>
  <si>
    <t>Resolution
Assignment</t>
  </si>
  <si>
    <t>Comment</t>
  </si>
  <si>
    <t>Proposed Change</t>
  </si>
  <si>
    <t>Disposition Detail</t>
  </si>
  <si>
    <t>Disposition Status
A / AP / R /
Z / oos / unrsvbl</t>
  </si>
  <si>
    <t>Resolution
Accept Date</t>
  </si>
  <si>
    <t>Group</t>
  </si>
  <si>
    <t>Must Be 
Satisfied</t>
  </si>
  <si>
    <t>Resolution
sent
to commenter
(date)</t>
  </si>
  <si>
    <t>Commenter agreed?
Y/N</t>
  </si>
  <si>
    <t>for
Editorial
Stats</t>
  </si>
  <si>
    <t>for
Tech/Gen
Stats</t>
  </si>
  <si>
    <t>for closed
T/G
Grp Stats</t>
  </si>
  <si>
    <t>for open
T/G
Grp Stats</t>
  </si>
  <si>
    <t>for wip
T/G
Grp Stats</t>
  </si>
  <si>
    <t>for rdy2vote
T/G
Grp Stats</t>
  </si>
  <si>
    <t>for oos
T/G
Grp Stats</t>
  </si>
  <si>
    <t>Resolution
Due Date</t>
  </si>
  <si>
    <t>Open Technical
Comment
Assignments</t>
  </si>
  <si>
    <t>Chang, Soo-Young</t>
  </si>
  <si>
    <t>California State University, Sacramento (CSUS)</t>
  </si>
  <si>
    <t>Technical</t>
  </si>
  <si>
    <t>5.2.4.32</t>
  </si>
  <si>
    <t>Cristina</t>
  </si>
  <si>
    <t>AP</t>
  </si>
  <si>
    <t>Dev Capability</t>
  </si>
  <si>
    <t>No</t>
  </si>
  <si>
    <t/>
  </si>
  <si>
    <t>R</t>
  </si>
  <si>
    <t>PHY Attributes</t>
  </si>
  <si>
    <t>Need to clarify the meaning of "an uninterrupted link to be maintained".</t>
  </si>
  <si>
    <t>Add a sentence to clarify the meaning of "an uninterrupted link to be maintained".</t>
  </si>
  <si>
    <t>Jillings, Steven</t>
  </si>
  <si>
    <t>The PAR states: "This amendment specifies a physical layer for 802.15.4 meeting TV white space regulatory requirements in as many regulatory domains as practical and also any necessary Media Access Control (MAC) changes needed to support this physical layer. The amendment enables operation in the VHF/UHF TV broadcast bands between 54 MHz and 862 Hz, supporting typical data rates in the 40 kbits per second to 2000 kbits per second range, to realize optimal and power efficient device command and control applications." Table 4ic clearly indicates that TVWS devices will not only operate in generally understood TVWS frequencies ("unused spectrum between TV stations" - http://www.fcc.gov/topic/white-space) but also license-exempt and licensed frequency bands). I understand the requirement for contiguous operation and that available TVWS frequency allocation may not be available. However, allocating non-TVWS frequency bands to TVWS PHYs is clearly exceeds the scope of work authorised by the PAR.</t>
  </si>
  <si>
    <t>Restrict operation of a TVWS device in non-TVWS frequency bands to (i) TVWS PHYs that are similar to existing 15.4 devices (such as TVWS Mode #1, h = 1.0 for example) or (ii) TVWS devices operating in non-TVWS to existing 15.4 PHYs / MACs. The advantage of (ii) is that it would allow a TVWS device to communicate directly with a non-TVWS device in - for example - an existing 15.4g SUN or 15.4k - LECIM application</t>
  </si>
  <si>
    <t>Yes</t>
  </si>
  <si>
    <t>Srinivasan, Manikantan</t>
  </si>
  <si>
    <t>General</t>
  </si>
  <si>
    <t>Section 1.3 in IEEE 15.4-2011, as part of purpose lists the set of frequency bands.
Question. Do we add here "TV White Space Between 54 MHz and 862
MHz" for completion, as the current amendment relates to this frequency band?</t>
  </si>
  <si>
    <t>Definition</t>
  </si>
  <si>
    <t>Indian Institute of Technology Madras (IIT Madras)</t>
  </si>
  <si>
    <t>Semtech</t>
  </si>
  <si>
    <t>The PAR states: "This amendment specifies a physical layer for 802.15.4 meeting TV white space regulatory requirements in as many regulatory domains as practical and also any necessary Media Access Control (MAC) changes needed to support this physical layer. he amendment enables operation in the VHF/UHF TV broadcast bands between 54 MHz and 862 Hz, supporting typical data rates in the 40 kbits per second to 2000 kbits per second range, to realize optimal and power efficient device command and control applications." Table 4ic clearly indicates that TVWS devices will not only operate in generally understood TVWS frequencies ("unused spectrum between TV stations" - http://www.fcc.gov/topic/white-space) but also license-exempt and licensed frequency bands). I understand the requirement for contiguous operation and that available TVWS frequency allocation may not be available. However, allocating non-TVWS frequency bands to TVWS PHYs is clearly exceeds the scope of work authorised by the PAR.</t>
  </si>
  <si>
    <t>Remove references to bit number 5 through 16 in Table 4ic</t>
  </si>
  <si>
    <t>Same as CID 186</t>
  </si>
  <si>
    <t>Kays, Ruediger</t>
  </si>
  <si>
    <t>TU Dortmund</t>
  </si>
  <si>
    <t>Table 4ic: Table refers to very specific situations/regions. Number of reserved bits might be insufficient for future use in other regions of the world. Standard does not mention Europe.</t>
  </si>
  <si>
    <t>Situation in other countries should be checked in more detail. Perhaps split 3 octets: First 4 bits encoding the region, then use rest of 20 bits to specify details of bands.</t>
  </si>
  <si>
    <t>Brama, Riccardo</t>
  </si>
  <si>
    <t>CMC Labs</t>
  </si>
  <si>
    <t>"... The channel list is 1 octet, with bits 1-7". It is with bits 1 to 7 set to 0 what it was meant to be?</t>
  </si>
  <si>
    <t>Fix value of bits 1-7 when bit position 0 is set to 1.</t>
  </si>
  <si>
    <t>Seibert, Cristina</t>
  </si>
  <si>
    <t>Silver Spring Networks Inc.</t>
  </si>
  <si>
    <t>macFCSType also valid for TVWS PHYs.</t>
  </si>
  <si>
    <t>Insert instructions to the editor to modify Table 52, entry for macFCSType as follows: modify second paragraph of Description field to "This attribute in only valid for SUN and TVWS PHYs."</t>
  </si>
  <si>
    <t>MAC Attributes</t>
  </si>
  <si>
    <t>Need for Project in PAR: Operate 802.15.4 networks in TV White Space. This clearly covers the specification of the modified MAC and the new structure as given in fig. 2a. However, it does not necessarily mean the introduction of new PHYs with different modulation schemes. If additional modified versions of PHYs (which have been defined in a similar way already in 15g) are introduced specifically for TV WS operation, the standard becomes confusing.</t>
  </si>
  <si>
    <t>It should be clarified why another PHY is really neccesary and why already specified PHY versions are not suitable. Perhaps certain parts of clause 20 could be completely replaced by existing versions. Generally, 802.15.4 meanwhile contains a confusingly high number of similar PHYs without giving reasons for the necessity of all the different versions. The standard should contain more information which PHY is suited for which band and application. Redundancy in the specification should be removed.</t>
  </si>
  <si>
    <t>Add row for "TVWS Band EU" to Table 4ic.</t>
  </si>
  <si>
    <t>Same as CID 192</t>
  </si>
  <si>
    <t>Insert instructions to the editor to modify Table 52, entry for macFCSType as follows: modify second paragraph of Description field to "This attribute in only valid for SUN, LECIM and TVWS PHYs."</t>
  </si>
  <si>
    <t xml:space="preserve">The commenter brings up a good point. The section has been out of sync with the 802.15.4 standard for a while now and should be  cleaned up in the upcoming 802.15.4 revision. A Maintenance request on this issue will be submitted for tracking purposes. </t>
  </si>
  <si>
    <t>The PAR specifies that 4m amendment enables operations in the VHF/UHF band but it does not set the constraint that 4m devices can only support VHF/UHF band. As the commenter points out, the various bands are included to facilitate that communication be maintained. However, 802.15.4 devices are not excluded from interoperating using other modes in the 802.15.4 base standard, such as identified by the commenter, if desired.
Same as CID 185: 
Change page 23 line 1 to "… faciliates communication to be maintained when a band becomes unavailable, using the same PHY/MAC capabilities."</t>
  </si>
  <si>
    <t>Change page 23 line 1 to "… faciliates communication to be maintained when a band becomes unavailable, using the same PHY/MAC capabilities."</t>
  </si>
  <si>
    <t>Same as CID 297.
TG4m par specifies the typical  data rate support from 40kbps to 2000kbps range. The previous version of OFDM can only support up to 800kbps data rate. The NB-OFDM is able to provide close to 2Mbps data rate to fulfill the application requirements. One of key considerations for a new setting of parameters for TVWS PHYs is how to optimize the parameters to allow 802.15.4 wireless networks to take advantage of the TV white space spectrum for use in large scale device command and control applications. The parameters for three PHYs are identified for TVWS services in this standard, considering this optimization. It is inapproriate to include rationale for technical selections in the standard.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</si>
</sst>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7" x14ac:knownFonts="1">
    <font>
      <sz val="11"/>
      <color theme="1"/>
      <name val="Calibri"/>
      <family val="2"/>
      <scheme val="minor"/>
    </font>
    <font>
      <b/>
      <sz val="11"/>
      <color theme="1"/>
      <name val="Calibri"/>
      <family val="2"/>
      <scheme val="minor"/>
    </font>
    <font>
      <sz val="10"/>
      <name val="Arial"/>
      <family val="2"/>
    </font>
    <font>
      <b/>
      <sz val="10"/>
      <name val="Arial"/>
      <family val="2"/>
    </font>
    <font>
      <u/>
      <sz val="10"/>
      <color theme="10"/>
      <name val="Arial"/>
      <family val="2"/>
    </font>
    <font>
      <sz val="11"/>
      <color theme="1"/>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4" fillId="0" borderId="0" applyNumberFormat="0" applyFill="0" applyBorder="0" applyAlignment="0" applyProtection="0"/>
  </cellStyleXfs>
  <cellXfs count="19">
    <xf numFmtId="0" fontId="0" fillId="0" borderId="0" xfId="0"/>
    <xf numFmtId="0" fontId="3" fillId="0" borderId="0" xfId="1" applyFont="1" applyFill="1" applyAlignment="1">
      <alignment horizontal="center" vertical="center" wrapText="1"/>
    </xf>
    <xf numFmtId="0" fontId="3" fillId="0" borderId="0" xfId="1"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1" fillId="0" borderId="0" xfId="1" applyFont="1" applyAlignment="1">
      <alignment horizontal="center" vertical="center" wrapText="1"/>
    </xf>
    <xf numFmtId="0" fontId="0" fillId="0" borderId="0" xfId="0" applyAlignment="1">
      <alignment horizontal="center" vertical="top"/>
    </xf>
    <xf numFmtId="0" fontId="0" fillId="0" borderId="0" xfId="0" applyAlignment="1">
      <alignment vertical="top"/>
    </xf>
    <xf numFmtId="0" fontId="0" fillId="0" borderId="0" xfId="0" applyFont="1" applyFill="1" applyAlignment="1">
      <alignment horizontal="center" vertical="top"/>
    </xf>
    <xf numFmtId="0" fontId="0" fillId="0" borderId="0" xfId="0" applyAlignment="1">
      <alignment vertical="top" wrapText="1"/>
    </xf>
    <xf numFmtId="0" fontId="0" fillId="0" borderId="0" xfId="0" applyFont="1" applyFill="1" applyAlignment="1">
      <alignment horizontal="center"/>
    </xf>
    <xf numFmtId="0" fontId="0" fillId="0" borderId="0" xfId="0" applyFont="1" applyFill="1"/>
    <xf numFmtId="0" fontId="5" fillId="0" borderId="0" xfId="0" applyFont="1"/>
    <xf numFmtId="0" fontId="6" fillId="0" borderId="0" xfId="2" applyFont="1" applyAlignment="1">
      <alignment horizontal="center" vertical="top"/>
    </xf>
    <xf numFmtId="0" fontId="6" fillId="0" borderId="0" xfId="2" applyFont="1" applyAlignment="1">
      <alignment vertical="top"/>
    </xf>
    <xf numFmtId="0" fontId="6" fillId="0" borderId="0" xfId="2" applyFont="1"/>
    <xf numFmtId="0" fontId="6" fillId="0" borderId="0" xfId="2" applyFont="1" applyAlignment="1">
      <alignment vertical="top" wrapText="1"/>
    </xf>
    <xf numFmtId="0" fontId="6" fillId="0" borderId="0" xfId="2" applyFont="1" applyFill="1" applyAlignment="1">
      <alignment horizontal="center"/>
    </xf>
    <xf numFmtId="0" fontId="6" fillId="0" borderId="0" xfId="2" applyFont="1" applyFill="1"/>
  </cellXfs>
  <cellStyles count="4">
    <cellStyle name="Normal" xfId="0" builtinId="0"/>
    <cellStyle name="Normal 2" xfId="2"/>
    <cellStyle name="Normal 3" xfId="1"/>
    <cellStyle name="하이퍼링크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9"/>
  <sheetViews>
    <sheetView tabSelected="1" zoomScale="80" zoomScaleNormal="80" workbookViewId="0">
      <selection activeCell="A2" sqref="A2"/>
    </sheetView>
  </sheetViews>
  <sheetFormatPr defaultRowHeight="15" x14ac:dyDescent="0.25"/>
  <cols>
    <col min="1" max="1" width="14.140625" customWidth="1"/>
    <col min="3" max="3" width="15" customWidth="1"/>
    <col min="6" max="6" width="18.85546875" customWidth="1"/>
    <col min="9" max="9" width="15.85546875" customWidth="1"/>
    <col min="10" max="10" width="30.7109375" customWidth="1"/>
    <col min="11" max="11" width="28.42578125" customWidth="1"/>
    <col min="12" max="12" width="29.5703125" customWidth="1"/>
    <col min="13" max="13" width="14.5703125" customWidth="1"/>
    <col min="14" max="14" width="23.28515625" customWidth="1"/>
    <col min="15" max="15" width="17.42578125" customWidth="1"/>
    <col min="16" max="16" width="10.5703125" customWidth="1"/>
    <col min="17" max="17" width="15.42578125" customWidth="1"/>
    <col min="20" max="20" width="8.42578125" customWidth="1"/>
  </cols>
  <sheetData>
    <row r="1" spans="1:255" ht="90" x14ac:dyDescent="0.25">
      <c r="A1" s="5" t="s">
        <v>0</v>
      </c>
      <c r="B1" s="5" t="s">
        <v>1</v>
      </c>
      <c r="C1" s="5" t="s">
        <v>2</v>
      </c>
      <c r="D1" s="5" t="s">
        <v>3</v>
      </c>
      <c r="E1" s="5" t="s">
        <v>4</v>
      </c>
      <c r="F1" s="5" t="s">
        <v>5</v>
      </c>
      <c r="G1" s="5" t="s">
        <v>6</v>
      </c>
      <c r="H1" s="1" t="s">
        <v>7</v>
      </c>
      <c r="I1" s="2" t="s">
        <v>8</v>
      </c>
      <c r="J1" s="5" t="s">
        <v>9</v>
      </c>
      <c r="K1" s="5" t="s">
        <v>10</v>
      </c>
      <c r="L1" s="5" t="s">
        <v>11</v>
      </c>
      <c r="M1" s="5" t="s">
        <v>12</v>
      </c>
      <c r="N1" s="4" t="s">
        <v>13</v>
      </c>
      <c r="O1" s="1" t="s">
        <v>14</v>
      </c>
      <c r="P1" s="5" t="s">
        <v>15</v>
      </c>
      <c r="Q1" s="2" t="s">
        <v>16</v>
      </c>
      <c r="R1" s="2" t="s">
        <v>17</v>
      </c>
      <c r="S1" s="2" t="s">
        <v>18</v>
      </c>
      <c r="T1" s="2" t="s">
        <v>19</v>
      </c>
      <c r="U1" s="2" t="s">
        <v>20</v>
      </c>
      <c r="V1" s="2" t="s">
        <v>21</v>
      </c>
      <c r="W1" s="2" t="s">
        <v>22</v>
      </c>
      <c r="X1" s="2" t="s">
        <v>23</v>
      </c>
      <c r="Y1" s="2" t="s">
        <v>24</v>
      </c>
      <c r="Z1" s="2" t="s">
        <v>25</v>
      </c>
      <c r="AA1" s="3" t="s">
        <v>26</v>
      </c>
    </row>
    <row r="2" spans="1:255" ht="150" x14ac:dyDescent="0.25">
      <c r="A2" s="6">
        <v>23</v>
      </c>
      <c r="B2" s="7" t="s">
        <v>44</v>
      </c>
      <c r="C2" s="7" t="s">
        <v>48</v>
      </c>
      <c r="D2" s="6" t="s">
        <v>45</v>
      </c>
      <c r="E2" s="6">
        <v>3</v>
      </c>
      <c r="F2" s="6">
        <v>3</v>
      </c>
      <c r="G2" s="6">
        <v>1</v>
      </c>
      <c r="H2" s="6"/>
      <c r="I2" s="6" t="s">
        <v>31</v>
      </c>
      <c r="J2" s="9" t="s">
        <v>46</v>
      </c>
      <c r="K2" s="9"/>
      <c r="L2" s="9" t="s">
        <v>71</v>
      </c>
      <c r="M2" s="6" t="s">
        <v>32</v>
      </c>
      <c r="N2" s="6"/>
      <c r="O2" s="6" t="s">
        <v>47</v>
      </c>
      <c r="P2" s="6" t="s">
        <v>34</v>
      </c>
      <c r="Q2" s="8"/>
      <c r="R2" s="8"/>
      <c r="S2" s="10" t="str">
        <f t="shared" ref="S2" si="0">IF(D2="Editorial",M2,"")</f>
        <v/>
      </c>
      <c r="T2" s="10" t="str">
        <f t="shared" ref="T2" si="1">IF(OR(D2="Technical",D2="General"),M2,"")</f>
        <v>AP</v>
      </c>
      <c r="U2" s="10" t="str">
        <f t="shared" ref="U2" si="2">IF(OR(T2="A",T2="AP",T2="R",T2="Z"),O2,"")</f>
        <v>Definition</v>
      </c>
      <c r="V2" s="10" t="str">
        <f t="shared" ref="V2" si="3">IF(T2=0,O2,"")</f>
        <v/>
      </c>
      <c r="W2" s="11" t="str">
        <f t="shared" ref="W2" si="4">IF(T2="wip",O2,"")</f>
        <v/>
      </c>
      <c r="X2" s="11" t="str">
        <f t="shared" ref="X2" si="5">IF(T2="rdy2vote",O2,"")</f>
        <v/>
      </c>
      <c r="Y2" s="11" t="str">
        <f t="shared" ref="Y2" si="6">IF(T2="oos",O2,"")</f>
        <v/>
      </c>
      <c r="Z2" s="11"/>
      <c r="AA2" s="11" t="str">
        <f t="shared" ref="AA2" si="7">IF(OR(T2="rdy2vote", T2="wip"), I2, "")</f>
        <v/>
      </c>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c r="IJ2" s="11"/>
      <c r="IK2" s="11"/>
      <c r="IL2" s="11"/>
      <c r="IM2" s="11"/>
      <c r="IN2" s="11"/>
      <c r="IO2" s="11"/>
      <c r="IP2" s="11"/>
      <c r="IQ2" s="11"/>
      <c r="IR2" s="11"/>
      <c r="IS2" s="11"/>
      <c r="IT2" s="11"/>
      <c r="IU2" s="11"/>
    </row>
    <row r="3" spans="1:255" s="12" customFormat="1" ht="90" x14ac:dyDescent="0.25">
      <c r="A3" s="13">
        <v>185</v>
      </c>
      <c r="B3" s="14" t="s">
        <v>27</v>
      </c>
      <c r="C3" s="14" t="s">
        <v>28</v>
      </c>
      <c r="D3" s="13" t="s">
        <v>29</v>
      </c>
      <c r="E3" s="13">
        <v>23</v>
      </c>
      <c r="F3" s="13" t="s">
        <v>30</v>
      </c>
      <c r="G3" s="13">
        <v>1</v>
      </c>
      <c r="H3" s="15"/>
      <c r="I3" s="13" t="s">
        <v>31</v>
      </c>
      <c r="J3" s="16" t="s">
        <v>38</v>
      </c>
      <c r="K3" s="16" t="s">
        <v>39</v>
      </c>
      <c r="L3" s="16" t="s">
        <v>73</v>
      </c>
      <c r="M3" s="13" t="s">
        <v>32</v>
      </c>
      <c r="N3" s="15"/>
      <c r="O3" s="13" t="s">
        <v>33</v>
      </c>
      <c r="P3" s="13" t="s">
        <v>34</v>
      </c>
      <c r="Q3" s="15"/>
      <c r="R3" s="15"/>
      <c r="S3" s="17" t="s">
        <v>35</v>
      </c>
      <c r="T3" s="17" t="s">
        <v>32</v>
      </c>
      <c r="U3" s="17" t="s">
        <v>33</v>
      </c>
      <c r="V3" s="17" t="s">
        <v>35</v>
      </c>
      <c r="W3" s="18" t="s">
        <v>35</v>
      </c>
      <c r="X3" s="18" t="s">
        <v>35</v>
      </c>
      <c r="Y3" s="18" t="s">
        <v>35</v>
      </c>
      <c r="Z3" s="15"/>
      <c r="AA3" s="18" t="s">
        <v>35</v>
      </c>
    </row>
    <row r="4" spans="1:255" ht="409.5" x14ac:dyDescent="0.25">
      <c r="A4" s="6">
        <v>186</v>
      </c>
      <c r="B4" s="7" t="s">
        <v>40</v>
      </c>
      <c r="C4" s="7" t="s">
        <v>49</v>
      </c>
      <c r="D4" s="6" t="s">
        <v>29</v>
      </c>
      <c r="E4" s="6">
        <v>23</v>
      </c>
      <c r="F4" s="6" t="s">
        <v>30</v>
      </c>
      <c r="G4" s="6">
        <v>4</v>
      </c>
      <c r="H4" s="8"/>
      <c r="I4" s="6" t="s">
        <v>31</v>
      </c>
      <c r="J4" s="9" t="s">
        <v>41</v>
      </c>
      <c r="K4" s="9" t="s">
        <v>42</v>
      </c>
      <c r="L4" s="9" t="s">
        <v>72</v>
      </c>
      <c r="M4" s="6" t="s">
        <v>32</v>
      </c>
      <c r="N4" s="8"/>
      <c r="O4" s="6" t="s">
        <v>33</v>
      </c>
      <c r="P4" s="6" t="s">
        <v>43</v>
      </c>
      <c r="Q4" s="8"/>
      <c r="R4" s="8"/>
      <c r="S4" s="10" t="str">
        <f t="shared" ref="S4:S5" si="8">IF(D4="Editorial",M4,"")</f>
        <v/>
      </c>
      <c r="T4" s="10" t="str">
        <f t="shared" ref="T4:T5" si="9">IF(OR(D4="Technical",D4="General"),M4,"")</f>
        <v>AP</v>
      </c>
      <c r="U4" s="10" t="str">
        <f t="shared" ref="U4:U5" si="10">IF(OR(T4="A",T4="AP",T4="R",T4="Z"),O4,"")</f>
        <v>Dev Capability</v>
      </c>
      <c r="V4" s="10" t="str">
        <f t="shared" ref="V4:V5" si="11">IF(T4=0,O4,"")</f>
        <v/>
      </c>
      <c r="W4" s="11" t="str">
        <f t="shared" ref="W4:W5" si="12">IF(T4="wip",O4,"")</f>
        <v/>
      </c>
      <c r="X4" s="11" t="str">
        <f t="shared" ref="X4:X5" si="13">IF(T4="rdy2vote",O4,"")</f>
        <v/>
      </c>
      <c r="Y4" s="11" t="str">
        <f t="shared" ref="Y4:Y5" si="14">IF(T4="oos",O4,"")</f>
        <v/>
      </c>
      <c r="Z4" s="11"/>
      <c r="AA4" s="11" t="str">
        <f t="shared" ref="AA4:AA5" si="15">IF(OR(T4="rdy2vote", T4="wip"), I4, "")</f>
        <v/>
      </c>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c r="IG4" s="11"/>
      <c r="IH4" s="11"/>
      <c r="II4" s="11"/>
      <c r="IJ4" s="11"/>
      <c r="IK4" s="11"/>
      <c r="IL4" s="11"/>
      <c r="IM4" s="11"/>
      <c r="IN4" s="11"/>
      <c r="IO4" s="11"/>
      <c r="IP4" s="11"/>
      <c r="IQ4" s="11"/>
      <c r="IR4" s="11"/>
      <c r="IS4" s="11"/>
      <c r="IT4" s="11"/>
      <c r="IU4" s="11"/>
    </row>
    <row r="5" spans="1:255" ht="409.5" x14ac:dyDescent="0.25">
      <c r="A5" s="6">
        <v>187</v>
      </c>
      <c r="B5" s="7" t="s">
        <v>40</v>
      </c>
      <c r="C5" s="7" t="s">
        <v>49</v>
      </c>
      <c r="D5" s="6" t="s">
        <v>29</v>
      </c>
      <c r="E5" s="6">
        <v>23</v>
      </c>
      <c r="F5" s="6" t="s">
        <v>30</v>
      </c>
      <c r="G5" s="6">
        <v>4</v>
      </c>
      <c r="H5" s="8"/>
      <c r="I5" s="6" t="s">
        <v>31</v>
      </c>
      <c r="J5" s="9" t="s">
        <v>50</v>
      </c>
      <c r="K5" s="9" t="s">
        <v>51</v>
      </c>
      <c r="L5" s="9" t="s">
        <v>52</v>
      </c>
      <c r="M5" s="6" t="s">
        <v>32</v>
      </c>
      <c r="N5" s="8"/>
      <c r="O5" s="6" t="s">
        <v>33</v>
      </c>
      <c r="P5" s="6" t="s">
        <v>43</v>
      </c>
      <c r="Q5" s="8"/>
      <c r="R5" s="8"/>
      <c r="S5" s="10" t="str">
        <f t="shared" si="8"/>
        <v/>
      </c>
      <c r="T5" s="10" t="str">
        <f t="shared" si="9"/>
        <v>AP</v>
      </c>
      <c r="U5" s="10" t="str">
        <f t="shared" si="10"/>
        <v>Dev Capability</v>
      </c>
      <c r="V5" s="10" t="str">
        <f t="shared" si="11"/>
        <v/>
      </c>
      <c r="W5" s="11" t="str">
        <f t="shared" si="12"/>
        <v/>
      </c>
      <c r="X5" s="11" t="str">
        <f t="shared" si="13"/>
        <v/>
      </c>
      <c r="Y5" s="11" t="str">
        <f t="shared" si="14"/>
        <v/>
      </c>
      <c r="Z5" s="11"/>
      <c r="AA5" s="11" t="str">
        <f t="shared" si="15"/>
        <v/>
      </c>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c r="IG5" s="11"/>
      <c r="IH5" s="11"/>
      <c r="II5" s="11"/>
      <c r="IJ5" s="11"/>
      <c r="IK5" s="11"/>
      <c r="IL5" s="11"/>
      <c r="IM5" s="11"/>
      <c r="IN5" s="11"/>
      <c r="IO5" s="11"/>
      <c r="IP5" s="11"/>
      <c r="IQ5" s="11"/>
      <c r="IR5" s="11"/>
      <c r="IS5" s="11"/>
      <c r="IT5" s="11"/>
      <c r="IU5" s="11"/>
    </row>
    <row r="6" spans="1:255" ht="105" x14ac:dyDescent="0.25">
      <c r="A6" s="6">
        <v>188</v>
      </c>
      <c r="B6" s="7" t="s">
        <v>53</v>
      </c>
      <c r="C6" s="7" t="s">
        <v>54</v>
      </c>
      <c r="D6" s="6" t="s">
        <v>29</v>
      </c>
      <c r="E6" s="6">
        <v>23</v>
      </c>
      <c r="F6" s="6" t="s">
        <v>30</v>
      </c>
      <c r="G6" s="6">
        <v>5</v>
      </c>
      <c r="H6" s="8"/>
      <c r="I6" s="6" t="s">
        <v>31</v>
      </c>
      <c r="J6" s="9" t="s">
        <v>55</v>
      </c>
      <c r="K6" s="9" t="s">
        <v>56</v>
      </c>
      <c r="L6" s="9" t="s">
        <v>68</v>
      </c>
      <c r="M6" s="6" t="s">
        <v>32</v>
      </c>
      <c r="N6" s="8"/>
      <c r="O6" s="6" t="s">
        <v>33</v>
      </c>
      <c r="P6" s="6" t="s">
        <v>43</v>
      </c>
      <c r="Q6" s="8"/>
      <c r="R6" s="8"/>
      <c r="S6" s="10" t="s">
        <v>35</v>
      </c>
      <c r="T6" s="10">
        <v>0</v>
      </c>
      <c r="U6" s="10" t="s">
        <v>35</v>
      </c>
      <c r="V6" s="10" t="s">
        <v>33</v>
      </c>
      <c r="W6" s="11" t="s">
        <v>35</v>
      </c>
      <c r="X6" s="11" t="s">
        <v>35</v>
      </c>
      <c r="Y6" s="11" t="s">
        <v>35</v>
      </c>
      <c r="Z6" s="11"/>
      <c r="AA6" s="11" t="s">
        <v>35</v>
      </c>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c r="IJ6" s="11"/>
      <c r="IK6" s="11"/>
      <c r="IL6" s="11"/>
      <c r="IM6" s="11"/>
      <c r="IN6" s="11"/>
      <c r="IO6" s="11"/>
      <c r="IP6" s="11"/>
      <c r="IQ6" s="11"/>
      <c r="IR6" s="11"/>
      <c r="IS6" s="11"/>
      <c r="IT6" s="11"/>
      <c r="IU6" s="11"/>
    </row>
    <row r="7" spans="1:255" ht="60" x14ac:dyDescent="0.25">
      <c r="A7" s="6">
        <v>191</v>
      </c>
      <c r="B7" s="7" t="s">
        <v>57</v>
      </c>
      <c r="C7" s="7" t="s">
        <v>58</v>
      </c>
      <c r="D7" s="6" t="s">
        <v>29</v>
      </c>
      <c r="E7" s="6">
        <v>24</v>
      </c>
      <c r="F7" s="6" t="s">
        <v>30</v>
      </c>
      <c r="G7" s="6">
        <v>50</v>
      </c>
      <c r="H7" s="8"/>
      <c r="I7" s="6" t="s">
        <v>31</v>
      </c>
      <c r="J7" s="9" t="s">
        <v>59</v>
      </c>
      <c r="K7" s="9" t="s">
        <v>60</v>
      </c>
      <c r="L7" s="7" t="s">
        <v>69</v>
      </c>
      <c r="M7" s="6" t="s">
        <v>32</v>
      </c>
      <c r="N7" s="8"/>
      <c r="O7" s="6" t="s">
        <v>33</v>
      </c>
      <c r="P7" s="6" t="s">
        <v>43</v>
      </c>
      <c r="Q7" s="8"/>
      <c r="R7" s="8"/>
      <c r="S7" s="10" t="s">
        <v>35</v>
      </c>
      <c r="T7" s="10">
        <v>0</v>
      </c>
      <c r="U7" s="10" t="s">
        <v>35</v>
      </c>
      <c r="V7" s="10" t="s">
        <v>33</v>
      </c>
      <c r="W7" s="11" t="s">
        <v>35</v>
      </c>
      <c r="X7" s="11" t="s">
        <v>35</v>
      </c>
      <c r="Y7" s="11" t="s">
        <v>35</v>
      </c>
      <c r="Z7" s="11"/>
      <c r="AA7" s="11" t="s">
        <v>35</v>
      </c>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c r="IJ7" s="11"/>
      <c r="IK7" s="11"/>
      <c r="IL7" s="11"/>
      <c r="IM7" s="11"/>
      <c r="IN7" s="11"/>
      <c r="IO7" s="11"/>
      <c r="IP7" s="11"/>
      <c r="IQ7" s="11"/>
      <c r="IR7" s="11"/>
      <c r="IS7" s="11"/>
      <c r="IT7" s="11"/>
      <c r="IU7" s="11"/>
    </row>
    <row r="8" spans="1:255" ht="105" x14ac:dyDescent="0.25">
      <c r="A8" s="6">
        <v>251</v>
      </c>
      <c r="B8" s="7" t="s">
        <v>61</v>
      </c>
      <c r="C8" s="7" t="s">
        <v>62</v>
      </c>
      <c r="D8" s="6" t="s">
        <v>29</v>
      </c>
      <c r="E8" s="6">
        <v>53</v>
      </c>
      <c r="F8" s="6">
        <v>6.4</v>
      </c>
      <c r="G8" s="6">
        <v>1</v>
      </c>
      <c r="H8" s="8"/>
      <c r="I8" s="6" t="s">
        <v>31</v>
      </c>
      <c r="J8" s="9" t="s">
        <v>63</v>
      </c>
      <c r="K8" s="9" t="s">
        <v>64</v>
      </c>
      <c r="L8" s="9" t="s">
        <v>70</v>
      </c>
      <c r="M8" s="6" t="s">
        <v>32</v>
      </c>
      <c r="N8" s="8"/>
      <c r="O8" s="6" t="s">
        <v>65</v>
      </c>
      <c r="P8" s="6" t="s">
        <v>34</v>
      </c>
      <c r="Q8" s="8"/>
      <c r="R8" s="8"/>
      <c r="S8" s="10" t="s">
        <v>35</v>
      </c>
      <c r="T8" s="10">
        <v>0</v>
      </c>
      <c r="U8" s="10" t="s">
        <v>35</v>
      </c>
      <c r="V8" s="10" t="s">
        <v>65</v>
      </c>
      <c r="W8" s="11" t="s">
        <v>35</v>
      </c>
      <c r="X8" s="11" t="s">
        <v>35</v>
      </c>
      <c r="Y8" s="11" t="s">
        <v>35</v>
      </c>
      <c r="Z8" s="11"/>
      <c r="AA8" s="11" t="s">
        <v>35</v>
      </c>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pans="1:255" ht="390" x14ac:dyDescent="0.25">
      <c r="A9" s="6">
        <v>273</v>
      </c>
      <c r="B9" s="7" t="s">
        <v>53</v>
      </c>
      <c r="C9" s="7" t="s">
        <v>54</v>
      </c>
      <c r="D9" s="6" t="s">
        <v>45</v>
      </c>
      <c r="E9" s="6">
        <v>61</v>
      </c>
      <c r="F9" s="6">
        <v>20</v>
      </c>
      <c r="G9" s="6">
        <v>1</v>
      </c>
      <c r="H9" s="8"/>
      <c r="I9" s="6" t="s">
        <v>31</v>
      </c>
      <c r="J9" s="9" t="s">
        <v>66</v>
      </c>
      <c r="K9" s="9" t="s">
        <v>67</v>
      </c>
      <c r="L9" s="9" t="s">
        <v>74</v>
      </c>
      <c r="M9" s="6" t="s">
        <v>36</v>
      </c>
      <c r="N9" s="8"/>
      <c r="O9" s="6" t="s">
        <v>37</v>
      </c>
      <c r="P9" s="6" t="s">
        <v>43</v>
      </c>
      <c r="Q9" s="8"/>
      <c r="R9" s="8"/>
      <c r="S9" s="10" t="s">
        <v>35</v>
      </c>
      <c r="T9" s="10">
        <v>0</v>
      </c>
      <c r="U9" s="10" t="s">
        <v>35</v>
      </c>
      <c r="V9" s="10" t="s">
        <v>37</v>
      </c>
      <c r="W9" s="11" t="s">
        <v>35</v>
      </c>
      <c r="X9" s="11" t="s">
        <v>35</v>
      </c>
      <c r="Y9" s="11" t="s">
        <v>35</v>
      </c>
      <c r="Z9" s="11"/>
      <c r="AA9" s="11" t="s">
        <v>35</v>
      </c>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1"/>
      <c r="IS9" s="11"/>
      <c r="IT9" s="11"/>
      <c r="IU9" s="1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Seibert</dc:creator>
  <cp:lastModifiedBy>Cristina Seibert</cp:lastModifiedBy>
  <dcterms:created xsi:type="dcterms:W3CDTF">2013-09-18T17:38:50Z</dcterms:created>
  <dcterms:modified xsi:type="dcterms:W3CDTF">2013-09-25T16:40:31Z</dcterms:modified>
</cp:coreProperties>
</file>