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0" yWindow="0" windowWidth="15300" windowHeight="8490" tabRatio="500" activeTab="1"/>
  </bookViews>
  <sheets>
    <sheet name="Cover" sheetId="3" r:id="rId1"/>
    <sheet name="Comments" sheetId="1" r:id="rId2"/>
    <sheet name="Summary" sheetId="2" r:id="rId3"/>
    <sheet name="CID258" sheetId="7" r:id="rId4"/>
    <sheet name="Notes" sheetId="5" r:id="rId5"/>
    <sheet name="Charts" sheetId="6" r:id="rId6"/>
  </sheets>
  <definedNames>
    <definedName name="_xlnm._FilterDatabase" localSheetId="1" hidden="1">Comments!$A$1:$T$256</definedName>
    <definedName name="OLE_LINK3" localSheetId="3">'CID258'!$B$4</definedName>
  </definedNames>
  <calcPr calcId="114210" concurrentCalc="0"/>
</workbook>
</file>

<file path=xl/calcChain.xml><?xml version="1.0" encoding="utf-8"?>
<calcChain xmlns="http://schemas.openxmlformats.org/spreadsheetml/2006/main">
  <c r="T2" i="1"/>
  <c r="T3"/>
  <c r="T4"/>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C58" i="2"/>
  <c r="D58"/>
  <c r="E58"/>
  <c r="C59"/>
  <c r="D59"/>
  <c r="E59"/>
  <c r="C60"/>
  <c r="D60"/>
  <c r="E60"/>
  <c r="C57"/>
  <c r="D57"/>
  <c r="E57"/>
  <c r="S2" i="1"/>
  <c r="S3"/>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I19" i="2"/>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65"/>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65"/>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65"/>
  <c r="B63"/>
  <c r="B65"/>
  <c r="B15"/>
  <c r="H15"/>
  <c r="I15"/>
  <c r="J15"/>
  <c r="H17"/>
  <c r="H18"/>
  <c r="H19"/>
  <c r="H20"/>
  <c r="H21"/>
  <c r="H22"/>
  <c r="H23"/>
  <c r="H24"/>
  <c r="H25"/>
  <c r="H26"/>
  <c r="H27"/>
  <c r="H28"/>
  <c r="H29"/>
  <c r="H30"/>
  <c r="H31"/>
  <c r="H32"/>
  <c r="H33"/>
  <c r="H34"/>
  <c r="H35"/>
  <c r="H36"/>
  <c r="H37"/>
  <c r="H38"/>
  <c r="H39"/>
  <c r="H41"/>
  <c r="I17"/>
  <c r="I18"/>
  <c r="I20"/>
  <c r="I21"/>
  <c r="I22"/>
  <c r="I23"/>
  <c r="I24"/>
  <c r="I25"/>
  <c r="I26"/>
  <c r="I27"/>
  <c r="I28"/>
  <c r="I29"/>
  <c r="I30"/>
  <c r="I31"/>
  <c r="I32"/>
  <c r="I33"/>
  <c r="I34"/>
  <c r="I35"/>
  <c r="I36"/>
  <c r="I37"/>
  <c r="I38"/>
  <c r="I39"/>
  <c r="I41"/>
  <c r="J17"/>
  <c r="J18"/>
  <c r="J19"/>
  <c r="J20"/>
  <c r="J21"/>
  <c r="J22"/>
  <c r="J23"/>
  <c r="J24"/>
  <c r="J25"/>
  <c r="J26"/>
  <c r="J27"/>
  <c r="J28"/>
  <c r="J29"/>
  <c r="J30"/>
  <c r="J31"/>
  <c r="J32"/>
  <c r="J33"/>
  <c r="J34"/>
  <c r="J35"/>
  <c r="J36"/>
  <c r="J37"/>
  <c r="J38"/>
  <c r="J39"/>
  <c r="J41"/>
  <c r="K17"/>
  <c r="K18"/>
  <c r="K19"/>
  <c r="K20"/>
  <c r="K21"/>
  <c r="K22"/>
  <c r="K23"/>
  <c r="K24"/>
  <c r="K25"/>
  <c r="K26"/>
  <c r="K27"/>
  <c r="K28"/>
  <c r="K29"/>
  <c r="K30"/>
  <c r="K31"/>
  <c r="K32"/>
  <c r="K33"/>
  <c r="K34"/>
  <c r="K35"/>
  <c r="K36"/>
  <c r="K37"/>
  <c r="K38"/>
  <c r="K39"/>
  <c r="K41"/>
  <c r="L17"/>
  <c r="L18"/>
  <c r="L19"/>
  <c r="L20"/>
  <c r="L21"/>
  <c r="L22"/>
  <c r="L23"/>
  <c r="L24"/>
  <c r="L25"/>
  <c r="L26"/>
  <c r="L27"/>
  <c r="L28"/>
  <c r="L29"/>
  <c r="L30"/>
  <c r="L31"/>
  <c r="L32"/>
  <c r="L33"/>
  <c r="L34"/>
  <c r="L35"/>
  <c r="L36"/>
  <c r="L37"/>
  <c r="L38"/>
  <c r="L39"/>
  <c r="L41"/>
  <c r="D15"/>
  <c r="C15"/>
  <c r="R2" i="1"/>
  <c r="R3"/>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B6" i="2"/>
  <c r="E6"/>
  <c r="H6"/>
  <c r="B7"/>
  <c r="E7"/>
  <c r="H7"/>
  <c r="B8"/>
  <c r="E8"/>
  <c r="H8"/>
  <c r="H10"/>
  <c r="B2"/>
  <c r="E2"/>
  <c r="H2"/>
  <c r="H11"/>
  <c r="E10"/>
  <c r="E11"/>
  <c r="B10"/>
  <c r="B11"/>
  <c r="B4"/>
  <c r="E4"/>
  <c r="H4"/>
  <c r="B5"/>
  <c r="E5"/>
  <c r="H5"/>
  <c r="B3"/>
  <c r="E3"/>
  <c r="H3"/>
</calcChain>
</file>

<file path=xl/sharedStrings.xml><?xml version="1.0" encoding="utf-8"?>
<sst xmlns="http://schemas.openxmlformats.org/spreadsheetml/2006/main" count="2430" uniqueCount="727">
  <si>
    <t>Change text to say, "For the MR-O-QPSK PHY employing the DSSS spreading mode, values 1-4 are valid." Or something similar. Look for other occurrences of SpreadingMode and RateMode and replace with appropriate wording.</t>
  </si>
  <si>
    <t>Missing comma.</t>
  </si>
  <si>
    <t>Add a comma after 917 MHz. Also add a comma on page 95, line 20.</t>
  </si>
  <si>
    <t>Check the font in the title of Table 147 and Table 167.</t>
  </si>
  <si>
    <t>Text says, "Selection of the data rate is specified by the variable RateMode (refer to Table 46 with regard to the MCPS-DATA primitive). The variable RateMode is indicated by a field entry of the PHR field, as defined in 16.3.1.3."</t>
  </si>
  <si>
    <t>Re-write this introduction without using variables and primitive names. Word it in more general terms. This is way too much detail for an introduction.</t>
  </si>
  <si>
    <t>L.3</t>
  </si>
  <si>
    <t>Equation is incorrectly numbered as K.1. Also, the equation in L.5 is incorrectly numbered as (12).</t>
  </si>
  <si>
    <t>Change equation number of K.1 to L.1. Remove the equation number for (12), because this equation is not referenced elsewhere in the text and so does not require a number.</t>
  </si>
  <si>
    <t>K.5.1</t>
  </si>
  <si>
    <t>Add a sentence introducing Table K.10.</t>
  </si>
  <si>
    <t>J.5.1</t>
  </si>
  <si>
    <t>Add a sentence introducing Table J.11.</t>
  </si>
  <si>
    <t>J</t>
  </si>
  <si>
    <t>The OFDM and O-QPSK annex titles should be for encoding a "packet," not a "frame." In 15.4, the MAC uses "frames." "Packets" are what's sent over the air.</t>
  </si>
  <si>
    <t>Make changes to the titles of all three annex titles. Also change text within the annex text as necessary.</t>
  </si>
  <si>
    <t>The reference for RF10.5 should be 8.1a.</t>
  </si>
  <si>
    <t>Shouldn't the reference for RF10.4 be more specific?</t>
  </si>
  <si>
    <t>Change reference from 8.1 to 8.1.2.8.2 (or al least 8.1.2).</t>
  </si>
  <si>
    <t>Make the references for the SUN PHY more in-line with what's done for other PHYs in the upcoming 15.4-2011. In doing this, there is no need for RF10.6.</t>
  </si>
  <si>
    <t>The references to MR-FSK, MR-OFDM and MR-O-QPSK should all be "Table 66, Clause 16." Also, remove RF10.6.</t>
  </si>
  <si>
    <t>Item RF10 in Table D.3 should have a reference to "Clause 16." The status should be "O.3."</t>
  </si>
  <si>
    <t>Sentence is unclear: "Transmission of the new mode PPDU shall start SettlingDelay from the end of the mode switch PPDU." Include the units of SettlingDelay.</t>
  </si>
  <si>
    <t>Change it to "... shall start SettlingDelay microseconds from the end ..." But use the abbreviation for microseconds.</t>
  </si>
  <si>
    <t>16.1.2.4</t>
  </si>
  <si>
    <t>Inconsistent terminology. "Mode switching frame" should be "mode switch packet."</t>
  </si>
  <si>
    <t>Change text to "mode switch packet."</t>
  </si>
  <si>
    <t>Change the word "frame" to "packet." Same comment for 16.1.4. Look for other instances as well.</t>
  </si>
  <si>
    <t>8.2.7</t>
  </si>
  <si>
    <t>For better flow in 8.2.7, change from "phyCCADuration symbol periods shall be used for the 950 MHz band PHYs" to "For the 950 MHz band PHYs, phyCCADuration symbol periods shall be used."</t>
  </si>
  <si>
    <t>6.4.1</t>
  </si>
  <si>
    <t>Further clarify the difference between aCCATime and phyCCADuration.</t>
  </si>
  <si>
    <t>Please clarify in the following places: Table 51 (aUnitBackoffPeriod) and Table 70 (aCCATime). In the description of aCCATime in Table 70, add text explaining that it is not applicable to the 950 MHz PHYs.</t>
  </si>
  <si>
    <t>5.2.1.9</t>
  </si>
  <si>
    <t>Change "Upon reception, if the calculation field is less than 4 octets" to "Upon reception, if the _length of the_ calculation field is less than 4 octets."</t>
  </si>
  <si>
    <t>Table 46: DataRate description.
Change from "For the MR-O-QPSK PHY and SpreadingMode set to DSSS, values 1-4 are valid... For the MR-O-QPSK PHY and SpreadingMode set to MDSSS, values 5-8" to "For the MR-O-QPSK PHY _with_ SpreadingMode set to DSSS, values 1-4 are valid... For the MR-O-QPSK PHY _with_ SpreadingMode set to MDSSS, values 5-8"</t>
  </si>
  <si>
    <t>5.2.4.4</t>
  </si>
  <si>
    <t>The description of Mode Switch Parameter Entry Index field reads: "...contains an unsigned integer whose value is the index into the
ModeSwitchParameterEntries PIB Attribute array for the Mode Switch Parameter Entry."
When I searched on "ModeSwitchParameterEntries," I found a primitive parameter (not a PIB attribute) called ModeSwitchParameterEntry (not "Entries"). There is, however, an array in the PIB called "phyModeSwitchParameterEntries."</t>
  </si>
  <si>
    <t>I believe the description on page 55 should read: "...contains an unsigned integer whose value is the index into the phyModeSwitchParameterEntries PIB Attribute array..." Also, make "Attribute" lower case and change wording from "PIB Attribute array for the Mode Switch Parameter Entry" to "PIB attribute array _containing_ the Mode Switch Parameter Entry."</t>
  </si>
  <si>
    <t>I do not understand the need for the word "designated" in either the alternate channel or adjacent channel definitions.</t>
  </si>
  <si>
    <t>Remove all five occurrences of the word "designated" in lines 45-48.</t>
  </si>
  <si>
    <t>The reference in the baseline standard is to 8.1.2. There is no reason to make a separate reference to 8.1.2.6.</t>
  </si>
  <si>
    <t>Remove the text in parenthesis from the description column.</t>
  </si>
  <si>
    <t>The valid range for phyCurrentChannel does not match what's in the upcoming 15.4-2011.</t>
  </si>
  <si>
    <t>Change range to "As defined in
8.1.2."</t>
  </si>
  <si>
    <t>Make Table 71a exactly match Figure 71b.</t>
  </si>
  <si>
    <t>In Table 71a, Change "NumChannels" to "NumberOfChannels."</t>
  </si>
  <si>
    <t>8.1.2.8.2</t>
  </si>
  <si>
    <t>Change wording from "associated with FSK are listed as follows" to "associated with FSK are the following."</t>
  </si>
  <si>
    <t>8.1.2.8</t>
  </si>
  <si>
    <t>For clarity, add cross-references to Table 71a.</t>
  </si>
  <si>
    <t>Add cross-references to Tables 68c, 68d, ... through 68h.</t>
  </si>
  <si>
    <t>Put the numbering for Table 68d in decimal, just like what was done in Table 68c.</t>
  </si>
  <si>
    <t>For example, change the modulation scheme identifier for Filtered FSK from 00 to 0, for OFDM from 01 to 1, etc.</t>
  </si>
  <si>
    <t>For consistency with Table 68c, change the Table 71a label for bits 26-22 to read "Frequency band identifier."</t>
  </si>
  <si>
    <t>Add hyphens to sentence.</t>
  </si>
  <si>
    <t>Accepted.</t>
  </si>
  <si>
    <t>Rejected.
MR-OFDM uses a PIB attribute to indicate the interleaving mode just as a PIB attribute for MR-FSK is used to indicate whether or not interleaving is used.  There is no need to prohibit the use of PIB attributes for MR-OFDM.</t>
  </si>
  <si>
    <t>Clause 8.1 does not provide a description of item RF10.2 MR-OFDM</t>
  </si>
  <si>
    <t>clause 16 is too general for item RF10.1 MR-FSK</t>
  </si>
  <si>
    <t>4.2.c</t>
  </si>
  <si>
    <t>What is the difference between "enhanced coexistence" and "coexistence"? you can either provide no coexistence, some coexistence, or coexistence.</t>
  </si>
  <si>
    <t>Choose the option (no, some, coexistence) for MPM.</t>
  </si>
  <si>
    <t>4.2c</t>
  </si>
  <si>
    <t>It is clear that there are 3 PHYs defined in this standard, and that they are different.</t>
  </si>
  <si>
    <t>change first sentence into: "Multiple SUN PHYs can be operating in the same location and within the same frequency band."</t>
  </si>
  <si>
    <t>The MAC mechanism of Enhanced Acknowledgement is not used in 15.4g and therefore not necessary for the specification of any SUN PHY in this amendment. Enhanced Acknowledgement is therefore out of scope of 15.4g and can be safely removed.</t>
  </si>
  <si>
    <t>remove paragraph on Enhanced Acknowledgement (page 10, lines 40-46). After this, also the heading of clause 5.1.6.4.2 on page 10, line 36 and the editor instruction on page 10, line 38 can be removed.
change field "Enhanced ACK" into "Reserved" (Bit 0). remove explanation of bit 0, that is, remove line 53 on page 17.
remove MAC PIB attribute macEnhAckWaitDuration from Table 52</t>
  </si>
  <si>
    <t>6.4.2</t>
  </si>
  <si>
    <t>Enhanced Acknowledgement is out of scope of 15.4g, because Enhanced Acknowledgement is a pure MAC mechanism that is _not_ necessary for the implementation of any SUN PHY specified in this document.</t>
  </si>
  <si>
    <t>remove MAC PIB attribute macEnhAckWaitDuration from Table 52</t>
  </si>
  <si>
    <t>change field "Enhanced ACK" into "Reserved" (Bit 0). remove explanation of bit 0, that is, remove line 53 on page 17.</t>
  </si>
  <si>
    <t>remove paragraph on Enhanced Acknowledgement (page 10, lines 40-46). After this, also the heading of clause 5.1.6.4.2 on page 10, line 36 and the editor instruction on page 10, line 38 can be removed.</t>
  </si>
  <si>
    <t>This is not an interval but an offset. Also, the beacons have to be mentioned in the right chronological order (first the beacon, than the enhanced beacon).</t>
  </si>
  <si>
    <t>Change text accordingly.</t>
  </si>
  <si>
    <t>Having a whole octet as reserved is a wasting octets.</t>
  </si>
  <si>
    <t>remove last octet (bits 72-79, "Reserved")</t>
  </si>
  <si>
    <t>beacon-enabled mode and non-beacon-enabled mode are mutually exclusive.</t>
  </si>
  <si>
    <t>provide more efficient coexistence specification IE</t>
  </si>
  <si>
    <t>This sentence is completely right: "The Beacon Order field, Superframe Order field, and Final CAP Slot field are all specified in 5.2.2.1.2." (which is the Superframe Specification field of the beacon frame). Since they are defined there, they do not need to be in in the Coexistence Specification IE.</t>
  </si>
  <si>
    <t>Remove Beacon Order, Superframe Order, and Final CAP Slot from Figure 55a. Remove this sentence (page 16, line 47).</t>
  </si>
  <si>
    <t>What is with Sub-IDs 0x1a-0x1f?</t>
  </si>
  <si>
    <t>Provide allocations for the complete range of Sub-IDs.</t>
  </si>
  <si>
    <t>The amendment roll-in process is broken. Both, 15.4g and 15.4e insert a new subclause 5.2.4 with the same heading "Information Elements (IEs)". If 15.4g is the first one to be rolled-in, lots of necessary definitions in order to understand 15.4g's 5.2.4 is missing. If 15.4e is the first one, 15.4g's 5.2.4 will not fit to 15.4e's structure.</t>
  </si>
  <si>
    <t>Fix this discrepancy related to the roll-in of 15.4g and 15.4e.</t>
  </si>
  <si>
    <t>This is not an interval but an offset.</t>
  </si>
  <si>
    <t>replace interval with offset and reword for legibility.</t>
  </si>
  <si>
    <t>Conditions on the relation between BI and EBI are missing.</t>
  </si>
  <si>
    <t>Add conditions on the relation between BI and EBI. For instance, BI must not be larger than EBI. (or relation between macBeaconOrder and macEnhancedBeaconOrder)</t>
  </si>
  <si>
    <t>The time between the start of an MPM enhanced beacon transmission and the preciding periodic beacon transmission is not an interval. Furthermore, it is not a good practice to go back in time (negative offset, which is not feasible).</t>
  </si>
  <si>
    <t>The offset between the start of the latest periodic beacon transmission and the MPM enhanced beacon transmission transmission is described by the MAC PIB attribute macOffsetTimeSlot.</t>
  </si>
  <si>
    <t>Frontmatter: 15.4g is amendment 4 and 15.4e is amendment 5, so 15.4g will finish before 15.4e, but 15.4g builds on mechanisms defined in 15.4e. 15.4g has to have a higher amendment number than 15.4e</t>
  </si>
  <si>
    <t>Make 15.4e the earlier amendment before 15.4g</t>
  </si>
  <si>
    <t>According to the naming (the definition is unfortunately missing), an MPM enhanced beacon is a special kind of beacon. So, an MPM enhanced beacon can use everything of an enhanced beacon, but not vice versa. Therefore, specific things for the MPM enhanced beacon should be named accordingly, and things that are also applicable to the general enhanced beacon should not be named MPM.</t>
  </si>
  <si>
    <t>macEnhancedBeaconOrder has to be generic. Change "MPM EB" into "enhanced beacon" in the description.</t>
  </si>
  <si>
    <t>There is something wrong in the specification of the time duration between the beacon and the MPM enhanced beacon. aBaseSlotDuration has unit [symbol], macOffsetTimeSlot has unit [symbol], makes unit [symbol^2] for OTD. macOffsetTimeSlot is defined as "The time, in symbols, between the MPM EB and the preceding periodic beacon." This is the same as OTD.</t>
  </si>
  <si>
    <t>Fix the errors.</t>
  </si>
  <si>
    <t>missing article</t>
  </si>
  <si>
    <t>Figure 16a shows the MPM enhanced beacon timing ...</t>
  </si>
  <si>
    <t>Extensive use of abbreviation "MPM EB". Readability is better with "MPM enhanced beacon"</t>
  </si>
  <si>
    <t>Use "MPM enhanced beacon" more often throughout draft.</t>
  </si>
  <si>
    <t>"MPM enhanced beacon" is not defined.</t>
  </si>
  <si>
    <t>Define "MPM enhanced beacon"</t>
  </si>
  <si>
    <t>16.3.2.10</t>
  </si>
  <si>
    <t>Figure 147 contains colours.</t>
  </si>
  <si>
    <t>Make Figure 147 black and white. Make the empty fields white.</t>
  </si>
  <si>
    <t>Kojima, Fumihide</t>
  </si>
  <si>
    <t>920MHz band will be newly allocated for smart meters and sensor networks in Japan in 2012.</t>
  </si>
  <si>
    <t>In Table 71, replace the description of phyCCADuration as "The duration for CCA, specified in symbols.
This attribute shall only be implemented with PHYs operating in the 920MHz band or the 950 MHz band."</t>
  </si>
  <si>
    <t>Replace b) as "Except for the MR-O-QPSK PHY, the 920MHz PHY or the 950 MHz PHYs, the CCA detection time shall be equal to aCCATime. phyCCADuration symbol periods shall be used for the 920MHz PHY and the
950 MHz band PHYs. For the MR-O-QPSK PHY excluding the 950 MHz band, the CCA detection
time shall comply with the specifications in 16.3.4.13."</t>
  </si>
  <si>
    <t>In Table 68c, insert the frequency band entry for 920MHz band based on Japanese new regulations after 917-923.5MHz band.</t>
  </si>
  <si>
    <t>Table 68a, insert the channel parameter entries for 920MHz band based on Japanese new regulations after 917-923.5MHz band.</t>
  </si>
  <si>
    <t>73870700003-comment(1)_rev_NICT0829r1.doc</t>
  </si>
  <si>
    <t>In Table D.3, insert the parameter entries for 920MHz band as attached before RF11.4.</t>
  </si>
  <si>
    <t>In Table 117, insert the operating mode entries for 920MHz band based on Japanese new regulations before 950MHz band.</t>
  </si>
  <si>
    <t>Replace the sentences with the followings; "Table 117 shows the modulation and channel parameters for the standard-defined PHY operating modes for the 920 MHz and the 950 MHz Japanese bands. For these bands, a device shall support both operating modes #1 and #2 and may
additionally support operating modes #3 and #4."</t>
  </si>
  <si>
    <t>Insert "the 920MHz band and" before "the 950MHz band" in the sentence.</t>
  </si>
  <si>
    <t>In Table 71, replace the first sentence of the description of phyCCATimeMethod as "This parameter determines how to calculate
the time required to perform CCA detection
for devices operating in the 920MHz band or the 950 MHz band."</t>
  </si>
  <si>
    <t>Rejected. 
The "no spreading" MCSs are needed to provide higher data rates, and frequency spreading reduces the data rate</t>
  </si>
  <si>
    <t xml:space="preserve">Rejected. 
There is no need to have the Rx sensitivity numbers follow a fixed formula. </t>
  </si>
  <si>
    <t>Revised.  
The STF is designed to have a low peak-to-average power ratio, so it is possible to boost the STF power without increasing the required backoff.  No change required.</t>
  </si>
  <si>
    <t>Rejected.  
The STF is designed to have a low peak-to-average power ratio, so it is possible to boost the STF power without increasing the required backoff.  Power boosting for the STF is applied after the normalization which makes the STF power the same as the rest of the data frame.</t>
  </si>
  <si>
    <t>Revised.  Replace the sentence above Figure 127 with the following:   Each "s" in the figure represents one time-domain repetition of a subsequence of different length for MR-OFDM Option 1, Option 2 &amp; 3, and Option 4.</t>
  </si>
  <si>
    <t>Rejected.  The performance of the system would be limited by the blocking and intermodulation rather than the ACS, so there is limited to no value in revising ACS performance.</t>
  </si>
  <si>
    <t>MR-FSK adjacent/alternate channel rejection is specified w.r.t. an unmodulated carrier as interferer. Although this is fine for very narrow band modulations, but MR-FSK specifies modulation BW of up to ~600kHz. Use of an unmodulated tone is not a useful test under such conditions.</t>
  </si>
  <si>
    <t>Respecify the alternate/adjacent channel rejection specification for a modulated spectrum just like the parent standard 802.15.4i and other PHY specifications in 802.15.4g</t>
  </si>
  <si>
    <t>16.1.5.6</t>
  </si>
  <si>
    <t>The defintion of Tx spectral mask is too loose and when combined with a minimalist adjacent channel performance can potentially result in poor system performance and dropped messages</t>
  </si>
  <si>
    <t>Provide a tighter definition of a spectral mask, e.g., refer to FCC regulation in bands where applicable</t>
  </si>
  <si>
    <t>16.1.4</t>
  </si>
  <si>
    <t>The mode switch mechansim and the settling times have been described for a non-FH environment only.</t>
  </si>
  <si>
    <t>Is the mode switch mechansim defined in a band with FH?
If so, How will FH impact the settling time specification?
It is proposed that a few lines clarifying the operation in this context are added to section 16.1.4</t>
  </si>
  <si>
    <t>This assumption should be added included in the first paragraph on line 48 (p. 65) as follows:
"The mode switch mechanism is optional. For a non-FH band, such as 915Mhz, the mode switch operation has been described below."</t>
  </si>
  <si>
    <t>The statement "A SUN device shall support the MR-FSK PHY, allowing MPM signalling utilizing the CSM " is restrictive and does not allow for MR-OQPSK or MR_OFDM only PANs to exist without MR_FSK support''</t>
  </si>
  <si>
    <t>Proposed to change the statement to "A SUN FFD device shall support the MR-FSK PHY, allowing MPM signalling utilizing the CSM"</t>
  </si>
  <si>
    <t>8.1a</t>
  </si>
  <si>
    <t>50kb/s; 200 kHz CSM requirement in 2.4GHz band results in unnecessarily tight transceiver performance requirements</t>
  </si>
  <si>
    <t>As per PAR, SUN transceivers are low-cost; it is recommended that 2.4GHz CSM requirements are chosen independent of other bands  as either FSK operating mode 2 or 3 (specified for 2.4GHz band)</t>
  </si>
  <si>
    <t>Canchi, Radhakrishna</t>
  </si>
  <si>
    <t>4.1a,5,6</t>
  </si>
  <si>
    <t>The transmission at maximum power of SUN devices prohibits the access request of legacy WPAN(802.15) devices using the low power transmissions in personal area range hence interferes with WPAN operations..</t>
  </si>
  <si>
    <t>Provide the normative description (PHY,MAC) that can address and avoid SUN interference, due to transmissions at maximum power, to legacy WPAN devices</t>
  </si>
  <si>
    <t>SUN area of coverage area, obviously, overlaps with large number personal area networks (IEEE802.15.4 and its variants) in the same frequency bands. Draft lacks the information how it can avoid potential interference to large number of WPAN devices that come under larger area (long range) coverage, as a overlay of SUN operating in the same frequency bands.</t>
  </si>
  <si>
    <t>Address the problem of coexistence with Legacy WPAN and provide the normative text  that clarifies the  avoidance of interference to WPAN devices operating in the same frequency channels. Please state clearly how the interference avoidance to Legacy short range IEEE802.25.4 device operation is taken care by MAC and PHY specifications</t>
  </si>
  <si>
    <t>4.1a</t>
  </si>
  <si>
    <t>Make transmitter symbol rate accuracy equal +/- 40 ppm as well. If so, I believe the  jitter statement can be removed, or included in a single requirement.</t>
  </si>
  <si>
    <t>16.1.5.2</t>
  </si>
  <si>
    <t>This whole subclause on regulatory compliance is unneccessary, and everything in this text goes without saying. There is not a similar subclause on other PHYs, to my knowledge.</t>
  </si>
  <si>
    <t>Remove subclause 16.1.5.2</t>
  </si>
  <si>
    <t>16.1.3</t>
  </si>
  <si>
    <t>What does it mean that &lt;&lt;The PN9 generator is clocked starting from the seed&gt;&gt; ?</t>
  </si>
  <si>
    <t>Make the language more explicit?</t>
  </si>
  <si>
    <t>&lt;&lt;It is strongly recommended to use&gt;&gt; isn't typical 15.4 (or IEEE) terminology.</t>
  </si>
  <si>
    <t>Replace by something like &lt;&lt;Padding bit patterns should not contain...&gt;&gt;</t>
  </si>
  <si>
    <t>The text &lt;&lt;If either validation fails&gt;&gt; isn't clear to me. Does this include only error detection, or also after having perforemed single error correction, as mentioned on the previous page?</t>
  </si>
  <si>
    <t>Clarify the validation procedure more accurately. If the intention is to perform single bit error correction before failing, then this must be specified. If the intention is not to perform single bit error correction, only error detection, then the reference to error correction on the previous page should be removed.</t>
  </si>
  <si>
    <t>Is it really true that the frame length field can be 0 ? Also, the language &lt;&lt;between 0 and aMaxPHYPacketSize&gt;&gt; isn't clear, as it isn't defined if values are inclusive or not.</t>
  </si>
  <si>
    <t>Clearify language, and possibly restrict the lower bound of the length field further.</t>
  </si>
  <si>
    <t>In which symbol order is the 16-bit seqeuence to be transmitted? And what is the bit ordering when mapping two bits to a 4 FSK symbol?</t>
  </si>
  <si>
    <t>Clearly define which symbol is transferred first in the sequence, and the mapping from 2 bits to a 4FSK frequency.</t>
  </si>
  <si>
    <t>In which bit-order is the 8-bit sequence to be transmitted?</t>
  </si>
  <si>
    <t>Clearly define which bit is transferred first in the sequence.</t>
  </si>
  <si>
    <t>The language describing the preamble field ("seven, zero octets" and "four, zero octets") is somewhat unclear to me.</t>
  </si>
  <si>
    <t>Change the language similar to how the preamble field is described in for instance section 10.1.1 of 4i. For instance, "...shall be 8 octets each of which equals zero."</t>
  </si>
  <si>
    <t>The sentence "All multi-bit fields are unsigned integers and shall be
processed MSB first." is unclear to me. If this means that an octet is transmitted / received MSB first over air, I think this is inconsistent with the previous versions of 15.4 without any good reason. It is also conflicting with the FCS description, which specifies LSB first (in 15.4i). If "processed MSB first" it means something else, it wasn't clear to me.</t>
  </si>
  <si>
    <t>Clearly specify that all data are processed least significant bit first over air. For instance, use the sentence "Within each octet, the LSB, b0, is processed first and the MSB, b7, is processed last." which is taken from another PHY.</t>
  </si>
  <si>
    <t>15.1.5.2</t>
  </si>
  <si>
    <t>The subclause on "Regulatory compliance" is redundant and should be removed. (Similar subclauses are not included on other PHYs in 4g or 4i.)</t>
  </si>
  <si>
    <t>Remove subclause 15.1.5.2</t>
  </si>
  <si>
    <t>Table 118: The specification of 4-level modulation isn't clear unless the bit ordering of the Symbol is also clearly defined.</t>
  </si>
  <si>
    <t>Clearly specify the bit ordering specified for the 2-bit symbols (e.g. b1 b0), in addition to the mapping of an octet onto 4 such 2-bit symbols (where the least significant 2 bits are transmitted and received first, I assume)</t>
  </si>
  <si>
    <t>Figure 112 has a "Bit mapping" row. Bit mapping should always be the same for all multi-bit fields, and is redundant</t>
  </si>
  <si>
    <t>Simon, Jonathan</t>
  </si>
  <si>
    <t>The defined IEs are found in section 5.2.4.3 of the 4e draft.</t>
  </si>
  <si>
    <t>Move 5.2.4.1-5.2.4.4  to 5.2.4.3.16 - 5.2.4.3.19</t>
  </si>
  <si>
    <t>Table 4a is intended to define MLME nested subIDs, so it actually belongs in table 4c of 4e draft.</t>
  </si>
  <si>
    <t>Change table to 4c.</t>
  </si>
  <si>
    <t>Mori, Kenichi</t>
  </si>
  <si>
    <t>5.2.1</t>
  </si>
  <si>
    <t>The FCS field of the figure 42 shows 2 vlaues, 2 and 4 octets. This value does not match with 4e document (d6P802-15-4e_Draft_Standard.pdf, page 52, figure 42). These values must be alligned with each other.</t>
  </si>
  <si>
    <t>Discuss with TG4e to solve this issue.</t>
  </si>
  <si>
    <t>Bims, Harry</t>
  </si>
  <si>
    <t>fix typo</t>
  </si>
  <si>
    <t>Replace "the those" with "those"</t>
  </si>
  <si>
    <t>The draft is refering to the 950 MHz Japanese band. This band for sensor networks (including SUN, smart meters, etc.) will be moved from 950 MHz to 920 MHz according to new frequency regulation.</t>
  </si>
  <si>
    <t>Incorporation of the new 920 MHz Japanese band</t>
  </si>
  <si>
    <t>6.3.1</t>
  </si>
  <si>
    <t>Wrong definition of DataRate in Table 46: DataRate values correspond to the RateMode parameter plus one/five and not minus one/five</t>
  </si>
  <si>
    <t>change "minus" to "plus"</t>
  </si>
  <si>
    <t>5.1.9</t>
  </si>
  <si>
    <t>Transmission of MPM EBs is not clear in case of wideband operation. Is it necessary to transmit/receive MPM EBs on multiple channels (that overlap with the wideband channel in operation) at the same time?</t>
  </si>
  <si>
    <t>Please clarify</t>
  </si>
  <si>
    <t>Multi-PHY layer management:  a scheme that facilitates interoperability and negotiation among potential coordinators with different PHYs by permitting a potential coordinator to detect an operating network during its discovery phase using the common signaling mode (CSM) appropriate to the band being used. The MPM procedure can be used in conjunction with the CCA mechanism to provide enhanced coexistence.</t>
  </si>
  <si>
    <t>Please insert a definition for CSM here.</t>
  </si>
  <si>
    <t>Common Signaling Mode (CSM):  The CSM specifies the PHY layer mode used between SUN devices implementing multi-PHY management (MPM).</t>
  </si>
  <si>
    <t>Virk, Bhupender</t>
  </si>
  <si>
    <t>the statement made for explaining the different bits of the SUN Features field of SUN PHY Capabilities IE is being interpreted in a way that these bits indicate the availabiltiy  or capability or support of these features on a node. If this is so then, there are no PIBs in the PHY which indicate the different PHY capabilities w.r.t these features. Please refer the proposed change.
If these bits are indicating if the features are active or inactive in the PHY then we have corresponding PHY PIBs from where the information can be used for constructing this sub field in the SUN PHY capabilities IE. Please do not refer the proposed change.</t>
  </si>
  <si>
    <t>Introduce new boolean PHY PIBs for indicating the capability of the PHY with diffrernt features like
1) macNRNSCcapable
2) macRSCcapable
3) macInterleaveCapable
4) macDatawhiteningCapable
5) macModeSwitchCapable
There should be corresponding boolean PIBs whether or not they are enabled or disabled. For eg, we already have a PIB, phyFSKScramblePSDU indicating if the data whitening is enabled or not.
When MLME has to create the SUN PHY Capabilities it gets all the information to construct the IE using these new PIBs.</t>
  </si>
  <si>
    <t>It is stated that wrongly that if macEnhancedBeaconOrder = 15, no MPM EB will be transmitted.</t>
  </si>
  <si>
    <t>please remove this statement as transmission of MPM EBs  is determined by even   macNBPANEnhancedBeaconOrder PIB in case of non beacon enabled PAN</t>
  </si>
  <si>
    <t>It is stated that the new PIB macNBPANEnhancedBeaconOrder defines the periodicity of MPM EBs  in non-beaon enabled PAN  . This can be wrongly interpreted to be used for defining the regular enhanced beacons.</t>
  </si>
  <si>
    <t>Please change the names of the parameters by prefixing "MPM"</t>
  </si>
  <si>
    <t>It is stated that the new PIB macEnhancedBeaconOrder defines the periodicity of MPM EBs  in beacon enabled PAN. This can be wrongly interpreted to be used for defining the regular enhanced beacons.</t>
  </si>
  <si>
    <t>It indicates that the new parameters in the MLME-Start, i.e IEID, EnhancedBeaconOrder, OffsetTimeSlot and NBPANEnhancedBeaconOrder are introduced to define the periodicity of the MPM EBs. The name gives an impression that these can be used for defining the periodicity of the regular enhanced beacons also.</t>
  </si>
  <si>
    <t>IEID parameter in MLME-START primitive which IEs are sent in the MPM EB. If the application intends to send Coex spec IE in the periodic MPM EB by by issuing MLME-START primitive, what it should specify in the IEID parameter? Since Coexspec IE ID is actually a SUB ID within MLME IE         ( a Payload IE), it implies that the application has to specify MLME IE(0x09). But there is no way for the MLME to know the differnt sub IEs to be included in the MPM EB. Should the application provide a list of Sub Ids following the MLME IE in this IEID list? If so in what format.? And also if sub ID is specified does the application need to specify whether the sub ID is that of a long or short sub ID?</t>
  </si>
  <si>
    <t>The format of the list of IEs being passed to the MLME through the IEID should be specified properly to indicate Sub IDs , type of the Sub ID(long or short) etc..
For eg: 0x09(MLME IE), 0x02(number of short sub IDs), 0x02(num of long sub ids) , list of short sub Ids, list of long sub ids, further list of IE Ids</t>
  </si>
  <si>
    <t>While an intending coordinator is performing "active MPM EB" scanning, what will be the different IEs that can be requested through the MPM EBR. Can any IEs  other than the IEs defined in 15.4g spec for co-existence be requested through the MPM EBR.
It makes sense to request only the coexspec IE during scanning for MPM EB. This is not clearly specified anywhere.</t>
  </si>
  <si>
    <t>The format of the MPM EBR should be specified clearly. It should be specifed that the MPM EBR shall not have any list of IE IDs but shall have EBFilter IE as the only IE in the MPM EBR. The EBFilter IE's PIB List shall have only one PIB ID i.e MPMIE defined in 15.4g spec.Based on the scan type, MLME shall know how it has to create the EBR. It shall consider the additional IE ID list passed by the upper layer through MLME-SCAN primitive, if it is requested to perform ENHANCED ACTIVE SCAN.
OR like the way a new parameter IEID has been introduced to specify the IEs that shall be present in the periodic MPM EBs , can there be a new parameter through which the application can specify the different IEs that it can request through the MPM EBR?</t>
  </si>
  <si>
    <t>There is no way for a receiving node to identify if the MR-FSK frame under reception has gone through interleaver at the originator before it was transmitted</t>
  </si>
  <si>
    <t>This information should be indicated in the frame being received, preferrably via the SFD. Can there be SFDs defined based on the usage of the FEC scheme and usage of interleaver?</t>
  </si>
  <si>
    <t>How to detect the FEC scheme used by the originator and accordingly use either NRNSC or RSC decoder on the MR-FSK frame being received at the receiver? SFD in the frame being received indicates just the usage of FEC at the originator but not the actual scheme.
It is interpreted from the specificaiton that the provision of 2 bits ( indicating the support of NRNSC and RSC) in the SUN Features subfield of SUN PHY Capabilities IE is to know apriori about the remote node capabilities and send a frame accordingly to it by using either RSC or NRNSC.</t>
  </si>
  <si>
    <t>This can be solved by having different set of SFDs indicated in Table 113 and Table 114. Basically there can be 3 sets of SFDs
1) SFD value for uncoded
2) SFD value for coded with RSC
3) SFD value for coded with NRNSC</t>
  </si>
  <si>
    <t>Definition of symbol duration is not clear:
(1) There are timing parameters which are used for MAC and PHY, thus requiring definition of one symbol duration.
(2) What is the "mandatory mode having the lowest data rate"? According to Table 116 there is only one mandatory mode (operating mode #1) defined for each band. This mode is not necessarily the mode with the lowest data rate.</t>
  </si>
  <si>
    <t>Include table which clearly states the symbol duration for each mode/band</t>
  </si>
  <si>
    <t>Schmidt, Michael</t>
  </si>
  <si>
    <t>Mandatory specifications of MR-O-QPSK are missing.</t>
  </si>
  <si>
    <t>Add SpreadingMode DSSS RFxy:M, add RateMode zero Rfxy:M</t>
  </si>
  <si>
    <t>16.3.3</t>
  </si>
  <si>
    <t>The text describing the  justification for support of legacy devices is a bit clumsy since it is obvious with regard to the MR-O-QPSK PHY specification. It  should not be part of the standard text.</t>
  </si>
  <si>
    <t>Delete the text and figure beginning with line 42 at page 116 to 25 at page 117.</t>
  </si>
  <si>
    <t>16.3.1.1</t>
  </si>
  <si>
    <t>The specification of the preamble length in multiple of octets is inconsistent with regard to the specification given in 16.3.2.2.</t>
  </si>
  <si>
    <t>replace "seven, zero octets" with "56, zero bits", replace "four, zero octets" with "32, zero bits"</t>
  </si>
  <si>
    <t>The purpose of power boost at STF is unclear, since power backoff is usually required (compared to constant envelope modulation). As a consequence, one would lose 2 dB more output power (in addition to the backoff) at the remaining part of the PPDU.</t>
  </si>
  <si>
    <t>Please, clarify.</t>
  </si>
  <si>
    <t>The specification of the "peak transmitter symbol rate jitter" is unclear. Does this relax the requirements on the symbol rate tolerance of pm 300 ppm?</t>
  </si>
  <si>
    <t>The reference to the  "maximum" frequency deviation is confusing, since it is no longer the maximum.</t>
  </si>
  <si>
    <t>Replace "maximum frequency, fdev" deviation by "frequency deviation, fdev"</t>
  </si>
  <si>
    <t>16.1.1.4</t>
  </si>
  <si>
    <t>Specification of the check sum field B3-B0 is incomplete and questionable. To which information bits of the PHR field they are to be applied and how exactly? Since k=11, it appears they are to be applied over the first 11 entries of the PHR field. This would include  the mode switch bit itself. Is this useful if the mode switch bit is otherwise unprotected?</t>
  </si>
  <si>
    <t>Revise the specification of the mode switch PPDU.</t>
  </si>
  <si>
    <t>16.1.1.3</t>
  </si>
  <si>
    <t>Why is data whitening not always enabled? Data whitening is generally useful in order to mitigate the capture effect (i.e. supporting preamble search while decoding the payload). Variable information on DW is also awkward in conjunction with FEC. In case FEC is applied for the packet, the survivor depth for Viterbi decoding should be less or equal to 10 in order to evaluate DW bit in time. Note that the PHR field is not terminated and the  DW bit will influence the code bits of the PSDU. Though a survivor depth of 10 will cause a relative small loss in performance (compared to a much larger depth) for uncorrelated noise, the performance loss might be higher for correlated noise.  Alternatively, two independent  Viterbi decoders can be applied (each with a specific hypothesis on DW) but this would increase complexity.</t>
  </si>
  <si>
    <t>Delete DW bit and apply data whitening per default. Increase reserved field to 3 entries.</t>
  </si>
  <si>
    <t>Both alternative PHYs (MR-OFDM, MR-O-QPSK) provide a mild form of error detection based on a HCS. Doing so,   long deaf periods can be reduced in case the  length field was incorrectly decoded (which can be up to 2047 octets) and the receiver is otherwise unable to reliably detect invalid data lengths.  However, the MR-FSK PHY does not provide   such a mechanism. For packets, where FEC is not enabled, this may not be such a problem, since the SFD can be searched with zero-distance, providing an early consistency check as well. If, however, FEC is enabled, SHR detection must be different in order to benefit from the coding gain. This usually involves evaluation of soft rather than hard decisions. As a consequence, SHR detection itself will provide much lower error detection capabilities.</t>
  </si>
  <si>
    <t>Append an HCS field to the PHR in case FEC is enabled. There is no need to have a unified PHR field description, since both PPDU types obtain a different SHR anyway (in particular a different SFD with a possibly longer preamble.) An alternative approach is to shift the specification  of the HCS to 16.1.2.4, using an inner CRC code in addition to the rate 1/2 convolutional code for the PHR filed.</t>
  </si>
  <si>
    <t>16.1.1.2</t>
  </si>
  <si>
    <t>Dedicated SFD  values are introduced in order to signal uncoded and coded transmission, respectively. The advantage of this concept is lost, by further introducing a PIB attribute phyMRFSKSFD for selection of the SFD pair. Moreover, if both SFD pairs can be applied, then they need to provide  good orthogonality between each other.</t>
  </si>
  <si>
    <t>Apply a single SFD pair only.</t>
  </si>
  <si>
    <t>16.1.1.1</t>
  </si>
  <si>
    <t>The range for phyFSKPreambleLength with 4 to 1000 octets is questionable. The lower bound is too short in case FEC is to be applied. The upper bound will introduce a potential long time out duration or will cause interoperability issues. Also, long preambles will increase the likelihood to wake up many devices in the network.</t>
  </si>
  <si>
    <t>Specify the lower bound of at least 8 octets in case FEC is applied, whereas for  uncoded packets it can be 4 octets. Note that this will not introduce any conflict with respect to reception of uncoded packets. In order to exploit the processing and coding gain of FEC packets, SHR detection must be fundamentally different from SHR detection of uncoded packets. This in mind, the simultaneous reception of uncoded and coded packets must be understood as two independent receiver algorithms, each searching for a dedicated SHR. For the upper bound, a value of 64 octets seems to be useful.</t>
  </si>
  <si>
    <t>It is a great pity that the MR-OFDM PHY  applies a PIB attribute phyOFDMInterleaving. It would otherwise (like the MR-O-QPSK PHY)  signal all relevant information within the PPDU itself.</t>
  </si>
  <si>
    <t>Consider using one of the interleaving modes only.</t>
  </si>
  <si>
    <t>The conditions for receiver sensitivity definition excludes FEC for the MR-FSK PHY. This seems to be inconsistent with 16.1.5.7.</t>
  </si>
  <si>
    <t>Delete "For the MR-FSK PHY, forward error correction (FEC) is disabled"</t>
  </si>
  <si>
    <t>With regard to document IEEE 802. 15-11-0510-04-004g, specification for the Japanese frequency band should be revised.</t>
  </si>
  <si>
    <t>Add specification for the Japanese 920 MHz band for all SUN PHYs. Possibly delete specification of the 950 MHz band.</t>
  </si>
  <si>
    <t>The relation of RateMode to the DataRate is wrong for MR-O-QPSK.</t>
  </si>
  <si>
    <t>Replace "minus" with "plus".</t>
  </si>
  <si>
    <t>"Any intending coordinator shall first scan for an MPM EB until the expiration of EBINBPAN or until an MPM EB is detected, whichever occurs first."  In case an intending coordinator wants to scan for MPM EB, who defines how long? Who prevents the existing coordinator to set macNBPANEnhancedBeaconOrder to '0', or macNBPANEnhancedBeaconOrder to '16384'.</t>
  </si>
  <si>
    <t>Sentence can be interpreted to imply that an existing coordinator in a non-beacon enabled PAN will respond with EB. But if the coordinator is sending MPM EBs periodically and if it receives an EBR, should the coordinator  drop and continue transmitting the MPM EBs as per the configuration OR respond to the EBR immediately.</t>
  </si>
  <si>
    <t>It should be stated clearly that an existing coordinator shall ignore EBRs if it is configured for sending periodic MPM EB. This behaviour should be made clear for coordinators operating in both beacon-enabled and non-beacon enabled PAN.</t>
  </si>
  <si>
    <t>Sentence can be interpreted to imply that the intending coordinator by sending MPM EBR in CSM is performing "ENHANCED ACTIVE SCAN" as defined in d6P802-15-4e_Draft_Standard.pdf specification. But in MLME-SCAN primitive there is no provision through which MAC Layer can take a decision of sending the MPM EBR in CSM or the normal EBR in the operating PHY Band.</t>
  </si>
  <si>
    <t>A new scan type should be introduced to indicate "on demand" scanning for MPM EB in non beacon enabled PAN.(i.e MPM EB ACTIVE SCAN )</t>
  </si>
  <si>
    <t>It is not clear for what ScanType value in MLME-SCAN primitive, the MLME has to consider the two new parameters i.e MPMScanDurationNBPAN and MPMScanDurationBPAN.
When MLME  receives MLME-SCAN primitive it does not know whether it has to scan for Enhanced beacons in the operating PHY or MPM Enhanced Beacons in CSM. "ENHANCED ACTIVE SCAN" indicates that the MLME should scan for regular enhanced beacons, but there is no scan type which indicates that MLME should scan for MPM Enhanced beacons.</t>
  </si>
  <si>
    <t>A new scan type should be introduced to indicate the scanning for MPM EB.(i.e MPM EB PASSIVE SCAN)</t>
  </si>
  <si>
    <t>It is indicated that an intending coordinator shall scan for MPM EB until the expiration of EBINBPAN which is equal to ( aBaseSlotDuration times macNBPANEnhancedBeaconOrder)
But the intending coordinator does not have the information about the macNBPANEnhancedBeaconOrder used by the existing coordinator.</t>
  </si>
  <si>
    <t>It should be indicated that in a nonbeacon-enabled PAN, an intending coordinator shall scan for MPM EB until expiration of (MPMScanDurationNBPAN times aBaseSlotDuration) symbols since this information is given by the application via MLME-SCAN primitive.</t>
  </si>
  <si>
    <t>Table 4c--Modulation scheme encoding gives a mapping of the PHY type value based on the modulation scheme being used.
While constructing PHY descriptor sub field of SUN PHY Capabilities IE, MAC-PHY does not have any PIB which holds the information about the modulation scheme being used over the supported Freq band.
There is a 2 bits field (21-20) in the channel page structure which indicates the modulation scheme representation as given in the Table 68e SUN PHY modulation scheme representation.</t>
  </si>
  <si>
    <t>Modulation scheme field in the Figure 71a Channel page structure for channel pages seven and eight should be changed to a field of 4 bits size to indicate Modulation scheme encoding values indicated in Table 4c</t>
  </si>
  <si>
    <t>Wilbur, Mark</t>
  </si>
  <si>
    <t>the use of an un-modulated interferer is technically inferior in establishing a minimal performance expectation  and without precedent in all previous amendments of the 802.15.4 standard</t>
  </si>
  <si>
    <t>specify that the interfering signal shall use the same modulation attributes as the desired MR-FSK signal</t>
  </si>
  <si>
    <t>the adjacent channel interference specification value currently defined will promote inferior reciever designs resulting in multiple retransmission of the system data that was not recieved</t>
  </si>
  <si>
    <t>change value to a more reasonable number of -30 db to promote better spectrum utilization and coexistance</t>
  </si>
  <si>
    <t>The defined single spectral mask does not promote  reasonable spectrum coexistance in many of the defined bands</t>
  </si>
  <si>
    <t>define multiple spectral masks for the individul  operational bands to promote improved coexistance</t>
  </si>
  <si>
    <t>requiring all sun phys to support 2047 octets is unnecessarly restrictive</t>
  </si>
  <si>
    <t>remove 2047 octect requirement</t>
  </si>
  <si>
    <t>Total</t>
  </si>
  <si>
    <t>IEEE P802.15</t>
  </si>
  <si>
    <t>Wireless Personal Area Networks</t>
  </si>
  <si>
    <t>Project</t>
  </si>
  <si>
    <t>IEEE P802.15 Working Group for Wireless Personal Area Networks (WPANs)</t>
  </si>
  <si>
    <t>Title</t>
  </si>
  <si>
    <t>Date Submitted</t>
  </si>
  <si>
    <t>Source</t>
  </si>
  <si>
    <t>Re:</t>
  </si>
  <si>
    <t>Abstract</t>
  </si>
  <si>
    <t>802.15 Comments &amp; resolutions for Sponsor Ballot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</si>
  <si>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</si>
  <si>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</si>
  <si>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</si>
  <si>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</si>
  <si>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</si>
  <si>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September 2011</t>
  </si>
  <si>
    <t>802.15.4g Sponsor Ballot Comments and Resolutions</t>
  </si>
  <si>
    <t>Phil Beecher</t>
  </si>
  <si>
    <t>BCC</t>
  </si>
  <si>
    <t>Voice: +44 1273 422275</t>
  </si>
  <si>
    <t>16 Saxon Road, Hove, BN3 4LE</t>
  </si>
  <si>
    <t>email: phil@beecher.co.uk</t>
  </si>
  <si>
    <t>d5P802-15-4g_Draft_Standard</t>
  </si>
  <si>
    <t>[This document contains the Sponsor Ballot comments and resolutions for TG4g draft amendment]</t>
  </si>
  <si>
    <t>Group</t>
  </si>
  <si>
    <t>Frame Size</t>
  </si>
  <si>
    <t>Radio Spec</t>
  </si>
  <si>
    <t>Channel Page</t>
  </si>
  <si>
    <t>MPM</t>
  </si>
  <si>
    <t>FEC</t>
  </si>
  <si>
    <t>SFD</t>
  </si>
  <si>
    <t>FCS</t>
  </si>
  <si>
    <t>IE</t>
  </si>
  <si>
    <t>Bit Order</t>
  </si>
  <si>
    <t>Frequency Band</t>
  </si>
  <si>
    <t>MAC</t>
  </si>
  <si>
    <t>PICS</t>
  </si>
  <si>
    <t>PIB</t>
  </si>
  <si>
    <t>Mode Switch</t>
  </si>
  <si>
    <t>MR-O-QPSK</t>
  </si>
  <si>
    <t>MR-FSK</t>
  </si>
  <si>
    <t>Generic PHY</t>
  </si>
  <si>
    <t>Data Whitening</t>
  </si>
  <si>
    <t>MR-OFDM</t>
  </si>
  <si>
    <t>Frequency band</t>
  </si>
  <si>
    <t>CSM</t>
  </si>
  <si>
    <t>Coexistence</t>
  </si>
  <si>
    <t>Technical &amp; General</t>
  </si>
  <si>
    <t>Overall</t>
  </si>
  <si>
    <t>Comment Resolution Status Options Revised</t>
  </si>
  <si>
    <t>The comment resolution status options offered by myBallot and provided on the comment resolution spreadsheet, have been revised from Agree, Disagree, Out of Scope, Principle and Unresolvable and replaced with the following options:</t>
  </si>
  <si>
    <t>The comment resolution statuses 'Out of Scope' and 'Unresolvable' have been removed, without equivalents provided, as these are effectively 'Rejected' and are marked as such. The ballot resolution committee will explain why such comments are 'Out of Scope" or 'Unresolvable' with a remark in the Resolution Detail field.</t>
  </si>
  <si>
    <t>The Resolution Status fields for both single comment and bulk comment response have been modified to reflect these changes. Appropriate help pages have also been revised.</t>
  </si>
  <si>
    <t>Rollout of these changes will be effective 1-June-2011; 12:00 P.M. (noon) eastern time.</t>
  </si>
  <si>
    <t>For initial and recirculation ballots in process at the time of the rollout, the "OLD" Resolution Status options, including 'Unresolvable' and 'Out of Scope', should be used.</t>
  </si>
  <si>
    <t>For initial and recirculation ballots that start after the rollout, only the "NEW" Resolution Status options, excluding "Unresolvable' and 'Out of Scope', should be used.</t>
  </si>
  <si>
    <r>
      <rPr>
        <b/>
        <sz val="12"/>
        <color indexed="8"/>
        <rFont val="Calibri"/>
        <family val="2"/>
      </rPr>
      <t>Accepted</t>
    </r>
    <r>
      <rPr>
        <sz val="12"/>
        <color theme="1"/>
        <rFont val="Calibri"/>
        <family val="2"/>
        <scheme val="minor"/>
      </rPr>
      <t xml:space="preserve"> --The ballot resolution committee accepts the suggested remedy verbatim.</t>
    </r>
  </si>
  <si>
    <r>
      <rPr>
        <b/>
        <sz val="12"/>
        <color indexed="8"/>
        <rFont val="Calibri"/>
        <family val="2"/>
      </rPr>
      <t>Revised</t>
    </r>
    <r>
      <rPr>
        <sz val="12"/>
        <color theme="1"/>
        <rFont val="Calibri"/>
        <family val="2"/>
        <scheme val="minor"/>
      </rPr>
      <t xml:space="preserve"> --The ballot resolution committee accepts the suggested remedy in principle. This means that the ballot resolution committee will make a change to the draft based on a revision of the suggested remedy. The Resolution Detail field shall provide sufficient detail for ballot group members to understand the revision of the suggested remedy provided by the commenter.</t>
    </r>
  </si>
  <si>
    <r>
      <rPr>
        <b/>
        <sz val="12"/>
        <color indexed="8"/>
        <rFont val="Calibri"/>
        <family val="2"/>
      </rPr>
      <t>Rejected</t>
    </r>
    <r>
      <rPr>
        <sz val="12"/>
        <color theme="1"/>
        <rFont val="Calibri"/>
        <family val="2"/>
        <scheme val="minor"/>
      </rPr>
      <t xml:space="preserve"> --The ballot resolution committee does not accept the suggested remedy. The Resolution Detail field shall provide sufficient detail for ballot group members to understand the rationale for this rejection.</t>
    </r>
  </si>
  <si>
    <t>Accepted</t>
  </si>
  <si>
    <t>Revised</t>
  </si>
  <si>
    <t>Rejected</t>
  </si>
  <si>
    <t>Open</t>
  </si>
  <si>
    <t>rdy 2 vote</t>
  </si>
  <si>
    <t>WIP</t>
  </si>
  <si>
    <t>Category +Status</t>
  </si>
  <si>
    <t>Assignee</t>
  </si>
  <si>
    <t>Matt Boytim</t>
  </si>
  <si>
    <t>Steve Shearer</t>
  </si>
  <si>
    <t>Monique Brown</t>
  </si>
  <si>
    <t>Kunal Shah</t>
  </si>
  <si>
    <t>Ed Callaway</t>
  </si>
  <si>
    <t>Paul Gorday </t>
  </si>
  <si>
    <t>Kuor-Hsin Chang </t>
  </si>
  <si>
    <t>Jeff King</t>
  </si>
  <si>
    <t>Hiroshi Harada</t>
  </si>
  <si>
    <t>Fumihide Kojima </t>
  </si>
  <si>
    <t>Jorjeta Jetcheva</t>
  </si>
  <si>
    <t>John Buffington</t>
  </si>
  <si>
    <t>Jeritt Kent</t>
  </si>
  <si>
    <t>Chuck Millet</t>
  </si>
  <si>
    <t>What is meant with "channel(s) of operation"? It appears that PHY modes using a wide band modulation (such as MR-OFDM option 1) have to simultaneously receive  several FSK signals. Similarly, simultaneous transmission  of several FSK signals is presumably required. This would introduce a considerable handicap for wide band PHYs.  In addition to an extremely increased complexity, there would be a conflict with the maximum output power.</t>
  </si>
  <si>
    <t>5.1.1.2a</t>
  </si>
  <si>
    <t>"aBaseSuperframeDuration" is not defined</t>
  </si>
  <si>
    <t>Please, define it.</t>
  </si>
  <si>
    <t>Popa, Daniel</t>
  </si>
  <si>
    <t>8.1.2.8.1</t>
  </si>
  <si>
    <t>In Table 68c: there is missing the 169 MHz European band, specifically allocated for smart metering applications.</t>
  </si>
  <si>
    <t>Define one mandatory and one optional narrowband MR-FSK mode, for the 169 MHz band.</t>
  </si>
  <si>
    <t>Bahr, Michael</t>
  </si>
  <si>
    <t>5.2.4</t>
  </si>
  <si>
    <t>"... nested MLME IE ..." A flat IE list is preferable</t>
  </si>
  <si>
    <t>use a flat IE list instead of nesting IEs.</t>
  </si>
  <si>
    <t>whole clause: The specification of the information elements has a high probability that there are still errors, flaws and inconsistencies as well as redundant specification and redundant information.</t>
  </si>
  <si>
    <t>review carefully, simplify the complexity by using rather straight forward definitions, remove redundancies in specification and information. Fix errors and flaws. Improve wording.</t>
  </si>
  <si>
    <t>5.2.2.1</t>
  </si>
  <si>
    <t>The specification of the Beacon Frame, even if taken together with the specification of the Beacon Frame in 15.4e and 15.4i, is not consistent and with critical errors as well as not following the usual style.</t>
  </si>
  <si>
    <t>Fix this. Provide a clear, non-contradicting, consistent specification of the beacon frame. This might include necessary changes in 15.4e.</t>
  </si>
  <si>
    <t>whole clause: The specification of the MPM enhanced beacon improved significantly. However, there is some probability that there are still flaws and inconsistencies in the specification since it is a rather complex mechanim. Furthermore, the technical reason for the MPM enhanced beacon should be clearly stated, otherwise it should be removed.</t>
  </si>
  <si>
    <t>review clause carefully and correct flaws and inconsistencies. Provide technical reason for the MPM enhance beacon. This is also an indication for how to use it. If there is none, remove MPM enhanced beacon.</t>
  </si>
  <si>
    <t>whole clause: There are several errors in the specification of the MPM enhanced beacon timing. This needs careful review, also in conjunction with clause 5.1.9</t>
  </si>
  <si>
    <t>review carefully and correct errors. Use proper wording.</t>
  </si>
  <si>
    <t>This standard is for managing a single SUN. Multiple SUNs are managed in some higher layer management software or in 802.1. Or in other words, the scope of this standard specification is a single network. Of course, coexistence with other networks, also of the same type, falls into this scope as well. So, the general "manage multiple SUNs utilizing different PHYs in the same location" is too general and at least partially out of scope of a 802.15.4 specification.</t>
  </si>
  <si>
    <t>Restrict the MPM procedures to the ones that are necessary for the operation/management of a single SUN.</t>
  </si>
  <si>
    <t>Multiple SUNs utilizing different PHYs in the same location do not need the proposed Multi-PHY-Management. If you have an 11a and an 11g WLAN network at the same location, why would you need a multi-PHY management?</t>
  </si>
  <si>
    <t>Remove the MPM, except if you provide a good technical reason for having the MPM. The first paragraph of 5.1.9 would be a good place for this. Proposed structure: Give the technical reason for the MPM in a precise language and quite specific. After this write which devices shall use MPM.</t>
  </si>
  <si>
    <t>16.1.2</t>
  </si>
  <si>
    <t>Since the 4g standard is targetting world wide markets, it should not exclude bands specifically allocated for smart metering. To fill this gap, 4g should include the 169 MHz European band into its specification.</t>
  </si>
  <si>
    <t>Since the total bandwidth available in 169 MHz band for smart metering applications is 75 kHz, 4g should include one mandatory (low bit rate) and one optional (higher bit rate) narrowband MR-FSK mode.</t>
  </si>
  <si>
    <t>Shamain, Durgaprasad</t>
  </si>
  <si>
    <t>There is no compelling reason why coherent detection is required for no spreading case.  Pg 105, Line 18-20</t>
  </si>
  <si>
    <t>Remove the description requiring coherent detection in this context</t>
  </si>
  <si>
    <t>O-QPSK has two modes: Minimum FSK and Offset QPSK using raised-cosine pulse shaping. Usually, root-raised cosine pulse shaping is used for reducing ISI. Using raised-cosine instead of root-raised cosine can worsen ISI. Also, it is unclear how differential detection can be used for offset-QPSK, where the phase changes half-way through any symbol duration. Either coherent or non-coherent detection is possible for Minimum FSK.</t>
  </si>
  <si>
    <t>Use the root-raised cosine (RCS) pulse shaping instead of the raised cosine.  Check the feasibility of differential QPSK in the context of offset QPSK.  If it is not feasible, suggest/mandate the use of coherent demodulation for the RCS based offset-QPSK.</t>
  </si>
  <si>
    <t>Pg 110, Line 38 appears to be inconsistent with the earlier description.  It appears that T-unit is constructed from h_i, and again spread using h_i.  Pg 110, Line 41, t^i_0 is a scalar and h_i is a vector (a Hadamard codeword).   Not clear.</t>
  </si>
  <si>
    <t>Remove the additional spreading by h_i.</t>
  </si>
  <si>
    <t>Rx sensitivity numbers (Table 140) are not in lock step with the Tx power of a specific mode. For example, Tx power in short-training sequences steps in 3 dB increments but sensitivity steps in 2 dB increments.</t>
  </si>
  <si>
    <t>Remove the discrepancy from the draft.</t>
  </si>
  <si>
    <t>Frequency spreading in MR-OFDM provides frequency diversity and reduces PAPR. "No spreading" option will provide frequency diversity without reducing PAPR. Its purpose is not known.</t>
  </si>
  <si>
    <t>Remove the "no spreading" option from the draft.</t>
  </si>
  <si>
    <t>PHR header CRC calculation(Section 16.2.1.3) adds a fixed number  (pg 79 item a) to CRC. It is not clear why it is done.</t>
  </si>
  <si>
    <t>Remove the addition of the fixed number.</t>
  </si>
  <si>
    <t>MR-OFDM uses high-powered short -training sequence and the low-powered long-training sequence in the same frame.  It is not clear why two sequences are used.</t>
  </si>
  <si>
    <t>Justify the use of two training sequences.</t>
  </si>
  <si>
    <t>Bit Order Rule All data subfields are processed MSB first.  Subfields are concatenated in a single string and are read from left to right, indexed from 0 to the length of the string. This is consistent with the description in Sections 16.1.1 and 16.3.1</t>
  </si>
  <si>
    <t>Use the bit order rule from 802.15.4, if the rule in the current draft is inconsistent with that rule.</t>
  </si>
  <si>
    <t>MPM and CSM: With the plurality of devices supporting different PHY, multi-PHY management is required. Common signaling mode acts as the means for shared communication.  The choice of filtered 2-FSK with 200 KHz channel spacing at 50 Kb/s is very suitable.   If the nominal frequency deviation is 25 KHz or the multiple thereof, orthogonality between two FSK carriers over the signaling interval is ensured even for a non-coherent receiver.   Such a simple receiver/ transmitter will be an ideal candidate for the common signaling mode (CSM), which can be used to discover the neighboring communication-nodes and agreeing on a mutually-supported  best-possible communication mode.</t>
  </si>
  <si>
    <t>None</t>
  </si>
  <si>
    <t>Revised. 
The HCS follows the structure of the 4-octet FCS.  Modify the text for (a) to state:   
a)  The remainder resulting from [(xk * (x7+x6+…+1) divided (modulo 2) by G8(x), where the value k is the number of bits in the calculation field.</t>
  </si>
  <si>
    <t>Rejected.  
The current MCS levels were designed to have about 3 dB separation of required SNR between levels, so additional levels are not needed.</t>
  </si>
  <si>
    <t>What does "applied on PSDU" mean? "Applied to the PSDU?" I see it again in line 47, page 98.</t>
  </si>
  <si>
    <t>Do a search for "on PSDU" and fix the wording.</t>
  </si>
  <si>
    <t>Generally speaking, the variable names SpreadingMode and RateMode are used at times when it is more appropriate to simply say "the spreading mode" or "the rate mode." For example, text says, "For the MR-O-QPSK PHY and SpreadingMode set to DSSS, values 1-4 are valid."</t>
  </si>
  <si>
    <t>Khanh Tuan Le</t>
  </si>
  <si>
    <t>Jin-Meng Ho</t>
  </si>
  <si>
    <t>Bob Mason</t>
  </si>
  <si>
    <t>Scott Weikel</t>
  </si>
  <si>
    <t>Daniel Popa</t>
  </si>
  <si>
    <t>Hartman Van Wyk</t>
  </si>
  <si>
    <t>Clint Powell</t>
  </si>
  <si>
    <t>John Lampe</t>
  </si>
  <si>
    <t>Ben Rolfe</t>
  </si>
  <si>
    <t>Will San Filippo</t>
  </si>
  <si>
    <t>Ruben Salazar</t>
  </si>
  <si>
    <t>Chris Calvert</t>
  </si>
  <si>
    <t>Tim Schmidl</t>
  </si>
  <si>
    <t>Anuj Batra</t>
  </si>
  <si>
    <t>Michael Schmidt</t>
  </si>
  <si>
    <t>Frank Poegel</t>
  </si>
  <si>
    <t>Cristina Seibert</t>
  </si>
  <si>
    <t>Jay Ramasastry</t>
  </si>
  <si>
    <t>Chin Sean Sum</t>
  </si>
  <si>
    <t>Alina Liru Lu</t>
  </si>
  <si>
    <t>Larry Taylor</t>
  </si>
  <si>
    <t>Kazu Yasukawa</t>
  </si>
  <si>
    <t>Kentaro Sakamoto</t>
  </si>
  <si>
    <t>James Gilb</t>
  </si>
  <si>
    <t>unassigned</t>
  </si>
  <si>
    <t>Closed</t>
  </si>
  <si>
    <t>Group+Status</t>
  </si>
  <si>
    <t>Assignee+Status</t>
  </si>
  <si>
    <t>Total resolved</t>
  </si>
  <si>
    <t xml:space="preserve">% resolved </t>
  </si>
  <si>
    <t>Total resolved T and G</t>
  </si>
  <si>
    <t>% resolved T and G</t>
  </si>
  <si>
    <t>Total resolved E</t>
  </si>
  <si>
    <t>% resolved E</t>
  </si>
  <si>
    <t>Totals</t>
  </si>
  <si>
    <t>Change History</t>
  </si>
  <si>
    <t>r0</t>
  </si>
  <si>
    <t>Initial Version</t>
  </si>
  <si>
    <t>r1</t>
  </si>
  <si>
    <t>Added comment grouping and summaries</t>
  </si>
  <si>
    <t>Phil Beecher, 14 sept 2011</t>
  </si>
  <si>
    <t>September 14, 2011</t>
  </si>
  <si>
    <t>Rejected: this comment is out of order as it is a comment concerning process, not the draft. IEEE-SA staff will handle this matter.</t>
  </si>
  <si>
    <t>15-11-0584-02-004g-tg4g-sponsor-ballot-comments</t>
  </si>
  <si>
    <t>r2</t>
  </si>
  <si>
    <t>Started assignment of comments</t>
  </si>
  <si>
    <t>Revised: TG4e and TG4g will coordinate to ensure technical is aligned and with IEEE-SA staff who will handle this matter.</t>
  </si>
  <si>
    <t>Alina Liru Lu, Tim Schmidl</t>
  </si>
  <si>
    <t>Ruben Salazar, Kazu Yasukawa</t>
  </si>
  <si>
    <t>Ruben Salazar, Daniel Popa</t>
  </si>
  <si>
    <t>Alina Liru Lu, Daniel Popa</t>
  </si>
  <si>
    <t xml:space="preserve">Revised.  The justification is that the STF can be used for packet detection, while the LTF can be used for channel estimation.  No change required.
</t>
  </si>
  <si>
    <t>Generic MR-FSK: The filtering requirements in MR-FSK are specified as a) limits on the tolerances in the eye-diagram for frequency deviation, namely   the frequency deviation at the maximum eye-opening and the excursions in the zero-crossing and b) Tx spectral mask.  There is no specific requirement to implement a particularly shaped filter, except for GFSK filtering with BT=0.5 for the 950 MHz band. With that requirement, the generic nature of MR-FSK implies a choice of unspecified modulation index, frequency-deviation, and channel spacing.  The generic MR-FSK is intended for two reasons: to be backward compatible and to allow flexibility for future designs.  If all the existing devices are enumerated (when Clause 10 is added), it will obviate the need for the generic MR-FSK on the account of the first reason. The second reason leaves open a possibility for a high-modulation and a highly-filtered FSK system that can transmit at high power without breaking the transmit-power mask requirement. The optimum receiver for such system will be quite complex due to the inherent memory in the system.  Besides, such system will limit interoperability: both receiver and transmitter will need the same generic MR-FSK, especially in a peer-to-peer configuration.  Such system can extend the communication range in a point- to -point topology.   Communication range can also be extended without using a complex physical layer by allowing multiple hops in a network.</t>
  </si>
  <si>
    <t>Remove the generic MR-FSK PHY from the draft. Or, restrict the parameters that will be generic and include their ranges and the specific justification for keeping them generic.</t>
  </si>
  <si>
    <t>Amihood, Patrick</t>
  </si>
  <si>
    <t>Why does 4g change the bit order rules compared to the 802.15.4 standard and 4e amendment. This can lead to implementation issues.</t>
  </si>
  <si>
    <t>Retain the bit order rule from the 802.15.4 standard.</t>
  </si>
  <si>
    <t>It seems that the MR-FSK Generic PHY mechanism in Section 4.2a is introduced to "interface to previously deployed devices". Does this mean that devices that comply to this specification only need to support their own Generic PHY? Section 16.1.2 states: "A SUN device may operate in a PHY mode either defined in this specification or via the MR-FSK Generic PHY mechanism." It is not clear how this is consistent with MR-FSK PHY being mandatory and how this might affect the multi-PHY management scheme that allows interoperability between the mandatory PHY and the two optional PHYs.</t>
  </si>
  <si>
    <t>Remove the MR-FSK Generic PHY mechanism.</t>
  </si>
  <si>
    <t>Since the modulation choice of filtered FSK is virtually identical to GFSK, especially in terms of meeting the transmit spectral mask, it is not clear why GFSK is not used instead of filtered FSK.</t>
  </si>
  <si>
    <t>Use GFSK instead of filtered FSK.</t>
  </si>
  <si>
    <t>Brown, Monique</t>
  </si>
  <si>
    <t>16.3.2.9</t>
  </si>
  <si>
    <t>Get rid of the mathematical symbol. Same comment for line 20.</t>
  </si>
  <si>
    <t>Change to "Note that for N greater than one..." and "For N equal to one..." Make a similar change to line 23 and anywhere else this occurs.</t>
  </si>
  <si>
    <t>16.3.2.8</t>
  </si>
  <si>
    <t>Sentence is unclear. "If BDE is not applied to the PSDU depending on the frequency band and RateMode (see Table 147 and Table 148), the sequence..."</t>
  </si>
  <si>
    <t>Change to "The frequency band and rate mode determine whether BDE is applied to the PSDU (see Table 147 and Table 148).  If BDE is not applied, the sequence..."</t>
  </si>
  <si>
    <t>16.3.2.6</t>
  </si>
  <si>
    <t>Awkward wording. Text says, "Prior to convolutional encoding of the PSDU, the sequence of PSDU information bits with frame length of PSDU in octets (LENGTH) shall be extended by appending a termination sequence of 6 zero bits and a sequence of additional bits (pad bits) as shown in Figure 144."</t>
  </si>
  <si>
    <t>Change to "Prior to the convolutional encoding of the PSDU, the sequence of PSDU information bits, with its length (LENGTH) measured in octets, shall be extended by appending a termination sequence of six, zero bits and..."</t>
  </si>
  <si>
    <t>This wording is confusing. "In either case, FEC shall employ..."</t>
  </si>
  <si>
    <t>Change to "When used, FEC shall employ..."</t>
  </si>
  <si>
    <t>16.3.2.5</t>
  </si>
  <si>
    <t>Sentence is unclear. "Depending on RateMode, (N,8)-MDSSS of different spreading factors shall be applied (see Table 148 and 16.3.2.10)."</t>
  </si>
  <si>
    <t>Change to the following: "The rate mode also determines which (N,8)-MDSSS spreading factor shall be used (see Table 148 and 16.3.2.10)."</t>
  </si>
  <si>
    <t>Awkward wording. "Depending on RateMode (see Table 148), the PSDU information bits...with frame length of PSDU in octets (LENGTH) shall be first processed by FEC (see 16.3.2.6), delivering a sequence of code-bits."</t>
  </si>
  <si>
    <t>Isn't it the case that the use of FEC depends on the rate mode chosen? This isn't clearly written. Change to something like: "The use of FEC depends on the rate mode chosen (see Table 148). When FEC is used, the PSDU information bits... , having a length (LENGTH) measure in octets, shall be first processed using FEC (see 16.3.2.6), delivering a sequence of code-bits." Or something similar.</t>
  </si>
  <si>
    <t>16.3.2.4</t>
  </si>
  <si>
    <t>Change text from "applies (N,4)-bit-to-chip mapping of the interleaved code-bits" to "applies (N,4)-bit-to-chip mapping _to_ the interleaved code-bits."</t>
  </si>
  <si>
    <t>See comment.</t>
  </si>
  <si>
    <t>Wording is awkward. Text says, "The first DSSS method applies BDE (see 16.3.2.8) of the interleaved code-bits and subsequently (N,1)-bit-to-chip mapping as described in 16.3.2.9."</t>
  </si>
  <si>
    <t>Change to "applies BDE...to the" and "subsequently the (N,1)."</t>
  </si>
  <si>
    <t>16.3.2.3</t>
  </si>
  <si>
    <t>Change from "processed by FEC" to "processed using." Same comment in line 49.</t>
  </si>
  <si>
    <t>16.3.2.1</t>
  </si>
  <si>
    <t>Change from "inputs of the" to "inputs to the."</t>
  </si>
  <si>
    <t>Change from "of the" to "for the."</t>
  </si>
  <si>
    <t>16.3.1.3</t>
  </si>
  <si>
    <t>Why is it necessary to create a variable called "SpreadingMode?"</t>
  </si>
  <si>
    <t>Isn't it sufficient to say "when DSSS is used" or "when the spreading mode is set to DSSS?" The same comment goes for RateMode. These are not necessary to define as "variables." Search on SpreadingMode and Rate mode and replace with appropriate wording.</t>
  </si>
  <si>
    <t>Table 132a—Ncbps for MR-OFDM with phyOFDMInterleaving=0</t>
  </si>
  <si>
    <t>MCS level</t>
  </si>
  <si>
    <t>OFDM Option 1</t>
  </si>
  <si>
    <t>OFDM Option 2</t>
  </si>
  <si>
    <t>OFDM Option 3</t>
  </si>
  <si>
    <t>OFDM Option 4</t>
  </si>
  <si>
    <t>MCS0</t>
  </si>
  <si>
    <t>—</t>
  </si>
  <si>
    <t>MCS1</t>
  </si>
  <si>
    <t>MCS2</t>
  </si>
  <si>
    <t>MCS3</t>
  </si>
  <si>
    <t>MCS4</t>
  </si>
  <si>
    <t>MCS5</t>
  </si>
  <si>
    <t>MCS6</t>
  </si>
  <si>
    <t>Change to "The FSK-mode-supported bitmap for each of the supported frequency bands..."</t>
  </si>
  <si>
    <t>8.1.2.7</t>
  </si>
  <si>
    <t>The heading 8.1.2.7 falls beneath 8.1.2.6 in the bookmarks section of the pdf. The format of the 8.1.2.7 appears to be incorrect.</t>
  </si>
  <si>
    <t>Fix it.</t>
  </si>
  <si>
    <t>Figure 71a shows a 32-bit structure, following along with the definition of phyChannelsSupported from 802.15.4-2006. However, the upcoming 802.15.4-2011 no longer defines phyChannelsSupported as a bitmap. It is now defined as a "List of channel descriptions." Question: should the representation in Figure 71a still be shown as a 32-bit structure?</t>
  </si>
  <si>
    <t>Make changes, if necessary.</t>
  </si>
  <si>
    <t>In 802.15.4-2011, phyChannelsSupported was changed from a bitmap (2006) to a "List of channel descriptions." The same should be done for phySUNChannelsSupported.</t>
  </si>
  <si>
    <t>Change the type to "List of channels." Change the valid range to a dash. Change description in Table 71 to something like: "The list of channel numbers supported when phyCurrentPage = 7 or 8." Then, for consistency, change the description of phyMaxSUNChannelSupported by removing the following sentence: "It, therefore, defines the number of bits in phySUNChannelsSupported." Also update Annex I.3 for consistency.</t>
  </si>
  <si>
    <t>8.1.2.6</t>
  </si>
  <si>
    <t>I do not understand why 8.1.2.6 and 8.1.2.7 are separate subclauses. Merge them into one subclause.</t>
  </si>
  <si>
    <t>Change the title of 8.1.2.6 to "Channel numbering for SUN PHYs" and delete the subclause heading for 8.1.2.7. Move the text for both 8.1.2.6 and 8.1.2.7 beneath this subclause heading. This will let us get rid of these clunky titles.</t>
  </si>
  <si>
    <t>6.2.12.1</t>
  </si>
  <si>
    <t>The new paragraphs reference the 15.4-2011 attribute "BeaconOrder." Even though the text related to this parameter is not being changed by 4g, it should be added to Table 34 to help the reader.</t>
  </si>
  <si>
    <t>Add the parameter to this list and to Table 34, add a note explaining that it is only included to assist the reader, and change the editing instruction for the table. (I'm recommending something similar to what was done in 6.4.2.)</t>
  </si>
  <si>
    <t>In Table 34, there is no valid range given for the IEID parameter.</t>
  </si>
  <si>
    <t>Specify the valid range. Also, instead of "Otherwise set to zero," say "If no IEs are sent, the value is zero."</t>
  </si>
  <si>
    <t>5.2.5.3</t>
  </si>
  <si>
    <t>Text is unnecessarily wordy. Please simplify.</t>
  </si>
  <si>
    <t>Current text says: "The Modulation Order field contains an unsigned integer, as defined in Table 71a. The Modulation Scheme field contains an unsigned integer whose values are defined in Table 71a. The MR-FSK Generic PHY Descriptor ID field contains an unsigned integer, as defined in Table 71a.
Change to say: "The Modulation Order, Modulation Scheme, and MR-FSK Generic PHY Descriptor ID fields all contain unsigned integers, as defined in Table 71."</t>
  </si>
  <si>
    <t>In Figure 55d (PHY Type Descriptor field format), bit 0 should be on the left. I started to make this change in an earlier draft but then realized that it is not possible to swap the order of the accompanying text without causing confusion. This is because PHY Modes Supported depends on the definition of PHY Type. Does PHY Type field have to be bits 12-15? Is it possible to make PHY Type bits 0-3 instead of 12-15?</t>
  </si>
  <si>
    <t>Make PHY Type bits 0-3, All Frequency Bands bit 4, and PHY Modes Supported bit 5-15. Also, show the bit order of Specific Frequency Bands as 0-15.</t>
  </si>
  <si>
    <t>Text says: "The Frequency Bands Supported, defined in Table 68c of 8.1.2.8.1..." This paragraph is not clearly written. The Frequency Bands Supported field is not defined in Table 68c. It is the frequency band identifiers that are defined in Table 68c.</t>
  </si>
  <si>
    <t>Revise the entire paragraph in the following way: "The Frequency Bands Supported field is a bitmap indexed by the frequency band identifier values given in Table 68c. The least significant bit of the bitmap corresponds to frequency band identifier zero. A bit set to one indicates that the device supports operation in that frequency band; otherwise, it does not."</t>
  </si>
  <si>
    <t>The acronym "IL" is not used elsewhere. Consider not using it here either. Instead, spell out interleaving. On a related note, MS and DW are used one time each in Clause 16, but this text is far, far away. Consider not using the two acronyms here in this subclause.</t>
  </si>
  <si>
    <t>Replace IL, MS, and DW with their true meanings (i.e., interleaving, mode switch, data whitening).</t>
  </si>
  <si>
    <t>5.2.4.1</t>
  </si>
  <si>
    <t>"The Channel Page field shall be specified" should be "is specified."</t>
  </si>
  <si>
    <t>The definitions of the Enhanced Beacon Order, Offset Time Slot and NBPAN Enhanced Beacon Order fields all use the word "shall." The definition of the CAP Backoff Offset field does not.</t>
  </si>
  <si>
    <t>Change the three definitions from "shall specify" to "specifies."</t>
  </si>
  <si>
    <t>5.2.2.3</t>
  </si>
  <si>
    <t>Figures can be replaced, inserted or deleted. Figures cannot be changed.</t>
  </si>
  <si>
    <t>The editing instruction should read: "Replace Figure 54 as indicated:"</t>
  </si>
  <si>
    <t>5.2.2</t>
  </si>
  <si>
    <t>Add in the frame formats for both the enhanced beacon and the enhanced ACK to show that the FCS may be either 2 or 4 octets.</t>
  </si>
  <si>
    <t>The text reads: "To increase the probability of receiving the EBR, the existing coordinator may periodically allocate a fraction of operation time to scan for the EBR."</t>
  </si>
  <si>
    <t>The fraction of time is a fraction of the CAP time. Change text to be more specific.</t>
  </si>
  <si>
    <t>Change "may respond by sending the EB to the intending coordinator..." to "may respond by sending _an_ EB to the intending coordinator..."</t>
  </si>
  <si>
    <t>What is a "coordinator-capable device?" Isn't this just a "coordinator?"</t>
  </si>
  <si>
    <t>Change text to read: "or any other coordinator receiving an MPM EBR..."</t>
  </si>
  <si>
    <t>Use stronger language.</t>
  </si>
  <si>
    <t>Change text from: "The MPM EB is sent only in the CAP" to "The MPM EB _shall only be sent_ in the CAP."</t>
  </si>
  <si>
    <t>Re-write the sentence for clarity.</t>
  </si>
  <si>
    <t>Change from "In the MPM scheme, EBs are sent in the CSM as defined in Table 68a" to "In the MPM scheme, EBs are sent using the CSM, as defined in Table 68a."</t>
  </si>
  <si>
    <t>Re-write the first sentence to be more concise.</t>
  </si>
  <si>
    <t>Change "In order to effectively manage multiple SUNs utilizing different PHYs in the same location, the MPM scheme specifies that all SUN coordinators operating at a duty cycle of more than 1% shall support the MPM procedures." to "In order to effectively manage multiple, co-located SUNs utilizing different PHYs, all SUN coordinators operating at a duty cycle of more than 1% shall support the MPM procedures."</t>
  </si>
  <si>
    <t>5.1.6.4.2</t>
  </si>
  <si>
    <t>Change instances of "enhanced acknowledgment" to enhanced acknowledgment "frame" or "frames."</t>
  </si>
  <si>
    <t>The term "normal acknowledgment" is not defined and is not used elsewhere. Re-write the sentence to remove the term "normal."</t>
  </si>
  <si>
    <t>Change to read: "If an originating device does not support enhanced acknowledgment or its
capability is not known, the acknowledgment described in the preceding paragraph shall be used."</t>
  </si>
  <si>
    <t>The term "mandatory mode" is not used elsewhere. Other places in the draft use the term "shall" to describe when something is mandatory.</t>
  </si>
  <si>
    <t>Re-write this paragraph to remove the term "mandatory." Consider inserting a cross-reference to the place where the "mandatory" mode is defined.</t>
  </si>
  <si>
    <t>The list of major contributors is missing from the draft.</t>
  </si>
  <si>
    <t>Add the list contained in 15-11-0475-02 to page v.</t>
  </si>
  <si>
    <t>The last sentence does not belong into the description of the Coexistence Specification IE.</t>
  </si>
  <si>
    <t>remove last sentence of paragraph (page 17, lines 10-12), remove Table 4b</t>
  </si>
  <si>
    <t>Clause 8.1 does not provide a description of item RF10.4 MR-FSK Generic PHY</t>
  </si>
  <si>
    <t>use right reference for MR-FSK Generic PHY</t>
  </si>
  <si>
    <t>Clause 8.1 does not provide a description of item RF10.3 MR-O-QPSK</t>
  </si>
  <si>
    <t>use right reference for MR-OFDM 16.x</t>
  </si>
  <si>
    <t>In Table 66, insert the parameter entries for 920MHz band based on Japanese new regulations after that of 917MHz band.</t>
  </si>
  <si>
    <t>Seibert, Cristina</t>
  </si>
  <si>
    <t>16.2.3.7</t>
  </si>
  <si>
    <t>The "sets of pilot tones" are not shown in Table 134-137.  It is the the sub-carrier numbers that are shown in the tables.</t>
  </si>
  <si>
    <t>Change to: "the device shall use the 13 sets of pilot tones consisting of the sub-carriers shown in Table 134". Make the same changes to subsequent statements pertaining to Tables 135, 136, 137.</t>
  </si>
  <si>
    <t>Missing statement about the DC tone being numbered as sub-carrier 0.</t>
  </si>
  <si>
    <t>Include statement.</t>
  </si>
  <si>
    <t>It's the number of various tones that is shown in Table 133, not the tones themselves.</t>
  </si>
  <si>
    <t>Change to "The number of pilot tones and null tones for each option are shown in Table 133."</t>
  </si>
  <si>
    <t>Equation "i = (Ncbps/Nrow) x k mod(Nrow) " is ambiguos; the mod could apply to k or the whole product.</t>
  </si>
  <si>
    <t>Change to: "i =  (Ncbps/Nrow) x [ k mod(Nrow) ] "</t>
  </si>
  <si>
    <t>It is unclear if this is the length before or after encoding and the explanation of "PHY payload" does not make it any clearer.</t>
  </si>
  <si>
    <t>Change "specifies the total number of octets contained in the PSDU (i.e., PHY
payload)." to "specifies the total number of octets contained in the PSDU (prior to FEC encoding)."</t>
  </si>
  <si>
    <t>Change "specifies the total number of octets contained in the PSDU (i.e., PHY
payload)." to "specifies the total number of octets contained in the PSDU (prior to FEC encoding, if enabled)."</t>
  </si>
  <si>
    <t>16.2.1.3</t>
  </si>
  <si>
    <t>16.2.3.10</t>
  </si>
  <si>
    <t>It is unclear that the length of the PSDU is the same as the FRAME LENGTH field in the PHR.</t>
  </si>
  <si>
    <t>Use consistent terminology, and perhaps include cross-reference to Figure 129.</t>
  </si>
  <si>
    <t>It is unclear that Lpsdu is the same as the FRAME LENGTH field in the PHR. Also, no need to restate the FCS is included.</t>
  </si>
  <si>
    <t>Use consistent terminology, and perhaps include cross-reference to Figure 112 and remove statement about FCS being included.</t>
  </si>
  <si>
    <t>What is the purpose of this reference: "Table 71 in Clause 10
summarizes the type of payload versus the frame length value."?</t>
  </si>
  <si>
    <t>Clarify</t>
  </si>
  <si>
    <t>Some frame updates from the 4e amendment are included, such as the General frame format with the IEs, but not others such as the Enhanced ACK.</t>
  </si>
  <si>
    <t>Be consistent. Show all the possible MAC frames, updated with the changes to the FCS field.</t>
  </si>
  <si>
    <t>Yasukawa, Kazuyuki</t>
  </si>
  <si>
    <t>Expression of mod index should be aligned throughout the document.</t>
  </si>
  <si>
    <t>Change "1/3" to "0.33"</t>
  </si>
  <si>
    <t>Expression of mod index should be aligned throughout the table</t>
  </si>
  <si>
    <t>Hach, Rainer</t>
  </si>
  <si>
    <t>The  PAR asks for a system to
"....Achieve the optimal energy efficient link margin given the environmental conditions encountered in Smart Metering deployments...."
and which
"...Provides mechanisms that enable coexistence with other systems in the same band(s) including IEEE
802.11, 802.15 and 802.16 systems...."
It is not visible to me how multiple competing PHYs should fullfill the above requirements,</t>
  </si>
  <si>
    <t>Select one PHY and add coexistence features as required by the PAR</t>
  </si>
  <si>
    <t>Sum, Chin-Sean</t>
  </si>
  <si>
    <t>The frequency band allocated for SUN in Japan will be moved to 920MHz band.</t>
  </si>
  <si>
    <t>Update Table 69a to reflect this change. Add the new band.</t>
  </si>
  <si>
    <t>Janbu, Oyvind</t>
  </si>
  <si>
    <t>The HCS field should be transmitted with its least significant bit first, similar to how the FCS is transmitted in 802.15.4. It would be really confusing if the HCS and FCS was transmitted with opposite bit ordering.  (See also other comments on bit ordering)</t>
  </si>
  <si>
    <t>Make sure that the HCS is transmitted in the same bit ordering as the FCS.</t>
  </si>
  <si>
    <t>It would be helpful with a figure showing the appropriate shift register to calculate the HCS, similar to how the FCS figures are made elsewhere in 802.15.4</t>
  </si>
  <si>
    <t>Insert a figure to illustrate the calculation of the HCS.</t>
  </si>
  <si>
    <t>To provide a real-life measurement, the interferer should also be a modulated signal.This is also true for other 802.15.4 PHYs.</t>
  </si>
  <si>
    <t>Make the interferer a modulated signal, similar to the desired signal.</t>
  </si>
  <si>
    <t>16.1.5.7</t>
  </si>
  <si>
    <t>The specification for S0 with and without FEC could have been made clearer.</t>
  </si>
  <si>
    <t>Specify S0 on a single line, including numbers both with and without FEC.</t>
  </si>
  <si>
    <t>I'm not sure if this subclause is meant to set a requirement on the implemented sensitivity, but there doesn't seem to be a &lt;&lt;shall&gt;&gt; statement in this subclause.</t>
  </si>
  <si>
    <t>Include a &lt;&lt;shall&gt;&gt; statement on receiver sensitivity.</t>
  </si>
  <si>
    <t>If symbol rate jitter is a requirement, a method to measure it should be specified.</t>
  </si>
  <si>
    <t>Include a measurement method for the symbol rate jitter (e.g. Similar to other standards), or remove the symbol rate jitter and have a simpler accuracy requirement.</t>
  </si>
  <si>
    <t>The transmitter symbol rate tolerance is unneccesarily wide, and will only lead to degraded performance in real life. Commonly available transmitters / transceivers will be capable of having a symbol rate accuracy similar to the crystal accuaray.</t>
  </si>
  <si>
    <t>Comment #</t>
  </si>
  <si>
    <t>Name</t>
  </si>
  <si>
    <t>Category</t>
  </si>
  <si>
    <t>Page</t>
  </si>
  <si>
    <t>Subclause</t>
  </si>
  <si>
    <t>Line</t>
  </si>
  <si>
    <t>Comment</t>
  </si>
  <si>
    <t>File</t>
  </si>
  <si>
    <t>Must Be Satisfied</t>
  </si>
  <si>
    <t>Proposed Change</t>
  </si>
  <si>
    <t>Resolution Status</t>
  </si>
  <si>
    <t>Resolution Detail</t>
  </si>
  <si>
    <t>Other1</t>
  </si>
  <si>
    <t>Other2</t>
  </si>
  <si>
    <t>Other3</t>
  </si>
  <si>
    <t>Waheed, Khurram</t>
  </si>
  <si>
    <t>Technical</t>
  </si>
  <si>
    <t>It will be quite useful for implementors if 15.4g draft includes an informative annex, which provides a reference list of all the MAC functionality that needs to be supported by a SUN device</t>
  </si>
  <si>
    <t>No</t>
  </si>
  <si>
    <t>Include a new annex in the draft standard</t>
  </si>
  <si>
    <t>16.2.4.5</t>
  </si>
  <si>
    <t>The Adjacent channel requirements are specified to be quite loose especially for MCS4 - 6, which practically implies that MR-OFDM PHY will practically occupy three channels when constellations other than BPSK are used. This poor selectivity results in inefficient use of spectrum and not good for co-existence at all.</t>
  </si>
  <si>
    <t>Table 141 needs to be carefully revised allowing for graceful use of spectrum by tightening the adjacent channel selectivity requirements. A table to be proposed</t>
  </si>
  <si>
    <t>16.2.3.5</t>
  </si>
  <si>
    <t>The specification for Ncbps values for OFDM options 2,3 and 4 are confusing as the number of values does not equal the number of valid MCS, e.g., option 2 and 3 have 6 valid MCS combinations but only 5 Ncbps values are specified</t>
  </si>
  <si>
    <t>Specify Ncbps values for each option and mode as a table</t>
  </si>
  <si>
    <t>16.2.2</t>
  </si>
  <si>
    <t>Currently BPSK based MCS are only limited to MCS0 and MCS1, which require frequency repetition. The group should consider re-enablement of BPSK rate 1/2 and rate 3/4 as valid MCS modes. Especially BPSK rate 3/4 translates to a data rate currently not supported by any existing MCS</t>
  </si>
  <si>
    <t>Include BPSK modes rate 1/2 and 3/4 without frequency repetition as valid MCS modes</t>
  </si>
  <si>
    <t>16.2.1.1.3</t>
  </si>
  <si>
    <t>Each 's' in the figure represents one repetition. This is quite confusing and not very obvious, e.g. for option 1, does this mean each 1/8 symbol is identical? How does this relate to the 's' in option 2, 3, and 4?</t>
  </si>
  <si>
    <t>A better definition/illustration of the vaiable s used in Figure 127 needs to be provided. Also it will be good to mark/shade the 's', which correspond to cyclic prefix</t>
  </si>
  <si>
    <t>16.1.5.8</t>
  </si>
  <si>
    <t>The standard specifies a min ACR performance  of only 10 and 30 dB, respectively, for alternate and adjacent channels. This specfication are too lax  and may result in wasted time and power due to multiple retries needed to exchange a packet and excessive interference.</t>
  </si>
  <si>
    <t>Change the specification to a minimum of 30 dB ACR for both adjacent and alternate channels</t>
  </si>
  <si>
    <t>Revised.  
Insert the table on the worksheet CID 258 on page 84, line 8.</t>
  </si>
  <si>
    <t>Replace the sentence beginning with "To facilitate" to improve the grammar.</t>
  </si>
  <si>
    <t>Here is the new sentence:
The CSM specifies the PHY layer mode used between SUN devices implementing the multi-PHY management (MPM) scheme described in 5.1.9.</t>
  </si>
  <si>
    <t>6.4.3</t>
  </si>
  <si>
    <t>For consistency, specify that valid values for CSS PHYs up front.</t>
  </si>
  <si>
    <t>Replace "For CSS PHYs, a" with "For CSS PHYs, values 1-2 are valid. A"</t>
  </si>
  <si>
    <t>This paragraph, beginning with "At the transmitter", is confusing and possibly incomplete.</t>
  </si>
  <si>
    <t>Replace this paragraph with the following:
"At the transmitter, the remainder of step a) is initialized to all ones, prior to multiplication by x^k and then division by the generator polynomial G_32(x). The remainder of step b) is initialized to all zeroes, prior to multiplication by x^32 and then division by the generator polynomial G_32(x). The modulo 2 sum of the two resultant remainders is converted into the FCS field value by computing its ones complement.</t>
  </si>
  <si>
    <t>This paragraph, beginning with "At the transmitter", is confusing and incomplete.</t>
  </si>
  <si>
    <t>Replace this paragraph with the following:
"At the transmitter, the remainder of step a) is initialized to all ones, prior to multiplication by x^k and then division by the generator polynomial G_32(x).  The remainder of step b) is initialized to all zeroes, prior to multiplication by x^32 and then division by the generator polynomial G_32(x).  The modulo 2 sum of the two resultant remainders is converted into the FCS field value by computing its ones complement.</t>
  </si>
  <si>
    <t>For consistency, refer to MPM and Multi-PHY layer management</t>
  </si>
  <si>
    <t>change 'multi-physical layer management' to 'multi-PHY layer management'</t>
  </si>
  <si>
    <t>Please insert a definition for multi-PHY layer management (MPM)</t>
  </si>
  <si>
    <t>The draft amendment standard proposes new PHY's layers that target to meet the goal of achieving long range communications in outdoors by availing the maximum power available for transmissions.  Obviously the range is pretty larger than that of Legacy Wireless Personal Area Networks. There is no rational how this draft can be an Amendment to the standard IEEE802.15.4  that is meant for short range (within 10m) "Wireless Personal Area Networks". SUN with long range of operation can't be a "Personal" area network at all.</t>
  </si>
  <si>
    <t>Provide a rationale for the amendment for long-range SUN to short range (10m) WPAN IEEE802.15 standard</t>
  </si>
  <si>
    <t>Schmidl, Timothy</t>
  </si>
  <si>
    <t>The equation "L = ceil(126 x 8/32)" is not correct.</t>
  </si>
  <si>
    <t>Yes</t>
  </si>
  <si>
    <t>The equation should be changed to "L = ceil(126 / M)".</t>
  </si>
  <si>
    <t>16.3.4.10</t>
  </si>
  <si>
    <t>The maximum input level requirement refers to section 8.2.4, but 8.2.4 does not give a maximum input level.</t>
  </si>
  <si>
    <t>The sentence should be changed to "The MR-O-QPSK PHY shall have a receiver maximum input level greater than or equal to -20 dBm using the measurement defined in 8.2.4."</t>
  </si>
  <si>
    <t>16.3.2.12</t>
  </si>
  <si>
    <t>The equation for the raised cosine pulse shape is missing a 4 in the denominator.</t>
  </si>
  <si>
    <t>Change the denominator in the second fraction to 1 - 4 r2 t2 / Tc2</t>
  </si>
  <si>
    <t>16.2.4.11</t>
  </si>
  <si>
    <t>The sentence should be changed to "The MR-OFDM PHY shall have a receiver maximum input level greater than or equal to -20 dBm using the measurement defined in 8.2.4."</t>
  </si>
  <si>
    <t>16.1.5.12</t>
  </si>
  <si>
    <t>The sentence should be changed to "The MR-FSK PHY shall have a receiver maximum input level greater than or equal to -20 dBm using the measurement defined in 8.2.4."</t>
  </si>
  <si>
    <t>16.1.2.1</t>
  </si>
  <si>
    <t>The operation specified in Figure 115 is broken when both FEC and whitening are simultaneously enabled. The receiver does not know in advance whether or not whitening is used since whitening is signaled with the DW bit in the header (PHR). The FEC block must be placed after the data whitening block in transmit. Equivalently, the FEC block must be placed in front of the whitening block in receive.</t>
  </si>
  <si>
    <t>In Figure 115 make a first concatenator which concatenates the PHR and PSDU.  Move the FEC and bypass after the first concatenator.  Then make a second concatenator which concatenates the SHR and output of the FEC or bypass.  Move the data whitening text ahead of the FEC text, and make the corresponding changes in the text to match the updated figure.</t>
  </si>
  <si>
    <t>8.1.1</t>
  </si>
  <si>
    <t>The regulations for 779-787 MHz band in China have been discussed extensively in 802.11ah (see 11-11-957r2), and it has been concluded that OFDM is allowed by regulations.  For this band in 802.15.4g the three PHYs should all be part of the amendment since they all have equal standing (permitted by regulations but not adopted by the Chinese standards body).</t>
  </si>
  <si>
    <t>For the 779-787 MHz band include all three PHYs in the 802.15.4g amendment since they are allowed by Chinese regulations.</t>
  </si>
  <si>
    <t>5.2.4.2</t>
  </si>
  <si>
    <t>There is no "Length" field in Figure 55d.</t>
  </si>
  <si>
    <t>Clarify the sentence to make it clear that this is the length of the SUN PHY Capabilities IE.  An alternative would be to remove the sentence and the following two equations.</t>
  </si>
  <si>
    <t>Hansen, Christopher</t>
  </si>
  <si>
    <t>If devices should use lower power, why are they forced to include a transmitter that can produce -3dBm?</t>
  </si>
  <si>
    <t>Remove this restriction.</t>
  </si>
  <si>
    <t>Local requlations are usually only designed to prevent interference from one type of service to another.  Thus, they may not have any spectral mask limits in band.  The lack of a spectral mask can allow devices of the same type to interfere with each other.  A standard should prevent this.</t>
  </si>
  <si>
    <t>Add a spectral mask.</t>
  </si>
  <si>
    <t>How is receiver sensitivity measured?  Usually there is a PER requirement for packets of a certain size.</t>
  </si>
  <si>
    <t>Add a PER and packet size requirement</t>
  </si>
  <si>
    <t>300ppm is huge.  Why does it need to be so high?  Even the cheapest crystal is better than that. This will just create interoperability problems in the future.</t>
  </si>
  <si>
    <t>Change to +/- 100ppm</t>
  </si>
  <si>
    <t>Scrambled data is not sufficiently white? Why do we need additional whitening?</t>
  </si>
  <si>
    <t>Please add some explanatory text as to why this is a useful feature or remove the feature.</t>
  </si>
  <si>
    <t>How can an interleaver be optional?  Either it is useful or it is not.  Surely the task group can determine this to everyone's satisfaction.</t>
  </si>
  <si>
    <t>Make the interleaver mandatory if it is useful or remove it if it is not.</t>
  </si>
  <si>
    <t>What exactly is Modulation Quality and why is a measurement provided for it?  What equipment is used?  How do I connect the equipment to a device?</t>
  </si>
  <si>
    <t>Clarify definition and usage.</t>
  </si>
  <si>
    <t>The mode switch feature looks dangerous.  Packets can get lost over the air. How do two PHYs maintain an understanding of their operating mode?  CRC checks and ACKs are typically done at the MAC layer.  Isn't this type of functionality needed to make this feature robust?</t>
  </si>
  <si>
    <t>Fix or remove</t>
  </si>
  <si>
    <t>Ecclesine, Peter</t>
  </si>
  <si>
    <t>D.7.2.2</t>
  </si>
  <si>
    <t>Status of RF11.2, RF11.3 and RF11.5 should be FD6:O because it only applies to SUN PHYs, not all 802.15.4 radios.</t>
  </si>
  <si>
    <t>Change Status to FD6:O</t>
  </si>
  <si>
    <t>D.7.3.1</t>
  </si>
  <si>
    <t>Status of MLF15 should be FD6:M because it only applies to SUN PHYs, not all 802.15.4 radios.</t>
  </si>
  <si>
    <t>Change Status to FD6:M</t>
  </si>
  <si>
    <t>Poegel, Frank</t>
  </si>
  <si>
    <t>Editorial</t>
  </si>
  <si>
    <t>There is only an indirect statement that interleaving consists of two permutations.</t>
  </si>
  <si>
    <t>Clear statement that interleaving consists of two permutations</t>
  </si>
  <si>
    <t>16.2.1.1.4</t>
  </si>
  <si>
    <t>OFDM needs linear amplification and thus backoff of a power amplifier. This drawback of OFDM is getting worse with the specified "power boosting" because the power during transmission of real data needs to be reduced by additional 2 dB.
In addition: "... normalization of the frequency domain STF is required to ensure that the STF power is the same as the rest of the data frame". Power boosting is in contrast to this statement.</t>
  </si>
  <si>
    <t>Leave out power boosting or make it optional</t>
  </si>
  <si>
    <t>"STF" in Figure 127 is not correct. It should be "symbol" or something like that. The STF consists of four symbols and not four STFs.</t>
  </si>
  <si>
    <t>Change figure</t>
  </si>
  <si>
    <t>16.1.5.5</t>
  </si>
  <si>
    <t>From a practical/implementation/interoperability point of view, it makes no difference to distinguish between "transmitter symbol rate tolerance" and "peak transmitter symbol rate jitter". In addition, these parameters (and their measurement) are not explained.</t>
  </si>
  <si>
    <t>Specify one value for the symbol rate tolerance</t>
  </si>
  <si>
    <t>General</t>
  </si>
</sst>
</file>

<file path=xl/styles.xml><?xml version="1.0" encoding="utf-8"?>
<styleSheet xmlns="http://schemas.openxmlformats.org/spreadsheetml/2006/main">
  <numFmts count="1">
    <numFmt numFmtId="164" formatCode="dddd&quot;, &quot;mmmm\ dd&quot;, &quot;yyyy"/>
  </numFmts>
  <fonts count="18">
    <font>
      <sz val="12"/>
      <color theme="1"/>
      <name val="Calibri"/>
      <family val="2"/>
      <scheme val="minor"/>
    </font>
    <font>
      <b/>
      <sz val="12"/>
      <color indexed="8"/>
      <name val="Calibri"/>
      <family val="2"/>
    </font>
    <font>
      <sz val="10"/>
      <name val="Arial"/>
      <family val="2"/>
    </font>
    <font>
      <b/>
      <sz val="12"/>
      <name val="Times New Roman"/>
      <family val="1"/>
    </font>
    <font>
      <sz val="20"/>
      <name val="Times New Roman"/>
      <family val="1"/>
    </font>
    <font>
      <b/>
      <sz val="14"/>
      <name val="Times New Roman"/>
      <family val="1"/>
    </font>
    <font>
      <sz val="12"/>
      <name val="Times New Roman"/>
    </font>
    <font>
      <sz val="12"/>
      <color indexed="8"/>
      <name val="Times New Roman"/>
    </font>
    <font>
      <b/>
      <sz val="12"/>
      <name val="Arial"/>
      <family val="2"/>
    </font>
    <font>
      <sz val="12"/>
      <name val="Arial"/>
      <family val="2"/>
    </font>
    <font>
      <b/>
      <sz val="10"/>
      <name val="Arial"/>
      <family val="2"/>
    </font>
    <font>
      <b/>
      <sz val="12"/>
      <name val="Calibri"/>
    </font>
    <font>
      <i/>
      <sz val="12"/>
      <name val="Calibri"/>
    </font>
    <font>
      <sz val="12"/>
      <color indexed="8"/>
      <name val="Times New Roman"/>
    </font>
    <font>
      <sz val="8"/>
      <name val="Calibri"/>
      <family val="2"/>
    </font>
    <font>
      <sz val="12"/>
      <color indexed="8"/>
      <name val="Times New Roman"/>
      <family val="1"/>
    </font>
    <font>
      <sz val="9"/>
      <color indexed="8"/>
      <name val="TimesNewRomanPSMT"/>
    </font>
    <font>
      <u/>
      <sz val="12"/>
      <color theme="10"/>
      <name val="Calibri"/>
      <family val="2"/>
      <scheme val="minor"/>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s>
  <borders count="18">
    <border>
      <left/>
      <right/>
      <top/>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94">
    <xf numFmtId="0" fontId="0" fillId="0" borderId="0" xfId="0"/>
    <xf numFmtId="0" fontId="0" fillId="0" borderId="0" xfId="0" applyAlignment="1">
      <alignment vertical="top" wrapText="1"/>
    </xf>
    <xf numFmtId="14" fontId="0" fillId="0" borderId="0" xfId="0" applyNumberFormat="1" applyAlignment="1">
      <alignment vertical="top" wrapText="1"/>
    </xf>
    <xf numFmtId="0" fontId="1"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2" fillId="0" borderId="0" xfId="0" applyFont="1"/>
    <xf numFmtId="49" fontId="3" fillId="0" borderId="0" xfId="0" applyNumberFormat="1" applyFont="1" applyAlignment="1">
      <alignment horizontal="left"/>
    </xf>
    <xf numFmtId="0" fontId="4" fillId="0" borderId="0" xfId="0" applyFont="1"/>
    <xf numFmtId="0" fontId="3" fillId="0" borderId="0" xfId="0" applyFont="1"/>
    <xf numFmtId="0" fontId="5" fillId="0" borderId="0" xfId="0" applyFont="1" applyAlignment="1">
      <alignment horizontal="center"/>
    </xf>
    <xf numFmtId="0" fontId="6" fillId="0" borderId="1"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vertical="top" wrapText="1"/>
    </xf>
    <xf numFmtId="0" fontId="2" fillId="0" borderId="2" xfId="0" applyFont="1" applyBorder="1" applyAlignment="1">
      <alignment vertical="top" wrapText="1"/>
    </xf>
    <xf numFmtId="0" fontId="6" fillId="0" borderId="0" xfId="0" applyFont="1"/>
    <xf numFmtId="0" fontId="2" fillId="0" borderId="0" xfId="0" applyFont="1" applyAlignment="1">
      <alignment wrapText="1"/>
    </xf>
    <xf numFmtId="0" fontId="6" fillId="0" borderId="3" xfId="0" applyFont="1" applyBorder="1" applyAlignment="1">
      <alignment vertical="top" wrapText="1"/>
    </xf>
    <xf numFmtId="0" fontId="0" fillId="2" borderId="0" xfId="0" applyFill="1" applyAlignment="1">
      <alignment vertical="top"/>
    </xf>
    <xf numFmtId="0" fontId="0" fillId="3" borderId="4" xfId="0" applyFill="1" applyBorder="1" applyAlignment="1">
      <alignment vertical="top"/>
    </xf>
    <xf numFmtId="0" fontId="0" fillId="0" borderId="0" xfId="0" applyAlignment="1">
      <alignment horizontal="center" vertical="center" wrapText="1"/>
    </xf>
    <xf numFmtId="0" fontId="8" fillId="0" borderId="0" xfId="0" applyFont="1"/>
    <xf numFmtId="0" fontId="0" fillId="0" borderId="0" xfId="0" applyFont="1"/>
    <xf numFmtId="0" fontId="0" fillId="0" borderId="0" xfId="0" applyNumberFormat="1" applyFont="1"/>
    <xf numFmtId="9" fontId="0" fillId="0" borderId="0" xfId="0" applyNumberFormat="1" applyFont="1"/>
    <xf numFmtId="0" fontId="10" fillId="0" borderId="0" xfId="0" applyFont="1" applyAlignment="1">
      <alignment horizontal="center"/>
    </xf>
    <xf numFmtId="0" fontId="0" fillId="0" borderId="0" xfId="0" applyFill="1"/>
    <xf numFmtId="0" fontId="0" fillId="0" borderId="0" xfId="0" applyNumberFormat="1"/>
    <xf numFmtId="0" fontId="0" fillId="0" borderId="0" xfId="0" applyFont="1" applyFill="1"/>
    <xf numFmtId="0" fontId="9" fillId="0" borderId="0" xfId="0" applyNumberFormat="1" applyFont="1" applyBorder="1"/>
    <xf numFmtId="0" fontId="0" fillId="0" borderId="0" xfId="0" applyNumberFormat="1" applyFont="1" applyFill="1"/>
    <xf numFmtId="0" fontId="17" fillId="0" borderId="0" xfId="1" applyAlignment="1">
      <alignment vertical="top"/>
    </xf>
    <xf numFmtId="0" fontId="1" fillId="0" borderId="0" xfId="0" applyNumberFormat="1" applyFont="1" applyFill="1"/>
    <xf numFmtId="0" fontId="1"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xf>
    <xf numFmtId="0" fontId="0" fillId="0" borderId="0" xfId="0" applyAlignment="1">
      <alignment horizontal="center" vertical="top"/>
    </xf>
    <xf numFmtId="0" fontId="0" fillId="0" borderId="0" xfId="0" applyFont="1" applyFill="1" applyBorder="1" applyAlignment="1">
      <alignment vertical="center"/>
    </xf>
    <xf numFmtId="0" fontId="11" fillId="0" borderId="0" xfId="0" applyNumberFormat="1" applyFont="1" applyBorder="1"/>
    <xf numFmtId="0" fontId="6" fillId="0" borderId="5" xfId="0" applyFont="1" applyBorder="1"/>
    <xf numFmtId="0" fontId="6" fillId="0" borderId="0" xfId="0" applyFont="1" applyBorder="1"/>
    <xf numFmtId="0" fontId="13" fillId="0" borderId="0" xfId="0" applyFont="1" applyBorder="1"/>
    <xf numFmtId="0" fontId="13" fillId="0" borderId="6" xfId="0" applyFont="1" applyBorder="1"/>
    <xf numFmtId="0" fontId="0" fillId="0" borderId="7" xfId="0" applyFont="1" applyBorder="1"/>
    <xf numFmtId="0" fontId="0" fillId="0" borderId="0" xfId="0" applyFont="1" applyBorder="1" applyAlignment="1">
      <alignment horizontal="right"/>
    </xf>
    <xf numFmtId="0" fontId="0" fillId="0" borderId="8" xfId="0" applyFont="1" applyBorder="1" applyAlignment="1">
      <alignment horizontal="right"/>
    </xf>
    <xf numFmtId="0" fontId="0" fillId="0" borderId="7" xfId="0" applyFont="1" applyBorder="1" applyAlignment="1">
      <alignment vertical="top" wrapText="1"/>
    </xf>
    <xf numFmtId="0" fontId="1" fillId="0" borderId="8" xfId="0" applyFont="1" applyBorder="1" applyAlignment="1">
      <alignment horizontal="right"/>
    </xf>
    <xf numFmtId="0" fontId="0" fillId="0" borderId="7" xfId="0" applyFont="1" applyBorder="1" applyAlignment="1">
      <alignment horizontal="left" vertical="top" wrapText="1"/>
    </xf>
    <xf numFmtId="0" fontId="0" fillId="0" borderId="7" xfId="0" applyFont="1" applyBorder="1" applyAlignment="1">
      <alignment horizontal="left" vertical="top"/>
    </xf>
    <xf numFmtId="0" fontId="0" fillId="0" borderId="0" xfId="0" applyFont="1" applyBorder="1"/>
    <xf numFmtId="0" fontId="0" fillId="0" borderId="8" xfId="0" applyFont="1" applyBorder="1"/>
    <xf numFmtId="0" fontId="0" fillId="0" borderId="9" xfId="0" applyFont="1" applyBorder="1"/>
    <xf numFmtId="0" fontId="12" fillId="0" borderId="7" xfId="0" applyFont="1" applyBorder="1"/>
    <xf numFmtId="0" fontId="0" fillId="0" borderId="8" xfId="0" applyNumberFormat="1" applyFont="1" applyFill="1" applyBorder="1"/>
    <xf numFmtId="0" fontId="0" fillId="0" borderId="8" xfId="0" applyNumberFormat="1" applyFont="1" applyBorder="1"/>
    <xf numFmtId="0" fontId="1" fillId="0" borderId="7" xfId="0" applyFont="1" applyFill="1" applyBorder="1"/>
    <xf numFmtId="0" fontId="1" fillId="0" borderId="8" xfId="0" applyNumberFormat="1" applyFont="1" applyFill="1" applyBorder="1"/>
    <xf numFmtId="9" fontId="0" fillId="0" borderId="10" xfId="0" applyNumberFormat="1" applyFont="1" applyBorder="1"/>
    <xf numFmtId="0" fontId="1" fillId="0" borderId="7" xfId="0" applyFont="1" applyBorder="1"/>
    <xf numFmtId="0" fontId="0" fillId="0" borderId="0" xfId="0" applyBorder="1"/>
    <xf numFmtId="0" fontId="0" fillId="0" borderId="7" xfId="0" applyFont="1" applyBorder="1" applyAlignment="1">
      <alignment vertical="center" wrapText="1"/>
    </xf>
    <xf numFmtId="0" fontId="0" fillId="0" borderId="7" xfId="0" applyFont="1" applyBorder="1" applyAlignment="1">
      <alignment vertical="center"/>
    </xf>
    <xf numFmtId="0" fontId="0" fillId="0" borderId="7" xfId="0" applyFont="1" applyFill="1" applyBorder="1" applyAlignment="1">
      <alignment vertical="center"/>
    </xf>
    <xf numFmtId="0" fontId="11" fillId="4" borderId="4" xfId="0" applyNumberFormat="1" applyFont="1" applyFill="1" applyBorder="1"/>
    <xf numFmtId="0" fontId="1" fillId="4" borderId="6" xfId="0" applyFont="1" applyFill="1" applyBorder="1"/>
    <xf numFmtId="0" fontId="1" fillId="4" borderId="10" xfId="0" applyFont="1" applyFill="1" applyBorder="1" applyAlignment="1">
      <alignment horizontal="right" vertical="center"/>
    </xf>
    <xf numFmtId="0" fontId="1" fillId="4" borderId="11" xfId="0" applyFont="1" applyFill="1" applyBorder="1" applyAlignment="1">
      <alignment vertical="center"/>
    </xf>
    <xf numFmtId="0" fontId="1" fillId="4" borderId="12" xfId="0" applyFont="1" applyFill="1" applyBorder="1" applyAlignment="1">
      <alignment horizontal="right"/>
    </xf>
    <xf numFmtId="0" fontId="1" fillId="4" borderId="12" xfId="0" applyNumberFormat="1" applyFont="1" applyFill="1" applyBorder="1" applyAlignment="1">
      <alignment horizontal="right"/>
    </xf>
    <xf numFmtId="0" fontId="1" fillId="4" borderId="13" xfId="0" applyNumberFormat="1" applyFont="1" applyFill="1" applyBorder="1" applyAlignment="1">
      <alignment horizontal="right"/>
    </xf>
    <xf numFmtId="0" fontId="1" fillId="4" borderId="11" xfId="0" applyFont="1" applyFill="1" applyBorder="1"/>
    <xf numFmtId="0" fontId="11" fillId="4" borderId="11" xfId="0" applyFont="1" applyFill="1" applyBorder="1"/>
    <xf numFmtId="0" fontId="1" fillId="4" borderId="9" xfId="0" applyFont="1" applyFill="1" applyBorder="1"/>
    <xf numFmtId="0" fontId="1" fillId="4" borderId="9" xfId="0" applyFont="1" applyFill="1" applyBorder="1" applyAlignment="1">
      <alignment vertical="center"/>
    </xf>
    <xf numFmtId="0" fontId="1" fillId="4" borderId="10" xfId="0" applyFont="1" applyFill="1" applyBorder="1"/>
    <xf numFmtId="0" fontId="15" fillId="0" borderId="0" xfId="0" applyFont="1" applyAlignment="1">
      <alignment wrapText="1"/>
    </xf>
    <xf numFmtId="0" fontId="16" fillId="0" borderId="14" xfId="0" applyFont="1" applyBorder="1" applyAlignment="1">
      <alignment horizontal="center" vertical="top" wrapText="1"/>
    </xf>
    <xf numFmtId="0" fontId="15" fillId="0" borderId="0" xfId="0" applyFont="1" applyAlignment="1">
      <alignment horizontal="center"/>
    </xf>
    <xf numFmtId="0" fontId="15" fillId="0" borderId="1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0" borderId="14" xfId="0" applyFont="1" applyBorder="1" applyAlignment="1">
      <alignment horizontal="center" vertical="top" wrapText="1"/>
    </xf>
    <xf numFmtId="0" fontId="15" fillId="0" borderId="0" xfId="0" applyFont="1" applyAlignment="1">
      <alignment horizontal="left"/>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7" fillId="0" borderId="2" xfId="0" applyFont="1" applyBorder="1" applyAlignment="1">
      <alignment vertical="top" wrapText="1"/>
    </xf>
    <xf numFmtId="0" fontId="6" fillId="0" borderId="3" xfId="0" applyFont="1" applyBorder="1" applyAlignment="1">
      <alignment vertical="top" wrapText="1"/>
    </xf>
    <xf numFmtId="0" fontId="5" fillId="0" borderId="3" xfId="0" applyFont="1" applyBorder="1" applyAlignment="1">
      <alignment vertical="top" wrapText="1"/>
    </xf>
    <xf numFmtId="164" fontId="6" fillId="0" borderId="3" xfId="0" applyNumberFormat="1"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Comments</a:t>
            </a:r>
            <a:r>
              <a:rPr lang="en-US" baseline="0"/>
              <a:t> by group</a:t>
            </a:r>
          </a:p>
        </c:rich>
      </c:tx>
      <c:spPr>
        <a:noFill/>
        <a:ln w="25400">
          <a:noFill/>
        </a:ln>
      </c:spPr>
    </c:title>
    <c:view3D>
      <c:depthPercent val="100"/>
      <c:perspective val="30"/>
    </c:view3D>
    <c:plotArea>
      <c:layout>
        <c:manualLayout>
          <c:layoutTarget val="inner"/>
          <c:xMode val="edge"/>
          <c:yMode val="edge"/>
          <c:x val="6.3143493139306922E-2"/>
          <c:y val="4.2160737812911873E-2"/>
          <c:w val="0.78049583042626003"/>
          <c:h val="0.75785648335460065"/>
        </c:manualLayout>
      </c:layout>
      <c:bar3DChart>
        <c:barDir val="col"/>
        <c:grouping val="standard"/>
        <c:ser>
          <c:idx val="0"/>
          <c:order val="0"/>
          <c:tx>
            <c:strRef>
              <c:f>Summary!$H$15</c:f>
              <c:strCache>
                <c:ptCount val="1"/>
                <c:pt idx="0">
                  <c:v>Open</c:v>
                </c:pt>
              </c:strCache>
            </c:strRef>
          </c:tx>
          <c:spPr>
            <a:solidFill>
              <a:schemeClr val="accent2">
                <a:lumMod val="40000"/>
                <a:lumOff val="60000"/>
              </a:schemeClr>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Summary!$H$16:$H$39</c:f>
              <c:numCache>
                <c:formatCode>General</c:formatCode>
                <c:ptCount val="24"/>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Summary!$I$15</c:f>
              <c:strCache>
                <c:ptCount val="1"/>
                <c:pt idx="0">
                  <c:v>WIP</c:v>
                </c:pt>
              </c:strCache>
            </c:strRef>
          </c:tx>
          <c:spPr>
            <a:solidFill>
              <a:srgbClr val="3366FF"/>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Summary!$I$16:$I$39</c:f>
              <c:numCache>
                <c:formatCode>General</c:formatCode>
                <c:ptCount val="24"/>
                <c:pt idx="1">
                  <c:v>11</c:v>
                </c:pt>
                <c:pt idx="2">
                  <c:v>3</c:v>
                </c:pt>
                <c:pt idx="3">
                  <c:v>2</c:v>
                </c:pt>
                <c:pt idx="4">
                  <c:v>0</c:v>
                </c:pt>
                <c:pt idx="5">
                  <c:v>3</c:v>
                </c:pt>
                <c:pt idx="6">
                  <c:v>71</c:v>
                </c:pt>
                <c:pt idx="7">
                  <c:v>4</c:v>
                </c:pt>
                <c:pt idx="8">
                  <c:v>3</c:v>
                </c:pt>
                <c:pt idx="9">
                  <c:v>2</c:v>
                </c:pt>
                <c:pt idx="10">
                  <c:v>20</c:v>
                </c:pt>
                <c:pt idx="11">
                  <c:v>1</c:v>
                </c:pt>
                <c:pt idx="12">
                  <c:v>3</c:v>
                </c:pt>
                <c:pt idx="13">
                  <c:v>7</c:v>
                </c:pt>
                <c:pt idx="14">
                  <c:v>9</c:v>
                </c:pt>
                <c:pt idx="15">
                  <c:v>7</c:v>
                </c:pt>
                <c:pt idx="16">
                  <c:v>50</c:v>
                </c:pt>
                <c:pt idx="17">
                  <c:v>3</c:v>
                </c:pt>
                <c:pt idx="18">
                  <c:v>8</c:v>
                </c:pt>
                <c:pt idx="19">
                  <c:v>12</c:v>
                </c:pt>
                <c:pt idx="20">
                  <c:v>0</c:v>
                </c:pt>
                <c:pt idx="21">
                  <c:v>11</c:v>
                </c:pt>
                <c:pt idx="22">
                  <c:v>21</c:v>
                </c:pt>
                <c:pt idx="23">
                  <c:v>2</c:v>
                </c:pt>
              </c:numCache>
            </c:numRef>
          </c:val>
        </c:ser>
        <c:ser>
          <c:idx val="2"/>
          <c:order val="2"/>
          <c:tx>
            <c:strRef>
              <c:f>Summary!$J$15</c:f>
              <c:strCache>
                <c:ptCount val="1"/>
                <c:pt idx="0">
                  <c:v>rdy 2 vote</c:v>
                </c:pt>
              </c:strCache>
            </c:strRef>
          </c:tx>
          <c:spPr>
            <a:solidFill>
              <a:srgbClr val="FFFF00"/>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Summary!$J$16:$J$39</c:f>
              <c:numCache>
                <c:formatCode>General</c:formatCode>
                <c:ptCount val="24"/>
                <c:pt idx="1">
                  <c:v>0</c:v>
                </c:pt>
                <c:pt idx="2">
                  <c:v>0</c:v>
                </c:pt>
                <c:pt idx="3">
                  <c:v>0</c:v>
                </c:pt>
                <c:pt idx="4">
                  <c:v>0</c:v>
                </c:pt>
                <c:pt idx="5">
                  <c:v>0</c:v>
                </c:pt>
                <c:pt idx="6">
                  <c:v>1</c:v>
                </c:pt>
                <c:pt idx="7">
                  <c:v>0</c:v>
                </c:pt>
                <c:pt idx="8">
                  <c:v>0</c:v>
                </c:pt>
                <c:pt idx="9">
                  <c:v>0</c:v>
                </c:pt>
                <c:pt idx="10">
                  <c:v>0</c:v>
                </c:pt>
                <c:pt idx="11">
                  <c:v>0</c:v>
                </c:pt>
                <c:pt idx="12">
                  <c:v>0</c:v>
                </c:pt>
                <c:pt idx="13">
                  <c:v>0</c:v>
                </c:pt>
                <c:pt idx="14">
                  <c:v>1</c:v>
                </c:pt>
                <c:pt idx="15">
                  <c:v>0</c:v>
                </c:pt>
                <c:pt idx="16">
                  <c:v>0</c:v>
                </c:pt>
                <c:pt idx="17">
                  <c:v>0</c:v>
                </c:pt>
                <c:pt idx="18">
                  <c:v>0</c:v>
                </c:pt>
                <c:pt idx="19">
                  <c:v>0</c:v>
                </c:pt>
                <c:pt idx="20">
                  <c:v>0</c:v>
                </c:pt>
                <c:pt idx="21">
                  <c:v>0</c:v>
                </c:pt>
                <c:pt idx="22">
                  <c:v>0</c:v>
                </c:pt>
                <c:pt idx="23">
                  <c:v>0</c:v>
                </c:pt>
              </c:numCache>
            </c:numRef>
          </c:val>
        </c:ser>
        <c:ser>
          <c:idx val="3"/>
          <c:order val="3"/>
          <c:tx>
            <c:strRef>
              <c:f>Summary!$K$15</c:f>
              <c:strCache>
                <c:ptCount val="1"/>
                <c:pt idx="0">
                  <c:v>Closed</c:v>
                </c:pt>
              </c:strCache>
            </c:strRef>
          </c:tx>
          <c:spPr>
            <a:solidFill>
              <a:srgbClr val="008000"/>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Summary!$K$16:$K$39</c:f>
              <c:numCache>
                <c:formatCode>General</c:formatCode>
                <c:ptCount val="24"/>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hape val="box"/>
        <c:axId val="34970624"/>
        <c:axId val="34980608"/>
        <c:axId val="42453632"/>
      </c:bar3DChart>
      <c:catAx>
        <c:axId val="34970624"/>
        <c:scaling>
          <c:orientation val="minMax"/>
        </c:scaling>
        <c:axPos val="b"/>
        <c:majorGridlines/>
        <c:numFmt formatCode="General" sourceLinked="1"/>
        <c:tickLblPos val="nextTo"/>
        <c:crossAx val="34980608"/>
        <c:crosses val="autoZero"/>
        <c:auto val="1"/>
        <c:lblAlgn val="ctr"/>
        <c:lblOffset val="100"/>
      </c:catAx>
      <c:valAx>
        <c:axId val="34980608"/>
        <c:scaling>
          <c:orientation val="minMax"/>
        </c:scaling>
        <c:axPos val="l"/>
        <c:majorGridlines/>
        <c:numFmt formatCode="General" sourceLinked="1"/>
        <c:tickLblPos val="nextTo"/>
        <c:crossAx val="34970624"/>
        <c:crosses val="autoZero"/>
        <c:crossBetween val="between"/>
      </c:valAx>
      <c:serAx>
        <c:axId val="42453632"/>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4980608"/>
        <c:crosses val="autoZero"/>
        <c:tickLblSkip val="4"/>
        <c:tickMarkSkip val="1"/>
      </c:serAx>
      <c:spPr>
        <a:noFill/>
        <a:ln w="25400">
          <a:noFill/>
        </a:ln>
      </c:spPr>
    </c:plotArea>
    <c:legend>
      <c:legendPos val="r"/>
    </c:legend>
    <c:plotVisOnly val="1"/>
    <c:dispBlanksAs val="gap"/>
  </c:chart>
  <c:printSettings>
    <c:headerFooter/>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Comment</a:t>
            </a:r>
            <a:r>
              <a:rPr lang="en-US" baseline="0"/>
              <a:t> </a:t>
            </a:r>
            <a:r>
              <a:rPr lang="en-US"/>
              <a:t>Assignments</a:t>
            </a:r>
          </a:p>
        </c:rich>
      </c:tx>
      <c:spPr>
        <a:noFill/>
        <a:ln w="25400">
          <a:noFill/>
        </a:ln>
      </c:spPr>
    </c:title>
    <c:view3D>
      <c:depthPercent val="100"/>
      <c:perspective val="30"/>
    </c:view3D>
    <c:plotArea>
      <c:layout>
        <c:manualLayout>
          <c:layoutTarget val="inner"/>
          <c:xMode val="edge"/>
          <c:yMode val="edge"/>
          <c:x val="5.4552962758849834E-2"/>
          <c:y val="0.13617308474738501"/>
          <c:w val="0.80503348155306098"/>
          <c:h val="0.57377624671916005"/>
        </c:manualLayout>
      </c:layout>
      <c:bar3DChart>
        <c:barDir val="col"/>
        <c:grouping val="standard"/>
        <c:ser>
          <c:idx val="0"/>
          <c:order val="0"/>
          <c:tx>
            <c:strRef>
              <c:f>Summary!$B$15</c:f>
              <c:strCache>
                <c:ptCount val="1"/>
                <c:pt idx="0">
                  <c:v>Open</c:v>
                </c:pt>
              </c:strCache>
            </c:strRef>
          </c:tx>
          <c:spPr>
            <a:solidFill>
              <a:schemeClr val="accent2">
                <a:lumMod val="20000"/>
                <a:lumOff val="80000"/>
              </a:schemeClr>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Summary!$B$16:$B$63</c:f>
              <c:numCache>
                <c:formatCode>General</c:formatCode>
                <c:ptCount val="48"/>
                <c:pt idx="47">
                  <c:v>0</c:v>
                </c:pt>
              </c:numCache>
            </c:numRef>
          </c:val>
        </c:ser>
        <c:ser>
          <c:idx val="1"/>
          <c:order val="1"/>
          <c:tx>
            <c:strRef>
              <c:f>Summary!$C$15</c:f>
              <c:strCache>
                <c:ptCount val="1"/>
                <c:pt idx="0">
                  <c:v>WIP</c:v>
                </c:pt>
              </c:strCache>
            </c:strRef>
          </c:tx>
          <c:spPr>
            <a:solidFill>
              <a:srgbClr val="3366FF"/>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Summary!$C$16:$C$63</c:f>
              <c:numCache>
                <c:formatCode>General</c:formatCode>
                <c:ptCount val="48"/>
                <c:pt idx="1">
                  <c:v>4</c:v>
                </c:pt>
                <c:pt idx="2">
                  <c:v>0</c:v>
                </c:pt>
                <c:pt idx="3">
                  <c:v>28</c:v>
                </c:pt>
                <c:pt idx="4">
                  <c:v>2</c:v>
                </c:pt>
                <c:pt idx="5">
                  <c:v>50</c:v>
                </c:pt>
                <c:pt idx="6">
                  <c:v>0</c:v>
                </c:pt>
                <c:pt idx="7">
                  <c:v>0</c:v>
                </c:pt>
                <c:pt idx="8">
                  <c:v>8</c:v>
                </c:pt>
                <c:pt idx="9">
                  <c:v>2</c:v>
                </c:pt>
                <c:pt idx="10">
                  <c:v>0</c:v>
                </c:pt>
                <c:pt idx="11">
                  <c:v>2</c:v>
                </c:pt>
                <c:pt idx="12">
                  <c:v>0</c:v>
                </c:pt>
                <c:pt idx="13">
                  <c:v>8</c:v>
                </c:pt>
                <c:pt idx="14">
                  <c:v>7</c:v>
                </c:pt>
                <c:pt idx="15">
                  <c:v>4</c:v>
                </c:pt>
                <c:pt idx="16">
                  <c:v>12</c:v>
                </c:pt>
                <c:pt idx="17">
                  <c:v>0</c:v>
                </c:pt>
                <c:pt idx="18">
                  <c:v>23</c:v>
                </c:pt>
                <c:pt idx="19">
                  <c:v>51</c:v>
                </c:pt>
                <c:pt idx="20">
                  <c:v>13</c:v>
                </c:pt>
                <c:pt idx="21">
                  <c:v>1</c:v>
                </c:pt>
                <c:pt idx="22">
                  <c:v>2</c:v>
                </c:pt>
                <c:pt idx="23">
                  <c:v>10</c:v>
                </c:pt>
                <c:pt idx="24">
                  <c:v>0</c:v>
                </c:pt>
                <c:pt idx="25">
                  <c:v>0</c:v>
                </c:pt>
                <c:pt idx="26">
                  <c:v>0</c:v>
                </c:pt>
                <c:pt idx="27">
                  <c:v>1</c:v>
                </c:pt>
                <c:pt idx="28">
                  <c:v>0</c:v>
                </c:pt>
                <c:pt idx="29">
                  <c:v>0</c:v>
                </c:pt>
                <c:pt idx="30">
                  <c:v>0</c:v>
                </c:pt>
                <c:pt idx="31">
                  <c:v>3</c:v>
                </c:pt>
                <c:pt idx="32">
                  <c:v>0</c:v>
                </c:pt>
                <c:pt idx="33">
                  <c:v>0</c:v>
                </c:pt>
                <c:pt idx="34">
                  <c:v>0</c:v>
                </c:pt>
                <c:pt idx="35">
                  <c:v>0</c:v>
                </c:pt>
                <c:pt idx="36">
                  <c:v>0</c:v>
                </c:pt>
                <c:pt idx="37">
                  <c:v>0</c:v>
                </c:pt>
                <c:pt idx="38">
                  <c:v>1</c:v>
                </c:pt>
                <c:pt idx="39">
                  <c:v>0</c:v>
                </c:pt>
                <c:pt idx="40">
                  <c:v>0</c:v>
                </c:pt>
                <c:pt idx="41">
                  <c:v>3</c:v>
                </c:pt>
                <c:pt idx="42">
                  <c:v>14</c:v>
                </c:pt>
                <c:pt idx="43">
                  <c:v>2</c:v>
                </c:pt>
                <c:pt idx="44">
                  <c:v>2</c:v>
                </c:pt>
              </c:numCache>
            </c:numRef>
          </c:val>
        </c:ser>
        <c:ser>
          <c:idx val="2"/>
          <c:order val="2"/>
          <c:tx>
            <c:strRef>
              <c:f>Summary!$D$15</c:f>
              <c:strCache>
                <c:ptCount val="1"/>
                <c:pt idx="0">
                  <c:v>rdy 2 vote</c:v>
                </c:pt>
              </c:strCache>
            </c:strRef>
          </c:tx>
          <c:spPr>
            <a:solidFill>
              <a:srgbClr val="FFFF00"/>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Summary!$D$16:$D$63</c:f>
              <c:numCache>
                <c:formatCode>General</c:formatCode>
                <c:ptCount val="48"/>
                <c:pt idx="1">
                  <c:v>2</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er>
        <c:ser>
          <c:idx val="3"/>
          <c:order val="3"/>
          <c:tx>
            <c:strRef>
              <c:f>Summary!$E$15</c:f>
              <c:strCache>
                <c:ptCount val="1"/>
                <c:pt idx="0">
                  <c:v>Closed</c:v>
                </c:pt>
              </c:strCache>
            </c:strRef>
          </c:tx>
          <c:spPr>
            <a:solidFill>
              <a:srgbClr val="008000"/>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Summary!$E$16:$E$63</c:f>
              <c:numCache>
                <c:formatCode>General</c:formatCode>
                <c:ptCount val="48"/>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er>
        <c:shape val="box"/>
        <c:axId val="35025664"/>
        <c:axId val="35027200"/>
        <c:axId val="42451392"/>
      </c:bar3DChart>
      <c:catAx>
        <c:axId val="35025664"/>
        <c:scaling>
          <c:orientation val="minMax"/>
        </c:scaling>
        <c:axPos val="b"/>
        <c:majorGridlines/>
        <c:numFmt formatCode="General" sourceLinked="1"/>
        <c:tickLblPos val="nextTo"/>
        <c:crossAx val="35027200"/>
        <c:crosses val="autoZero"/>
        <c:auto val="1"/>
        <c:lblAlgn val="ctr"/>
        <c:lblOffset val="100"/>
      </c:catAx>
      <c:valAx>
        <c:axId val="35027200"/>
        <c:scaling>
          <c:orientation val="minMax"/>
        </c:scaling>
        <c:axPos val="l"/>
        <c:majorGridlines/>
        <c:numFmt formatCode="General" sourceLinked="1"/>
        <c:tickLblPos val="nextTo"/>
        <c:crossAx val="35025664"/>
        <c:crosses val="autoZero"/>
        <c:crossBetween val="between"/>
      </c:valAx>
      <c:serAx>
        <c:axId val="42451392"/>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027200"/>
        <c:crosses val="autoZero"/>
        <c:tickLblSkip val="4"/>
        <c:tickMarkSkip val="1"/>
      </c:serAx>
      <c:spPr>
        <a:noFill/>
        <a:ln w="25400">
          <a:noFill/>
        </a:ln>
      </c:spPr>
    </c:plotArea>
    <c:legend>
      <c:legendPos val="r"/>
    </c:legend>
    <c:plotVisOnly val="1"/>
    <c:dispBlanksAs val="gap"/>
  </c:chart>
  <c:printSettings>
    <c:headerFooter/>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809625</xdr:colOff>
      <xdr:row>2</xdr:row>
      <xdr:rowOff>142875</xdr:rowOff>
    </xdr:from>
    <xdr:to>
      <xdr:col>10</xdr:col>
      <xdr:colOff>85725</xdr:colOff>
      <xdr:row>28</xdr:row>
      <xdr:rowOff>9525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30</xdr:row>
      <xdr:rowOff>0</xdr:rowOff>
    </xdr:from>
    <xdr:to>
      <xdr:col>17</xdr:col>
      <xdr:colOff>47625</xdr:colOff>
      <xdr:row>51</xdr:row>
      <xdr:rowOff>180975</xdr:rowOff>
    </xdr:to>
    <xdr:graphicFrame macro="">
      <xdr:nvGraphicFramePr>
        <xdr:cNvPr id="205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2:E25"/>
  <sheetViews>
    <sheetView topLeftCell="A4" workbookViewId="0">
      <selection activeCell="D26" sqref="D26"/>
    </sheetView>
  </sheetViews>
  <sheetFormatPr defaultColWidth="11" defaultRowHeight="15.75"/>
  <cols>
    <col min="4" max="4" width="40.875" customWidth="1"/>
    <col min="5" max="5" width="78.375" customWidth="1"/>
  </cols>
  <sheetData>
    <row r="2" spans="2:5" ht="26.25">
      <c r="B2" s="6"/>
      <c r="C2" s="7" t="s">
        <v>286</v>
      </c>
      <c r="D2" s="8"/>
      <c r="E2" s="9" t="s">
        <v>447</v>
      </c>
    </row>
    <row r="3" spans="2:5">
      <c r="B3" s="6"/>
      <c r="C3" s="6"/>
      <c r="D3" s="6"/>
      <c r="E3" s="6"/>
    </row>
    <row r="4" spans="2:5" ht="18.75">
      <c r="B4" s="6"/>
      <c r="C4" s="6"/>
      <c r="D4" s="10" t="s">
        <v>271</v>
      </c>
      <c r="E4" s="6"/>
    </row>
    <row r="5" spans="2:5" ht="18.75">
      <c r="B5" s="6"/>
      <c r="C5" s="6"/>
      <c r="D5" s="10" t="s">
        <v>272</v>
      </c>
      <c r="E5" s="6"/>
    </row>
    <row r="6" spans="2:5" ht="18.75">
      <c r="B6" s="6"/>
      <c r="C6" s="10"/>
      <c r="D6" s="6"/>
      <c r="E6" s="6"/>
    </row>
    <row r="7" spans="2:5" ht="23.1" customHeight="1">
      <c r="B7" s="6"/>
      <c r="C7" s="11" t="s">
        <v>273</v>
      </c>
      <c r="D7" s="91" t="s">
        <v>274</v>
      </c>
      <c r="E7" s="91"/>
    </row>
    <row r="8" spans="2:5" ht="26.1" customHeight="1">
      <c r="B8" s="6"/>
      <c r="C8" s="11" t="s">
        <v>275</v>
      </c>
      <c r="D8" s="92" t="s">
        <v>287</v>
      </c>
      <c r="E8" s="92"/>
    </row>
    <row r="9" spans="2:5" ht="31.5">
      <c r="B9" s="6"/>
      <c r="C9" s="11" t="s">
        <v>276</v>
      </c>
      <c r="D9" s="93" t="s">
        <v>445</v>
      </c>
      <c r="E9" s="93"/>
    </row>
    <row r="10" spans="2:5">
      <c r="B10" s="6"/>
      <c r="C10" s="86" t="s">
        <v>277</v>
      </c>
      <c r="D10" s="12" t="s">
        <v>288</v>
      </c>
      <c r="E10" s="12" t="s">
        <v>290</v>
      </c>
    </row>
    <row r="11" spans="2:5">
      <c r="B11" s="6"/>
      <c r="C11" s="87"/>
      <c r="D11" s="12" t="s">
        <v>289</v>
      </c>
      <c r="E11" s="12"/>
    </row>
    <row r="12" spans="2:5">
      <c r="B12" s="6"/>
      <c r="C12" s="87"/>
      <c r="D12" s="12" t="s">
        <v>291</v>
      </c>
      <c r="E12" s="12" t="s">
        <v>292</v>
      </c>
    </row>
    <row r="13" spans="2:5">
      <c r="B13" s="6"/>
      <c r="C13" s="88"/>
      <c r="D13" s="13"/>
      <c r="E13" s="14"/>
    </row>
    <row r="14" spans="2:5">
      <c r="B14" s="6"/>
      <c r="C14" s="86" t="s">
        <v>278</v>
      </c>
      <c r="D14" s="15" t="s">
        <v>293</v>
      </c>
      <c r="E14" s="12"/>
    </row>
    <row r="15" spans="2:5">
      <c r="B15" s="6"/>
      <c r="C15" s="89"/>
      <c r="D15" s="90"/>
      <c r="E15" s="90"/>
    </row>
    <row r="16" spans="2:5" ht="27.95" customHeight="1">
      <c r="B16" s="6"/>
      <c r="C16" s="12" t="s">
        <v>279</v>
      </c>
      <c r="D16" s="91" t="s">
        <v>280</v>
      </c>
      <c r="E16" s="91"/>
    </row>
    <row r="17" spans="2:5" ht="27.95" customHeight="1">
      <c r="B17" s="16"/>
      <c r="C17" s="11" t="s">
        <v>281</v>
      </c>
      <c r="D17" s="91" t="s">
        <v>294</v>
      </c>
      <c r="E17" s="91"/>
    </row>
    <row r="18" spans="2:5" ht="51.95" customHeight="1">
      <c r="B18" s="16"/>
      <c r="C18" s="17" t="s">
        <v>282</v>
      </c>
      <c r="D18" s="91" t="s">
        <v>283</v>
      </c>
      <c r="E18" s="91"/>
    </row>
    <row r="19" spans="2:5" ht="24" customHeight="1">
      <c r="B19" s="16"/>
      <c r="C19" s="13" t="s">
        <v>284</v>
      </c>
      <c r="D19" s="91" t="s">
        <v>285</v>
      </c>
      <c r="E19" s="91"/>
    </row>
    <row r="20" spans="2:5">
      <c r="B20" s="6"/>
      <c r="C20" s="6"/>
      <c r="D20" s="6"/>
      <c r="E20" s="6"/>
    </row>
    <row r="21" spans="2:5">
      <c r="B21" s="6"/>
      <c r="C21" s="41" t="s">
        <v>439</v>
      </c>
      <c r="D21" s="41"/>
      <c r="E21" s="41"/>
    </row>
    <row r="22" spans="2:5">
      <c r="B22" s="6"/>
      <c r="C22" s="42"/>
      <c r="D22" s="42"/>
      <c r="E22" s="42"/>
    </row>
    <row r="23" spans="2:5">
      <c r="B23" s="6"/>
      <c r="C23" s="42" t="s">
        <v>440</v>
      </c>
      <c r="D23" s="42" t="s">
        <v>441</v>
      </c>
      <c r="E23" s="42"/>
    </row>
    <row r="24" spans="2:5">
      <c r="C24" s="42" t="s">
        <v>442</v>
      </c>
      <c r="D24" s="43" t="s">
        <v>443</v>
      </c>
      <c r="E24" s="43" t="s">
        <v>444</v>
      </c>
    </row>
    <row r="25" spans="2:5">
      <c r="C25" s="44" t="s">
        <v>448</v>
      </c>
      <c r="D25" s="44" t="s">
        <v>449</v>
      </c>
      <c r="E25" s="43" t="s">
        <v>444</v>
      </c>
    </row>
  </sheetData>
  <mergeCells count="10">
    <mergeCell ref="D7:E7"/>
    <mergeCell ref="D8:E8"/>
    <mergeCell ref="D9:E9"/>
    <mergeCell ref="D17:E17"/>
    <mergeCell ref="C10:C13"/>
    <mergeCell ref="C14:C15"/>
    <mergeCell ref="D15:E15"/>
    <mergeCell ref="D16:E16"/>
    <mergeCell ref="D18:E18"/>
    <mergeCell ref="D19:E19"/>
  </mergeCells>
  <phoneticPr fontId="14" type="noConversion"/>
  <pageMargins left="0.75" right="0.75" top="1" bottom="1" header="0.5" footer="0.5"/>
  <pageSetup orientation="portrait" horizontalDpi="4294967292" verticalDpi="4294967292"/>
  <headerFooter>
    <oddFooter>Prepared by Pat Kinney &amp;D&amp;RPage &amp;P</oddFooter>
  </headerFooter>
</worksheet>
</file>

<file path=xl/worksheets/sheet2.xml><?xml version="1.0" encoding="utf-8"?>
<worksheet xmlns="http://schemas.openxmlformats.org/spreadsheetml/2006/main" xmlns:r="http://schemas.openxmlformats.org/officeDocument/2006/relationships">
  <sheetPr filterMode="1"/>
  <dimension ref="A1:IV260"/>
  <sheetViews>
    <sheetView tabSelected="1" workbookViewId="0">
      <pane ySplit="1" topLeftCell="A253" activePane="bottomLeft" state="frozen"/>
      <selection pane="bottomLeft" activeCell="A254" sqref="A254"/>
    </sheetView>
  </sheetViews>
  <sheetFormatPr defaultColWidth="10.875" defaultRowHeight="15.75"/>
  <cols>
    <col min="1" max="1" width="10.5" style="4" customWidth="1"/>
    <col min="2" max="2" width="19.5" style="4" bestFit="1" customWidth="1"/>
    <col min="3" max="3" width="11.375" style="4" bestFit="1" customWidth="1"/>
    <col min="4" max="4" width="6.625" style="4" customWidth="1"/>
    <col min="5" max="5" width="12.125" style="4" bestFit="1" customWidth="1"/>
    <col min="6" max="6" width="6.625" style="4" customWidth="1"/>
    <col min="7" max="7" width="36" style="1" customWidth="1"/>
    <col min="8" max="8" width="10.875" style="4"/>
    <col min="9" max="9" width="11" style="4" hidden="1" customWidth="1"/>
    <col min="10" max="10" width="36" style="1" customWidth="1"/>
    <col min="11" max="11" width="10.875" style="4"/>
    <col min="12" max="12" width="21.875" style="4" customWidth="1"/>
    <col min="13" max="15" width="10.875" style="4" hidden="1" customWidth="1"/>
    <col min="16" max="16" width="10.875" style="34"/>
    <col min="17" max="17" width="15.125" style="38" bestFit="1" customWidth="1"/>
    <col min="18" max="18" width="16.5" style="4" hidden="1" customWidth="1"/>
    <col min="19" max="20" width="14.5" style="4" hidden="1" customWidth="1"/>
    <col min="21" max="21" width="10.875" style="4"/>
    <col min="22" max="22" width="41.25" style="4" customWidth="1"/>
    <col min="23" max="16384" width="10.875" style="4"/>
  </cols>
  <sheetData>
    <row r="1" spans="1:20" s="3" customFormat="1" ht="31.5">
      <c r="A1" s="3" t="s">
        <v>617</v>
      </c>
      <c r="B1" s="3" t="s">
        <v>618</v>
      </c>
      <c r="C1" s="3" t="s">
        <v>619</v>
      </c>
      <c r="D1" s="3" t="s">
        <v>620</v>
      </c>
      <c r="E1" s="3" t="s">
        <v>621</v>
      </c>
      <c r="F1" s="3" t="s">
        <v>622</v>
      </c>
      <c r="G1" s="3" t="s">
        <v>623</v>
      </c>
      <c r="H1" s="3" t="s">
        <v>624</v>
      </c>
      <c r="I1" s="3" t="s">
        <v>625</v>
      </c>
      <c r="J1" s="3" t="s">
        <v>626</v>
      </c>
      <c r="K1" s="3" t="s">
        <v>627</v>
      </c>
      <c r="L1" s="3" t="s">
        <v>628</v>
      </c>
      <c r="M1" s="3" t="s">
        <v>629</v>
      </c>
      <c r="N1" s="3" t="s">
        <v>630</v>
      </c>
      <c r="O1" s="3" t="s">
        <v>631</v>
      </c>
      <c r="P1" s="33" t="s">
        <v>295</v>
      </c>
      <c r="Q1" s="33" t="s">
        <v>337</v>
      </c>
      <c r="R1" s="3" t="s">
        <v>336</v>
      </c>
      <c r="S1" s="3" t="s">
        <v>430</v>
      </c>
      <c r="T1" s="3" t="s">
        <v>431</v>
      </c>
    </row>
    <row r="2" spans="1:20" ht="31.5" hidden="1">
      <c r="A2" s="4">
        <v>1</v>
      </c>
      <c r="B2" s="4" t="s">
        <v>261</v>
      </c>
      <c r="C2" s="4" t="s">
        <v>726</v>
      </c>
      <c r="D2" s="4">
        <v>43</v>
      </c>
      <c r="E2" s="4">
        <v>9.1999999999999993</v>
      </c>
      <c r="F2" s="4">
        <v>13</v>
      </c>
      <c r="G2" s="1" t="s">
        <v>268</v>
      </c>
      <c r="I2" s="4" t="s">
        <v>635</v>
      </c>
      <c r="J2" s="1" t="s">
        <v>269</v>
      </c>
      <c r="K2" s="4" t="s">
        <v>335</v>
      </c>
      <c r="P2" s="34" t="s">
        <v>296</v>
      </c>
      <c r="Q2" s="38" t="s">
        <v>424</v>
      </c>
      <c r="R2" s="4" t="str">
        <f>CONCATENATE(C2,K2)</f>
        <v>GeneralWIP</v>
      </c>
      <c r="S2" s="4" t="str">
        <f>CONCATENATE(P2,K2)</f>
        <v>Frame SizeWIP</v>
      </c>
      <c r="T2" s="4" t="str">
        <f>CONCATENATE(Q2,K2)</f>
        <v>Larry TaylorWIP</v>
      </c>
    </row>
    <row r="3" spans="1:20" ht="47.25" hidden="1">
      <c r="A3" s="4">
        <v>2</v>
      </c>
      <c r="B3" s="4" t="s">
        <v>261</v>
      </c>
      <c r="C3" s="4" t="s">
        <v>633</v>
      </c>
      <c r="D3" s="4">
        <v>69</v>
      </c>
      <c r="E3" s="4" t="s">
        <v>126</v>
      </c>
      <c r="F3" s="4">
        <v>1</v>
      </c>
      <c r="G3" s="1" t="s">
        <v>266</v>
      </c>
      <c r="I3" s="4" t="s">
        <v>635</v>
      </c>
      <c r="J3" s="1" t="s">
        <v>267</v>
      </c>
      <c r="K3" s="4" t="s">
        <v>335</v>
      </c>
      <c r="P3" s="34" t="s">
        <v>297</v>
      </c>
      <c r="Q3" s="38" t="s">
        <v>420</v>
      </c>
      <c r="R3" s="4" t="str">
        <f t="shared" ref="R3:R66" si="0">CONCATENATE(C3,K3)</f>
        <v>TechnicalWIP</v>
      </c>
      <c r="S3" s="4" t="str">
        <f t="shared" ref="S3:S66" si="1">CONCATENATE(P3,K3)</f>
        <v>Radio SpecWIP</v>
      </c>
      <c r="T3" s="4" t="str">
        <f t="shared" ref="T3:T66" si="2">CONCATENATE(Q3,K3)</f>
        <v>Cristina SeibertWIP</v>
      </c>
    </row>
    <row r="4" spans="1:20" ht="78.75" hidden="1">
      <c r="A4" s="4">
        <v>3</v>
      </c>
      <c r="B4" s="4" t="s">
        <v>261</v>
      </c>
      <c r="C4" s="4" t="s">
        <v>633</v>
      </c>
      <c r="D4" s="4">
        <v>70</v>
      </c>
      <c r="E4" s="4" t="s">
        <v>649</v>
      </c>
      <c r="F4" s="4">
        <v>1</v>
      </c>
      <c r="G4" s="1" t="s">
        <v>264</v>
      </c>
      <c r="I4" s="4" t="s">
        <v>635</v>
      </c>
      <c r="J4" s="1" t="s">
        <v>265</v>
      </c>
      <c r="K4" s="4" t="s">
        <v>335</v>
      </c>
      <c r="P4" s="34" t="s">
        <v>297</v>
      </c>
      <c r="Q4" s="38" t="s">
        <v>420</v>
      </c>
      <c r="R4" s="4" t="str">
        <f t="shared" si="0"/>
        <v>TechnicalWIP</v>
      </c>
      <c r="S4" s="4" t="str">
        <f t="shared" si="1"/>
        <v>Radio SpecWIP</v>
      </c>
      <c r="T4" s="4" t="str">
        <f t="shared" si="2"/>
        <v>Cristina SeibertWIP</v>
      </c>
    </row>
    <row r="5" spans="1:20" ht="78.75" hidden="1">
      <c r="A5" s="4">
        <v>4</v>
      </c>
      <c r="B5" s="4" t="s">
        <v>261</v>
      </c>
      <c r="C5" s="4" t="s">
        <v>633</v>
      </c>
      <c r="D5" s="4">
        <v>69</v>
      </c>
      <c r="E5" s="4" t="s">
        <v>649</v>
      </c>
      <c r="F5" s="4">
        <v>53</v>
      </c>
      <c r="G5" s="1" t="s">
        <v>262</v>
      </c>
      <c r="I5" s="4" t="s">
        <v>635</v>
      </c>
      <c r="J5" s="1" t="s">
        <v>263</v>
      </c>
      <c r="K5" s="4" t="s">
        <v>335</v>
      </c>
      <c r="P5" s="34" t="s">
        <v>297</v>
      </c>
      <c r="Q5" s="38" t="s">
        <v>420</v>
      </c>
      <c r="R5" s="4" t="str">
        <f t="shared" si="0"/>
        <v>TechnicalWIP</v>
      </c>
      <c r="S5" s="4" t="str">
        <f t="shared" si="1"/>
        <v>Radio SpecWIP</v>
      </c>
      <c r="T5" s="4" t="str">
        <f t="shared" si="2"/>
        <v>Cristina SeibertWIP</v>
      </c>
    </row>
    <row r="6" spans="1:20" ht="236.25" hidden="1">
      <c r="A6" s="4">
        <v>5</v>
      </c>
      <c r="B6" s="4" t="s">
        <v>195</v>
      </c>
      <c r="C6" s="4" t="s">
        <v>633</v>
      </c>
      <c r="D6" s="4">
        <v>19</v>
      </c>
      <c r="F6" s="4">
        <v>1</v>
      </c>
      <c r="G6" s="1" t="s">
        <v>259</v>
      </c>
      <c r="I6" s="4" t="s">
        <v>635</v>
      </c>
      <c r="J6" s="1" t="s">
        <v>260</v>
      </c>
      <c r="K6" s="4" t="s">
        <v>335</v>
      </c>
      <c r="P6" s="34" t="s">
        <v>298</v>
      </c>
      <c r="Q6" s="38" t="s">
        <v>424</v>
      </c>
      <c r="R6" s="4" t="str">
        <f t="shared" si="0"/>
        <v>TechnicalWIP</v>
      </c>
      <c r="S6" s="4" t="str">
        <f t="shared" si="1"/>
        <v>Channel PageWIP</v>
      </c>
      <c r="T6" s="4" t="str">
        <f t="shared" si="2"/>
        <v>Larry TaylorWIP</v>
      </c>
    </row>
    <row r="7" spans="1:20" ht="141.75" hidden="1">
      <c r="A7" s="4">
        <v>6</v>
      </c>
      <c r="B7" s="4" t="s">
        <v>195</v>
      </c>
      <c r="C7" s="4" t="s">
        <v>633</v>
      </c>
      <c r="D7" s="4">
        <v>11</v>
      </c>
      <c r="F7" s="4">
        <v>40</v>
      </c>
      <c r="G7" s="1" t="s">
        <v>257</v>
      </c>
      <c r="I7" s="4" t="s">
        <v>635</v>
      </c>
      <c r="J7" s="1" t="s">
        <v>258</v>
      </c>
      <c r="K7" s="4" t="s">
        <v>335</v>
      </c>
      <c r="P7" s="34" t="s">
        <v>299</v>
      </c>
      <c r="Q7" s="38" t="s">
        <v>422</v>
      </c>
      <c r="R7" s="4" t="str">
        <f t="shared" si="0"/>
        <v>TechnicalWIP</v>
      </c>
      <c r="S7" s="4" t="str">
        <f t="shared" si="1"/>
        <v>MPMWIP</v>
      </c>
      <c r="T7" s="4" t="str">
        <f t="shared" si="2"/>
        <v>Chin Sean SumWIP</v>
      </c>
    </row>
    <row r="8" spans="1:20" ht="236.25" hidden="1">
      <c r="A8" s="4">
        <v>7</v>
      </c>
      <c r="B8" s="4" t="s">
        <v>195</v>
      </c>
      <c r="C8" s="4" t="s">
        <v>633</v>
      </c>
      <c r="D8" s="4">
        <v>26</v>
      </c>
      <c r="F8" s="4">
        <v>5</v>
      </c>
      <c r="G8" s="1" t="s">
        <v>255</v>
      </c>
      <c r="I8" s="4" t="s">
        <v>635</v>
      </c>
      <c r="J8" s="1" t="s">
        <v>256</v>
      </c>
      <c r="K8" s="4" t="s">
        <v>335</v>
      </c>
      <c r="P8" s="34" t="s">
        <v>299</v>
      </c>
      <c r="Q8" s="38" t="s">
        <v>422</v>
      </c>
      <c r="R8" s="4" t="str">
        <f t="shared" si="0"/>
        <v>TechnicalWIP</v>
      </c>
      <c r="S8" s="4" t="str">
        <f t="shared" si="1"/>
        <v>MPMWIP</v>
      </c>
      <c r="T8" s="4" t="str">
        <f t="shared" si="2"/>
        <v>Chin Sean SumWIP</v>
      </c>
    </row>
    <row r="9" spans="1:20" ht="157.5" hidden="1">
      <c r="A9" s="4">
        <v>8</v>
      </c>
      <c r="B9" s="4" t="s">
        <v>195</v>
      </c>
      <c r="C9" s="4" t="s">
        <v>633</v>
      </c>
      <c r="D9" s="4">
        <v>12</v>
      </c>
      <c r="F9" s="4">
        <v>26</v>
      </c>
      <c r="G9" s="1" t="s">
        <v>253</v>
      </c>
      <c r="I9" s="4" t="s">
        <v>635</v>
      </c>
      <c r="J9" s="1" t="s">
        <v>254</v>
      </c>
      <c r="K9" s="4" t="s">
        <v>335</v>
      </c>
      <c r="P9" s="34" t="s">
        <v>299</v>
      </c>
      <c r="Q9" s="38" t="s">
        <v>422</v>
      </c>
      <c r="R9" s="4" t="str">
        <f t="shared" si="0"/>
        <v>TechnicalWIP</v>
      </c>
      <c r="S9" s="4" t="str">
        <f t="shared" si="1"/>
        <v>MPMWIP</v>
      </c>
      <c r="T9" s="4" t="str">
        <f t="shared" si="2"/>
        <v>Chin Sean SumWIP</v>
      </c>
    </row>
    <row r="10" spans="1:20" ht="141.75" hidden="1">
      <c r="A10" s="4">
        <v>9</v>
      </c>
      <c r="B10" s="4" t="s">
        <v>195</v>
      </c>
      <c r="C10" s="4" t="s">
        <v>633</v>
      </c>
      <c r="D10" s="4">
        <v>12</v>
      </c>
      <c r="F10" s="4">
        <v>26</v>
      </c>
      <c r="G10" s="1" t="s">
        <v>251</v>
      </c>
      <c r="I10" s="4" t="s">
        <v>635</v>
      </c>
      <c r="J10" s="1" t="s">
        <v>252</v>
      </c>
      <c r="K10" s="4" t="s">
        <v>335</v>
      </c>
      <c r="P10" s="34" t="s">
        <v>299</v>
      </c>
      <c r="Q10" s="38" t="s">
        <v>422</v>
      </c>
      <c r="R10" s="4" t="str">
        <f t="shared" si="0"/>
        <v>TechnicalWIP</v>
      </c>
      <c r="S10" s="4" t="str">
        <f t="shared" si="1"/>
        <v>MPMWIP</v>
      </c>
      <c r="T10" s="4" t="str">
        <f t="shared" si="2"/>
        <v>Chin Sean SumWIP</v>
      </c>
    </row>
    <row r="11" spans="1:20" ht="252" hidden="1">
      <c r="A11" s="4">
        <v>10</v>
      </c>
      <c r="B11" s="4" t="s">
        <v>195</v>
      </c>
      <c r="C11" s="4" t="s">
        <v>633</v>
      </c>
      <c r="D11" s="4">
        <v>52</v>
      </c>
      <c r="F11" s="4">
        <v>10</v>
      </c>
      <c r="G11" s="1" t="s">
        <v>210</v>
      </c>
      <c r="I11" s="4" t="s">
        <v>635</v>
      </c>
      <c r="J11" s="1" t="s">
        <v>211</v>
      </c>
      <c r="K11" s="4" t="s">
        <v>335</v>
      </c>
      <c r="P11" s="34" t="s">
        <v>300</v>
      </c>
      <c r="Q11" s="34" t="s">
        <v>451</v>
      </c>
      <c r="R11" s="4" t="str">
        <f t="shared" si="0"/>
        <v>TechnicalWIP</v>
      </c>
      <c r="S11" s="4" t="str">
        <f t="shared" si="1"/>
        <v>FECWIP</v>
      </c>
      <c r="T11" s="4" t="str">
        <f t="shared" si="2"/>
        <v>Alina Liru Lu, Tim SchmidlWIP</v>
      </c>
    </row>
    <row r="12" spans="1:20" ht="78.75" hidden="1">
      <c r="A12" s="4">
        <v>11</v>
      </c>
      <c r="B12" s="4" t="s">
        <v>195</v>
      </c>
      <c r="C12" s="4" t="s">
        <v>633</v>
      </c>
      <c r="D12" s="4">
        <v>52</v>
      </c>
      <c r="F12" s="4">
        <v>10</v>
      </c>
      <c r="G12" s="1" t="s">
        <v>208</v>
      </c>
      <c r="I12" s="4" t="s">
        <v>635</v>
      </c>
      <c r="J12" s="1" t="s">
        <v>209</v>
      </c>
      <c r="K12" s="4" t="s">
        <v>335</v>
      </c>
      <c r="P12" s="34" t="s">
        <v>301</v>
      </c>
      <c r="Q12" s="34" t="s">
        <v>451</v>
      </c>
      <c r="R12" s="4" t="str">
        <f t="shared" si="0"/>
        <v>TechnicalWIP</v>
      </c>
      <c r="S12" s="4" t="str">
        <f t="shared" si="1"/>
        <v>SFDWIP</v>
      </c>
      <c r="T12" s="4" t="str">
        <f t="shared" si="2"/>
        <v>Alina Liru Lu, Tim SchmidlWIP</v>
      </c>
    </row>
    <row r="13" spans="1:20" ht="330.75" hidden="1">
      <c r="A13" s="4">
        <v>12</v>
      </c>
      <c r="B13" s="4" t="s">
        <v>195</v>
      </c>
      <c r="C13" s="4" t="s">
        <v>633</v>
      </c>
      <c r="D13" s="4">
        <v>11</v>
      </c>
      <c r="F13" s="4">
        <v>26</v>
      </c>
      <c r="G13" s="1" t="s">
        <v>206</v>
      </c>
      <c r="I13" s="4" t="s">
        <v>635</v>
      </c>
      <c r="J13" s="1" t="s">
        <v>207</v>
      </c>
      <c r="K13" s="4" t="s">
        <v>335</v>
      </c>
      <c r="P13" s="34" t="s">
        <v>299</v>
      </c>
      <c r="Q13" s="38" t="s">
        <v>422</v>
      </c>
      <c r="R13" s="4" t="str">
        <f t="shared" si="0"/>
        <v>TechnicalWIP</v>
      </c>
      <c r="S13" s="4" t="str">
        <f t="shared" si="1"/>
        <v>MPMWIP</v>
      </c>
      <c r="T13" s="4" t="str">
        <f t="shared" si="2"/>
        <v>Chin Sean SumWIP</v>
      </c>
    </row>
    <row r="14" spans="1:20" ht="283.5" hidden="1">
      <c r="A14" s="4">
        <v>13</v>
      </c>
      <c r="B14" s="4" t="s">
        <v>195</v>
      </c>
      <c r="C14" s="4" t="s">
        <v>633</v>
      </c>
      <c r="D14" s="4">
        <v>26</v>
      </c>
      <c r="F14" s="4">
        <v>25</v>
      </c>
      <c r="G14" s="1" t="s">
        <v>204</v>
      </c>
      <c r="I14" s="4" t="s">
        <v>635</v>
      </c>
      <c r="J14" s="1" t="s">
        <v>205</v>
      </c>
      <c r="K14" s="4" t="s">
        <v>335</v>
      </c>
      <c r="P14" s="34" t="s">
        <v>299</v>
      </c>
      <c r="Q14" s="38" t="s">
        <v>422</v>
      </c>
      <c r="R14" s="4" t="str">
        <f t="shared" si="0"/>
        <v>TechnicalWIP</v>
      </c>
      <c r="S14" s="4" t="str">
        <f t="shared" si="1"/>
        <v>MPMWIP</v>
      </c>
      <c r="T14" s="4" t="str">
        <f t="shared" si="2"/>
        <v>Chin Sean SumWIP</v>
      </c>
    </row>
    <row r="15" spans="1:20" ht="141.75" hidden="1">
      <c r="A15" s="4">
        <v>14</v>
      </c>
      <c r="B15" s="4" t="s">
        <v>195</v>
      </c>
      <c r="C15" s="4" t="s">
        <v>715</v>
      </c>
      <c r="D15" s="4">
        <v>26</v>
      </c>
      <c r="F15" s="4">
        <v>26</v>
      </c>
      <c r="G15" s="1" t="s">
        <v>203</v>
      </c>
      <c r="I15" s="4" t="s">
        <v>635</v>
      </c>
      <c r="J15" s="1" t="s">
        <v>201</v>
      </c>
      <c r="K15" s="4" t="s">
        <v>335</v>
      </c>
      <c r="P15" s="38" t="s">
        <v>299</v>
      </c>
      <c r="Q15" s="38" t="s">
        <v>422</v>
      </c>
      <c r="R15" s="4" t="str">
        <f t="shared" si="0"/>
        <v>EditorialWIP</v>
      </c>
      <c r="S15" s="4" t="str">
        <f t="shared" si="1"/>
        <v>MPMWIP</v>
      </c>
      <c r="T15" s="4" t="str">
        <f t="shared" si="2"/>
        <v>Chin Sean SumWIP</v>
      </c>
    </row>
    <row r="16" spans="1:20" ht="94.5" hidden="1">
      <c r="A16" s="4">
        <v>15</v>
      </c>
      <c r="B16" s="4" t="s">
        <v>195</v>
      </c>
      <c r="C16" s="4" t="s">
        <v>715</v>
      </c>
      <c r="D16" s="4">
        <v>29</v>
      </c>
      <c r="F16" s="4">
        <v>33</v>
      </c>
      <c r="G16" s="1" t="s">
        <v>202</v>
      </c>
      <c r="I16" s="4" t="s">
        <v>635</v>
      </c>
      <c r="J16" s="1" t="s">
        <v>201</v>
      </c>
      <c r="K16" s="4" t="s">
        <v>335</v>
      </c>
      <c r="P16" s="38" t="s">
        <v>299</v>
      </c>
      <c r="Q16" s="38" t="s">
        <v>422</v>
      </c>
      <c r="R16" s="4" t="str">
        <f t="shared" si="0"/>
        <v>EditorialWIP</v>
      </c>
      <c r="S16" s="4" t="str">
        <f t="shared" si="1"/>
        <v>MPMWIP</v>
      </c>
      <c r="T16" s="4" t="str">
        <f t="shared" si="2"/>
        <v>Chin Sean SumWIP</v>
      </c>
    </row>
    <row r="17" spans="1:20" ht="94.5" hidden="1">
      <c r="A17" s="4">
        <v>16</v>
      </c>
      <c r="B17" s="4" t="s">
        <v>195</v>
      </c>
      <c r="C17" s="4" t="s">
        <v>715</v>
      </c>
      <c r="D17" s="4">
        <v>29</v>
      </c>
      <c r="F17" s="4">
        <v>33</v>
      </c>
      <c r="G17" s="1" t="s">
        <v>200</v>
      </c>
      <c r="I17" s="4" t="s">
        <v>635</v>
      </c>
      <c r="J17" s="1" t="s">
        <v>201</v>
      </c>
      <c r="K17" s="4" t="s">
        <v>335</v>
      </c>
      <c r="P17" s="38" t="s">
        <v>299</v>
      </c>
      <c r="Q17" s="38" t="s">
        <v>422</v>
      </c>
      <c r="R17" s="4" t="str">
        <f t="shared" si="0"/>
        <v>EditorialWIP</v>
      </c>
      <c r="S17" s="4" t="str">
        <f t="shared" si="1"/>
        <v>MPMWIP</v>
      </c>
      <c r="T17" s="4" t="str">
        <f t="shared" si="2"/>
        <v>Chin Sean SumWIP</v>
      </c>
    </row>
    <row r="18" spans="1:20" ht="78.75" hidden="1">
      <c r="A18" s="4">
        <v>17</v>
      </c>
      <c r="B18" s="4" t="s">
        <v>195</v>
      </c>
      <c r="C18" s="4" t="s">
        <v>715</v>
      </c>
      <c r="D18" s="4">
        <v>29</v>
      </c>
      <c r="F18" s="4">
        <v>33</v>
      </c>
      <c r="G18" s="1" t="s">
        <v>198</v>
      </c>
      <c r="I18" s="4" t="s">
        <v>635</v>
      </c>
      <c r="J18" s="1" t="s">
        <v>199</v>
      </c>
      <c r="K18" s="4" t="s">
        <v>335</v>
      </c>
      <c r="P18" s="38" t="s">
        <v>299</v>
      </c>
      <c r="Q18" s="38" t="s">
        <v>422</v>
      </c>
      <c r="R18" s="4" t="str">
        <f t="shared" si="0"/>
        <v>EditorialWIP</v>
      </c>
      <c r="S18" s="4" t="str">
        <f t="shared" si="1"/>
        <v>MPMWIP</v>
      </c>
      <c r="T18" s="4" t="str">
        <f t="shared" si="2"/>
        <v>Chin Sean SumWIP</v>
      </c>
    </row>
    <row r="19" spans="1:20" ht="283.5" hidden="1">
      <c r="A19" s="4">
        <v>18</v>
      </c>
      <c r="B19" s="4" t="s">
        <v>195</v>
      </c>
      <c r="C19" s="4" t="s">
        <v>633</v>
      </c>
      <c r="D19" s="4">
        <v>17</v>
      </c>
      <c r="F19" s="4">
        <v>52</v>
      </c>
      <c r="G19" s="1" t="s">
        <v>196</v>
      </c>
      <c r="I19" s="4" t="s">
        <v>635</v>
      </c>
      <c r="J19" s="1" t="s">
        <v>197</v>
      </c>
      <c r="K19" s="4" t="s">
        <v>335</v>
      </c>
      <c r="P19" s="34" t="s">
        <v>303</v>
      </c>
      <c r="Q19" s="38" t="s">
        <v>412</v>
      </c>
      <c r="R19" s="4" t="str">
        <f t="shared" si="0"/>
        <v>TechnicalWIP</v>
      </c>
      <c r="S19" s="4" t="str">
        <f t="shared" si="1"/>
        <v>IEWIP</v>
      </c>
      <c r="T19" s="4" t="str">
        <f t="shared" si="2"/>
        <v>Ben RolfeWIP</v>
      </c>
    </row>
    <row r="20" spans="1:20" ht="63" hidden="1">
      <c r="A20" s="4">
        <v>19</v>
      </c>
      <c r="B20" s="4" t="s">
        <v>181</v>
      </c>
      <c r="C20" s="4" t="s">
        <v>715</v>
      </c>
      <c r="D20" s="4">
        <v>5</v>
      </c>
      <c r="E20" s="4">
        <v>3.1</v>
      </c>
      <c r="F20" s="4">
        <v>10</v>
      </c>
      <c r="G20" s="1" t="s">
        <v>193</v>
      </c>
      <c r="I20" s="4" t="s">
        <v>669</v>
      </c>
      <c r="J20" s="1" t="s">
        <v>194</v>
      </c>
      <c r="K20" s="4" t="s">
        <v>335</v>
      </c>
      <c r="P20" s="38" t="s">
        <v>299</v>
      </c>
      <c r="Q20" s="38" t="s">
        <v>422</v>
      </c>
      <c r="R20" s="4" t="str">
        <f t="shared" si="0"/>
        <v>EditorialWIP</v>
      </c>
      <c r="S20" s="4" t="str">
        <f t="shared" si="1"/>
        <v>MPMWIP</v>
      </c>
      <c r="T20" s="4" t="str">
        <f t="shared" si="2"/>
        <v>Chin Sean SumWIP</v>
      </c>
    </row>
    <row r="21" spans="1:20" ht="173.25" hidden="1">
      <c r="A21" s="4">
        <v>20</v>
      </c>
      <c r="B21" s="4" t="s">
        <v>181</v>
      </c>
      <c r="C21" s="4" t="s">
        <v>715</v>
      </c>
      <c r="D21" s="4">
        <v>5</v>
      </c>
      <c r="E21" s="4">
        <v>3.1</v>
      </c>
      <c r="F21" s="4">
        <v>13</v>
      </c>
      <c r="G21" s="1" t="s">
        <v>664</v>
      </c>
      <c r="I21" s="4" t="s">
        <v>669</v>
      </c>
      <c r="J21" s="1" t="s">
        <v>192</v>
      </c>
      <c r="K21" s="4" t="s">
        <v>335</v>
      </c>
      <c r="P21" s="38" t="s">
        <v>299</v>
      </c>
      <c r="Q21" s="38" t="s">
        <v>422</v>
      </c>
      <c r="R21" s="4" t="str">
        <f t="shared" si="0"/>
        <v>EditorialWIP</v>
      </c>
      <c r="S21" s="4" t="str">
        <f t="shared" si="1"/>
        <v>MPMWIP</v>
      </c>
      <c r="T21" s="4" t="str">
        <f t="shared" si="2"/>
        <v>Chin Sean SumWIP</v>
      </c>
    </row>
    <row r="22" spans="1:20" ht="31.5" hidden="1">
      <c r="A22" s="4">
        <v>21</v>
      </c>
      <c r="B22" s="4" t="s">
        <v>181</v>
      </c>
      <c r="C22" s="4" t="s">
        <v>726</v>
      </c>
      <c r="D22" s="4">
        <v>5</v>
      </c>
      <c r="E22" s="4">
        <v>3.2</v>
      </c>
      <c r="F22" s="4">
        <v>46</v>
      </c>
      <c r="G22" s="1" t="s">
        <v>662</v>
      </c>
      <c r="I22" s="4" t="s">
        <v>635</v>
      </c>
      <c r="J22" s="1" t="s">
        <v>663</v>
      </c>
      <c r="K22" s="4" t="s">
        <v>335</v>
      </c>
      <c r="P22" s="34" t="s">
        <v>299</v>
      </c>
      <c r="Q22" s="38" t="s">
        <v>422</v>
      </c>
      <c r="R22" s="4" t="str">
        <f t="shared" si="0"/>
        <v>GeneralWIP</v>
      </c>
      <c r="S22" s="4" t="str">
        <f t="shared" si="1"/>
        <v>MPMWIP</v>
      </c>
      <c r="T22" s="4" t="str">
        <f t="shared" si="2"/>
        <v>Chin Sean SumWIP</v>
      </c>
    </row>
    <row r="23" spans="1:20" ht="189" hidden="1">
      <c r="A23" s="4">
        <v>22</v>
      </c>
      <c r="B23" s="4" t="s">
        <v>181</v>
      </c>
      <c r="C23" s="4" t="s">
        <v>726</v>
      </c>
      <c r="D23" s="4">
        <v>14</v>
      </c>
      <c r="E23" s="4" t="s">
        <v>33</v>
      </c>
      <c r="F23" s="4">
        <v>10</v>
      </c>
      <c r="G23" s="1" t="s">
        <v>660</v>
      </c>
      <c r="I23" s="4" t="s">
        <v>669</v>
      </c>
      <c r="J23" s="1" t="s">
        <v>661</v>
      </c>
      <c r="K23" s="4" t="s">
        <v>335</v>
      </c>
      <c r="P23" s="34" t="s">
        <v>302</v>
      </c>
      <c r="Q23" s="38" t="s">
        <v>339</v>
      </c>
      <c r="R23" s="4" t="str">
        <f t="shared" si="0"/>
        <v>GeneralWIP</v>
      </c>
      <c r="S23" s="4" t="str">
        <f t="shared" si="1"/>
        <v>FCSWIP</v>
      </c>
      <c r="T23" s="4" t="str">
        <f t="shared" si="2"/>
        <v>Steve ShearerWIP</v>
      </c>
    </row>
    <row r="24" spans="1:20" ht="189" hidden="1">
      <c r="A24" s="4">
        <v>23</v>
      </c>
      <c r="B24" s="4" t="s">
        <v>181</v>
      </c>
      <c r="C24" s="4" t="s">
        <v>633</v>
      </c>
      <c r="D24" s="4">
        <v>14</v>
      </c>
      <c r="E24" s="4" t="s">
        <v>33</v>
      </c>
      <c r="F24" s="4">
        <v>10</v>
      </c>
      <c r="G24" s="1" t="s">
        <v>658</v>
      </c>
      <c r="I24" s="4" t="s">
        <v>669</v>
      </c>
      <c r="J24" s="1" t="s">
        <v>659</v>
      </c>
      <c r="K24" s="4" t="s">
        <v>335</v>
      </c>
      <c r="P24" s="34" t="s">
        <v>302</v>
      </c>
      <c r="Q24" s="38" t="s">
        <v>339</v>
      </c>
      <c r="R24" s="4" t="str">
        <f t="shared" si="0"/>
        <v>TechnicalWIP</v>
      </c>
      <c r="S24" s="4" t="str">
        <f t="shared" si="1"/>
        <v>FCSWIP</v>
      </c>
      <c r="T24" s="4" t="str">
        <f t="shared" si="2"/>
        <v>Steve ShearerWIP</v>
      </c>
    </row>
    <row r="25" spans="1:20" ht="31.5" hidden="1">
      <c r="A25" s="4">
        <v>24</v>
      </c>
      <c r="B25" s="4" t="s">
        <v>181</v>
      </c>
      <c r="C25" s="4" t="s">
        <v>715</v>
      </c>
      <c r="D25" s="4">
        <v>28</v>
      </c>
      <c r="E25" s="4" t="s">
        <v>655</v>
      </c>
      <c r="F25" s="4">
        <v>5</v>
      </c>
      <c r="G25" s="1" t="s">
        <v>656</v>
      </c>
      <c r="I25" s="4" t="s">
        <v>669</v>
      </c>
      <c r="J25" s="1" t="s">
        <v>657</v>
      </c>
      <c r="K25" s="4" t="s">
        <v>335</v>
      </c>
      <c r="P25" s="38" t="s">
        <v>715</v>
      </c>
      <c r="Q25" s="38" t="s">
        <v>340</v>
      </c>
      <c r="R25" s="4" t="str">
        <f t="shared" si="0"/>
        <v>EditorialWIP</v>
      </c>
      <c r="S25" s="4" t="str">
        <f t="shared" si="1"/>
        <v>EditorialWIP</v>
      </c>
      <c r="T25" s="4" t="str">
        <f t="shared" si="2"/>
        <v>Monique BrownWIP</v>
      </c>
    </row>
    <row r="26" spans="1:20" ht="94.5" hidden="1">
      <c r="A26" s="4">
        <v>25</v>
      </c>
      <c r="B26" s="4" t="s">
        <v>181</v>
      </c>
      <c r="C26" s="4" t="s">
        <v>715</v>
      </c>
      <c r="D26" s="4">
        <v>41</v>
      </c>
      <c r="E26" s="4" t="s">
        <v>135</v>
      </c>
      <c r="F26" s="4">
        <v>41</v>
      </c>
      <c r="G26" s="1" t="s">
        <v>653</v>
      </c>
      <c r="I26" s="4" t="s">
        <v>669</v>
      </c>
      <c r="J26" s="1" t="s">
        <v>654</v>
      </c>
      <c r="K26" s="4" t="s">
        <v>335</v>
      </c>
      <c r="P26" s="38" t="s">
        <v>299</v>
      </c>
      <c r="Q26" s="38" t="s">
        <v>422</v>
      </c>
      <c r="R26" s="4" t="str">
        <f t="shared" si="0"/>
        <v>EditorialWIP</v>
      </c>
      <c r="S26" s="4" t="str">
        <f t="shared" si="1"/>
        <v>MPMWIP</v>
      </c>
      <c r="T26" s="4" t="str">
        <f t="shared" si="2"/>
        <v>Chin Sean SumWIP</v>
      </c>
    </row>
    <row r="27" spans="1:20" hidden="1">
      <c r="A27" s="4">
        <v>26</v>
      </c>
      <c r="B27" s="4" t="s">
        <v>181</v>
      </c>
      <c r="C27" s="4" t="s">
        <v>715</v>
      </c>
      <c r="D27" s="4">
        <v>94</v>
      </c>
      <c r="E27" s="4" t="s">
        <v>492</v>
      </c>
      <c r="F27" s="4">
        <v>36</v>
      </c>
      <c r="G27" s="1" t="s">
        <v>182</v>
      </c>
      <c r="I27" s="4" t="s">
        <v>669</v>
      </c>
      <c r="J27" s="1" t="s">
        <v>183</v>
      </c>
      <c r="K27" s="4" t="s">
        <v>335</v>
      </c>
      <c r="P27" s="38" t="s">
        <v>715</v>
      </c>
      <c r="Q27" s="38" t="s">
        <v>340</v>
      </c>
      <c r="R27" s="4" t="str">
        <f t="shared" si="0"/>
        <v>EditorialWIP</v>
      </c>
      <c r="S27" s="4" t="str">
        <f t="shared" si="1"/>
        <v>EditorialWIP</v>
      </c>
      <c r="T27" s="4" t="str">
        <f t="shared" si="2"/>
        <v>Monique BrownWIP</v>
      </c>
    </row>
    <row r="28" spans="1:20" ht="94.5" hidden="1">
      <c r="A28" s="4">
        <v>27</v>
      </c>
      <c r="B28" s="4" t="s">
        <v>177</v>
      </c>
      <c r="C28" s="4" t="s">
        <v>633</v>
      </c>
      <c r="D28" s="4">
        <v>13</v>
      </c>
      <c r="E28" s="4" t="s">
        <v>178</v>
      </c>
      <c r="F28" s="4">
        <v>8</v>
      </c>
      <c r="G28" s="1" t="s">
        <v>179</v>
      </c>
      <c r="I28" s="4" t="s">
        <v>669</v>
      </c>
      <c r="J28" s="1" t="s">
        <v>180</v>
      </c>
      <c r="K28" s="4" t="s">
        <v>335</v>
      </c>
      <c r="P28" s="34" t="s">
        <v>302</v>
      </c>
      <c r="Q28" s="38" t="s">
        <v>348</v>
      </c>
      <c r="R28" s="4" t="str">
        <f t="shared" si="0"/>
        <v>TechnicalWIP</v>
      </c>
      <c r="S28" s="4" t="str">
        <f t="shared" si="1"/>
        <v>FCSWIP</v>
      </c>
      <c r="T28" s="4" t="str">
        <f t="shared" si="2"/>
        <v>Jorjeta JetchevaWIP</v>
      </c>
    </row>
    <row r="29" spans="1:20" ht="47.25" hidden="1">
      <c r="A29" s="4">
        <v>28</v>
      </c>
      <c r="B29" s="4" t="s">
        <v>172</v>
      </c>
      <c r="C29" s="4" t="s">
        <v>715</v>
      </c>
      <c r="D29" s="4">
        <v>16</v>
      </c>
      <c r="E29" s="4" t="s">
        <v>361</v>
      </c>
      <c r="F29" s="4">
        <v>10</v>
      </c>
      <c r="G29" s="1" t="s">
        <v>175</v>
      </c>
      <c r="I29" s="4" t="s">
        <v>635</v>
      </c>
      <c r="J29" s="1" t="s">
        <v>176</v>
      </c>
      <c r="K29" s="4" t="s">
        <v>335</v>
      </c>
      <c r="P29" s="38" t="s">
        <v>715</v>
      </c>
      <c r="Q29" s="38" t="s">
        <v>340</v>
      </c>
      <c r="R29" s="4" t="str">
        <f t="shared" si="0"/>
        <v>EditorialWIP</v>
      </c>
      <c r="S29" s="4" t="str">
        <f t="shared" si="1"/>
        <v>EditorialWIP</v>
      </c>
      <c r="T29" s="4" t="str">
        <f t="shared" si="2"/>
        <v>Monique BrownWIP</v>
      </c>
    </row>
    <row r="30" spans="1:20" ht="31.5" hidden="1">
      <c r="A30" s="4">
        <v>29</v>
      </c>
      <c r="B30" s="4" t="s">
        <v>172</v>
      </c>
      <c r="C30" s="4" t="s">
        <v>726</v>
      </c>
      <c r="D30" s="4">
        <v>16</v>
      </c>
      <c r="E30" s="4" t="s">
        <v>534</v>
      </c>
      <c r="F30" s="4">
        <v>27</v>
      </c>
      <c r="G30" s="1" t="s">
        <v>173</v>
      </c>
      <c r="I30" s="4" t="s">
        <v>635</v>
      </c>
      <c r="J30" s="1" t="s">
        <v>174</v>
      </c>
      <c r="K30" s="4" t="s">
        <v>335</v>
      </c>
      <c r="P30" s="34" t="s">
        <v>303</v>
      </c>
      <c r="Q30" s="38" t="s">
        <v>348</v>
      </c>
      <c r="R30" s="4" t="str">
        <f t="shared" si="0"/>
        <v>GeneralWIP</v>
      </c>
      <c r="S30" s="4" t="str">
        <f t="shared" si="1"/>
        <v>IEWIP</v>
      </c>
      <c r="T30" s="4" t="str">
        <f t="shared" si="2"/>
        <v>Jorjeta JetchevaWIP</v>
      </c>
    </row>
    <row r="31" spans="1:20" ht="173.25" hidden="1">
      <c r="A31" s="4">
        <v>30</v>
      </c>
      <c r="B31" s="4" t="s">
        <v>602</v>
      </c>
      <c r="C31" s="4" t="s">
        <v>633</v>
      </c>
      <c r="D31" s="4">
        <v>52</v>
      </c>
      <c r="E31" s="4" t="s">
        <v>231</v>
      </c>
      <c r="F31" s="4">
        <v>46</v>
      </c>
      <c r="G31" s="1" t="s">
        <v>164</v>
      </c>
      <c r="I31" s="4" t="s">
        <v>669</v>
      </c>
      <c r="J31" s="1" t="s">
        <v>165</v>
      </c>
      <c r="K31" s="4" t="s">
        <v>335</v>
      </c>
      <c r="P31" s="34" t="s">
        <v>304</v>
      </c>
      <c r="Q31" s="38" t="s">
        <v>424</v>
      </c>
      <c r="R31" s="4" t="str">
        <f t="shared" si="0"/>
        <v>TechnicalWIP</v>
      </c>
      <c r="S31" s="4" t="str">
        <f t="shared" si="1"/>
        <v>Bit OrderWIP</v>
      </c>
      <c r="T31" s="4" t="str">
        <f t="shared" si="2"/>
        <v>Larry TaylorWIP</v>
      </c>
    </row>
    <row r="32" spans="1:20" ht="173.25" hidden="1">
      <c r="A32" s="4">
        <v>31</v>
      </c>
      <c r="B32" s="4" t="s">
        <v>602</v>
      </c>
      <c r="C32" s="4" t="s">
        <v>633</v>
      </c>
      <c r="D32" s="4">
        <v>53</v>
      </c>
      <c r="E32" s="4" t="s">
        <v>228</v>
      </c>
      <c r="F32" s="4">
        <v>31</v>
      </c>
      <c r="G32" s="1" t="s">
        <v>164</v>
      </c>
      <c r="I32" s="4" t="s">
        <v>669</v>
      </c>
      <c r="J32" s="1" t="s">
        <v>165</v>
      </c>
      <c r="K32" s="4" t="s">
        <v>335</v>
      </c>
      <c r="P32" s="34" t="s">
        <v>304</v>
      </c>
      <c r="Q32" s="38" t="s">
        <v>424</v>
      </c>
      <c r="R32" s="4" t="str">
        <f t="shared" si="0"/>
        <v>TechnicalWIP</v>
      </c>
      <c r="S32" s="4" t="str">
        <f t="shared" si="1"/>
        <v>Bit OrderWIP</v>
      </c>
      <c r="T32" s="4" t="str">
        <f t="shared" si="2"/>
        <v>Larry TaylorWIP</v>
      </c>
    </row>
    <row r="33" spans="1:20" ht="47.25" hidden="1">
      <c r="A33" s="4">
        <v>32</v>
      </c>
      <c r="B33" s="4" t="s">
        <v>602</v>
      </c>
      <c r="C33" s="4" t="s">
        <v>633</v>
      </c>
      <c r="D33" s="4">
        <v>53</v>
      </c>
      <c r="E33" s="4" t="s">
        <v>231</v>
      </c>
      <c r="G33" s="1" t="s">
        <v>171</v>
      </c>
      <c r="I33" s="4" t="s">
        <v>635</v>
      </c>
      <c r="K33" s="4" t="s">
        <v>335</v>
      </c>
      <c r="P33" s="34" t="s">
        <v>304</v>
      </c>
      <c r="Q33" s="38" t="s">
        <v>424</v>
      </c>
      <c r="R33" s="4" t="str">
        <f t="shared" si="0"/>
        <v>TechnicalWIP</v>
      </c>
      <c r="S33" s="4" t="str">
        <f t="shared" si="1"/>
        <v>Bit OrderWIP</v>
      </c>
      <c r="T33" s="4" t="str">
        <f t="shared" si="2"/>
        <v>Larry TaylorWIP</v>
      </c>
    </row>
    <row r="34" spans="1:20" ht="94.5" hidden="1">
      <c r="A34" s="4">
        <v>33</v>
      </c>
      <c r="B34" s="4" t="s">
        <v>602</v>
      </c>
      <c r="C34" s="4" t="s">
        <v>633</v>
      </c>
      <c r="D34" s="4">
        <v>58</v>
      </c>
      <c r="G34" s="1" t="s">
        <v>169</v>
      </c>
      <c r="I34" s="4" t="s">
        <v>669</v>
      </c>
      <c r="J34" s="1" t="s">
        <v>170</v>
      </c>
      <c r="K34" s="4" t="s">
        <v>335</v>
      </c>
      <c r="P34" s="34" t="s">
        <v>304</v>
      </c>
      <c r="Q34" s="38" t="s">
        <v>424</v>
      </c>
      <c r="R34" s="4" t="str">
        <f t="shared" si="0"/>
        <v>TechnicalWIP</v>
      </c>
      <c r="S34" s="4" t="str">
        <f t="shared" si="1"/>
        <v>Bit OrderWIP</v>
      </c>
      <c r="T34" s="4" t="str">
        <f t="shared" si="2"/>
        <v>Larry TaylorWIP</v>
      </c>
    </row>
    <row r="35" spans="1:20" ht="63" hidden="1">
      <c r="A35" s="4">
        <v>34</v>
      </c>
      <c r="B35" s="4" t="s">
        <v>602</v>
      </c>
      <c r="C35" s="4" t="s">
        <v>633</v>
      </c>
      <c r="D35" s="4">
        <v>68</v>
      </c>
      <c r="E35" s="4" t="s">
        <v>166</v>
      </c>
      <c r="F35" s="4">
        <v>22</v>
      </c>
      <c r="G35" s="1" t="s">
        <v>167</v>
      </c>
      <c r="I35" s="4" t="s">
        <v>635</v>
      </c>
      <c r="J35" s="1" t="s">
        <v>168</v>
      </c>
      <c r="K35" s="4" t="s">
        <v>335</v>
      </c>
      <c r="P35" s="34" t="s">
        <v>297</v>
      </c>
      <c r="Q35" s="38" t="s">
        <v>420</v>
      </c>
      <c r="R35" s="4" t="str">
        <f t="shared" si="0"/>
        <v>TechnicalWIP</v>
      </c>
      <c r="S35" s="4" t="str">
        <f t="shared" si="1"/>
        <v>Radio SpecWIP</v>
      </c>
      <c r="T35" s="4" t="str">
        <f t="shared" si="2"/>
        <v>Cristina SeibertWIP</v>
      </c>
    </row>
    <row r="36" spans="1:20" ht="173.25" hidden="1">
      <c r="A36" s="4">
        <v>35</v>
      </c>
      <c r="B36" s="4" t="s">
        <v>602</v>
      </c>
      <c r="C36" s="4" t="s">
        <v>633</v>
      </c>
      <c r="D36" s="4">
        <v>78</v>
      </c>
      <c r="E36" s="4" t="s">
        <v>582</v>
      </c>
      <c r="F36" s="4">
        <v>15</v>
      </c>
      <c r="G36" s="1" t="s">
        <v>164</v>
      </c>
      <c r="I36" s="4" t="s">
        <v>669</v>
      </c>
      <c r="J36" s="1" t="s">
        <v>165</v>
      </c>
      <c r="K36" s="4" t="s">
        <v>335</v>
      </c>
      <c r="P36" s="34" t="s">
        <v>304</v>
      </c>
      <c r="Q36" s="38" t="s">
        <v>424</v>
      </c>
      <c r="R36" s="4" t="str">
        <f t="shared" si="0"/>
        <v>TechnicalWIP</v>
      </c>
      <c r="S36" s="4" t="str">
        <f t="shared" si="1"/>
        <v>Bit OrderWIP</v>
      </c>
      <c r="T36" s="4" t="str">
        <f t="shared" si="2"/>
        <v>Larry TaylorWIP</v>
      </c>
    </row>
    <row r="37" spans="1:20" ht="173.25" hidden="1">
      <c r="A37" s="4">
        <v>36</v>
      </c>
      <c r="B37" s="4" t="s">
        <v>602</v>
      </c>
      <c r="C37" s="4" t="s">
        <v>633</v>
      </c>
      <c r="D37" s="4">
        <v>93</v>
      </c>
      <c r="E37" s="4" t="s">
        <v>492</v>
      </c>
      <c r="F37" s="4">
        <v>15</v>
      </c>
      <c r="G37" s="1" t="s">
        <v>164</v>
      </c>
      <c r="I37" s="4" t="s">
        <v>669</v>
      </c>
      <c r="J37" s="1" t="s">
        <v>165</v>
      </c>
      <c r="K37" s="4" t="s">
        <v>335</v>
      </c>
      <c r="P37" s="34" t="s">
        <v>304</v>
      </c>
      <c r="Q37" s="38" t="s">
        <v>424</v>
      </c>
      <c r="R37" s="4" t="str">
        <f t="shared" si="0"/>
        <v>TechnicalWIP</v>
      </c>
      <c r="S37" s="4" t="str">
        <f t="shared" si="1"/>
        <v>Bit OrderWIP</v>
      </c>
      <c r="T37" s="4" t="str">
        <f t="shared" si="2"/>
        <v>Larry TaylorWIP</v>
      </c>
    </row>
    <row r="38" spans="1:20" ht="63" hidden="1">
      <c r="A38" s="4">
        <v>37</v>
      </c>
      <c r="B38" s="4" t="s">
        <v>602</v>
      </c>
      <c r="C38" s="4" t="s">
        <v>715</v>
      </c>
      <c r="D38" s="4">
        <v>93</v>
      </c>
      <c r="E38" s="4" t="s">
        <v>220</v>
      </c>
      <c r="F38" s="4">
        <v>23</v>
      </c>
      <c r="G38" s="1" t="s">
        <v>162</v>
      </c>
      <c r="I38" s="4" t="s">
        <v>669</v>
      </c>
      <c r="J38" s="1" t="s">
        <v>163</v>
      </c>
      <c r="K38" s="4" t="s">
        <v>335</v>
      </c>
      <c r="P38" s="38" t="s">
        <v>715</v>
      </c>
      <c r="Q38" s="38" t="s">
        <v>340</v>
      </c>
      <c r="R38" s="4" t="str">
        <f t="shared" si="0"/>
        <v>EditorialWIP</v>
      </c>
      <c r="S38" s="4" t="str">
        <f t="shared" si="1"/>
        <v>EditorialWIP</v>
      </c>
      <c r="T38" s="4" t="str">
        <f t="shared" si="2"/>
        <v>Monique BrownWIP</v>
      </c>
    </row>
    <row r="39" spans="1:20" ht="31.5" hidden="1">
      <c r="A39" s="4">
        <v>38</v>
      </c>
      <c r="B39" s="4" t="s">
        <v>602</v>
      </c>
      <c r="C39" s="4" t="s">
        <v>633</v>
      </c>
      <c r="D39" s="4">
        <v>52</v>
      </c>
      <c r="E39" s="4" t="s">
        <v>239</v>
      </c>
      <c r="F39" s="4">
        <v>3</v>
      </c>
      <c r="G39" s="1" t="s">
        <v>160</v>
      </c>
      <c r="I39" s="4" t="s">
        <v>669</v>
      </c>
      <c r="J39" s="1" t="s">
        <v>161</v>
      </c>
      <c r="K39" s="4" t="s">
        <v>335</v>
      </c>
      <c r="P39" s="34" t="s">
        <v>304</v>
      </c>
      <c r="Q39" s="38" t="s">
        <v>424</v>
      </c>
      <c r="R39" s="4" t="str">
        <f t="shared" si="0"/>
        <v>TechnicalWIP</v>
      </c>
      <c r="S39" s="4" t="str">
        <f t="shared" si="1"/>
        <v>Bit OrderWIP</v>
      </c>
      <c r="T39" s="4" t="str">
        <f t="shared" si="2"/>
        <v>Larry TaylorWIP</v>
      </c>
    </row>
    <row r="40" spans="1:20" ht="63" hidden="1">
      <c r="A40" s="4">
        <v>39</v>
      </c>
      <c r="B40" s="4" t="s">
        <v>602</v>
      </c>
      <c r="C40" s="4" t="s">
        <v>633</v>
      </c>
      <c r="D40" s="4">
        <v>52</v>
      </c>
      <c r="E40" s="4" t="s">
        <v>239</v>
      </c>
      <c r="F40" s="4">
        <v>5</v>
      </c>
      <c r="G40" s="1" t="s">
        <v>158</v>
      </c>
      <c r="I40" s="4" t="s">
        <v>669</v>
      </c>
      <c r="J40" s="1" t="s">
        <v>159</v>
      </c>
      <c r="K40" s="4" t="s">
        <v>335</v>
      </c>
      <c r="P40" s="34" t="s">
        <v>304</v>
      </c>
      <c r="Q40" s="38" t="s">
        <v>424</v>
      </c>
      <c r="R40" s="4" t="str">
        <f t="shared" si="0"/>
        <v>TechnicalWIP</v>
      </c>
      <c r="S40" s="4" t="str">
        <f t="shared" si="1"/>
        <v>Bit OrderWIP</v>
      </c>
      <c r="T40" s="4" t="str">
        <f t="shared" si="2"/>
        <v>Larry TaylorWIP</v>
      </c>
    </row>
    <row r="41" spans="1:20" ht="78.75" hidden="1">
      <c r="A41" s="4">
        <v>40</v>
      </c>
      <c r="B41" s="4" t="s">
        <v>602</v>
      </c>
      <c r="C41" s="4" t="s">
        <v>633</v>
      </c>
      <c r="D41" s="4">
        <v>53</v>
      </c>
      <c r="E41" s="4" t="s">
        <v>231</v>
      </c>
      <c r="F41" s="4">
        <v>24</v>
      </c>
      <c r="G41" s="1" t="s">
        <v>156</v>
      </c>
      <c r="I41" s="4" t="s">
        <v>669</v>
      </c>
      <c r="J41" s="1" t="s">
        <v>157</v>
      </c>
      <c r="K41" s="4" t="s">
        <v>335</v>
      </c>
      <c r="P41" s="34" t="s">
        <v>296</v>
      </c>
      <c r="Q41" s="38" t="s">
        <v>349</v>
      </c>
      <c r="R41" s="4" t="str">
        <f t="shared" si="0"/>
        <v>TechnicalWIP</v>
      </c>
      <c r="S41" s="4" t="str">
        <f t="shared" si="1"/>
        <v>Frame SizeWIP</v>
      </c>
      <c r="T41" s="4" t="str">
        <f t="shared" si="2"/>
        <v>John BuffingtonWIP</v>
      </c>
    </row>
    <row r="42" spans="1:20" ht="126" hidden="1">
      <c r="A42" s="4">
        <v>41</v>
      </c>
      <c r="B42" s="4" t="s">
        <v>602</v>
      </c>
      <c r="C42" s="4" t="s">
        <v>633</v>
      </c>
      <c r="D42" s="4">
        <v>55</v>
      </c>
      <c r="E42" s="4" t="s">
        <v>228</v>
      </c>
      <c r="F42" s="4">
        <v>1</v>
      </c>
      <c r="G42" s="1" t="s">
        <v>154</v>
      </c>
      <c r="I42" s="4" t="s">
        <v>669</v>
      </c>
      <c r="J42" s="1" t="s">
        <v>155</v>
      </c>
      <c r="K42" s="4" t="s">
        <v>335</v>
      </c>
      <c r="P42" s="34" t="s">
        <v>309</v>
      </c>
      <c r="Q42" s="38" t="s">
        <v>344</v>
      </c>
      <c r="R42" s="4" t="str">
        <f t="shared" si="0"/>
        <v>TechnicalWIP</v>
      </c>
      <c r="S42" s="4" t="str">
        <f t="shared" si="1"/>
        <v>Mode SwitchWIP</v>
      </c>
      <c r="T42" s="4" t="str">
        <f t="shared" si="2"/>
        <v>Kuor-Hsin Chang WIP</v>
      </c>
    </row>
    <row r="43" spans="1:20" ht="31.5" hidden="1">
      <c r="A43" s="4">
        <v>42</v>
      </c>
      <c r="B43" s="4" t="s">
        <v>602</v>
      </c>
      <c r="C43" s="4" t="s">
        <v>715</v>
      </c>
      <c r="D43" s="4">
        <v>61</v>
      </c>
      <c r="E43" s="4" t="s">
        <v>24</v>
      </c>
      <c r="F43" s="4">
        <v>51</v>
      </c>
      <c r="G43" s="1" t="s">
        <v>152</v>
      </c>
      <c r="I43" s="4" t="s">
        <v>635</v>
      </c>
      <c r="J43" s="1" t="s">
        <v>153</v>
      </c>
      <c r="K43" s="4" t="s">
        <v>335</v>
      </c>
      <c r="P43" s="38" t="s">
        <v>715</v>
      </c>
      <c r="Q43" s="38" t="s">
        <v>340</v>
      </c>
      <c r="R43" s="4" t="str">
        <f t="shared" si="0"/>
        <v>EditorialWIP</v>
      </c>
      <c r="S43" s="4" t="str">
        <f t="shared" si="1"/>
        <v>EditorialWIP</v>
      </c>
      <c r="T43" s="4" t="str">
        <f t="shared" si="2"/>
        <v>Monique BrownWIP</v>
      </c>
    </row>
    <row r="44" spans="1:20" ht="47.25" hidden="1">
      <c r="A44" s="4">
        <v>43</v>
      </c>
      <c r="B44" s="4" t="s">
        <v>602</v>
      </c>
      <c r="C44" s="4" t="s">
        <v>715</v>
      </c>
      <c r="D44" s="4">
        <v>65</v>
      </c>
      <c r="E44" s="4" t="s">
        <v>149</v>
      </c>
      <c r="F44" s="4">
        <v>23</v>
      </c>
      <c r="G44" s="1" t="s">
        <v>150</v>
      </c>
      <c r="I44" s="4" t="s">
        <v>635</v>
      </c>
      <c r="J44" s="1" t="s">
        <v>151</v>
      </c>
      <c r="K44" s="4" t="s">
        <v>335</v>
      </c>
      <c r="P44" s="38" t="s">
        <v>715</v>
      </c>
      <c r="Q44" s="38" t="s">
        <v>340</v>
      </c>
      <c r="R44" s="4" t="str">
        <f t="shared" si="0"/>
        <v>EditorialWIP</v>
      </c>
      <c r="S44" s="4" t="str">
        <f t="shared" si="1"/>
        <v>EditorialWIP</v>
      </c>
      <c r="T44" s="4" t="str">
        <f t="shared" si="2"/>
        <v>Monique BrownWIP</v>
      </c>
    </row>
    <row r="45" spans="1:20" ht="78.75" hidden="1">
      <c r="A45" s="4">
        <v>44</v>
      </c>
      <c r="B45" s="4" t="s">
        <v>602</v>
      </c>
      <c r="C45" s="4" t="s">
        <v>633</v>
      </c>
      <c r="D45" s="4">
        <v>68</v>
      </c>
      <c r="E45" s="4" t="s">
        <v>146</v>
      </c>
      <c r="F45" s="4">
        <v>22</v>
      </c>
      <c r="G45" s="1" t="s">
        <v>147</v>
      </c>
      <c r="I45" s="4" t="s">
        <v>669</v>
      </c>
      <c r="J45" s="1" t="s">
        <v>148</v>
      </c>
      <c r="K45" s="4" t="s">
        <v>335</v>
      </c>
      <c r="P45" s="34" t="s">
        <v>297</v>
      </c>
      <c r="Q45" s="38" t="s">
        <v>420</v>
      </c>
      <c r="R45" s="4" t="str">
        <f t="shared" si="0"/>
        <v>TechnicalWIP</v>
      </c>
      <c r="S45" s="4" t="str">
        <f t="shared" si="1"/>
        <v>Radio SpecWIP</v>
      </c>
      <c r="T45" s="4" t="str">
        <f t="shared" si="2"/>
        <v>Cristina SeibertWIP</v>
      </c>
    </row>
    <row r="46" spans="1:20" ht="110.25" hidden="1">
      <c r="A46" s="4">
        <v>45</v>
      </c>
      <c r="B46" s="4" t="s">
        <v>602</v>
      </c>
      <c r="C46" s="4" t="s">
        <v>633</v>
      </c>
      <c r="D46" s="4">
        <v>68</v>
      </c>
      <c r="E46" s="4" t="s">
        <v>723</v>
      </c>
      <c r="F46" s="4">
        <v>53</v>
      </c>
      <c r="G46" s="1" t="s">
        <v>616</v>
      </c>
      <c r="I46" s="4" t="s">
        <v>669</v>
      </c>
      <c r="J46" s="1" t="s">
        <v>145</v>
      </c>
      <c r="K46" s="4" t="s">
        <v>335</v>
      </c>
      <c r="P46" s="34" t="s">
        <v>297</v>
      </c>
      <c r="Q46" s="38" t="s">
        <v>409</v>
      </c>
      <c r="R46" s="4" t="str">
        <f t="shared" si="0"/>
        <v>TechnicalWIP</v>
      </c>
      <c r="S46" s="4" t="str">
        <f t="shared" si="1"/>
        <v>Radio SpecWIP</v>
      </c>
      <c r="T46" s="4" t="str">
        <f t="shared" si="2"/>
        <v>Hartman Van WykWIP</v>
      </c>
    </row>
    <row r="47" spans="1:20" ht="78.75" hidden="1">
      <c r="A47" s="4">
        <v>46</v>
      </c>
      <c r="B47" s="4" t="s">
        <v>602</v>
      </c>
      <c r="C47" s="4" t="s">
        <v>633</v>
      </c>
      <c r="D47" s="4">
        <v>68</v>
      </c>
      <c r="E47" s="4" t="s">
        <v>723</v>
      </c>
      <c r="F47" s="4">
        <v>53</v>
      </c>
      <c r="G47" s="1" t="s">
        <v>614</v>
      </c>
      <c r="I47" s="4" t="s">
        <v>669</v>
      </c>
      <c r="J47" s="1" t="s">
        <v>615</v>
      </c>
      <c r="K47" s="4" t="s">
        <v>335</v>
      </c>
      <c r="P47" s="34" t="s">
        <v>297</v>
      </c>
      <c r="Q47" s="38" t="s">
        <v>420</v>
      </c>
      <c r="R47" s="4" t="str">
        <f t="shared" si="0"/>
        <v>TechnicalWIP</v>
      </c>
      <c r="S47" s="4" t="str">
        <f t="shared" si="1"/>
        <v>Radio SpecWIP</v>
      </c>
      <c r="T47" s="4" t="str">
        <f t="shared" si="2"/>
        <v>Cristina SeibertWIP</v>
      </c>
    </row>
    <row r="48" spans="1:20" ht="63" hidden="1">
      <c r="A48" s="4">
        <v>47</v>
      </c>
      <c r="B48" s="4" t="s">
        <v>602</v>
      </c>
      <c r="C48" s="4" t="s">
        <v>633</v>
      </c>
      <c r="D48" s="4">
        <v>69</v>
      </c>
      <c r="E48" s="4" t="s">
        <v>609</v>
      </c>
      <c r="F48" s="4">
        <v>28</v>
      </c>
      <c r="G48" s="1" t="s">
        <v>612</v>
      </c>
      <c r="I48" s="4" t="s">
        <v>669</v>
      </c>
      <c r="J48" s="1" t="s">
        <v>613</v>
      </c>
      <c r="K48" s="4" t="s">
        <v>335</v>
      </c>
      <c r="P48" s="34" t="s">
        <v>297</v>
      </c>
      <c r="Q48" s="38" t="s">
        <v>420</v>
      </c>
      <c r="R48" s="4" t="str">
        <f t="shared" si="0"/>
        <v>TechnicalWIP</v>
      </c>
      <c r="S48" s="4" t="str">
        <f t="shared" si="1"/>
        <v>Radio SpecWIP</v>
      </c>
      <c r="T48" s="4" t="str">
        <f t="shared" si="2"/>
        <v>Cristina SeibertWIP</v>
      </c>
    </row>
    <row r="49" spans="1:256" ht="31.5" hidden="1">
      <c r="A49" s="4">
        <v>48</v>
      </c>
      <c r="B49" s="4" t="s">
        <v>602</v>
      </c>
      <c r="C49" s="4" t="s">
        <v>715</v>
      </c>
      <c r="D49" s="4">
        <v>69</v>
      </c>
      <c r="E49" s="4" t="s">
        <v>609</v>
      </c>
      <c r="F49" s="4">
        <v>35</v>
      </c>
      <c r="G49" s="1" t="s">
        <v>610</v>
      </c>
      <c r="I49" s="4" t="s">
        <v>669</v>
      </c>
      <c r="J49" s="1" t="s">
        <v>611</v>
      </c>
      <c r="K49" s="4" t="s">
        <v>335</v>
      </c>
      <c r="P49" s="38" t="s">
        <v>715</v>
      </c>
      <c r="Q49" s="38" t="s">
        <v>340</v>
      </c>
      <c r="R49" s="4" t="str">
        <f t="shared" si="0"/>
        <v>EditorialWIP</v>
      </c>
      <c r="S49" s="4" t="str">
        <f t="shared" si="1"/>
        <v>EditorialWIP</v>
      </c>
      <c r="T49" s="4" t="str">
        <f t="shared" si="2"/>
        <v>Monique BrownWIP</v>
      </c>
    </row>
    <row r="50" spans="1:256" ht="63" hidden="1">
      <c r="A50" s="4">
        <v>49</v>
      </c>
      <c r="B50" s="4" t="s">
        <v>602</v>
      </c>
      <c r="C50" s="4" t="s">
        <v>633</v>
      </c>
      <c r="D50" s="4">
        <v>69</v>
      </c>
      <c r="E50" s="4" t="s">
        <v>649</v>
      </c>
      <c r="F50" s="4">
        <v>53</v>
      </c>
      <c r="G50" s="1" t="s">
        <v>607</v>
      </c>
      <c r="I50" s="4" t="s">
        <v>669</v>
      </c>
      <c r="J50" s="1" t="s">
        <v>608</v>
      </c>
      <c r="K50" s="4" t="s">
        <v>335</v>
      </c>
      <c r="P50" s="34" t="s">
        <v>297</v>
      </c>
      <c r="Q50" s="38" t="s">
        <v>420</v>
      </c>
      <c r="R50" s="4" t="str">
        <f t="shared" si="0"/>
        <v>TechnicalWIP</v>
      </c>
      <c r="S50" s="4" t="str">
        <f t="shared" si="1"/>
        <v>Radio SpecWIP</v>
      </c>
      <c r="T50" s="4" t="str">
        <f t="shared" si="2"/>
        <v>Cristina SeibertWIP</v>
      </c>
    </row>
    <row r="51" spans="1:256" ht="63" hidden="1">
      <c r="A51" s="4">
        <v>50</v>
      </c>
      <c r="B51" s="4" t="s">
        <v>602</v>
      </c>
      <c r="C51" s="4" t="s">
        <v>715</v>
      </c>
      <c r="D51" s="4">
        <v>94</v>
      </c>
      <c r="E51" s="4" t="s">
        <v>492</v>
      </c>
      <c r="F51" s="4">
        <v>39</v>
      </c>
      <c r="G51" s="1" t="s">
        <v>605</v>
      </c>
      <c r="I51" s="4" t="s">
        <v>669</v>
      </c>
      <c r="J51" s="1" t="s">
        <v>606</v>
      </c>
      <c r="K51" s="4" t="s">
        <v>335</v>
      </c>
      <c r="P51" s="38" t="s">
        <v>715</v>
      </c>
      <c r="Q51" s="38" t="s">
        <v>340</v>
      </c>
      <c r="R51" s="4" t="str">
        <f t="shared" si="0"/>
        <v>EditorialWIP</v>
      </c>
      <c r="S51" s="4" t="str">
        <f t="shared" si="1"/>
        <v>EditorialWIP</v>
      </c>
      <c r="T51" s="4" t="str">
        <f t="shared" si="2"/>
        <v>Monique BrownWIP</v>
      </c>
    </row>
    <row r="52" spans="1:256" ht="110.25" hidden="1">
      <c r="A52" s="4">
        <v>51</v>
      </c>
      <c r="B52" s="4" t="s">
        <v>602</v>
      </c>
      <c r="C52" s="4" t="s">
        <v>633</v>
      </c>
      <c r="D52" s="4">
        <v>95</v>
      </c>
      <c r="E52" s="4" t="s">
        <v>492</v>
      </c>
      <c r="F52" s="4">
        <v>3</v>
      </c>
      <c r="G52" s="1" t="s">
        <v>603</v>
      </c>
      <c r="I52" s="4" t="s">
        <v>669</v>
      </c>
      <c r="J52" s="1" t="s">
        <v>604</v>
      </c>
      <c r="K52" s="4" t="s">
        <v>335</v>
      </c>
      <c r="P52" s="34" t="s">
        <v>304</v>
      </c>
      <c r="Q52" s="38" t="s">
        <v>424</v>
      </c>
      <c r="R52" s="4" t="str">
        <f t="shared" si="0"/>
        <v>TechnicalWIP</v>
      </c>
      <c r="S52" s="4" t="str">
        <f t="shared" si="1"/>
        <v>Bit OrderWIP</v>
      </c>
      <c r="T52" s="4" t="str">
        <f t="shared" si="2"/>
        <v>Larry TaylorWIP</v>
      </c>
    </row>
    <row r="53" spans="1:256" ht="31.5" hidden="1">
      <c r="A53" s="4">
        <v>52</v>
      </c>
      <c r="B53" s="4" t="s">
        <v>599</v>
      </c>
      <c r="C53" s="4" t="s">
        <v>726</v>
      </c>
      <c r="D53" s="4">
        <v>42</v>
      </c>
      <c r="E53" s="4">
        <v>1</v>
      </c>
      <c r="F53" s="4">
        <v>1</v>
      </c>
      <c r="G53" s="1" t="s">
        <v>600</v>
      </c>
      <c r="I53" s="4" t="s">
        <v>635</v>
      </c>
      <c r="J53" s="1" t="s">
        <v>601</v>
      </c>
      <c r="K53" s="4" t="s">
        <v>335</v>
      </c>
      <c r="P53" s="34" t="s">
        <v>305</v>
      </c>
      <c r="Q53" s="38" t="s">
        <v>414</v>
      </c>
      <c r="R53" s="4" t="str">
        <f t="shared" si="0"/>
        <v>GeneralWIP</v>
      </c>
      <c r="S53" s="4" t="str">
        <f t="shared" si="1"/>
        <v>Frequency BandWIP</v>
      </c>
      <c r="T53" s="4" t="str">
        <f t="shared" si="2"/>
        <v>Ruben SalazarWIP</v>
      </c>
    </row>
    <row r="54" spans="1:256" ht="204.75" hidden="1">
      <c r="A54" s="4">
        <v>53</v>
      </c>
      <c r="B54" s="4" t="s">
        <v>596</v>
      </c>
      <c r="C54" s="4" t="s">
        <v>726</v>
      </c>
      <c r="G54" s="1" t="s">
        <v>597</v>
      </c>
      <c r="I54" s="4" t="s">
        <v>669</v>
      </c>
      <c r="J54" s="1" t="s">
        <v>598</v>
      </c>
      <c r="K54" s="4" t="s">
        <v>335</v>
      </c>
      <c r="P54" s="34" t="s">
        <v>317</v>
      </c>
      <c r="Q54" s="38" t="s">
        <v>288</v>
      </c>
      <c r="R54" s="4" t="str">
        <f t="shared" si="0"/>
        <v>GeneralWIP</v>
      </c>
      <c r="S54" s="4" t="str">
        <f t="shared" si="1"/>
        <v>CoexistenceWIP</v>
      </c>
      <c r="T54" s="4" t="str">
        <f t="shared" si="2"/>
        <v>Phil BeecherWIP</v>
      </c>
    </row>
    <row r="55" spans="1:256" ht="31.5" hidden="1">
      <c r="A55" s="4">
        <v>54</v>
      </c>
      <c r="B55" s="4" t="s">
        <v>592</v>
      </c>
      <c r="C55" s="4" t="s">
        <v>715</v>
      </c>
      <c r="D55" s="4">
        <v>19</v>
      </c>
      <c r="E55" s="4" t="s">
        <v>687</v>
      </c>
      <c r="F55" s="4">
        <v>46</v>
      </c>
      <c r="G55" s="1" t="s">
        <v>595</v>
      </c>
      <c r="I55" s="4" t="s">
        <v>635</v>
      </c>
      <c r="J55" s="1" t="s">
        <v>594</v>
      </c>
      <c r="K55" s="4" t="s">
        <v>335</v>
      </c>
      <c r="P55" s="38" t="s">
        <v>715</v>
      </c>
      <c r="Q55" s="38" t="s">
        <v>340</v>
      </c>
      <c r="R55" s="4" t="str">
        <f t="shared" si="0"/>
        <v>EditorialWIP</v>
      </c>
      <c r="S55" s="4" t="str">
        <f t="shared" si="1"/>
        <v>EditorialWIP</v>
      </c>
      <c r="T55" s="4" t="str">
        <f t="shared" si="2"/>
        <v>Monique BrownWIP</v>
      </c>
    </row>
    <row r="56" spans="1:256" ht="31.5" hidden="1">
      <c r="A56" s="4">
        <v>55</v>
      </c>
      <c r="B56" s="4" t="s">
        <v>592</v>
      </c>
      <c r="C56" s="4" t="s">
        <v>715</v>
      </c>
      <c r="D56" s="4">
        <v>57</v>
      </c>
      <c r="E56" s="4" t="s">
        <v>377</v>
      </c>
      <c r="F56" s="4">
        <v>9</v>
      </c>
      <c r="G56" s="1" t="s">
        <v>593</v>
      </c>
      <c r="I56" s="4" t="s">
        <v>635</v>
      </c>
      <c r="J56" s="1" t="s">
        <v>594</v>
      </c>
      <c r="K56" s="4" t="s">
        <v>335</v>
      </c>
      <c r="P56" s="38" t="s">
        <v>715</v>
      </c>
      <c r="Q56" s="38" t="s">
        <v>340</v>
      </c>
      <c r="R56" s="4" t="str">
        <f t="shared" si="0"/>
        <v>EditorialWIP</v>
      </c>
      <c r="S56" s="4" t="str">
        <f t="shared" si="1"/>
        <v>EditorialWIP</v>
      </c>
      <c r="T56" s="4" t="str">
        <f t="shared" si="2"/>
        <v>Monique BrownWIP</v>
      </c>
    </row>
    <row r="57" spans="1:256" ht="63" hidden="1">
      <c r="A57" s="4">
        <v>56</v>
      </c>
      <c r="B57" s="4" t="s">
        <v>569</v>
      </c>
      <c r="C57" s="4" t="s">
        <v>715</v>
      </c>
      <c r="D57" s="4">
        <v>13</v>
      </c>
      <c r="E57" s="4">
        <v>5.2</v>
      </c>
      <c r="F57" s="4">
        <v>1</v>
      </c>
      <c r="G57" s="1" t="s">
        <v>590</v>
      </c>
      <c r="I57" s="4" t="s">
        <v>635</v>
      </c>
      <c r="J57" s="1" t="s">
        <v>591</v>
      </c>
      <c r="K57" s="4" t="s">
        <v>335</v>
      </c>
      <c r="P57" s="38" t="s">
        <v>715</v>
      </c>
      <c r="Q57" s="38" t="s">
        <v>340</v>
      </c>
      <c r="R57" s="4" t="str">
        <f t="shared" si="0"/>
        <v>EditorialWIP</v>
      </c>
      <c r="S57" s="4" t="str">
        <f t="shared" si="1"/>
        <v>EditorialWIP</v>
      </c>
      <c r="T57" s="4" t="str">
        <f t="shared" si="2"/>
        <v>Monique BrownWIP</v>
      </c>
    </row>
    <row r="58" spans="1:256" s="19" customFormat="1" ht="63" hidden="1">
      <c r="A58" s="4">
        <v>57</v>
      </c>
      <c r="B58" s="4" t="s">
        <v>569</v>
      </c>
      <c r="C58" s="4" t="s">
        <v>633</v>
      </c>
      <c r="D58" s="4">
        <v>94</v>
      </c>
      <c r="E58" s="4" t="s">
        <v>492</v>
      </c>
      <c r="F58" s="4">
        <v>26</v>
      </c>
      <c r="G58" s="1" t="s">
        <v>588</v>
      </c>
      <c r="H58" s="4"/>
      <c r="I58" s="1" t="s">
        <v>635</v>
      </c>
      <c r="J58" s="1" t="s">
        <v>589</v>
      </c>
      <c r="K58" s="4" t="s">
        <v>335</v>
      </c>
      <c r="L58" s="4"/>
      <c r="M58" s="4"/>
      <c r="N58" s="4"/>
      <c r="O58" s="4"/>
      <c r="P58" s="34" t="s">
        <v>310</v>
      </c>
      <c r="Q58" s="38" t="s">
        <v>410</v>
      </c>
      <c r="R58" s="4" t="str">
        <f t="shared" si="0"/>
        <v>TechnicalWIP</v>
      </c>
      <c r="S58" s="4" t="str">
        <f t="shared" si="1"/>
        <v>MR-O-QPSKWIP</v>
      </c>
      <c r="T58" s="4" t="str">
        <f t="shared" si="2"/>
        <v>Clint PowellWIP</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row>
    <row r="59" spans="1:256" ht="63" hidden="1">
      <c r="A59" s="4">
        <v>58</v>
      </c>
      <c r="B59" s="4" t="s">
        <v>569</v>
      </c>
      <c r="C59" s="4" t="s">
        <v>715</v>
      </c>
      <c r="D59" s="4">
        <v>60</v>
      </c>
      <c r="E59" s="4" t="s">
        <v>24</v>
      </c>
      <c r="F59" s="4">
        <v>52</v>
      </c>
      <c r="G59" s="1" t="s">
        <v>586</v>
      </c>
      <c r="I59" s="4" t="s">
        <v>635</v>
      </c>
      <c r="J59" s="1" t="s">
        <v>587</v>
      </c>
      <c r="K59" s="4" t="s">
        <v>335</v>
      </c>
      <c r="P59" s="38" t="s">
        <v>715</v>
      </c>
      <c r="Q59" s="38" t="s">
        <v>340</v>
      </c>
      <c r="R59" s="4" t="str">
        <f t="shared" si="0"/>
        <v>EditorialWIP</v>
      </c>
      <c r="S59" s="4" t="str">
        <f t="shared" si="1"/>
        <v>EditorialWIP</v>
      </c>
      <c r="T59" s="4" t="str">
        <f t="shared" si="2"/>
        <v>Monique BrownWIP</v>
      </c>
    </row>
    <row r="60" spans="1:256" ht="47.25" hidden="1">
      <c r="A60" s="4">
        <v>59</v>
      </c>
      <c r="B60" s="4" t="s">
        <v>569</v>
      </c>
      <c r="C60" s="4" t="s">
        <v>715</v>
      </c>
      <c r="D60" s="4">
        <v>88</v>
      </c>
      <c r="E60" s="4" t="s">
        <v>583</v>
      </c>
      <c r="F60" s="4">
        <v>49</v>
      </c>
      <c r="G60" s="1" t="s">
        <v>584</v>
      </c>
      <c r="I60" s="4" t="s">
        <v>635</v>
      </c>
      <c r="J60" s="1" t="s">
        <v>585</v>
      </c>
      <c r="K60" s="4" t="s">
        <v>335</v>
      </c>
      <c r="P60" s="38" t="s">
        <v>715</v>
      </c>
      <c r="Q60" s="38" t="s">
        <v>340</v>
      </c>
      <c r="R60" s="4" t="str">
        <f t="shared" si="0"/>
        <v>EditorialWIP</v>
      </c>
      <c r="S60" s="4" t="str">
        <f t="shared" si="1"/>
        <v>EditorialWIP</v>
      </c>
      <c r="T60" s="4" t="str">
        <f t="shared" si="2"/>
        <v>Monique BrownWIP</v>
      </c>
    </row>
    <row r="61" spans="1:256" ht="78.75" hidden="1">
      <c r="A61" s="4">
        <v>60</v>
      </c>
      <c r="B61" s="4" t="s">
        <v>569</v>
      </c>
      <c r="C61" s="4" t="s">
        <v>715</v>
      </c>
      <c r="D61" s="4">
        <v>78</v>
      </c>
      <c r="E61" s="4" t="s">
        <v>582</v>
      </c>
      <c r="F61" s="4">
        <v>43</v>
      </c>
      <c r="G61" s="1" t="s">
        <v>579</v>
      </c>
      <c r="I61" s="4" t="s">
        <v>635</v>
      </c>
      <c r="J61" s="1" t="s">
        <v>580</v>
      </c>
      <c r="K61" s="4" t="s">
        <v>335</v>
      </c>
      <c r="P61" s="38" t="s">
        <v>715</v>
      </c>
      <c r="Q61" s="38" t="s">
        <v>340</v>
      </c>
      <c r="R61" s="4" t="str">
        <f t="shared" si="0"/>
        <v>EditorialWIP</v>
      </c>
      <c r="S61" s="4" t="str">
        <f t="shared" si="1"/>
        <v>EditorialWIP</v>
      </c>
      <c r="T61" s="4" t="str">
        <f t="shared" si="2"/>
        <v>Monique BrownWIP</v>
      </c>
    </row>
    <row r="62" spans="1:256" ht="78.75" hidden="1">
      <c r="A62" s="4">
        <v>61</v>
      </c>
      <c r="B62" s="4" t="s">
        <v>569</v>
      </c>
      <c r="C62" s="4" t="s">
        <v>715</v>
      </c>
      <c r="D62" s="4">
        <v>53</v>
      </c>
      <c r="E62" s="4" t="s">
        <v>231</v>
      </c>
      <c r="F62" s="4">
        <v>24</v>
      </c>
      <c r="G62" s="1" t="s">
        <v>579</v>
      </c>
      <c r="I62" s="4" t="s">
        <v>635</v>
      </c>
      <c r="J62" s="1" t="s">
        <v>581</v>
      </c>
      <c r="K62" s="4" t="s">
        <v>335</v>
      </c>
      <c r="P62" s="38" t="s">
        <v>715</v>
      </c>
      <c r="Q62" s="38" t="s">
        <v>340</v>
      </c>
      <c r="R62" s="4" t="str">
        <f t="shared" si="0"/>
        <v>EditorialWIP</v>
      </c>
      <c r="S62" s="4" t="str">
        <f t="shared" si="1"/>
        <v>EditorialWIP</v>
      </c>
      <c r="T62" s="4" t="str">
        <f t="shared" si="2"/>
        <v>Monique BrownWIP</v>
      </c>
    </row>
    <row r="63" spans="1:256" ht="78.75" hidden="1">
      <c r="A63" s="4">
        <v>62</v>
      </c>
      <c r="B63" s="4" t="s">
        <v>569</v>
      </c>
      <c r="C63" s="4" t="s">
        <v>715</v>
      </c>
      <c r="D63" s="4">
        <v>94</v>
      </c>
      <c r="E63" s="4" t="s">
        <v>492</v>
      </c>
      <c r="F63" s="4">
        <v>24</v>
      </c>
      <c r="G63" s="1" t="s">
        <v>579</v>
      </c>
      <c r="I63" s="4" t="s">
        <v>635</v>
      </c>
      <c r="J63" s="1" t="s">
        <v>580</v>
      </c>
      <c r="K63" s="4" t="s">
        <v>335</v>
      </c>
      <c r="P63" s="38" t="s">
        <v>715</v>
      </c>
      <c r="Q63" s="38" t="s">
        <v>340</v>
      </c>
      <c r="R63" s="4" t="str">
        <f t="shared" si="0"/>
        <v>EditorialWIP</v>
      </c>
      <c r="S63" s="4" t="str">
        <f t="shared" si="1"/>
        <v>EditorialWIP</v>
      </c>
      <c r="T63" s="4" t="str">
        <f t="shared" si="2"/>
        <v>Monique BrownWIP</v>
      </c>
    </row>
    <row r="64" spans="1:256" ht="47.25" hidden="1">
      <c r="A64" s="4">
        <v>63</v>
      </c>
      <c r="B64" s="4" t="s">
        <v>569</v>
      </c>
      <c r="C64" s="4" t="s">
        <v>715</v>
      </c>
      <c r="D64" s="4">
        <v>83</v>
      </c>
      <c r="E64" s="4" t="s">
        <v>640</v>
      </c>
      <c r="F64" s="4">
        <v>31</v>
      </c>
      <c r="G64" s="1" t="s">
        <v>577</v>
      </c>
      <c r="I64" s="4" t="s">
        <v>635</v>
      </c>
      <c r="J64" s="1" t="s">
        <v>578</v>
      </c>
      <c r="K64" s="4" t="s">
        <v>335</v>
      </c>
      <c r="P64" s="38" t="s">
        <v>715</v>
      </c>
      <c r="Q64" s="38" t="s">
        <v>340</v>
      </c>
      <c r="R64" s="4" t="str">
        <f t="shared" si="0"/>
        <v>EditorialWIP</v>
      </c>
      <c r="S64" s="4" t="str">
        <f t="shared" si="1"/>
        <v>EditorialWIP</v>
      </c>
      <c r="T64" s="4" t="str">
        <f t="shared" si="2"/>
        <v>Monique BrownWIP</v>
      </c>
    </row>
    <row r="65" spans="1:20" ht="47.25" hidden="1">
      <c r="A65" s="4">
        <v>64</v>
      </c>
      <c r="B65" s="4" t="s">
        <v>569</v>
      </c>
      <c r="C65" s="4" t="s">
        <v>715</v>
      </c>
      <c r="D65" s="4">
        <v>85</v>
      </c>
      <c r="E65" s="4" t="s">
        <v>570</v>
      </c>
      <c r="F65" s="4">
        <v>33</v>
      </c>
      <c r="G65" s="1" t="s">
        <v>575</v>
      </c>
      <c r="I65" s="4" t="s">
        <v>635</v>
      </c>
      <c r="J65" s="1" t="s">
        <v>576</v>
      </c>
      <c r="K65" s="4" t="s">
        <v>335</v>
      </c>
      <c r="P65" s="38" t="s">
        <v>715</v>
      </c>
      <c r="Q65" s="38" t="s">
        <v>340</v>
      </c>
      <c r="R65" s="4" t="str">
        <f t="shared" si="0"/>
        <v>EditorialWIP</v>
      </c>
      <c r="S65" s="4" t="str">
        <f t="shared" si="1"/>
        <v>EditorialWIP</v>
      </c>
      <c r="T65" s="4" t="str">
        <f t="shared" si="2"/>
        <v>Monique BrownWIP</v>
      </c>
    </row>
    <row r="66" spans="1:20" ht="31.5" hidden="1">
      <c r="A66" s="4">
        <v>65</v>
      </c>
      <c r="B66" s="4" t="s">
        <v>569</v>
      </c>
      <c r="C66" s="4" t="s">
        <v>715</v>
      </c>
      <c r="D66" s="4">
        <v>86</v>
      </c>
      <c r="E66" s="4" t="s">
        <v>570</v>
      </c>
      <c r="F66" s="4">
        <v>36</v>
      </c>
      <c r="G66" s="1" t="s">
        <v>573</v>
      </c>
      <c r="I66" s="4" t="s">
        <v>635</v>
      </c>
      <c r="J66" s="1" t="s">
        <v>574</v>
      </c>
      <c r="K66" s="4" t="s">
        <v>335</v>
      </c>
      <c r="P66" s="38" t="s">
        <v>715</v>
      </c>
      <c r="Q66" s="38" t="s">
        <v>340</v>
      </c>
      <c r="R66" s="4" t="str">
        <f t="shared" si="0"/>
        <v>EditorialWIP</v>
      </c>
      <c r="S66" s="4" t="str">
        <f t="shared" si="1"/>
        <v>EditorialWIP</v>
      </c>
      <c r="T66" s="4" t="str">
        <f t="shared" si="2"/>
        <v>Monique BrownWIP</v>
      </c>
    </row>
    <row r="67" spans="1:20" ht="78.75" hidden="1">
      <c r="A67" s="4">
        <v>66</v>
      </c>
      <c r="B67" s="4" t="s">
        <v>569</v>
      </c>
      <c r="C67" s="4" t="s">
        <v>715</v>
      </c>
      <c r="D67" s="4">
        <v>86</v>
      </c>
      <c r="E67" s="4" t="s">
        <v>570</v>
      </c>
      <c r="F67" s="4">
        <v>36</v>
      </c>
      <c r="G67" s="1" t="s">
        <v>571</v>
      </c>
      <c r="I67" s="4" t="s">
        <v>635</v>
      </c>
      <c r="J67" s="1" t="s">
        <v>572</v>
      </c>
      <c r="K67" s="4" t="s">
        <v>335</v>
      </c>
      <c r="P67" s="38" t="s">
        <v>715</v>
      </c>
      <c r="Q67" s="38" t="s">
        <v>340</v>
      </c>
      <c r="R67" s="4" t="str">
        <f t="shared" ref="R67:R130" si="3">CONCATENATE(C67,K67)</f>
        <v>EditorialWIP</v>
      </c>
      <c r="S67" s="4" t="str">
        <f t="shared" ref="S67:S130" si="4">CONCATENATE(P67,K67)</f>
        <v>EditorialWIP</v>
      </c>
      <c r="T67" s="4" t="str">
        <f t="shared" ref="T67:T130" si="5">CONCATENATE(Q67,K67)</f>
        <v>Monique BrownWIP</v>
      </c>
    </row>
    <row r="68" spans="1:20" ht="47.25" hidden="1">
      <c r="A68" s="4">
        <v>67</v>
      </c>
      <c r="B68" s="4" t="s">
        <v>106</v>
      </c>
      <c r="C68" s="4" t="s">
        <v>633</v>
      </c>
      <c r="D68" s="4">
        <v>32</v>
      </c>
      <c r="E68" s="4" t="s">
        <v>684</v>
      </c>
      <c r="F68" s="4">
        <v>34</v>
      </c>
      <c r="G68" s="1" t="s">
        <v>107</v>
      </c>
      <c r="I68" s="4" t="s">
        <v>635</v>
      </c>
      <c r="J68" s="1" t="s">
        <v>568</v>
      </c>
      <c r="K68" s="4" t="s">
        <v>335</v>
      </c>
      <c r="P68" s="34" t="s">
        <v>305</v>
      </c>
      <c r="Q68" s="34" t="s">
        <v>452</v>
      </c>
      <c r="R68" s="4" t="str">
        <f t="shared" si="3"/>
        <v>TechnicalWIP</v>
      </c>
      <c r="S68" s="4" t="str">
        <f t="shared" si="4"/>
        <v>Frequency BandWIP</v>
      </c>
      <c r="T68" s="4" t="str">
        <f t="shared" si="5"/>
        <v>Ruben Salazar, Kazu YasukawaWIP</v>
      </c>
    </row>
    <row r="69" spans="1:20" ht="63" hidden="1">
      <c r="A69" s="4">
        <v>68</v>
      </c>
      <c r="B69" s="4" t="s">
        <v>106</v>
      </c>
      <c r="C69" s="4" t="s">
        <v>726</v>
      </c>
      <c r="D69" s="4">
        <v>35</v>
      </c>
      <c r="E69" s="4" t="s">
        <v>517</v>
      </c>
      <c r="F69" s="4">
        <v>32</v>
      </c>
      <c r="G69" s="1" t="s">
        <v>107</v>
      </c>
      <c r="I69" s="4" t="s">
        <v>635</v>
      </c>
      <c r="J69" s="1" t="s">
        <v>111</v>
      </c>
      <c r="K69" s="4" t="s">
        <v>335</v>
      </c>
      <c r="P69" s="34" t="s">
        <v>305</v>
      </c>
      <c r="Q69" s="34" t="s">
        <v>452</v>
      </c>
      <c r="R69" s="4" t="str">
        <f t="shared" si="3"/>
        <v>GeneralWIP</v>
      </c>
      <c r="S69" s="4" t="str">
        <f t="shared" si="4"/>
        <v>Frequency BandWIP</v>
      </c>
      <c r="T69" s="4" t="str">
        <f t="shared" si="5"/>
        <v>Ruben Salazar, Kazu YasukawaWIP</v>
      </c>
    </row>
    <row r="70" spans="1:20" ht="63" hidden="1">
      <c r="A70" s="4">
        <v>69</v>
      </c>
      <c r="B70" s="4" t="s">
        <v>106</v>
      </c>
      <c r="C70" s="4" t="s">
        <v>726</v>
      </c>
      <c r="D70" s="4">
        <v>38</v>
      </c>
      <c r="E70" s="4" t="s">
        <v>357</v>
      </c>
      <c r="F70" s="4">
        <v>19</v>
      </c>
      <c r="G70" s="1" t="s">
        <v>107</v>
      </c>
      <c r="I70" s="4" t="s">
        <v>635</v>
      </c>
      <c r="J70" s="1" t="s">
        <v>110</v>
      </c>
      <c r="K70" s="4" t="s">
        <v>335</v>
      </c>
      <c r="P70" s="34" t="s">
        <v>305</v>
      </c>
      <c r="Q70" s="34" t="s">
        <v>452</v>
      </c>
      <c r="R70" s="4" t="str">
        <f t="shared" si="3"/>
        <v>GeneralWIP</v>
      </c>
      <c r="S70" s="4" t="str">
        <f t="shared" si="4"/>
        <v>Frequency BandWIP</v>
      </c>
      <c r="T70" s="4" t="str">
        <f t="shared" si="5"/>
        <v>Ruben Salazar, Kazu YasukawaWIP</v>
      </c>
    </row>
    <row r="71" spans="1:20" ht="173.25" hidden="1">
      <c r="A71" s="4">
        <v>70</v>
      </c>
      <c r="B71" s="4" t="s">
        <v>106</v>
      </c>
      <c r="C71" s="4" t="s">
        <v>726</v>
      </c>
      <c r="D71" s="4">
        <v>42</v>
      </c>
      <c r="E71" s="4" t="s">
        <v>28</v>
      </c>
      <c r="F71" s="4">
        <v>31</v>
      </c>
      <c r="G71" s="1" t="s">
        <v>107</v>
      </c>
      <c r="I71" s="4" t="s">
        <v>635</v>
      </c>
      <c r="J71" s="1" t="s">
        <v>109</v>
      </c>
      <c r="K71" s="4" t="s">
        <v>335</v>
      </c>
      <c r="P71" s="34" t="s">
        <v>305</v>
      </c>
      <c r="Q71" s="34" t="s">
        <v>452</v>
      </c>
      <c r="R71" s="4" t="str">
        <f t="shared" si="3"/>
        <v>GeneralWIP</v>
      </c>
      <c r="S71" s="4" t="str">
        <f t="shared" si="4"/>
        <v>Frequency BandWIP</v>
      </c>
      <c r="T71" s="4" t="str">
        <f t="shared" si="5"/>
        <v>Ruben Salazar, Kazu YasukawaWIP</v>
      </c>
    </row>
    <row r="72" spans="1:20" ht="94.5" hidden="1">
      <c r="A72" s="4">
        <v>71</v>
      </c>
      <c r="B72" s="4" t="s">
        <v>106</v>
      </c>
      <c r="C72" s="4" t="s">
        <v>633</v>
      </c>
      <c r="D72" s="4">
        <v>44</v>
      </c>
      <c r="E72" s="4">
        <v>93</v>
      </c>
      <c r="F72" s="4">
        <v>26</v>
      </c>
      <c r="G72" s="1" t="s">
        <v>107</v>
      </c>
      <c r="I72" s="4" t="s">
        <v>635</v>
      </c>
      <c r="J72" s="1" t="s">
        <v>108</v>
      </c>
      <c r="K72" s="4" t="s">
        <v>335</v>
      </c>
      <c r="P72" s="34" t="s">
        <v>305</v>
      </c>
      <c r="Q72" s="34" t="s">
        <v>452</v>
      </c>
      <c r="R72" s="4" t="str">
        <f t="shared" si="3"/>
        <v>TechnicalWIP</v>
      </c>
      <c r="S72" s="4" t="str">
        <f t="shared" si="4"/>
        <v>Frequency BandWIP</v>
      </c>
      <c r="T72" s="4" t="str">
        <f t="shared" si="5"/>
        <v>Ruben Salazar, Kazu YasukawaWIP</v>
      </c>
    </row>
    <row r="73" spans="1:20" ht="126" hidden="1">
      <c r="A73" s="4">
        <v>72</v>
      </c>
      <c r="B73" s="4" t="s">
        <v>106</v>
      </c>
      <c r="C73" s="4" t="s">
        <v>633</v>
      </c>
      <c r="D73" s="4">
        <v>44</v>
      </c>
      <c r="E73" s="4">
        <v>9.3000000000000007</v>
      </c>
      <c r="F73" s="4">
        <v>28</v>
      </c>
      <c r="G73" s="1" t="s">
        <v>107</v>
      </c>
      <c r="I73" s="4" t="s">
        <v>635</v>
      </c>
      <c r="J73" s="1" t="s">
        <v>117</v>
      </c>
      <c r="K73" s="4" t="s">
        <v>335</v>
      </c>
      <c r="P73" s="34" t="s">
        <v>305</v>
      </c>
      <c r="Q73" s="34" t="s">
        <v>452</v>
      </c>
      <c r="R73" s="4" t="str">
        <f t="shared" si="3"/>
        <v>TechnicalWIP</v>
      </c>
      <c r="S73" s="4" t="str">
        <f t="shared" si="4"/>
        <v>Frequency BandWIP</v>
      </c>
      <c r="T73" s="4" t="str">
        <f t="shared" si="5"/>
        <v>Ruben Salazar, Kazu YasukawaWIP</v>
      </c>
    </row>
    <row r="74" spans="1:20" ht="47.25" hidden="1">
      <c r="A74" s="4">
        <v>73</v>
      </c>
      <c r="B74" s="4" t="s">
        <v>106</v>
      </c>
      <c r="C74" s="4" t="s">
        <v>633</v>
      </c>
      <c r="D74" s="4">
        <v>55</v>
      </c>
      <c r="E74" s="4" t="s">
        <v>377</v>
      </c>
      <c r="F74" s="4">
        <v>13</v>
      </c>
      <c r="G74" s="1" t="s">
        <v>107</v>
      </c>
      <c r="I74" s="4" t="s">
        <v>635</v>
      </c>
      <c r="J74" s="1" t="s">
        <v>116</v>
      </c>
      <c r="K74" s="4" t="s">
        <v>335</v>
      </c>
      <c r="P74" s="34" t="s">
        <v>305</v>
      </c>
      <c r="Q74" s="34" t="s">
        <v>452</v>
      </c>
      <c r="R74" s="4" t="str">
        <f t="shared" si="3"/>
        <v>TechnicalWIP</v>
      </c>
      <c r="S74" s="4" t="str">
        <f t="shared" si="4"/>
        <v>Frequency BandWIP</v>
      </c>
      <c r="T74" s="4" t="str">
        <f t="shared" si="5"/>
        <v>Ruben Salazar, Kazu YasukawaWIP</v>
      </c>
    </row>
    <row r="75" spans="1:20" ht="157.5" hidden="1">
      <c r="A75" s="4">
        <v>74</v>
      </c>
      <c r="B75" s="4" t="s">
        <v>106</v>
      </c>
      <c r="C75" s="4" t="s">
        <v>633</v>
      </c>
      <c r="D75" s="4">
        <v>56</v>
      </c>
      <c r="E75" s="4" t="s">
        <v>377</v>
      </c>
      <c r="F75" s="4">
        <v>40</v>
      </c>
      <c r="G75" s="1" t="s">
        <v>107</v>
      </c>
      <c r="I75" s="4" t="s">
        <v>635</v>
      </c>
      <c r="J75" s="1" t="s">
        <v>115</v>
      </c>
      <c r="K75" s="4" t="s">
        <v>335</v>
      </c>
      <c r="P75" s="34" t="s">
        <v>305</v>
      </c>
      <c r="Q75" s="34" t="s">
        <v>452</v>
      </c>
      <c r="R75" s="4" t="str">
        <f t="shared" si="3"/>
        <v>TechnicalWIP</v>
      </c>
      <c r="S75" s="4" t="str">
        <f t="shared" si="4"/>
        <v>Frequency BandWIP</v>
      </c>
      <c r="T75" s="4" t="str">
        <f t="shared" si="5"/>
        <v>Ruben Salazar, Kazu YasukawaWIP</v>
      </c>
    </row>
    <row r="76" spans="1:20" ht="63" hidden="1">
      <c r="A76" s="4">
        <v>75</v>
      </c>
      <c r="B76" s="4" t="s">
        <v>106</v>
      </c>
      <c r="C76" s="4" t="s">
        <v>633</v>
      </c>
      <c r="D76" s="4">
        <v>57</v>
      </c>
      <c r="E76" s="4" t="s">
        <v>377</v>
      </c>
      <c r="F76" s="4">
        <v>6</v>
      </c>
      <c r="G76" s="1" t="s">
        <v>107</v>
      </c>
      <c r="I76" s="4" t="s">
        <v>635</v>
      </c>
      <c r="J76" s="1" t="s">
        <v>114</v>
      </c>
      <c r="K76" s="4" t="s">
        <v>335</v>
      </c>
      <c r="P76" s="34" t="s">
        <v>305</v>
      </c>
      <c r="Q76" s="34" t="s">
        <v>452</v>
      </c>
      <c r="R76" s="4" t="str">
        <f t="shared" si="3"/>
        <v>TechnicalWIP</v>
      </c>
      <c r="S76" s="4" t="str">
        <f t="shared" si="4"/>
        <v>Frequency BandWIP</v>
      </c>
      <c r="T76" s="4" t="str">
        <f t="shared" si="5"/>
        <v>Ruben Salazar, Kazu YasukawaWIP</v>
      </c>
    </row>
    <row r="77" spans="1:20" ht="47.25" hidden="1">
      <c r="A77" s="4">
        <v>76</v>
      </c>
      <c r="B77" s="4" t="s">
        <v>106</v>
      </c>
      <c r="C77" s="4" t="s">
        <v>633</v>
      </c>
      <c r="D77" s="4">
        <v>125</v>
      </c>
      <c r="E77" s="4" t="s">
        <v>708</v>
      </c>
      <c r="F77" s="4">
        <v>17</v>
      </c>
      <c r="G77" s="1" t="s">
        <v>107</v>
      </c>
      <c r="H77" s="31" t="s">
        <v>112</v>
      </c>
      <c r="I77" s="4" t="s">
        <v>635</v>
      </c>
      <c r="J77" s="1" t="s">
        <v>113</v>
      </c>
      <c r="K77" s="4" t="s">
        <v>335</v>
      </c>
      <c r="P77" s="34" t="s">
        <v>305</v>
      </c>
      <c r="Q77" s="34" t="s">
        <v>452</v>
      </c>
      <c r="R77" s="4" t="str">
        <f t="shared" si="3"/>
        <v>TechnicalWIP</v>
      </c>
      <c r="S77" s="4" t="str">
        <f t="shared" si="4"/>
        <v>Frequency BandWIP</v>
      </c>
      <c r="T77" s="4" t="str">
        <f t="shared" si="5"/>
        <v>Ruben Salazar, Kazu YasukawaWIP</v>
      </c>
    </row>
    <row r="78" spans="1:20" ht="63" hidden="1">
      <c r="A78" s="4">
        <v>77</v>
      </c>
      <c r="B78" s="4" t="s">
        <v>106</v>
      </c>
      <c r="C78" s="4" t="s">
        <v>633</v>
      </c>
      <c r="D78" s="4">
        <v>35</v>
      </c>
      <c r="E78" s="4" t="s">
        <v>517</v>
      </c>
      <c r="F78" s="4">
        <v>32</v>
      </c>
      <c r="G78" s="1" t="s">
        <v>107</v>
      </c>
      <c r="I78" s="4" t="s">
        <v>635</v>
      </c>
      <c r="J78" s="1" t="s">
        <v>111</v>
      </c>
      <c r="K78" s="4" t="s">
        <v>335</v>
      </c>
      <c r="P78" s="34" t="s">
        <v>305</v>
      </c>
      <c r="Q78" s="34" t="s">
        <v>452</v>
      </c>
      <c r="R78" s="4" t="str">
        <f t="shared" si="3"/>
        <v>TechnicalWIP</v>
      </c>
      <c r="S78" s="4" t="str">
        <f t="shared" si="4"/>
        <v>Frequency BandWIP</v>
      </c>
      <c r="T78" s="4" t="str">
        <f t="shared" si="5"/>
        <v>Ruben Salazar, Kazu YasukawaWIP</v>
      </c>
    </row>
    <row r="79" spans="1:20" ht="63" hidden="1">
      <c r="A79" s="4">
        <v>78</v>
      </c>
      <c r="B79" s="4" t="s">
        <v>106</v>
      </c>
      <c r="C79" s="4" t="s">
        <v>633</v>
      </c>
      <c r="D79" s="4">
        <v>38</v>
      </c>
      <c r="E79" s="4" t="s">
        <v>357</v>
      </c>
      <c r="F79" s="4">
        <v>19</v>
      </c>
      <c r="G79" s="1" t="s">
        <v>107</v>
      </c>
      <c r="I79" s="4" t="s">
        <v>635</v>
      </c>
      <c r="J79" s="1" t="s">
        <v>110</v>
      </c>
      <c r="K79" s="4" t="s">
        <v>335</v>
      </c>
      <c r="P79" s="34" t="s">
        <v>305</v>
      </c>
      <c r="Q79" s="34" t="s">
        <v>452</v>
      </c>
      <c r="R79" s="4" t="str">
        <f t="shared" si="3"/>
        <v>TechnicalWIP</v>
      </c>
      <c r="S79" s="4" t="str">
        <f t="shared" si="4"/>
        <v>Frequency BandWIP</v>
      </c>
      <c r="T79" s="4" t="str">
        <f t="shared" si="5"/>
        <v>Ruben Salazar, Kazu YasukawaWIP</v>
      </c>
    </row>
    <row r="80" spans="1:20" ht="173.25" hidden="1">
      <c r="A80" s="4">
        <v>79</v>
      </c>
      <c r="B80" s="4" t="s">
        <v>106</v>
      </c>
      <c r="C80" s="4" t="s">
        <v>633</v>
      </c>
      <c r="D80" s="4">
        <v>42</v>
      </c>
      <c r="E80" s="4" t="s">
        <v>28</v>
      </c>
      <c r="F80" s="4">
        <v>31</v>
      </c>
      <c r="G80" s="1" t="s">
        <v>107</v>
      </c>
      <c r="I80" s="4" t="s">
        <v>635</v>
      </c>
      <c r="J80" s="1" t="s">
        <v>109</v>
      </c>
      <c r="K80" s="4" t="s">
        <v>335</v>
      </c>
      <c r="P80" s="34" t="s">
        <v>305</v>
      </c>
      <c r="Q80" s="34" t="s">
        <v>452</v>
      </c>
      <c r="R80" s="4" t="str">
        <f t="shared" si="3"/>
        <v>TechnicalWIP</v>
      </c>
      <c r="S80" s="4" t="str">
        <f t="shared" si="4"/>
        <v>Frequency BandWIP</v>
      </c>
      <c r="T80" s="4" t="str">
        <f t="shared" si="5"/>
        <v>Ruben Salazar, Kazu YasukawaWIP</v>
      </c>
    </row>
    <row r="81" spans="1:20" ht="94.5" hidden="1">
      <c r="A81" s="4">
        <v>80</v>
      </c>
      <c r="B81" s="4" t="s">
        <v>106</v>
      </c>
      <c r="C81" s="4" t="s">
        <v>633</v>
      </c>
      <c r="D81" s="4">
        <v>44</v>
      </c>
      <c r="E81" s="4">
        <v>9.3000000000000007</v>
      </c>
      <c r="F81" s="4">
        <v>26</v>
      </c>
      <c r="G81" s="1" t="s">
        <v>107</v>
      </c>
      <c r="I81" s="4" t="s">
        <v>635</v>
      </c>
      <c r="J81" s="1" t="s">
        <v>108</v>
      </c>
      <c r="K81" s="4" t="s">
        <v>335</v>
      </c>
      <c r="P81" s="34" t="s">
        <v>305</v>
      </c>
      <c r="Q81" s="34" t="s">
        <v>452</v>
      </c>
      <c r="R81" s="4" t="str">
        <f t="shared" si="3"/>
        <v>TechnicalWIP</v>
      </c>
      <c r="S81" s="4" t="str">
        <f t="shared" si="4"/>
        <v>Frequency BandWIP</v>
      </c>
      <c r="T81" s="4" t="str">
        <f t="shared" si="5"/>
        <v>Ruben Salazar, Kazu YasukawaWIP</v>
      </c>
    </row>
    <row r="82" spans="1:20" ht="31.5" hidden="1">
      <c r="A82" s="4">
        <v>81</v>
      </c>
      <c r="B82" s="4" t="s">
        <v>360</v>
      </c>
      <c r="C82" s="4" t="s">
        <v>715</v>
      </c>
      <c r="D82" s="4">
        <v>110</v>
      </c>
      <c r="E82" s="4" t="s">
        <v>103</v>
      </c>
      <c r="F82" s="4">
        <v>7</v>
      </c>
      <c r="G82" s="1" t="s">
        <v>104</v>
      </c>
      <c r="I82" s="4" t="s">
        <v>635</v>
      </c>
      <c r="J82" s="1" t="s">
        <v>105</v>
      </c>
      <c r="K82" s="4" t="s">
        <v>335</v>
      </c>
      <c r="P82" s="38" t="s">
        <v>715</v>
      </c>
      <c r="Q82" s="38" t="s">
        <v>340</v>
      </c>
      <c r="R82" s="4" t="str">
        <f t="shared" si="3"/>
        <v>EditorialWIP</v>
      </c>
      <c r="S82" s="4" t="str">
        <f t="shared" si="4"/>
        <v>EditorialWIP</v>
      </c>
      <c r="T82" s="4" t="str">
        <f t="shared" si="5"/>
        <v>Monique BrownWIP</v>
      </c>
    </row>
    <row r="83" spans="1:20" hidden="1">
      <c r="A83" s="4">
        <v>82</v>
      </c>
      <c r="B83" s="4" t="s">
        <v>360</v>
      </c>
      <c r="C83" s="4" t="s">
        <v>633</v>
      </c>
      <c r="D83" s="4">
        <v>9</v>
      </c>
      <c r="E83" s="4" t="s">
        <v>353</v>
      </c>
      <c r="F83" s="4">
        <v>21</v>
      </c>
      <c r="G83" s="1" t="s">
        <v>101</v>
      </c>
      <c r="I83" s="4" t="s">
        <v>669</v>
      </c>
      <c r="J83" s="1" t="s">
        <v>102</v>
      </c>
      <c r="K83" s="4" t="s">
        <v>335</v>
      </c>
      <c r="P83" s="34" t="s">
        <v>299</v>
      </c>
      <c r="Q83" s="38" t="s">
        <v>422</v>
      </c>
      <c r="R83" s="4" t="str">
        <f t="shared" si="3"/>
        <v>TechnicalWIP</v>
      </c>
      <c r="S83" s="4" t="str">
        <f t="shared" si="4"/>
        <v>MPMWIP</v>
      </c>
      <c r="T83" s="4" t="str">
        <f t="shared" si="5"/>
        <v>Chin Sean SumWIP</v>
      </c>
    </row>
    <row r="84" spans="1:20" ht="47.25" hidden="1">
      <c r="A84" s="4">
        <v>83</v>
      </c>
      <c r="B84" s="4" t="s">
        <v>360</v>
      </c>
      <c r="C84" s="4" t="s">
        <v>715</v>
      </c>
      <c r="D84" s="4">
        <v>9</v>
      </c>
      <c r="E84" s="4" t="s">
        <v>353</v>
      </c>
      <c r="F84" s="4">
        <v>22</v>
      </c>
      <c r="G84" s="1" t="s">
        <v>99</v>
      </c>
      <c r="I84" s="4" t="s">
        <v>635</v>
      </c>
      <c r="J84" s="1" t="s">
        <v>100</v>
      </c>
      <c r="K84" s="4" t="s">
        <v>335</v>
      </c>
      <c r="P84" s="38" t="s">
        <v>299</v>
      </c>
      <c r="Q84" s="38" t="s">
        <v>422</v>
      </c>
      <c r="R84" s="4" t="str">
        <f t="shared" si="3"/>
        <v>EditorialWIP</v>
      </c>
      <c r="S84" s="4" t="str">
        <f t="shared" si="4"/>
        <v>MPMWIP</v>
      </c>
      <c r="T84" s="4" t="str">
        <f t="shared" si="5"/>
        <v>Chin Sean SumWIP</v>
      </c>
    </row>
    <row r="85" spans="1:20" ht="31.5" hidden="1">
      <c r="A85" s="4">
        <v>84</v>
      </c>
      <c r="B85" s="4" t="s">
        <v>360</v>
      </c>
      <c r="C85" s="4" t="s">
        <v>715</v>
      </c>
      <c r="D85" s="4">
        <v>9</v>
      </c>
      <c r="E85" s="4" t="s">
        <v>353</v>
      </c>
      <c r="F85" s="4">
        <v>22</v>
      </c>
      <c r="G85" s="1" t="s">
        <v>97</v>
      </c>
      <c r="I85" s="4" t="s">
        <v>635</v>
      </c>
      <c r="J85" s="1" t="s">
        <v>98</v>
      </c>
      <c r="K85" s="4" t="s">
        <v>335</v>
      </c>
      <c r="P85" s="38" t="s">
        <v>299</v>
      </c>
      <c r="Q85" s="38" t="s">
        <v>422</v>
      </c>
      <c r="R85" s="4" t="str">
        <f t="shared" si="3"/>
        <v>EditorialWIP</v>
      </c>
      <c r="S85" s="4" t="str">
        <f t="shared" si="4"/>
        <v>MPMWIP</v>
      </c>
      <c r="T85" s="4" t="str">
        <f t="shared" si="5"/>
        <v>Chin Sean SumWIP</v>
      </c>
    </row>
    <row r="86" spans="1:20" ht="157.5" hidden="1">
      <c r="A86" s="4">
        <v>85</v>
      </c>
      <c r="B86" s="4" t="s">
        <v>360</v>
      </c>
      <c r="C86" s="4" t="s">
        <v>633</v>
      </c>
      <c r="D86" s="4">
        <v>10</v>
      </c>
      <c r="E86" s="4" t="s">
        <v>353</v>
      </c>
      <c r="F86" s="4">
        <v>5</v>
      </c>
      <c r="G86" s="1" t="s">
        <v>95</v>
      </c>
      <c r="I86" s="4" t="s">
        <v>669</v>
      </c>
      <c r="J86" s="1" t="s">
        <v>96</v>
      </c>
      <c r="K86" s="4" t="s">
        <v>335</v>
      </c>
      <c r="P86" s="34" t="s">
        <v>299</v>
      </c>
      <c r="Q86" s="38" t="s">
        <v>422</v>
      </c>
      <c r="R86" s="4" t="str">
        <f t="shared" si="3"/>
        <v>TechnicalWIP</v>
      </c>
      <c r="S86" s="4" t="str">
        <f t="shared" si="4"/>
        <v>MPMWIP</v>
      </c>
      <c r="T86" s="4" t="str">
        <f t="shared" si="5"/>
        <v>Chin Sean SumWIP</v>
      </c>
    </row>
    <row r="87" spans="1:20" ht="157.5" hidden="1">
      <c r="A87" s="4">
        <v>86</v>
      </c>
      <c r="B87" s="4" t="s">
        <v>360</v>
      </c>
      <c r="C87" s="4" t="s">
        <v>633</v>
      </c>
      <c r="D87" s="4">
        <v>29</v>
      </c>
      <c r="E87" s="4" t="s">
        <v>68</v>
      </c>
      <c r="F87" s="4">
        <v>34</v>
      </c>
      <c r="G87" s="1" t="s">
        <v>93</v>
      </c>
      <c r="I87" s="4" t="s">
        <v>669</v>
      </c>
      <c r="J87" s="1" t="s">
        <v>94</v>
      </c>
      <c r="K87" s="4" t="s">
        <v>335</v>
      </c>
      <c r="P87" s="34" t="s">
        <v>299</v>
      </c>
      <c r="Q87" s="38" t="s">
        <v>422</v>
      </c>
      <c r="R87" s="4" t="str">
        <f t="shared" si="3"/>
        <v>TechnicalWIP</v>
      </c>
      <c r="S87" s="4" t="str">
        <f t="shared" si="4"/>
        <v>MPMWIP</v>
      </c>
      <c r="T87" s="4" t="str">
        <f t="shared" si="5"/>
        <v>Chin Sean SumWIP</v>
      </c>
    </row>
    <row r="88" spans="1:20" ht="94.5" hidden="1">
      <c r="A88" s="4">
        <v>87</v>
      </c>
      <c r="B88" s="4" t="s">
        <v>360</v>
      </c>
      <c r="C88" s="4" t="s">
        <v>633</v>
      </c>
      <c r="D88" s="4">
        <v>0</v>
      </c>
      <c r="E88" s="4">
        <v>0</v>
      </c>
      <c r="F88" s="4">
        <v>6</v>
      </c>
      <c r="G88" s="1" t="s">
        <v>91</v>
      </c>
      <c r="I88" s="4" t="s">
        <v>669</v>
      </c>
      <c r="J88" s="1" t="s">
        <v>92</v>
      </c>
      <c r="K88" s="4" t="s">
        <v>334</v>
      </c>
      <c r="L88" s="1" t="s">
        <v>446</v>
      </c>
      <c r="P88" s="34" t="s">
        <v>715</v>
      </c>
      <c r="Q88" s="38" t="s">
        <v>288</v>
      </c>
      <c r="R88" s="4" t="str">
        <f t="shared" si="3"/>
        <v>Technicalrdy 2 vote</v>
      </c>
      <c r="S88" s="4" t="str">
        <f t="shared" si="4"/>
        <v>Editorialrdy 2 vote</v>
      </c>
      <c r="T88" s="4" t="str">
        <f t="shared" si="5"/>
        <v>Phil Beecherrdy 2 vote</v>
      </c>
    </row>
    <row r="89" spans="1:20" ht="94.5" hidden="1">
      <c r="A89" s="4">
        <v>88</v>
      </c>
      <c r="B89" s="4" t="s">
        <v>360</v>
      </c>
      <c r="C89" s="4" t="s">
        <v>633</v>
      </c>
      <c r="D89" s="4">
        <v>10</v>
      </c>
      <c r="E89" s="4" t="s">
        <v>353</v>
      </c>
      <c r="F89" s="4">
        <v>1</v>
      </c>
      <c r="G89" s="1" t="s">
        <v>89</v>
      </c>
      <c r="I89" s="4" t="s">
        <v>635</v>
      </c>
      <c r="J89" s="1" t="s">
        <v>90</v>
      </c>
      <c r="K89" s="4" t="s">
        <v>335</v>
      </c>
      <c r="P89" s="34" t="s">
        <v>299</v>
      </c>
      <c r="Q89" s="38" t="s">
        <v>422</v>
      </c>
      <c r="R89" s="4" t="str">
        <f t="shared" si="3"/>
        <v>TechnicalWIP</v>
      </c>
      <c r="S89" s="4" t="str">
        <f t="shared" si="4"/>
        <v>MPMWIP</v>
      </c>
      <c r="T89" s="4" t="str">
        <f t="shared" si="5"/>
        <v>Chin Sean SumWIP</v>
      </c>
    </row>
    <row r="90" spans="1:20" ht="78.75" hidden="1">
      <c r="A90" s="4">
        <v>89</v>
      </c>
      <c r="B90" s="4" t="s">
        <v>360</v>
      </c>
      <c r="C90" s="4" t="s">
        <v>633</v>
      </c>
      <c r="D90" s="4">
        <v>9</v>
      </c>
      <c r="E90" s="4" t="s">
        <v>353</v>
      </c>
      <c r="F90" s="4">
        <v>50</v>
      </c>
      <c r="G90" s="1" t="s">
        <v>87</v>
      </c>
      <c r="I90" s="4" t="s">
        <v>669</v>
      </c>
      <c r="J90" s="1" t="s">
        <v>88</v>
      </c>
      <c r="K90" s="4" t="s">
        <v>335</v>
      </c>
      <c r="P90" s="34" t="s">
        <v>299</v>
      </c>
      <c r="Q90" s="38" t="s">
        <v>422</v>
      </c>
      <c r="R90" s="4" t="str">
        <f t="shared" si="3"/>
        <v>TechnicalWIP</v>
      </c>
      <c r="S90" s="4" t="str">
        <f t="shared" si="4"/>
        <v>MPMWIP</v>
      </c>
      <c r="T90" s="4" t="str">
        <f t="shared" si="5"/>
        <v>Chin Sean SumWIP</v>
      </c>
    </row>
    <row r="91" spans="1:20" ht="31.5" hidden="1">
      <c r="A91" s="4">
        <v>90</v>
      </c>
      <c r="B91" s="4" t="s">
        <v>360</v>
      </c>
      <c r="C91" s="4" t="s">
        <v>633</v>
      </c>
      <c r="D91" s="4">
        <v>10</v>
      </c>
      <c r="E91" s="4" t="s">
        <v>353</v>
      </c>
      <c r="F91" s="4">
        <v>8</v>
      </c>
      <c r="G91" s="1" t="s">
        <v>85</v>
      </c>
      <c r="I91" s="4" t="s">
        <v>635</v>
      </c>
      <c r="J91" s="1" t="s">
        <v>86</v>
      </c>
      <c r="K91" s="4" t="s">
        <v>335</v>
      </c>
      <c r="P91" s="34" t="s">
        <v>299</v>
      </c>
      <c r="Q91" s="38" t="s">
        <v>422</v>
      </c>
      <c r="R91" s="4" t="str">
        <f t="shared" si="3"/>
        <v>TechnicalWIP</v>
      </c>
      <c r="S91" s="4" t="str">
        <f t="shared" si="4"/>
        <v>MPMWIP</v>
      </c>
      <c r="T91" s="4" t="str">
        <f t="shared" si="5"/>
        <v>Chin Sean SumWIP</v>
      </c>
    </row>
    <row r="92" spans="1:20" ht="141.75" hidden="1">
      <c r="A92" s="4">
        <v>91</v>
      </c>
      <c r="B92" s="4" t="s">
        <v>360</v>
      </c>
      <c r="C92" s="4" t="s">
        <v>633</v>
      </c>
      <c r="D92" s="4">
        <v>16</v>
      </c>
      <c r="E92" s="4" t="s">
        <v>361</v>
      </c>
      <c r="F92" s="4">
        <v>3</v>
      </c>
      <c r="G92" s="1" t="s">
        <v>83</v>
      </c>
      <c r="I92" s="4" t="s">
        <v>669</v>
      </c>
      <c r="J92" s="1" t="s">
        <v>84</v>
      </c>
      <c r="K92" s="4" t="s">
        <v>334</v>
      </c>
      <c r="L92" s="1" t="s">
        <v>450</v>
      </c>
      <c r="P92" s="34" t="s">
        <v>306</v>
      </c>
      <c r="Q92" s="38" t="s">
        <v>288</v>
      </c>
      <c r="R92" s="4" t="str">
        <f t="shared" si="3"/>
        <v>Technicalrdy 2 vote</v>
      </c>
      <c r="S92" s="4" t="str">
        <f t="shared" si="4"/>
        <v>MACrdy 2 vote</v>
      </c>
      <c r="T92" s="4" t="str">
        <f t="shared" si="5"/>
        <v>Phil Beecherrdy 2 vote</v>
      </c>
    </row>
    <row r="93" spans="1:20" ht="31.5" hidden="1">
      <c r="A93" s="4">
        <v>92</v>
      </c>
      <c r="B93" s="4" t="s">
        <v>360</v>
      </c>
      <c r="C93" s="4" t="s">
        <v>633</v>
      </c>
      <c r="D93" s="4">
        <v>16</v>
      </c>
      <c r="E93" s="4" t="s">
        <v>361</v>
      </c>
      <c r="F93" s="4">
        <v>23</v>
      </c>
      <c r="G93" s="1" t="s">
        <v>81</v>
      </c>
      <c r="I93" s="4" t="s">
        <v>669</v>
      </c>
      <c r="J93" s="1" t="s">
        <v>82</v>
      </c>
      <c r="K93" s="4" t="s">
        <v>335</v>
      </c>
      <c r="P93" s="34" t="s">
        <v>303</v>
      </c>
      <c r="Q93" s="38" t="s">
        <v>412</v>
      </c>
      <c r="R93" s="4" t="str">
        <f t="shared" si="3"/>
        <v>TechnicalWIP</v>
      </c>
      <c r="S93" s="4" t="str">
        <f t="shared" si="4"/>
        <v>IEWIP</v>
      </c>
      <c r="T93" s="4" t="str">
        <f t="shared" si="5"/>
        <v>Ben RolfeWIP</v>
      </c>
    </row>
    <row r="94" spans="1:20" ht="126" hidden="1">
      <c r="A94" s="4">
        <v>93</v>
      </c>
      <c r="B94" s="4" t="s">
        <v>360</v>
      </c>
      <c r="C94" s="4" t="s">
        <v>633</v>
      </c>
      <c r="D94" s="4">
        <v>16</v>
      </c>
      <c r="E94" s="4" t="s">
        <v>534</v>
      </c>
      <c r="F94" s="4">
        <v>47</v>
      </c>
      <c r="G94" s="1" t="s">
        <v>79</v>
      </c>
      <c r="I94" s="4" t="s">
        <v>669</v>
      </c>
      <c r="J94" s="1" t="s">
        <v>80</v>
      </c>
      <c r="K94" s="4" t="s">
        <v>335</v>
      </c>
      <c r="P94" s="34" t="s">
        <v>299</v>
      </c>
      <c r="Q94" s="38" t="s">
        <v>422</v>
      </c>
      <c r="R94" s="4" t="str">
        <f t="shared" si="3"/>
        <v>TechnicalWIP</v>
      </c>
      <c r="S94" s="4" t="str">
        <f t="shared" si="4"/>
        <v>MPMWIP</v>
      </c>
      <c r="T94" s="4" t="str">
        <f t="shared" si="5"/>
        <v>Chin Sean SumWIP</v>
      </c>
    </row>
    <row r="95" spans="1:20" ht="31.5" hidden="1">
      <c r="A95" s="4">
        <v>94</v>
      </c>
      <c r="B95" s="4" t="s">
        <v>360</v>
      </c>
      <c r="C95" s="4" t="s">
        <v>633</v>
      </c>
      <c r="D95" s="4">
        <v>16</v>
      </c>
      <c r="E95" s="4" t="s">
        <v>534</v>
      </c>
      <c r="F95" s="4">
        <v>27</v>
      </c>
      <c r="G95" s="1" t="s">
        <v>77</v>
      </c>
      <c r="I95" s="4" t="s">
        <v>669</v>
      </c>
      <c r="J95" s="1" t="s">
        <v>78</v>
      </c>
      <c r="K95" s="4" t="s">
        <v>335</v>
      </c>
      <c r="P95" s="34" t="s">
        <v>299</v>
      </c>
      <c r="Q95" s="38" t="s">
        <v>422</v>
      </c>
      <c r="R95" s="4" t="str">
        <f t="shared" si="3"/>
        <v>TechnicalWIP</v>
      </c>
      <c r="S95" s="4" t="str">
        <f t="shared" si="4"/>
        <v>MPMWIP</v>
      </c>
      <c r="T95" s="4" t="str">
        <f t="shared" si="5"/>
        <v>Chin Sean SumWIP</v>
      </c>
    </row>
    <row r="96" spans="1:20" ht="31.5" hidden="1">
      <c r="A96" s="4">
        <v>95</v>
      </c>
      <c r="B96" s="4" t="s">
        <v>360</v>
      </c>
      <c r="C96" s="4" t="s">
        <v>633</v>
      </c>
      <c r="D96" s="4">
        <v>16</v>
      </c>
      <c r="E96" s="4" t="s">
        <v>534</v>
      </c>
      <c r="F96" s="4">
        <v>32</v>
      </c>
      <c r="G96" s="1" t="s">
        <v>75</v>
      </c>
      <c r="I96" s="4" t="s">
        <v>669</v>
      </c>
      <c r="J96" s="1" t="s">
        <v>76</v>
      </c>
      <c r="K96" s="4" t="s">
        <v>335</v>
      </c>
      <c r="P96" s="34" t="s">
        <v>299</v>
      </c>
      <c r="Q96" s="38" t="s">
        <v>422</v>
      </c>
      <c r="R96" s="4" t="str">
        <f t="shared" si="3"/>
        <v>TechnicalWIP</v>
      </c>
      <c r="S96" s="4" t="str">
        <f t="shared" si="4"/>
        <v>MPMWIP</v>
      </c>
      <c r="T96" s="4" t="str">
        <f t="shared" si="5"/>
        <v>Chin Sean SumWIP</v>
      </c>
    </row>
    <row r="97" spans="1:20" ht="63" hidden="1">
      <c r="A97" s="4">
        <v>96</v>
      </c>
      <c r="B97" s="4" t="s">
        <v>360</v>
      </c>
      <c r="C97" s="4" t="s">
        <v>633</v>
      </c>
      <c r="D97" s="4">
        <v>16</v>
      </c>
      <c r="E97" s="4" t="s">
        <v>534</v>
      </c>
      <c r="F97" s="4">
        <v>53</v>
      </c>
      <c r="G97" s="1" t="s">
        <v>73</v>
      </c>
      <c r="I97" s="4" t="s">
        <v>669</v>
      </c>
      <c r="J97" s="1" t="s">
        <v>74</v>
      </c>
      <c r="K97" s="4" t="s">
        <v>335</v>
      </c>
      <c r="P97" s="34" t="s">
        <v>299</v>
      </c>
      <c r="Q97" s="38" t="s">
        <v>422</v>
      </c>
      <c r="R97" s="4" t="str">
        <f t="shared" si="3"/>
        <v>TechnicalWIP</v>
      </c>
      <c r="S97" s="4" t="str">
        <f t="shared" si="4"/>
        <v>MPMWIP</v>
      </c>
      <c r="T97" s="4" t="str">
        <f t="shared" si="5"/>
        <v>Chin Sean SumWIP</v>
      </c>
    </row>
    <row r="98" spans="1:20" ht="94.5" hidden="1">
      <c r="A98" s="4">
        <v>97</v>
      </c>
      <c r="B98" s="4" t="s">
        <v>360</v>
      </c>
      <c r="C98" s="4" t="s">
        <v>633</v>
      </c>
      <c r="D98" s="4">
        <v>10</v>
      </c>
      <c r="E98" s="4" t="s">
        <v>554</v>
      </c>
      <c r="F98" s="4">
        <v>41</v>
      </c>
      <c r="G98" s="1" t="s">
        <v>69</v>
      </c>
      <c r="I98" s="4" t="s">
        <v>669</v>
      </c>
      <c r="J98" s="1" t="s">
        <v>72</v>
      </c>
      <c r="K98" s="4" t="s">
        <v>335</v>
      </c>
      <c r="P98" s="34" t="s">
        <v>306</v>
      </c>
      <c r="Q98" s="38" t="s">
        <v>348</v>
      </c>
      <c r="R98" s="4" t="str">
        <f t="shared" si="3"/>
        <v>TechnicalWIP</v>
      </c>
      <c r="S98" s="4" t="str">
        <f t="shared" si="4"/>
        <v>MACWIP</v>
      </c>
      <c r="T98" s="4" t="str">
        <f t="shared" si="5"/>
        <v>Jorjeta JetchevaWIP</v>
      </c>
    </row>
    <row r="99" spans="1:20" ht="94.5" hidden="1">
      <c r="A99" s="4">
        <v>98</v>
      </c>
      <c r="B99" s="4" t="s">
        <v>360</v>
      </c>
      <c r="C99" s="4" t="s">
        <v>633</v>
      </c>
      <c r="D99" s="4">
        <v>17</v>
      </c>
      <c r="E99" s="4" t="s">
        <v>687</v>
      </c>
      <c r="F99" s="4">
        <v>46</v>
      </c>
      <c r="G99" s="1" t="s">
        <v>69</v>
      </c>
      <c r="I99" s="4" t="s">
        <v>669</v>
      </c>
      <c r="J99" s="1" t="s">
        <v>71</v>
      </c>
      <c r="K99" s="4" t="s">
        <v>335</v>
      </c>
      <c r="P99" s="34" t="s">
        <v>306</v>
      </c>
      <c r="Q99" s="38" t="s">
        <v>348</v>
      </c>
      <c r="R99" s="4" t="str">
        <f t="shared" si="3"/>
        <v>TechnicalWIP</v>
      </c>
      <c r="S99" s="4" t="str">
        <f t="shared" si="4"/>
        <v>MACWIP</v>
      </c>
      <c r="T99" s="4" t="str">
        <f t="shared" si="5"/>
        <v>Jorjeta JetchevaWIP</v>
      </c>
    </row>
    <row r="100" spans="1:20" ht="94.5" hidden="1">
      <c r="A100" s="4">
        <v>99</v>
      </c>
      <c r="B100" s="4" t="s">
        <v>360</v>
      </c>
      <c r="C100" s="4" t="s">
        <v>633</v>
      </c>
      <c r="D100" s="4">
        <v>29</v>
      </c>
      <c r="E100" s="4" t="s">
        <v>68</v>
      </c>
      <c r="F100" s="4">
        <v>29</v>
      </c>
      <c r="G100" s="1" t="s">
        <v>69</v>
      </c>
      <c r="I100" s="4" t="s">
        <v>669</v>
      </c>
      <c r="J100" s="1" t="s">
        <v>70</v>
      </c>
      <c r="K100" s="4" t="s">
        <v>335</v>
      </c>
      <c r="P100" s="34" t="s">
        <v>306</v>
      </c>
      <c r="Q100" s="38" t="s">
        <v>348</v>
      </c>
      <c r="R100" s="4" t="str">
        <f t="shared" si="3"/>
        <v>TechnicalWIP</v>
      </c>
      <c r="S100" s="4" t="str">
        <f t="shared" si="4"/>
        <v>MACWIP</v>
      </c>
      <c r="T100" s="4" t="str">
        <f t="shared" si="5"/>
        <v>Jorjeta JetchevaWIP</v>
      </c>
    </row>
    <row r="101" spans="1:20" ht="173.25" hidden="1">
      <c r="A101" s="4">
        <v>100</v>
      </c>
      <c r="B101" s="4" t="s">
        <v>360</v>
      </c>
      <c r="C101" s="4" t="s">
        <v>633</v>
      </c>
      <c r="D101" s="4">
        <v>10</v>
      </c>
      <c r="E101" s="4" t="s">
        <v>554</v>
      </c>
      <c r="F101" s="4">
        <v>41</v>
      </c>
      <c r="G101" s="1" t="s">
        <v>66</v>
      </c>
      <c r="I101" s="4" t="s">
        <v>669</v>
      </c>
      <c r="J101" s="1" t="s">
        <v>67</v>
      </c>
      <c r="K101" s="4" t="s">
        <v>335</v>
      </c>
      <c r="P101" s="34" t="s">
        <v>306</v>
      </c>
      <c r="Q101" s="38" t="s">
        <v>348</v>
      </c>
      <c r="R101" s="4" t="str">
        <f t="shared" si="3"/>
        <v>TechnicalWIP</v>
      </c>
      <c r="S101" s="4" t="str">
        <f t="shared" si="4"/>
        <v>MACWIP</v>
      </c>
      <c r="T101" s="4" t="str">
        <f t="shared" si="5"/>
        <v>Jorjeta JetchevaWIP</v>
      </c>
    </row>
    <row r="102" spans="1:20" ht="63" hidden="1">
      <c r="A102" s="4">
        <v>101</v>
      </c>
      <c r="B102" s="4" t="s">
        <v>360</v>
      </c>
      <c r="C102" s="4" t="s">
        <v>715</v>
      </c>
      <c r="D102" s="4">
        <v>8</v>
      </c>
      <c r="E102" s="4" t="s">
        <v>63</v>
      </c>
      <c r="F102" s="4">
        <v>3</v>
      </c>
      <c r="G102" s="1" t="s">
        <v>64</v>
      </c>
      <c r="I102" s="4" t="s">
        <v>635</v>
      </c>
      <c r="J102" s="1" t="s">
        <v>65</v>
      </c>
      <c r="K102" s="4" t="s">
        <v>335</v>
      </c>
      <c r="P102" s="38" t="s">
        <v>299</v>
      </c>
      <c r="Q102" s="38" t="s">
        <v>422</v>
      </c>
      <c r="R102" s="4" t="str">
        <f t="shared" si="3"/>
        <v>EditorialWIP</v>
      </c>
      <c r="S102" s="4" t="str">
        <f t="shared" si="4"/>
        <v>MPMWIP</v>
      </c>
      <c r="T102" s="4" t="str">
        <f t="shared" si="5"/>
        <v>Chin Sean SumWIP</v>
      </c>
    </row>
    <row r="103" spans="1:20" ht="78.75" hidden="1">
      <c r="A103" s="4">
        <v>102</v>
      </c>
      <c r="B103" s="4" t="s">
        <v>360</v>
      </c>
      <c r="C103" s="4" t="s">
        <v>715</v>
      </c>
      <c r="D103" s="4">
        <v>8</v>
      </c>
      <c r="E103" s="4" t="s">
        <v>60</v>
      </c>
      <c r="F103" s="4">
        <v>10</v>
      </c>
      <c r="G103" s="1" t="s">
        <v>61</v>
      </c>
      <c r="I103" s="4" t="s">
        <v>635</v>
      </c>
      <c r="J103" s="1" t="s">
        <v>62</v>
      </c>
      <c r="K103" s="4" t="s">
        <v>335</v>
      </c>
      <c r="P103" s="38" t="s">
        <v>299</v>
      </c>
      <c r="Q103" s="38" t="s">
        <v>422</v>
      </c>
      <c r="R103" s="4" t="str">
        <f t="shared" si="3"/>
        <v>EditorialWIP</v>
      </c>
      <c r="S103" s="4" t="str">
        <f t="shared" si="4"/>
        <v>MPMWIP</v>
      </c>
      <c r="T103" s="4" t="str">
        <f t="shared" si="5"/>
        <v>Chin Sean SumWIP</v>
      </c>
    </row>
    <row r="104" spans="1:20" ht="31.5" hidden="1">
      <c r="A104" s="4">
        <v>103</v>
      </c>
      <c r="B104" s="4" t="s">
        <v>360</v>
      </c>
      <c r="C104" s="4" t="s">
        <v>633</v>
      </c>
      <c r="D104" s="4">
        <v>124</v>
      </c>
      <c r="E104" s="4" t="s">
        <v>708</v>
      </c>
      <c r="F104" s="4">
        <v>28</v>
      </c>
      <c r="G104" s="1" t="s">
        <v>59</v>
      </c>
      <c r="I104" s="4" t="s">
        <v>669</v>
      </c>
      <c r="J104" s="1">
        <v>16.100000000000001</v>
      </c>
      <c r="K104" s="4" t="s">
        <v>335</v>
      </c>
      <c r="P104" s="34" t="s">
        <v>307</v>
      </c>
      <c r="Q104" s="38" t="s">
        <v>341</v>
      </c>
      <c r="R104" s="4" t="str">
        <f t="shared" si="3"/>
        <v>TechnicalWIP</v>
      </c>
      <c r="S104" s="4" t="str">
        <f t="shared" si="4"/>
        <v>PICSWIP</v>
      </c>
      <c r="T104" s="4" t="str">
        <f t="shared" si="5"/>
        <v>Kunal ShahWIP</v>
      </c>
    </row>
    <row r="105" spans="1:20" ht="31.5" hidden="1">
      <c r="A105" s="4">
        <v>104</v>
      </c>
      <c r="B105" s="4" t="s">
        <v>360</v>
      </c>
      <c r="C105" s="4" t="s">
        <v>633</v>
      </c>
      <c r="D105" s="4">
        <v>124</v>
      </c>
      <c r="E105" s="4" t="s">
        <v>708</v>
      </c>
      <c r="F105" s="4">
        <v>30</v>
      </c>
      <c r="G105" s="1" t="s">
        <v>58</v>
      </c>
      <c r="I105" s="4" t="s">
        <v>669</v>
      </c>
      <c r="J105" s="1" t="s">
        <v>567</v>
      </c>
      <c r="K105" s="4" t="s">
        <v>335</v>
      </c>
      <c r="P105" s="34" t="s">
        <v>307</v>
      </c>
      <c r="Q105" s="38" t="s">
        <v>341</v>
      </c>
      <c r="R105" s="4" t="str">
        <f t="shared" si="3"/>
        <v>TechnicalWIP</v>
      </c>
      <c r="S105" s="4" t="str">
        <f t="shared" si="4"/>
        <v>PICSWIP</v>
      </c>
      <c r="T105" s="4" t="str">
        <f t="shared" si="5"/>
        <v>Kunal ShahWIP</v>
      </c>
    </row>
    <row r="106" spans="1:20" ht="31.5" hidden="1">
      <c r="A106" s="4">
        <v>105</v>
      </c>
      <c r="B106" s="4" t="s">
        <v>360</v>
      </c>
      <c r="C106" s="4" t="s">
        <v>633</v>
      </c>
      <c r="D106" s="4">
        <v>124</v>
      </c>
      <c r="E106" s="4" t="s">
        <v>708</v>
      </c>
      <c r="F106" s="4">
        <v>31</v>
      </c>
      <c r="G106" s="1" t="s">
        <v>566</v>
      </c>
      <c r="I106" s="4" t="s">
        <v>669</v>
      </c>
      <c r="J106" s="1" t="s">
        <v>567</v>
      </c>
      <c r="K106" s="4" t="s">
        <v>335</v>
      </c>
      <c r="P106" s="34" t="s">
        <v>307</v>
      </c>
      <c r="Q106" s="38" t="s">
        <v>341</v>
      </c>
      <c r="R106" s="4" t="str">
        <f t="shared" si="3"/>
        <v>TechnicalWIP</v>
      </c>
      <c r="S106" s="4" t="str">
        <f t="shared" si="4"/>
        <v>PICSWIP</v>
      </c>
      <c r="T106" s="4" t="str">
        <f t="shared" si="5"/>
        <v>Kunal ShahWIP</v>
      </c>
    </row>
    <row r="107" spans="1:20" ht="31.5" hidden="1">
      <c r="A107" s="4">
        <v>106</v>
      </c>
      <c r="B107" s="4" t="s">
        <v>360</v>
      </c>
      <c r="C107" s="4" t="s">
        <v>633</v>
      </c>
      <c r="D107" s="4">
        <v>124</v>
      </c>
      <c r="E107" s="4" t="s">
        <v>708</v>
      </c>
      <c r="F107" s="4">
        <v>33</v>
      </c>
      <c r="G107" s="1" t="s">
        <v>564</v>
      </c>
      <c r="I107" s="4" t="s">
        <v>669</v>
      </c>
      <c r="J107" s="1" t="s">
        <v>565</v>
      </c>
      <c r="K107" s="4" t="s">
        <v>335</v>
      </c>
      <c r="P107" s="34" t="s">
        <v>307</v>
      </c>
      <c r="Q107" s="38" t="s">
        <v>341</v>
      </c>
      <c r="R107" s="4" t="str">
        <f t="shared" si="3"/>
        <v>TechnicalWIP</v>
      </c>
      <c r="S107" s="4" t="str">
        <f t="shared" si="4"/>
        <v>PICSWIP</v>
      </c>
      <c r="T107" s="4" t="str">
        <f t="shared" si="5"/>
        <v>Kunal ShahWIP</v>
      </c>
    </row>
    <row r="108" spans="1:20" ht="47.25" hidden="1">
      <c r="A108" s="4">
        <v>107</v>
      </c>
      <c r="B108" s="4" t="s">
        <v>360</v>
      </c>
      <c r="C108" s="4" t="s">
        <v>633</v>
      </c>
      <c r="D108" s="4">
        <v>17</v>
      </c>
      <c r="E108" s="4" t="s">
        <v>534</v>
      </c>
      <c r="F108" s="4">
        <v>10</v>
      </c>
      <c r="G108" s="1" t="s">
        <v>562</v>
      </c>
      <c r="I108" s="4" t="s">
        <v>669</v>
      </c>
      <c r="J108" s="1" t="s">
        <v>563</v>
      </c>
      <c r="K108" s="4" t="s">
        <v>335</v>
      </c>
      <c r="P108" s="34" t="s">
        <v>299</v>
      </c>
      <c r="Q108" s="38" t="s">
        <v>422</v>
      </c>
      <c r="R108" s="4" t="str">
        <f t="shared" si="3"/>
        <v>TechnicalWIP</v>
      </c>
      <c r="S108" s="4" t="str">
        <f t="shared" si="4"/>
        <v>MPMWIP</v>
      </c>
      <c r="T108" s="4" t="str">
        <f t="shared" si="5"/>
        <v>Chin Sean SumWIP</v>
      </c>
    </row>
    <row r="109" spans="1:20" ht="31.5" hidden="1">
      <c r="A109" s="4">
        <v>108</v>
      </c>
      <c r="B109" s="4" t="s">
        <v>465</v>
      </c>
      <c r="C109" s="4" t="s">
        <v>715</v>
      </c>
      <c r="G109" s="1" t="s">
        <v>560</v>
      </c>
      <c r="I109" s="4" t="s">
        <v>635</v>
      </c>
      <c r="J109" s="1" t="s">
        <v>561</v>
      </c>
      <c r="K109" s="4" t="s">
        <v>335</v>
      </c>
      <c r="P109" s="38" t="s">
        <v>715</v>
      </c>
      <c r="Q109" s="38" t="s">
        <v>344</v>
      </c>
      <c r="R109" s="4" t="str">
        <f t="shared" si="3"/>
        <v>EditorialWIP</v>
      </c>
      <c r="S109" s="4" t="str">
        <f t="shared" si="4"/>
        <v>EditorialWIP</v>
      </c>
      <c r="T109" s="4" t="str">
        <f t="shared" si="5"/>
        <v>Kuor-Hsin Chang WIP</v>
      </c>
    </row>
    <row r="110" spans="1:20" ht="63" hidden="1">
      <c r="A110" s="4">
        <v>109</v>
      </c>
      <c r="B110" s="4" t="s">
        <v>465</v>
      </c>
      <c r="C110" s="4" t="s">
        <v>633</v>
      </c>
      <c r="D110" s="4">
        <v>9</v>
      </c>
      <c r="E110" s="4">
        <v>5.0999999999999996</v>
      </c>
      <c r="F110" s="4">
        <v>9</v>
      </c>
      <c r="G110" s="1" t="s">
        <v>558</v>
      </c>
      <c r="I110" s="4" t="s">
        <v>635</v>
      </c>
      <c r="J110" s="1" t="s">
        <v>559</v>
      </c>
      <c r="K110" s="4" t="s">
        <v>335</v>
      </c>
      <c r="P110" s="34" t="s">
        <v>309</v>
      </c>
      <c r="Q110" s="38" t="s">
        <v>344</v>
      </c>
      <c r="R110" s="4" t="str">
        <f t="shared" si="3"/>
        <v>TechnicalWIP</v>
      </c>
      <c r="S110" s="4" t="str">
        <f t="shared" si="4"/>
        <v>Mode SwitchWIP</v>
      </c>
      <c r="T110" s="4" t="str">
        <f t="shared" si="5"/>
        <v>Kuor-Hsin Chang WIP</v>
      </c>
    </row>
    <row r="111" spans="1:20" ht="94.5" hidden="1">
      <c r="A111" s="4">
        <v>110</v>
      </c>
      <c r="B111" s="4" t="s">
        <v>465</v>
      </c>
      <c r="C111" s="4" t="s">
        <v>633</v>
      </c>
      <c r="D111" s="4">
        <v>10</v>
      </c>
      <c r="E111" s="4" t="s">
        <v>554</v>
      </c>
      <c r="F111" s="4">
        <v>46</v>
      </c>
      <c r="G111" s="1" t="s">
        <v>556</v>
      </c>
      <c r="I111" s="4" t="s">
        <v>635</v>
      </c>
      <c r="J111" s="1" t="s">
        <v>557</v>
      </c>
      <c r="K111" s="4" t="s">
        <v>335</v>
      </c>
      <c r="P111" s="34" t="s">
        <v>306</v>
      </c>
      <c r="Q111" s="38" t="s">
        <v>342</v>
      </c>
      <c r="R111" s="4" t="str">
        <f t="shared" si="3"/>
        <v>TechnicalWIP</v>
      </c>
      <c r="S111" s="4" t="str">
        <f t="shared" si="4"/>
        <v>MACWIP</v>
      </c>
      <c r="T111" s="4" t="str">
        <f t="shared" si="5"/>
        <v>Ed CallawayWIP</v>
      </c>
    </row>
    <row r="112" spans="1:20" ht="47.25" hidden="1">
      <c r="A112" s="4">
        <v>111</v>
      </c>
      <c r="B112" s="4" t="s">
        <v>465</v>
      </c>
      <c r="C112" s="4" t="s">
        <v>715</v>
      </c>
      <c r="D112" s="4">
        <v>10</v>
      </c>
      <c r="E112" s="4" t="s">
        <v>554</v>
      </c>
      <c r="F112" s="4">
        <v>43</v>
      </c>
      <c r="G112" s="1" t="s">
        <v>555</v>
      </c>
      <c r="I112" s="4" t="s">
        <v>635</v>
      </c>
      <c r="J112" s="1" t="s">
        <v>484</v>
      </c>
      <c r="K112" s="4" t="s">
        <v>335</v>
      </c>
      <c r="P112" s="38" t="s">
        <v>299</v>
      </c>
      <c r="Q112" s="38" t="s">
        <v>342</v>
      </c>
      <c r="R112" s="4" t="str">
        <f t="shared" si="3"/>
        <v>EditorialWIP</v>
      </c>
      <c r="S112" s="4" t="str">
        <f t="shared" si="4"/>
        <v>MPMWIP</v>
      </c>
      <c r="T112" s="4" t="str">
        <f t="shared" si="5"/>
        <v>Ed CallawayWIP</v>
      </c>
    </row>
    <row r="113" spans="1:20" ht="173.25" hidden="1">
      <c r="A113" s="4">
        <v>112</v>
      </c>
      <c r="B113" s="4" t="s">
        <v>465</v>
      </c>
      <c r="C113" s="4" t="s">
        <v>715</v>
      </c>
      <c r="D113" s="4">
        <v>10</v>
      </c>
      <c r="E113" s="4" t="s">
        <v>189</v>
      </c>
      <c r="F113" s="4">
        <v>52</v>
      </c>
      <c r="G113" s="1" t="s">
        <v>552</v>
      </c>
      <c r="I113" s="4" t="s">
        <v>635</v>
      </c>
      <c r="J113" s="1" t="s">
        <v>553</v>
      </c>
      <c r="K113" s="4" t="s">
        <v>335</v>
      </c>
      <c r="P113" s="38" t="s">
        <v>299</v>
      </c>
      <c r="Q113" s="38" t="s">
        <v>422</v>
      </c>
      <c r="R113" s="4" t="str">
        <f t="shared" si="3"/>
        <v>EditorialWIP</v>
      </c>
      <c r="S113" s="4" t="str">
        <f t="shared" si="4"/>
        <v>MPMWIP</v>
      </c>
      <c r="T113" s="4" t="str">
        <f t="shared" si="5"/>
        <v>Chin Sean SumWIP</v>
      </c>
    </row>
    <row r="114" spans="1:20" ht="63" hidden="1">
      <c r="A114" s="4">
        <v>113</v>
      </c>
      <c r="B114" s="4" t="s">
        <v>465</v>
      </c>
      <c r="C114" s="4" t="s">
        <v>715</v>
      </c>
      <c r="D114" s="4">
        <v>10</v>
      </c>
      <c r="E114" s="4" t="s">
        <v>189</v>
      </c>
      <c r="F114" s="4">
        <v>54</v>
      </c>
      <c r="G114" s="1" t="s">
        <v>550</v>
      </c>
      <c r="I114" s="4" t="s">
        <v>635</v>
      </c>
      <c r="J114" s="1" t="s">
        <v>551</v>
      </c>
      <c r="K114" s="4" t="s">
        <v>335</v>
      </c>
      <c r="P114" s="38" t="s">
        <v>715</v>
      </c>
      <c r="Q114" s="38" t="s">
        <v>422</v>
      </c>
      <c r="R114" s="4" t="str">
        <f t="shared" si="3"/>
        <v>EditorialWIP</v>
      </c>
      <c r="S114" s="4" t="str">
        <f t="shared" si="4"/>
        <v>EditorialWIP</v>
      </c>
      <c r="T114" s="4" t="str">
        <f t="shared" si="5"/>
        <v>Chin Sean SumWIP</v>
      </c>
    </row>
    <row r="115" spans="1:20" ht="47.25" hidden="1">
      <c r="A115" s="4">
        <v>114</v>
      </c>
      <c r="B115" s="4" t="s">
        <v>465</v>
      </c>
      <c r="C115" s="4" t="s">
        <v>633</v>
      </c>
      <c r="D115" s="4">
        <v>11</v>
      </c>
      <c r="E115" s="4" t="s">
        <v>189</v>
      </c>
      <c r="F115" s="4">
        <v>37</v>
      </c>
      <c r="G115" s="1" t="s">
        <v>548</v>
      </c>
      <c r="I115" s="4" t="s">
        <v>635</v>
      </c>
      <c r="J115" s="1" t="s">
        <v>549</v>
      </c>
      <c r="K115" s="4" t="s">
        <v>335</v>
      </c>
      <c r="P115" s="34" t="s">
        <v>299</v>
      </c>
      <c r="Q115" s="38" t="s">
        <v>422</v>
      </c>
      <c r="R115" s="4" t="str">
        <f t="shared" si="3"/>
        <v>TechnicalWIP</v>
      </c>
      <c r="S115" s="4" t="str">
        <f t="shared" si="4"/>
        <v>MPMWIP</v>
      </c>
      <c r="T115" s="4" t="str">
        <f t="shared" si="5"/>
        <v>Chin Sean SumWIP</v>
      </c>
    </row>
    <row r="116" spans="1:20" ht="31.5" hidden="1">
      <c r="A116" s="4">
        <v>115</v>
      </c>
      <c r="B116" s="4" t="s">
        <v>465</v>
      </c>
      <c r="C116" s="4" t="s">
        <v>633</v>
      </c>
      <c r="D116" s="4">
        <v>12</v>
      </c>
      <c r="E116" s="4" t="s">
        <v>189</v>
      </c>
      <c r="F116" s="4">
        <v>28</v>
      </c>
      <c r="G116" s="1" t="s">
        <v>546</v>
      </c>
      <c r="I116" s="4" t="s">
        <v>635</v>
      </c>
      <c r="J116" s="1" t="s">
        <v>547</v>
      </c>
      <c r="K116" s="4" t="s">
        <v>335</v>
      </c>
      <c r="P116" s="34" t="s">
        <v>299</v>
      </c>
      <c r="Q116" s="38" t="s">
        <v>422</v>
      </c>
      <c r="R116" s="4" t="str">
        <f t="shared" si="3"/>
        <v>TechnicalWIP</v>
      </c>
      <c r="S116" s="4" t="str">
        <f t="shared" si="4"/>
        <v>MPMWIP</v>
      </c>
      <c r="T116" s="4" t="str">
        <f t="shared" si="5"/>
        <v>Chin Sean SumWIP</v>
      </c>
    </row>
    <row r="117" spans="1:20" ht="63" hidden="1">
      <c r="A117" s="4">
        <v>116</v>
      </c>
      <c r="B117" s="4" t="s">
        <v>465</v>
      </c>
      <c r="C117" s="4" t="s">
        <v>715</v>
      </c>
      <c r="D117" s="4">
        <v>12</v>
      </c>
      <c r="E117" s="4" t="s">
        <v>189</v>
      </c>
      <c r="F117" s="4">
        <v>29</v>
      </c>
      <c r="G117" s="1" t="s">
        <v>545</v>
      </c>
      <c r="I117" s="4" t="s">
        <v>635</v>
      </c>
      <c r="J117" s="1" t="s">
        <v>484</v>
      </c>
      <c r="K117" s="4" t="s">
        <v>335</v>
      </c>
      <c r="P117" s="38" t="s">
        <v>299</v>
      </c>
      <c r="Q117" s="38" t="s">
        <v>422</v>
      </c>
      <c r="R117" s="4" t="str">
        <f t="shared" si="3"/>
        <v>EditorialWIP</v>
      </c>
      <c r="S117" s="4" t="str">
        <f t="shared" si="4"/>
        <v>MPMWIP</v>
      </c>
      <c r="T117" s="4" t="str">
        <f t="shared" si="5"/>
        <v>Chin Sean SumWIP</v>
      </c>
    </row>
    <row r="118" spans="1:20" ht="78.75" hidden="1">
      <c r="A118" s="4">
        <v>117</v>
      </c>
      <c r="B118" s="4" t="s">
        <v>465</v>
      </c>
      <c r="C118" s="4" t="s">
        <v>715</v>
      </c>
      <c r="D118" s="4">
        <v>12</v>
      </c>
      <c r="E118" s="4" t="s">
        <v>189</v>
      </c>
      <c r="F118" s="4">
        <v>30</v>
      </c>
      <c r="G118" s="1" t="s">
        <v>543</v>
      </c>
      <c r="I118" s="4" t="s">
        <v>635</v>
      </c>
      <c r="J118" s="1" t="s">
        <v>544</v>
      </c>
      <c r="K118" s="4" t="s">
        <v>335</v>
      </c>
      <c r="P118" s="38" t="s">
        <v>299</v>
      </c>
      <c r="Q118" s="38" t="s">
        <v>422</v>
      </c>
      <c r="R118" s="4" t="str">
        <f t="shared" si="3"/>
        <v>EditorialWIP</v>
      </c>
      <c r="S118" s="4" t="str">
        <f t="shared" si="4"/>
        <v>MPMWIP</v>
      </c>
      <c r="T118" s="4" t="str">
        <f t="shared" si="5"/>
        <v>Chin Sean SumWIP</v>
      </c>
    </row>
    <row r="119" spans="1:20" ht="63" hidden="1">
      <c r="A119" s="4">
        <v>118</v>
      </c>
      <c r="B119" s="4" t="s">
        <v>465</v>
      </c>
      <c r="C119" s="4" t="s">
        <v>633</v>
      </c>
      <c r="D119" s="4">
        <v>14</v>
      </c>
      <c r="E119" s="4" t="s">
        <v>541</v>
      </c>
      <c r="F119" s="4">
        <v>46</v>
      </c>
      <c r="G119" s="1" t="s">
        <v>542</v>
      </c>
      <c r="I119" s="4" t="s">
        <v>635</v>
      </c>
      <c r="J119" s="1" t="s">
        <v>484</v>
      </c>
      <c r="K119" s="4" t="s">
        <v>335</v>
      </c>
      <c r="P119" s="34" t="s">
        <v>302</v>
      </c>
      <c r="Q119" s="38" t="s">
        <v>348</v>
      </c>
      <c r="R119" s="4" t="str">
        <f t="shared" si="3"/>
        <v>TechnicalWIP</v>
      </c>
      <c r="S119" s="4" t="str">
        <f t="shared" si="4"/>
        <v>FCSWIP</v>
      </c>
      <c r="T119" s="4" t="str">
        <f t="shared" si="5"/>
        <v>Jorjeta JetchevaWIP</v>
      </c>
    </row>
    <row r="120" spans="1:20" ht="31.5" hidden="1">
      <c r="A120" s="4">
        <v>119</v>
      </c>
      <c r="B120" s="4" t="s">
        <v>465</v>
      </c>
      <c r="C120" s="4" t="s">
        <v>715</v>
      </c>
      <c r="D120" s="4">
        <v>15</v>
      </c>
      <c r="E120" s="4" t="s">
        <v>538</v>
      </c>
      <c r="F120" s="4">
        <v>26</v>
      </c>
      <c r="G120" s="1" t="s">
        <v>539</v>
      </c>
      <c r="I120" s="4" t="s">
        <v>635</v>
      </c>
      <c r="J120" s="1" t="s">
        <v>540</v>
      </c>
      <c r="K120" s="4" t="s">
        <v>335</v>
      </c>
      <c r="P120" s="38" t="s">
        <v>715</v>
      </c>
      <c r="Q120" s="38" t="s">
        <v>344</v>
      </c>
      <c r="R120" s="4" t="str">
        <f t="shared" si="3"/>
        <v>EditorialWIP</v>
      </c>
      <c r="S120" s="4" t="str">
        <f t="shared" si="4"/>
        <v>EditorialWIP</v>
      </c>
      <c r="T120" s="4" t="str">
        <f t="shared" si="5"/>
        <v>Kuor-Hsin Chang WIP</v>
      </c>
    </row>
    <row r="121" spans="1:20" ht="78.75" hidden="1">
      <c r="A121" s="4">
        <v>120</v>
      </c>
      <c r="B121" s="4" t="s">
        <v>465</v>
      </c>
      <c r="C121" s="4" t="s">
        <v>633</v>
      </c>
      <c r="D121" s="4">
        <v>16</v>
      </c>
      <c r="E121" s="4" t="s">
        <v>534</v>
      </c>
      <c r="F121" s="4">
        <v>50</v>
      </c>
      <c r="G121" s="1" t="s">
        <v>536</v>
      </c>
      <c r="I121" s="4" t="s">
        <v>635</v>
      </c>
      <c r="J121" s="1" t="s">
        <v>537</v>
      </c>
      <c r="K121" s="4" t="s">
        <v>335</v>
      </c>
      <c r="P121" s="34" t="s">
        <v>299</v>
      </c>
      <c r="Q121" s="38" t="s">
        <v>422</v>
      </c>
      <c r="R121" s="4" t="str">
        <f t="shared" si="3"/>
        <v>TechnicalWIP</v>
      </c>
      <c r="S121" s="4" t="str">
        <f t="shared" si="4"/>
        <v>MPMWIP</v>
      </c>
      <c r="T121" s="4" t="str">
        <f t="shared" si="5"/>
        <v>Chin Sean SumWIP</v>
      </c>
    </row>
    <row r="122" spans="1:20" ht="31.5" hidden="1">
      <c r="A122" s="4">
        <v>121</v>
      </c>
      <c r="B122" s="4" t="s">
        <v>465</v>
      </c>
      <c r="C122" s="4" t="s">
        <v>633</v>
      </c>
      <c r="D122" s="4">
        <v>17</v>
      </c>
      <c r="E122" s="4" t="s">
        <v>534</v>
      </c>
      <c r="F122" s="4">
        <v>7</v>
      </c>
      <c r="G122" s="1" t="s">
        <v>535</v>
      </c>
      <c r="I122" s="4" t="s">
        <v>635</v>
      </c>
      <c r="J122" s="1" t="s">
        <v>484</v>
      </c>
      <c r="K122" s="4" t="s">
        <v>335</v>
      </c>
      <c r="P122" s="34" t="s">
        <v>299</v>
      </c>
      <c r="Q122" s="38" t="s">
        <v>422</v>
      </c>
      <c r="R122" s="4" t="str">
        <f t="shared" si="3"/>
        <v>TechnicalWIP</v>
      </c>
      <c r="S122" s="4" t="str">
        <f t="shared" si="4"/>
        <v>MPMWIP</v>
      </c>
      <c r="T122" s="4" t="str">
        <f t="shared" si="5"/>
        <v>Chin Sean SumWIP</v>
      </c>
    </row>
    <row r="123" spans="1:20" ht="110.25" hidden="1">
      <c r="A123" s="4">
        <v>122</v>
      </c>
      <c r="B123" s="4" t="s">
        <v>465</v>
      </c>
      <c r="C123" s="4" t="s">
        <v>715</v>
      </c>
      <c r="D123" s="4">
        <v>17</v>
      </c>
      <c r="E123" s="4" t="s">
        <v>687</v>
      </c>
      <c r="F123" s="4">
        <v>46</v>
      </c>
      <c r="G123" s="1" t="s">
        <v>532</v>
      </c>
      <c r="I123" s="4" t="s">
        <v>635</v>
      </c>
      <c r="J123" s="1" t="s">
        <v>533</v>
      </c>
      <c r="K123" s="4" t="s">
        <v>335</v>
      </c>
      <c r="P123" s="38" t="s">
        <v>715</v>
      </c>
      <c r="Q123" s="38" t="s">
        <v>344</v>
      </c>
      <c r="R123" s="4" t="str">
        <f t="shared" si="3"/>
        <v>EditorialWIP</v>
      </c>
      <c r="S123" s="4" t="str">
        <f t="shared" si="4"/>
        <v>EditorialWIP</v>
      </c>
      <c r="T123" s="4" t="str">
        <f t="shared" si="5"/>
        <v>Kuor-Hsin Chang WIP</v>
      </c>
    </row>
    <row r="124" spans="1:20" ht="141.75" hidden="1">
      <c r="A124" s="4">
        <v>123</v>
      </c>
      <c r="B124" s="4" t="s">
        <v>465</v>
      </c>
      <c r="C124" s="4" t="s">
        <v>633</v>
      </c>
      <c r="D124" s="4">
        <v>18</v>
      </c>
      <c r="E124" s="4" t="s">
        <v>687</v>
      </c>
      <c r="F124" s="4">
        <v>10</v>
      </c>
      <c r="G124" s="1" t="s">
        <v>530</v>
      </c>
      <c r="I124" s="4" t="s">
        <v>635</v>
      </c>
      <c r="J124" s="1" t="s">
        <v>531</v>
      </c>
      <c r="K124" s="4" t="s">
        <v>335</v>
      </c>
      <c r="P124" s="34" t="s">
        <v>303</v>
      </c>
      <c r="Q124" s="38" t="s">
        <v>412</v>
      </c>
      <c r="R124" s="4" t="str">
        <f t="shared" si="3"/>
        <v>TechnicalWIP</v>
      </c>
      <c r="S124" s="4" t="str">
        <f t="shared" si="4"/>
        <v>IEWIP</v>
      </c>
      <c r="T124" s="4" t="str">
        <f t="shared" si="5"/>
        <v>Ben RolfeWIP</v>
      </c>
    </row>
    <row r="125" spans="1:20" ht="173.25" hidden="1">
      <c r="A125" s="4">
        <v>124</v>
      </c>
      <c r="B125" s="4" t="s">
        <v>465</v>
      </c>
      <c r="C125" s="4" t="s">
        <v>715</v>
      </c>
      <c r="D125" s="4">
        <v>18</v>
      </c>
      <c r="E125" s="4" t="s">
        <v>687</v>
      </c>
      <c r="F125" s="4">
        <v>20</v>
      </c>
      <c r="G125" s="1" t="s">
        <v>528</v>
      </c>
      <c r="I125" s="4" t="s">
        <v>635</v>
      </c>
      <c r="J125" s="1" t="s">
        <v>529</v>
      </c>
      <c r="K125" s="4" t="s">
        <v>335</v>
      </c>
      <c r="P125" s="38" t="s">
        <v>715</v>
      </c>
      <c r="Q125" s="38" t="s">
        <v>344</v>
      </c>
      <c r="R125" s="4" t="str">
        <f t="shared" si="3"/>
        <v>EditorialWIP</v>
      </c>
      <c r="S125" s="4" t="str">
        <f t="shared" si="4"/>
        <v>EditorialWIP</v>
      </c>
      <c r="T125" s="4" t="str">
        <f t="shared" si="5"/>
        <v>Kuor-Hsin Chang WIP</v>
      </c>
    </row>
    <row r="126" spans="1:20" ht="220.5" hidden="1">
      <c r="A126" s="4">
        <v>125</v>
      </c>
      <c r="B126" s="4" t="s">
        <v>465</v>
      </c>
      <c r="C126" s="4" t="s">
        <v>715</v>
      </c>
      <c r="D126" s="4">
        <v>21</v>
      </c>
      <c r="E126" s="4" t="s">
        <v>525</v>
      </c>
      <c r="F126" s="4">
        <v>44</v>
      </c>
      <c r="G126" s="1" t="s">
        <v>526</v>
      </c>
      <c r="I126" s="4" t="s">
        <v>635</v>
      </c>
      <c r="J126" s="1" t="s">
        <v>527</v>
      </c>
      <c r="K126" s="4" t="s">
        <v>335</v>
      </c>
      <c r="P126" s="38" t="s">
        <v>715</v>
      </c>
      <c r="Q126" s="38" t="s">
        <v>344</v>
      </c>
      <c r="R126" s="4" t="str">
        <f t="shared" si="3"/>
        <v>EditorialWIP</v>
      </c>
      <c r="S126" s="4" t="str">
        <f t="shared" si="4"/>
        <v>EditorialWIP</v>
      </c>
      <c r="T126" s="4" t="str">
        <f t="shared" si="5"/>
        <v>Kuor-Hsin Chang WIP</v>
      </c>
    </row>
    <row r="127" spans="1:20" ht="47.25" hidden="1">
      <c r="A127" s="4">
        <v>126</v>
      </c>
      <c r="B127" s="4" t="s">
        <v>465</v>
      </c>
      <c r="C127" s="4" t="s">
        <v>633</v>
      </c>
      <c r="D127" s="4">
        <v>26</v>
      </c>
      <c r="E127" s="4" t="s">
        <v>520</v>
      </c>
      <c r="F127" s="4">
        <v>26</v>
      </c>
      <c r="G127" s="1" t="s">
        <v>523</v>
      </c>
      <c r="I127" s="4" t="s">
        <v>635</v>
      </c>
      <c r="J127" s="1" t="s">
        <v>524</v>
      </c>
      <c r="K127" s="4" t="s">
        <v>335</v>
      </c>
      <c r="P127" s="34" t="s">
        <v>299</v>
      </c>
      <c r="Q127" s="38" t="s">
        <v>422</v>
      </c>
      <c r="R127" s="4" t="str">
        <f t="shared" si="3"/>
        <v>TechnicalWIP</v>
      </c>
      <c r="S127" s="4" t="str">
        <f t="shared" si="4"/>
        <v>MPMWIP</v>
      </c>
      <c r="T127" s="4" t="str">
        <f t="shared" si="5"/>
        <v>Chin Sean SumWIP</v>
      </c>
    </row>
    <row r="128" spans="1:20" ht="94.5" hidden="1">
      <c r="A128" s="4">
        <v>127</v>
      </c>
      <c r="B128" s="4" t="s">
        <v>465</v>
      </c>
      <c r="C128" s="4" t="s">
        <v>715</v>
      </c>
      <c r="D128" s="4">
        <v>25</v>
      </c>
      <c r="E128" s="4" t="s">
        <v>520</v>
      </c>
      <c r="F128" s="4">
        <v>44</v>
      </c>
      <c r="G128" s="1" t="s">
        <v>521</v>
      </c>
      <c r="I128" s="4" t="s">
        <v>635</v>
      </c>
      <c r="J128" s="1" t="s">
        <v>522</v>
      </c>
      <c r="K128" s="4" t="s">
        <v>335</v>
      </c>
      <c r="P128" s="38" t="s">
        <v>715</v>
      </c>
      <c r="Q128" s="38" t="s">
        <v>344</v>
      </c>
      <c r="R128" s="4" t="str">
        <f t="shared" si="3"/>
        <v>EditorialWIP</v>
      </c>
      <c r="S128" s="4" t="str">
        <f t="shared" si="4"/>
        <v>EditorialWIP</v>
      </c>
      <c r="T128" s="4" t="str">
        <f t="shared" si="5"/>
        <v>Kuor-Hsin Chang WIP</v>
      </c>
    </row>
    <row r="129" spans="1:20" ht="94.5" hidden="1">
      <c r="A129" s="4">
        <v>128</v>
      </c>
      <c r="B129" s="4" t="s">
        <v>465</v>
      </c>
      <c r="C129" s="4" t="s">
        <v>715</v>
      </c>
      <c r="D129" s="4">
        <v>34</v>
      </c>
      <c r="E129" s="4" t="s">
        <v>517</v>
      </c>
      <c r="F129" s="4">
        <v>6</v>
      </c>
      <c r="G129" s="1" t="s">
        <v>518</v>
      </c>
      <c r="I129" s="4" t="s">
        <v>635</v>
      </c>
      <c r="J129" s="1" t="s">
        <v>519</v>
      </c>
      <c r="K129" s="4" t="s">
        <v>335</v>
      </c>
      <c r="P129" s="38" t="s">
        <v>715</v>
      </c>
      <c r="Q129" s="38" t="s">
        <v>344</v>
      </c>
      <c r="R129" s="4" t="str">
        <f t="shared" si="3"/>
        <v>EditorialWIP</v>
      </c>
      <c r="S129" s="4" t="str">
        <f t="shared" si="4"/>
        <v>EditorialWIP</v>
      </c>
      <c r="T129" s="4" t="str">
        <f t="shared" si="5"/>
        <v>Kuor-Hsin Chang WIP</v>
      </c>
    </row>
    <row r="130" spans="1:20" ht="173.25" hidden="1">
      <c r="A130" s="4">
        <v>129</v>
      </c>
      <c r="B130" s="4" t="s">
        <v>465</v>
      </c>
      <c r="C130" s="4" t="s">
        <v>633</v>
      </c>
      <c r="D130" s="4">
        <v>45</v>
      </c>
      <c r="E130" s="4">
        <v>9.3000000000000007</v>
      </c>
      <c r="F130" s="4">
        <v>13</v>
      </c>
      <c r="G130" s="1" t="s">
        <v>515</v>
      </c>
      <c r="I130" s="4" t="s">
        <v>635</v>
      </c>
      <c r="J130" s="1" t="s">
        <v>516</v>
      </c>
      <c r="K130" s="4" t="s">
        <v>335</v>
      </c>
      <c r="P130" s="34" t="s">
        <v>298</v>
      </c>
      <c r="Q130" s="38" t="s">
        <v>350</v>
      </c>
      <c r="R130" s="4" t="str">
        <f t="shared" si="3"/>
        <v>TechnicalWIP</v>
      </c>
      <c r="S130" s="4" t="str">
        <f t="shared" si="4"/>
        <v>Channel PageWIP</v>
      </c>
      <c r="T130" s="4" t="str">
        <f t="shared" si="5"/>
        <v>Jeritt KentWIP</v>
      </c>
    </row>
    <row r="131" spans="1:20" ht="157.5" hidden="1">
      <c r="A131" s="4">
        <v>130</v>
      </c>
      <c r="B131" s="4" t="s">
        <v>465</v>
      </c>
      <c r="C131" s="4" t="s">
        <v>633</v>
      </c>
      <c r="D131" s="4">
        <v>37</v>
      </c>
      <c r="E131" s="4" t="s">
        <v>49</v>
      </c>
      <c r="F131" s="4">
        <v>2</v>
      </c>
      <c r="G131" s="1" t="s">
        <v>513</v>
      </c>
      <c r="I131" s="4" t="s">
        <v>635</v>
      </c>
      <c r="J131" s="1" t="s">
        <v>514</v>
      </c>
      <c r="K131" s="4" t="s">
        <v>335</v>
      </c>
      <c r="P131" s="34" t="s">
        <v>298</v>
      </c>
      <c r="Q131" s="38" t="s">
        <v>350</v>
      </c>
      <c r="R131" s="4" t="str">
        <f t="shared" ref="R131:R193" si="6">CONCATENATE(C131,K131)</f>
        <v>TechnicalWIP</v>
      </c>
      <c r="S131" s="4" t="str">
        <f t="shared" ref="S131:S193" si="7">CONCATENATE(P131,K131)</f>
        <v>Channel PageWIP</v>
      </c>
      <c r="T131" s="4" t="str">
        <f t="shared" ref="T131:T193" si="8">CONCATENATE(Q131,K131)</f>
        <v>Jeritt KentWIP</v>
      </c>
    </row>
    <row r="132" spans="1:20" ht="63" hidden="1">
      <c r="A132" s="4">
        <v>131</v>
      </c>
      <c r="B132" s="4" t="s">
        <v>465</v>
      </c>
      <c r="C132" s="4" t="s">
        <v>715</v>
      </c>
      <c r="D132" s="4">
        <v>36</v>
      </c>
      <c r="E132" s="4" t="s">
        <v>510</v>
      </c>
      <c r="F132" s="4">
        <v>27</v>
      </c>
      <c r="G132" s="1" t="s">
        <v>511</v>
      </c>
      <c r="I132" s="4" t="s">
        <v>635</v>
      </c>
      <c r="J132" s="1" t="s">
        <v>512</v>
      </c>
      <c r="K132" s="4" t="s">
        <v>335</v>
      </c>
      <c r="P132" s="38" t="s">
        <v>715</v>
      </c>
      <c r="Q132" s="38" t="s">
        <v>344</v>
      </c>
      <c r="R132" s="4" t="str">
        <f t="shared" si="6"/>
        <v>EditorialWIP</v>
      </c>
      <c r="S132" s="4" t="str">
        <f t="shared" si="7"/>
        <v>EditorialWIP</v>
      </c>
      <c r="T132" s="4" t="str">
        <f t="shared" si="8"/>
        <v>Kuor-Hsin Chang WIP</v>
      </c>
    </row>
    <row r="133" spans="1:20" ht="47.25" hidden="1">
      <c r="A133" s="4">
        <v>132</v>
      </c>
      <c r="B133" s="4" t="s">
        <v>465</v>
      </c>
      <c r="C133" s="4" t="s">
        <v>715</v>
      </c>
      <c r="D133" s="4">
        <v>37</v>
      </c>
      <c r="E133" s="4" t="s">
        <v>357</v>
      </c>
      <c r="F133" s="4">
        <v>35</v>
      </c>
      <c r="G133" s="1" t="s">
        <v>55</v>
      </c>
      <c r="I133" s="4" t="s">
        <v>635</v>
      </c>
      <c r="J133" s="1" t="s">
        <v>509</v>
      </c>
      <c r="K133" s="4" t="s">
        <v>335</v>
      </c>
      <c r="P133" s="38" t="s">
        <v>715</v>
      </c>
      <c r="Q133" s="38" t="s">
        <v>344</v>
      </c>
      <c r="R133" s="4" t="str">
        <f t="shared" si="6"/>
        <v>EditorialWIP</v>
      </c>
      <c r="S133" s="4" t="str">
        <f t="shared" si="7"/>
        <v>EditorialWIP</v>
      </c>
      <c r="T133" s="4" t="str">
        <f t="shared" si="8"/>
        <v>Kuor-Hsin Chang WIP</v>
      </c>
    </row>
    <row r="134" spans="1:20" ht="47.25" hidden="1">
      <c r="A134" s="4">
        <v>133</v>
      </c>
      <c r="B134" s="4" t="s">
        <v>465</v>
      </c>
      <c r="C134" s="4" t="s">
        <v>715</v>
      </c>
      <c r="D134" s="4">
        <v>37</v>
      </c>
      <c r="E134" s="4" t="s">
        <v>49</v>
      </c>
      <c r="F134" s="4">
        <v>5</v>
      </c>
      <c r="G134" s="1" t="s">
        <v>54</v>
      </c>
      <c r="I134" s="4" t="s">
        <v>635</v>
      </c>
      <c r="J134" s="1" t="s">
        <v>484</v>
      </c>
      <c r="K134" s="4" t="s">
        <v>335</v>
      </c>
      <c r="P134" s="38" t="s">
        <v>715</v>
      </c>
      <c r="Q134" s="38" t="s">
        <v>344</v>
      </c>
      <c r="R134" s="4" t="str">
        <f t="shared" si="6"/>
        <v>EditorialWIP</v>
      </c>
      <c r="S134" s="4" t="str">
        <f t="shared" si="7"/>
        <v>EditorialWIP</v>
      </c>
      <c r="T134" s="4" t="str">
        <f t="shared" si="8"/>
        <v>Kuor-Hsin Chang WIP</v>
      </c>
    </row>
    <row r="135" spans="1:20" ht="47.25" hidden="1">
      <c r="A135" s="4">
        <v>134</v>
      </c>
      <c r="B135" s="4" t="s">
        <v>465</v>
      </c>
      <c r="C135" s="4" t="s">
        <v>715</v>
      </c>
      <c r="D135" s="4">
        <v>37</v>
      </c>
      <c r="E135" s="4" t="s">
        <v>49</v>
      </c>
      <c r="F135" s="4">
        <v>29</v>
      </c>
      <c r="G135" s="1" t="s">
        <v>52</v>
      </c>
      <c r="I135" s="4" t="s">
        <v>635</v>
      </c>
      <c r="J135" s="1" t="s">
        <v>53</v>
      </c>
      <c r="K135" s="4" t="s">
        <v>335</v>
      </c>
      <c r="P135" s="38" t="s">
        <v>715</v>
      </c>
      <c r="Q135" s="38" t="s">
        <v>344</v>
      </c>
      <c r="R135" s="4" t="str">
        <f t="shared" si="6"/>
        <v>EditorialWIP</v>
      </c>
      <c r="S135" s="4" t="str">
        <f t="shared" si="7"/>
        <v>EditorialWIP</v>
      </c>
      <c r="T135" s="4" t="str">
        <f t="shared" si="8"/>
        <v>Kuor-Hsin Chang WIP</v>
      </c>
    </row>
    <row r="136" spans="1:20" ht="31.5" hidden="1">
      <c r="A136" s="4">
        <v>135</v>
      </c>
      <c r="B136" s="4" t="s">
        <v>465</v>
      </c>
      <c r="C136" s="4" t="s">
        <v>715</v>
      </c>
      <c r="D136" s="4">
        <v>37</v>
      </c>
      <c r="E136" s="4" t="s">
        <v>49</v>
      </c>
      <c r="F136" s="4">
        <v>4</v>
      </c>
      <c r="G136" s="1" t="s">
        <v>50</v>
      </c>
      <c r="I136" s="4" t="s">
        <v>635</v>
      </c>
      <c r="J136" s="1" t="s">
        <v>51</v>
      </c>
      <c r="K136" s="4" t="s">
        <v>335</v>
      </c>
      <c r="P136" s="38" t="s">
        <v>715</v>
      </c>
      <c r="Q136" s="38" t="s">
        <v>344</v>
      </c>
      <c r="R136" s="4" t="str">
        <f t="shared" si="6"/>
        <v>EditorialWIP</v>
      </c>
      <c r="S136" s="4" t="str">
        <f t="shared" si="7"/>
        <v>EditorialWIP</v>
      </c>
      <c r="T136" s="4" t="str">
        <f t="shared" si="8"/>
        <v>Kuor-Hsin Chang WIP</v>
      </c>
    </row>
    <row r="137" spans="1:20" ht="47.25" hidden="1">
      <c r="A137" s="4">
        <v>136</v>
      </c>
      <c r="B137" s="4" t="s">
        <v>465</v>
      </c>
      <c r="C137" s="4" t="s">
        <v>715</v>
      </c>
      <c r="D137" s="4">
        <v>40</v>
      </c>
      <c r="E137" s="4" t="s">
        <v>47</v>
      </c>
      <c r="F137" s="4">
        <v>44</v>
      </c>
      <c r="G137" s="1" t="s">
        <v>48</v>
      </c>
      <c r="I137" s="4" t="s">
        <v>635</v>
      </c>
      <c r="J137" s="1" t="s">
        <v>484</v>
      </c>
      <c r="K137" s="4" t="s">
        <v>335</v>
      </c>
      <c r="P137" s="38" t="s">
        <v>715</v>
      </c>
      <c r="Q137" s="38" t="s">
        <v>344</v>
      </c>
      <c r="R137" s="4" t="str">
        <f t="shared" si="6"/>
        <v>EditorialWIP</v>
      </c>
      <c r="S137" s="4" t="str">
        <f t="shared" si="7"/>
        <v>EditorialWIP</v>
      </c>
      <c r="T137" s="4" t="str">
        <f t="shared" si="8"/>
        <v>Kuor-Hsin Chang WIP</v>
      </c>
    </row>
    <row r="138" spans="1:20" ht="31.5" hidden="1">
      <c r="A138" s="4">
        <v>137</v>
      </c>
      <c r="B138" s="4" t="s">
        <v>465</v>
      </c>
      <c r="C138" s="4" t="s">
        <v>715</v>
      </c>
      <c r="D138" s="4">
        <v>48</v>
      </c>
      <c r="E138" s="4">
        <v>9.3000000000000007</v>
      </c>
      <c r="F138" s="4">
        <v>12</v>
      </c>
      <c r="G138" s="1" t="s">
        <v>45</v>
      </c>
      <c r="I138" s="4" t="s">
        <v>635</v>
      </c>
      <c r="J138" s="1" t="s">
        <v>46</v>
      </c>
      <c r="K138" s="4" t="s">
        <v>335</v>
      </c>
      <c r="P138" s="38" t="s">
        <v>715</v>
      </c>
      <c r="Q138" s="38" t="s">
        <v>344</v>
      </c>
      <c r="R138" s="4" t="str">
        <f t="shared" si="6"/>
        <v>EditorialWIP</v>
      </c>
      <c r="S138" s="4" t="str">
        <f t="shared" si="7"/>
        <v>EditorialWIP</v>
      </c>
      <c r="T138" s="4" t="str">
        <f t="shared" si="8"/>
        <v>Kuor-Hsin Chang WIP</v>
      </c>
    </row>
    <row r="139" spans="1:20" ht="47.25" hidden="1">
      <c r="A139" s="4">
        <v>138</v>
      </c>
      <c r="B139" s="4" t="s">
        <v>465</v>
      </c>
      <c r="C139" s="4" t="s">
        <v>715</v>
      </c>
      <c r="D139" s="4">
        <v>44</v>
      </c>
      <c r="E139" s="4">
        <v>9.3000000000000007</v>
      </c>
      <c r="F139" s="4">
        <v>22</v>
      </c>
      <c r="G139" s="1" t="s">
        <v>43</v>
      </c>
      <c r="I139" s="4" t="s">
        <v>635</v>
      </c>
      <c r="J139" s="1" t="s">
        <v>44</v>
      </c>
      <c r="K139" s="4" t="s">
        <v>335</v>
      </c>
      <c r="P139" s="38" t="s">
        <v>715</v>
      </c>
      <c r="Q139" s="38" t="s">
        <v>344</v>
      </c>
      <c r="R139" s="4" t="str">
        <f t="shared" si="6"/>
        <v>EditorialWIP</v>
      </c>
      <c r="S139" s="4" t="str">
        <f t="shared" si="7"/>
        <v>EditorialWIP</v>
      </c>
      <c r="T139" s="4" t="str">
        <f t="shared" si="8"/>
        <v>Kuor-Hsin Chang WIP</v>
      </c>
    </row>
    <row r="140" spans="1:20" ht="47.25" hidden="1">
      <c r="A140" s="4">
        <v>139</v>
      </c>
      <c r="B140" s="4" t="s">
        <v>465</v>
      </c>
      <c r="C140" s="4" t="s">
        <v>715</v>
      </c>
      <c r="D140" s="4">
        <v>44</v>
      </c>
      <c r="E140" s="4">
        <v>9.3000000000000007</v>
      </c>
      <c r="F140" s="4">
        <v>24</v>
      </c>
      <c r="G140" s="1" t="s">
        <v>41</v>
      </c>
      <c r="I140" s="4" t="s">
        <v>635</v>
      </c>
      <c r="J140" s="1" t="s">
        <v>42</v>
      </c>
      <c r="K140" s="4" t="s">
        <v>335</v>
      </c>
      <c r="P140" s="38" t="s">
        <v>715</v>
      </c>
      <c r="Q140" s="38" t="s">
        <v>344</v>
      </c>
      <c r="R140" s="4" t="str">
        <f t="shared" si="6"/>
        <v>EditorialWIP</v>
      </c>
      <c r="S140" s="4" t="str">
        <f t="shared" si="7"/>
        <v>EditorialWIP</v>
      </c>
      <c r="T140" s="4" t="str">
        <f t="shared" si="8"/>
        <v>Kuor-Hsin Chang WIP</v>
      </c>
    </row>
    <row r="141" spans="1:20" ht="47.25" hidden="1">
      <c r="A141" s="4">
        <v>140</v>
      </c>
      <c r="B141" s="4" t="s">
        <v>465</v>
      </c>
      <c r="C141" s="4" t="s">
        <v>633</v>
      </c>
      <c r="D141" s="4">
        <v>69</v>
      </c>
      <c r="E141" s="4" t="s">
        <v>649</v>
      </c>
      <c r="F141" s="4">
        <v>45</v>
      </c>
      <c r="G141" s="1" t="s">
        <v>39</v>
      </c>
      <c r="I141" s="4" t="s">
        <v>635</v>
      </c>
      <c r="J141" s="1" t="s">
        <v>40</v>
      </c>
      <c r="K141" s="4" t="s">
        <v>335</v>
      </c>
      <c r="P141" s="34" t="s">
        <v>297</v>
      </c>
      <c r="Q141" s="38" t="s">
        <v>420</v>
      </c>
      <c r="R141" s="4" t="str">
        <f t="shared" si="6"/>
        <v>TechnicalWIP</v>
      </c>
      <c r="S141" s="4" t="str">
        <f t="shared" si="7"/>
        <v>Radio SpecWIP</v>
      </c>
      <c r="T141" s="4" t="str">
        <f t="shared" si="8"/>
        <v>Cristina SeibertWIP</v>
      </c>
    </row>
    <row r="142" spans="1:20" ht="236.25" hidden="1">
      <c r="A142" s="4">
        <v>141</v>
      </c>
      <c r="B142" s="4" t="s">
        <v>465</v>
      </c>
      <c r="C142" s="4" t="s">
        <v>633</v>
      </c>
      <c r="D142" s="4">
        <v>22</v>
      </c>
      <c r="E142" s="4" t="s">
        <v>36</v>
      </c>
      <c r="F142" s="4">
        <v>54</v>
      </c>
      <c r="G142" s="1" t="s">
        <v>37</v>
      </c>
      <c r="I142" s="4" t="s">
        <v>635</v>
      </c>
      <c r="J142" s="1" t="s">
        <v>38</v>
      </c>
      <c r="K142" s="4" t="s">
        <v>335</v>
      </c>
      <c r="P142" s="34" t="s">
        <v>309</v>
      </c>
      <c r="Q142" s="38" t="s">
        <v>344</v>
      </c>
      <c r="R142" s="4" t="str">
        <f t="shared" si="6"/>
        <v>TechnicalWIP</v>
      </c>
      <c r="S142" s="4" t="str">
        <f t="shared" si="7"/>
        <v>Mode SwitchWIP</v>
      </c>
      <c r="T142" s="4" t="str">
        <f t="shared" si="8"/>
        <v>Kuor-Hsin Chang WIP</v>
      </c>
    </row>
    <row r="143" spans="1:20" ht="157.5" hidden="1">
      <c r="A143" s="4">
        <v>142</v>
      </c>
      <c r="B143" s="4" t="s">
        <v>465</v>
      </c>
      <c r="C143" s="4" t="s">
        <v>715</v>
      </c>
      <c r="D143" s="4">
        <v>28</v>
      </c>
      <c r="E143" s="4" t="s">
        <v>186</v>
      </c>
      <c r="F143" s="4">
        <v>12</v>
      </c>
      <c r="G143" s="1" t="s">
        <v>35</v>
      </c>
      <c r="I143" s="4" t="s">
        <v>635</v>
      </c>
      <c r="J143" s="1" t="s">
        <v>484</v>
      </c>
      <c r="K143" s="4" t="s">
        <v>335</v>
      </c>
      <c r="P143" s="38" t="s">
        <v>715</v>
      </c>
      <c r="Q143" s="38" t="s">
        <v>344</v>
      </c>
      <c r="R143" s="4" t="str">
        <f t="shared" si="6"/>
        <v>EditorialWIP</v>
      </c>
      <c r="S143" s="4" t="str">
        <f t="shared" si="7"/>
        <v>EditorialWIP</v>
      </c>
      <c r="T143" s="4" t="str">
        <f t="shared" si="8"/>
        <v>Kuor-Hsin Chang WIP</v>
      </c>
    </row>
    <row r="144" spans="1:20" ht="63" hidden="1">
      <c r="A144" s="4">
        <v>143</v>
      </c>
      <c r="B144" s="4" t="s">
        <v>465</v>
      </c>
      <c r="C144" s="4" t="s">
        <v>715</v>
      </c>
      <c r="D144" s="4">
        <v>14</v>
      </c>
      <c r="E144" s="4" t="s">
        <v>33</v>
      </c>
      <c r="F144" s="4">
        <v>25</v>
      </c>
      <c r="G144" s="1" t="s">
        <v>34</v>
      </c>
      <c r="I144" s="4" t="s">
        <v>635</v>
      </c>
      <c r="J144" s="1" t="s">
        <v>484</v>
      </c>
      <c r="K144" s="4" t="s">
        <v>335</v>
      </c>
      <c r="P144" s="38" t="s">
        <v>715</v>
      </c>
      <c r="Q144" s="38" t="s">
        <v>344</v>
      </c>
      <c r="R144" s="4" t="str">
        <f t="shared" si="6"/>
        <v>EditorialWIP</v>
      </c>
      <c r="S144" s="4" t="str">
        <f t="shared" si="7"/>
        <v>EditorialWIP</v>
      </c>
      <c r="T144" s="4" t="str">
        <f t="shared" si="8"/>
        <v>Kuor-Hsin Chang WIP</v>
      </c>
    </row>
    <row r="145" spans="1:20" ht="94.5" hidden="1">
      <c r="A145" s="4">
        <v>144</v>
      </c>
      <c r="B145" s="4" t="s">
        <v>465</v>
      </c>
      <c r="C145" s="4" t="s">
        <v>633</v>
      </c>
      <c r="D145" s="4">
        <v>29</v>
      </c>
      <c r="E145" s="4" t="s">
        <v>30</v>
      </c>
      <c r="F145" s="4">
        <v>10</v>
      </c>
      <c r="G145" s="1" t="s">
        <v>31</v>
      </c>
      <c r="I145" s="4" t="s">
        <v>635</v>
      </c>
      <c r="J145" s="1" t="s">
        <v>32</v>
      </c>
      <c r="K145" s="4" t="s">
        <v>335</v>
      </c>
      <c r="P145" s="34" t="s">
        <v>306</v>
      </c>
      <c r="Q145" s="38" t="s">
        <v>425</v>
      </c>
      <c r="R145" s="4" t="str">
        <f t="shared" si="6"/>
        <v>TechnicalWIP</v>
      </c>
      <c r="S145" s="4" t="str">
        <f t="shared" si="7"/>
        <v>MACWIP</v>
      </c>
      <c r="T145" s="4" t="str">
        <f t="shared" si="8"/>
        <v>Kazu YasukawaWIP</v>
      </c>
    </row>
    <row r="146" spans="1:20" ht="78.75" hidden="1">
      <c r="A146" s="4">
        <v>145</v>
      </c>
      <c r="B146" s="4" t="s">
        <v>465</v>
      </c>
      <c r="C146" s="4" t="s">
        <v>715</v>
      </c>
      <c r="D146" s="4">
        <v>42</v>
      </c>
      <c r="E146" s="4" t="s">
        <v>28</v>
      </c>
      <c r="F146" s="4">
        <v>33</v>
      </c>
      <c r="G146" s="1" t="s">
        <v>29</v>
      </c>
      <c r="I146" s="4" t="s">
        <v>635</v>
      </c>
      <c r="J146" s="1" t="s">
        <v>484</v>
      </c>
      <c r="K146" s="4" t="s">
        <v>335</v>
      </c>
      <c r="P146" s="38" t="s">
        <v>715</v>
      </c>
      <c r="Q146" s="38" t="s">
        <v>344</v>
      </c>
      <c r="R146" s="4" t="str">
        <f t="shared" si="6"/>
        <v>EditorialWIP</v>
      </c>
      <c r="S146" s="4" t="str">
        <f t="shared" si="7"/>
        <v>EditorialWIP</v>
      </c>
      <c r="T146" s="4" t="str">
        <f t="shared" si="8"/>
        <v>Kuor-Hsin Chang WIP</v>
      </c>
    </row>
    <row r="147" spans="1:20" ht="47.25" hidden="1">
      <c r="A147" s="4">
        <v>146</v>
      </c>
      <c r="B147" s="4" t="s">
        <v>465</v>
      </c>
      <c r="C147" s="4" t="s">
        <v>715</v>
      </c>
      <c r="D147" s="4">
        <v>54</v>
      </c>
      <c r="E147" s="4" t="s">
        <v>228</v>
      </c>
      <c r="F147" s="4">
        <v>1</v>
      </c>
      <c r="G147" s="1" t="s">
        <v>27</v>
      </c>
      <c r="I147" s="4" t="s">
        <v>635</v>
      </c>
      <c r="J147" s="1" t="s">
        <v>484</v>
      </c>
      <c r="K147" s="4" t="s">
        <v>335</v>
      </c>
      <c r="P147" s="38" t="s">
        <v>715</v>
      </c>
      <c r="Q147" s="38" t="s">
        <v>344</v>
      </c>
      <c r="R147" s="4" t="str">
        <f t="shared" si="6"/>
        <v>EditorialWIP</v>
      </c>
      <c r="S147" s="4" t="str">
        <f t="shared" si="7"/>
        <v>EditorialWIP</v>
      </c>
      <c r="T147" s="4" t="str">
        <f t="shared" si="8"/>
        <v>Kuor-Hsin Chang WIP</v>
      </c>
    </row>
    <row r="148" spans="1:20" ht="47.25" hidden="1">
      <c r="A148" s="4">
        <v>147</v>
      </c>
      <c r="B148" s="4" t="s">
        <v>465</v>
      </c>
      <c r="C148" s="4" t="s">
        <v>715</v>
      </c>
      <c r="D148" s="4">
        <v>61</v>
      </c>
      <c r="E148" s="4" t="s">
        <v>24</v>
      </c>
      <c r="F148" s="4">
        <v>3</v>
      </c>
      <c r="G148" s="1" t="s">
        <v>25</v>
      </c>
      <c r="I148" s="4" t="s">
        <v>635</v>
      </c>
      <c r="J148" s="1" t="s">
        <v>26</v>
      </c>
      <c r="K148" s="4" t="s">
        <v>335</v>
      </c>
      <c r="P148" s="38" t="s">
        <v>715</v>
      </c>
      <c r="Q148" s="38" t="s">
        <v>344</v>
      </c>
      <c r="R148" s="4" t="str">
        <f t="shared" si="6"/>
        <v>EditorialWIP</v>
      </c>
      <c r="S148" s="4" t="str">
        <f t="shared" si="7"/>
        <v>EditorialWIP</v>
      </c>
      <c r="T148" s="4" t="str">
        <f t="shared" si="8"/>
        <v>Kuor-Hsin Chang WIP</v>
      </c>
    </row>
    <row r="149" spans="1:20" ht="63" hidden="1">
      <c r="A149" s="4">
        <v>148</v>
      </c>
      <c r="B149" s="4" t="s">
        <v>465</v>
      </c>
      <c r="C149" s="4" t="s">
        <v>715</v>
      </c>
      <c r="D149" s="4">
        <v>65</v>
      </c>
      <c r="E149" s="4" t="s">
        <v>129</v>
      </c>
      <c r="F149" s="4">
        <v>51</v>
      </c>
      <c r="G149" s="1" t="s">
        <v>22</v>
      </c>
      <c r="I149" s="4" t="s">
        <v>635</v>
      </c>
      <c r="J149" s="1" t="s">
        <v>23</v>
      </c>
      <c r="K149" s="4" t="s">
        <v>335</v>
      </c>
      <c r="P149" s="38" t="s">
        <v>715</v>
      </c>
      <c r="Q149" s="38" t="s">
        <v>344</v>
      </c>
      <c r="R149" s="4" t="str">
        <f t="shared" si="6"/>
        <v>EditorialWIP</v>
      </c>
      <c r="S149" s="4" t="str">
        <f t="shared" si="7"/>
        <v>EditorialWIP</v>
      </c>
      <c r="T149" s="4" t="str">
        <f t="shared" si="8"/>
        <v>Kuor-Hsin Chang WIP</v>
      </c>
    </row>
    <row r="150" spans="1:20" ht="47.25" hidden="1">
      <c r="A150" s="4">
        <v>149</v>
      </c>
      <c r="B150" s="4" t="s">
        <v>465</v>
      </c>
      <c r="C150" s="4" t="s">
        <v>633</v>
      </c>
      <c r="D150" s="4">
        <v>124</v>
      </c>
      <c r="E150" s="4" t="s">
        <v>708</v>
      </c>
      <c r="F150" s="4">
        <v>27</v>
      </c>
      <c r="G150" s="1" t="s">
        <v>21</v>
      </c>
      <c r="I150" s="4" t="s">
        <v>635</v>
      </c>
      <c r="J150" s="1" t="s">
        <v>484</v>
      </c>
      <c r="K150" s="4" t="s">
        <v>335</v>
      </c>
      <c r="P150" s="34" t="s">
        <v>307</v>
      </c>
      <c r="Q150" s="38" t="s">
        <v>341</v>
      </c>
      <c r="R150" s="4" t="str">
        <f t="shared" si="6"/>
        <v>TechnicalWIP</v>
      </c>
      <c r="S150" s="4" t="str">
        <f t="shared" si="7"/>
        <v>PICSWIP</v>
      </c>
      <c r="T150" s="4" t="str">
        <f t="shared" si="8"/>
        <v>Kunal ShahWIP</v>
      </c>
    </row>
    <row r="151" spans="1:20" ht="63" hidden="1">
      <c r="A151" s="4">
        <v>150</v>
      </c>
      <c r="B151" s="4" t="s">
        <v>465</v>
      </c>
      <c r="C151" s="4" t="s">
        <v>633</v>
      </c>
      <c r="D151" s="4">
        <v>124</v>
      </c>
      <c r="E151" s="4" t="s">
        <v>708</v>
      </c>
      <c r="F151" s="4">
        <v>28</v>
      </c>
      <c r="G151" s="1" t="s">
        <v>19</v>
      </c>
      <c r="I151" s="4" t="s">
        <v>635</v>
      </c>
      <c r="J151" s="1" t="s">
        <v>20</v>
      </c>
      <c r="K151" s="4" t="s">
        <v>335</v>
      </c>
      <c r="P151" s="34" t="s">
        <v>307</v>
      </c>
      <c r="Q151" s="38" t="s">
        <v>341</v>
      </c>
      <c r="R151" s="4" t="str">
        <f t="shared" si="6"/>
        <v>TechnicalWIP</v>
      </c>
      <c r="S151" s="4" t="str">
        <f t="shared" si="7"/>
        <v>PICSWIP</v>
      </c>
      <c r="T151" s="4" t="str">
        <f t="shared" si="8"/>
        <v>Kunal ShahWIP</v>
      </c>
    </row>
    <row r="152" spans="1:20" ht="31.5" hidden="1">
      <c r="A152" s="4">
        <v>151</v>
      </c>
      <c r="B152" s="4" t="s">
        <v>465</v>
      </c>
      <c r="C152" s="4" t="s">
        <v>633</v>
      </c>
      <c r="D152" s="4">
        <v>124</v>
      </c>
      <c r="E152" s="4" t="s">
        <v>708</v>
      </c>
      <c r="F152" s="4">
        <v>33</v>
      </c>
      <c r="G152" s="1" t="s">
        <v>17</v>
      </c>
      <c r="I152" s="4" t="s">
        <v>635</v>
      </c>
      <c r="J152" s="1" t="s">
        <v>18</v>
      </c>
      <c r="K152" s="4" t="s">
        <v>335</v>
      </c>
      <c r="P152" s="34" t="s">
        <v>307</v>
      </c>
      <c r="Q152" s="38" t="s">
        <v>341</v>
      </c>
      <c r="R152" s="4" t="str">
        <f t="shared" si="6"/>
        <v>TechnicalWIP</v>
      </c>
      <c r="S152" s="4" t="str">
        <f t="shared" si="7"/>
        <v>PICSWIP</v>
      </c>
      <c r="T152" s="4" t="str">
        <f t="shared" si="8"/>
        <v>Kunal ShahWIP</v>
      </c>
    </row>
    <row r="153" spans="1:20" hidden="1">
      <c r="A153" s="4">
        <v>152</v>
      </c>
      <c r="B153" s="4" t="s">
        <v>465</v>
      </c>
      <c r="C153" s="4" t="s">
        <v>633</v>
      </c>
      <c r="D153" s="4">
        <v>124</v>
      </c>
      <c r="E153" s="4" t="s">
        <v>708</v>
      </c>
      <c r="F153" s="4">
        <v>36</v>
      </c>
      <c r="G153" s="1" t="s">
        <v>16</v>
      </c>
      <c r="I153" s="4" t="s">
        <v>635</v>
      </c>
      <c r="J153" s="1" t="s">
        <v>484</v>
      </c>
      <c r="K153" s="4" t="s">
        <v>335</v>
      </c>
      <c r="P153" s="34" t="s">
        <v>307</v>
      </c>
      <c r="Q153" s="38" t="s">
        <v>341</v>
      </c>
      <c r="R153" s="4" t="str">
        <f t="shared" si="6"/>
        <v>TechnicalWIP</v>
      </c>
      <c r="S153" s="4" t="str">
        <f t="shared" si="7"/>
        <v>PICSWIP</v>
      </c>
      <c r="T153" s="4" t="str">
        <f t="shared" si="8"/>
        <v>Kunal ShahWIP</v>
      </c>
    </row>
    <row r="154" spans="1:20" ht="63" hidden="1">
      <c r="A154" s="4">
        <v>153</v>
      </c>
      <c r="B154" s="4" t="s">
        <v>465</v>
      </c>
      <c r="C154" s="4" t="s">
        <v>715</v>
      </c>
      <c r="D154" s="4">
        <v>129</v>
      </c>
      <c r="E154" s="4" t="s">
        <v>13</v>
      </c>
      <c r="F154" s="4">
        <v>9</v>
      </c>
      <c r="G154" s="1" t="s">
        <v>14</v>
      </c>
      <c r="I154" s="4" t="s">
        <v>635</v>
      </c>
      <c r="J154" s="1" t="s">
        <v>15</v>
      </c>
      <c r="K154" s="4" t="s">
        <v>335</v>
      </c>
      <c r="P154" s="38" t="s">
        <v>715</v>
      </c>
      <c r="Q154" s="38" t="s">
        <v>344</v>
      </c>
      <c r="R154" s="4" t="str">
        <f t="shared" si="6"/>
        <v>EditorialWIP</v>
      </c>
      <c r="S154" s="4" t="str">
        <f t="shared" si="7"/>
        <v>EditorialWIP</v>
      </c>
      <c r="T154" s="4" t="str">
        <f t="shared" si="8"/>
        <v>Kuor-Hsin Chang WIP</v>
      </c>
    </row>
    <row r="155" spans="1:20" hidden="1">
      <c r="A155" s="4">
        <v>154</v>
      </c>
      <c r="B155" s="4" t="s">
        <v>465</v>
      </c>
      <c r="C155" s="4" t="s">
        <v>715</v>
      </c>
      <c r="D155" s="4">
        <v>140</v>
      </c>
      <c r="E155" s="4" t="s">
        <v>11</v>
      </c>
      <c r="F155" s="4">
        <v>36</v>
      </c>
      <c r="G155" s="1" t="s">
        <v>12</v>
      </c>
      <c r="I155" s="4" t="s">
        <v>635</v>
      </c>
      <c r="J155" s="1" t="s">
        <v>484</v>
      </c>
      <c r="K155" s="4" t="s">
        <v>335</v>
      </c>
      <c r="P155" s="38" t="s">
        <v>715</v>
      </c>
      <c r="Q155" s="38" t="s">
        <v>344</v>
      </c>
      <c r="R155" s="4" t="str">
        <f t="shared" si="6"/>
        <v>EditorialWIP</v>
      </c>
      <c r="S155" s="4" t="str">
        <f t="shared" si="7"/>
        <v>EditorialWIP</v>
      </c>
      <c r="T155" s="4" t="str">
        <f t="shared" si="8"/>
        <v>Kuor-Hsin Chang WIP</v>
      </c>
    </row>
    <row r="156" spans="1:20" hidden="1">
      <c r="A156" s="4">
        <v>155</v>
      </c>
      <c r="B156" s="4" t="s">
        <v>465</v>
      </c>
      <c r="C156" s="4" t="s">
        <v>715</v>
      </c>
      <c r="D156" s="4">
        <v>172</v>
      </c>
      <c r="E156" s="4" t="s">
        <v>9</v>
      </c>
      <c r="F156" s="4">
        <v>36</v>
      </c>
      <c r="G156" s="1" t="s">
        <v>10</v>
      </c>
      <c r="I156" s="4" t="s">
        <v>635</v>
      </c>
      <c r="J156" s="1" t="s">
        <v>484</v>
      </c>
      <c r="K156" s="4" t="s">
        <v>335</v>
      </c>
      <c r="P156" s="38" t="s">
        <v>715</v>
      </c>
      <c r="Q156" s="38" t="s">
        <v>344</v>
      </c>
      <c r="R156" s="4" t="str">
        <f t="shared" si="6"/>
        <v>EditorialWIP</v>
      </c>
      <c r="S156" s="4" t="str">
        <f t="shared" si="7"/>
        <v>EditorialWIP</v>
      </c>
      <c r="T156" s="4" t="str">
        <f t="shared" si="8"/>
        <v>Kuor-Hsin Chang WIP</v>
      </c>
    </row>
    <row r="157" spans="1:20" ht="78.75" hidden="1">
      <c r="A157" s="4">
        <v>156</v>
      </c>
      <c r="B157" s="4" t="s">
        <v>465</v>
      </c>
      <c r="C157" s="4" t="s">
        <v>715</v>
      </c>
      <c r="D157" s="4">
        <v>176</v>
      </c>
      <c r="E157" s="4" t="s">
        <v>6</v>
      </c>
      <c r="F157" s="4">
        <v>25</v>
      </c>
      <c r="G157" s="1" t="s">
        <v>7</v>
      </c>
      <c r="I157" s="4" t="s">
        <v>635</v>
      </c>
      <c r="J157" s="1" t="s">
        <v>8</v>
      </c>
      <c r="K157" s="4" t="s">
        <v>335</v>
      </c>
      <c r="P157" s="38" t="s">
        <v>715</v>
      </c>
      <c r="Q157" s="38" t="s">
        <v>344</v>
      </c>
      <c r="R157" s="4" t="str">
        <f t="shared" si="6"/>
        <v>EditorialWIP</v>
      </c>
      <c r="S157" s="4" t="str">
        <f t="shared" si="7"/>
        <v>EditorialWIP</v>
      </c>
      <c r="T157" s="4" t="str">
        <f t="shared" si="8"/>
        <v>Kuor-Hsin Chang WIP</v>
      </c>
    </row>
    <row r="158" spans="1:20" ht="94.5" hidden="1">
      <c r="A158" s="4">
        <v>157</v>
      </c>
      <c r="B158" s="4" t="s">
        <v>465</v>
      </c>
      <c r="C158" s="4" t="s">
        <v>715</v>
      </c>
      <c r="D158" s="4">
        <v>92</v>
      </c>
      <c r="E158" s="4">
        <v>16.3</v>
      </c>
      <c r="F158" s="4">
        <v>44</v>
      </c>
      <c r="G158" s="1" t="s">
        <v>4</v>
      </c>
      <c r="I158" s="4" t="s">
        <v>635</v>
      </c>
      <c r="J158" s="1" t="s">
        <v>5</v>
      </c>
      <c r="K158" s="4" t="s">
        <v>335</v>
      </c>
      <c r="P158" s="38" t="s">
        <v>715</v>
      </c>
      <c r="Q158" s="38" t="s">
        <v>344</v>
      </c>
      <c r="R158" s="4" t="str">
        <f t="shared" si="6"/>
        <v>EditorialWIP</v>
      </c>
      <c r="S158" s="4" t="str">
        <f t="shared" si="7"/>
        <v>EditorialWIP</v>
      </c>
      <c r="T158" s="4" t="str">
        <f t="shared" si="8"/>
        <v>Kuor-Hsin Chang WIP</v>
      </c>
    </row>
    <row r="159" spans="1:20" ht="31.5" hidden="1">
      <c r="A159" s="4">
        <v>158</v>
      </c>
      <c r="B159" s="4" t="s">
        <v>465</v>
      </c>
      <c r="C159" s="4" t="s">
        <v>715</v>
      </c>
      <c r="D159" s="4">
        <v>97</v>
      </c>
      <c r="E159" s="4" t="s">
        <v>482</v>
      </c>
      <c r="F159" s="4">
        <v>35</v>
      </c>
      <c r="G159" s="1" t="s">
        <v>3</v>
      </c>
      <c r="I159" s="4" t="s">
        <v>635</v>
      </c>
      <c r="J159" s="1" t="s">
        <v>484</v>
      </c>
      <c r="K159" s="4" t="s">
        <v>335</v>
      </c>
      <c r="P159" s="38" t="s">
        <v>715</v>
      </c>
      <c r="Q159" s="38" t="s">
        <v>344</v>
      </c>
      <c r="R159" s="4" t="str">
        <f t="shared" si="6"/>
        <v>EditorialWIP</v>
      </c>
      <c r="S159" s="4" t="str">
        <f t="shared" si="7"/>
        <v>EditorialWIP</v>
      </c>
      <c r="T159" s="4" t="str">
        <f t="shared" si="8"/>
        <v>Kuor-Hsin Chang WIP</v>
      </c>
    </row>
    <row r="160" spans="1:20" ht="31.5" hidden="1">
      <c r="A160" s="4">
        <v>159</v>
      </c>
      <c r="B160" s="4" t="s">
        <v>465</v>
      </c>
      <c r="C160" s="4" t="s">
        <v>715</v>
      </c>
      <c r="D160" s="4">
        <v>94</v>
      </c>
      <c r="E160" s="4" t="s">
        <v>492</v>
      </c>
      <c r="F160" s="4">
        <v>1</v>
      </c>
      <c r="G160" s="1" t="s">
        <v>1</v>
      </c>
      <c r="I160" s="4" t="s">
        <v>635</v>
      </c>
      <c r="J160" s="1" t="s">
        <v>2</v>
      </c>
      <c r="K160" s="4" t="s">
        <v>335</v>
      </c>
      <c r="P160" s="38" t="s">
        <v>715</v>
      </c>
      <c r="Q160" s="38" t="s">
        <v>344</v>
      </c>
      <c r="R160" s="4" t="str">
        <f t="shared" si="6"/>
        <v>EditorialWIP</v>
      </c>
      <c r="S160" s="4" t="str">
        <f t="shared" si="7"/>
        <v>EditorialWIP</v>
      </c>
      <c r="T160" s="4" t="str">
        <f t="shared" si="8"/>
        <v>Kuor-Hsin Chang WIP</v>
      </c>
    </row>
    <row r="161" spans="1:20" ht="110.25" hidden="1">
      <c r="A161" s="4">
        <v>160</v>
      </c>
      <c r="B161" s="4" t="s">
        <v>465</v>
      </c>
      <c r="C161" s="4" t="s">
        <v>715</v>
      </c>
      <c r="D161" s="4">
        <v>28</v>
      </c>
      <c r="E161" s="4" t="s">
        <v>186</v>
      </c>
      <c r="F161" s="4">
        <v>11</v>
      </c>
      <c r="G161" s="1" t="s">
        <v>403</v>
      </c>
      <c r="I161" s="4" t="s">
        <v>635</v>
      </c>
      <c r="J161" s="1" t="s">
        <v>0</v>
      </c>
      <c r="K161" s="4" t="s">
        <v>335</v>
      </c>
      <c r="P161" s="38" t="s">
        <v>715</v>
      </c>
      <c r="Q161" s="38" t="s">
        <v>344</v>
      </c>
      <c r="R161" s="4" t="str">
        <f t="shared" si="6"/>
        <v>EditorialWIP</v>
      </c>
      <c r="S161" s="4" t="str">
        <f t="shared" si="7"/>
        <v>EditorialWIP</v>
      </c>
      <c r="T161" s="4" t="str">
        <f t="shared" si="8"/>
        <v>Kuor-Hsin Chang WIP</v>
      </c>
    </row>
    <row r="162" spans="1:20" ht="47.25" hidden="1">
      <c r="A162" s="4">
        <v>161</v>
      </c>
      <c r="B162" s="4" t="s">
        <v>465</v>
      </c>
      <c r="C162" s="4" t="s">
        <v>715</v>
      </c>
      <c r="D162" s="4">
        <v>96</v>
      </c>
      <c r="E162" s="4" t="s">
        <v>482</v>
      </c>
      <c r="F162" s="4">
        <v>45</v>
      </c>
      <c r="G162" s="1" t="s">
        <v>401</v>
      </c>
      <c r="I162" s="4" t="s">
        <v>635</v>
      </c>
      <c r="J162" s="1" t="s">
        <v>402</v>
      </c>
      <c r="K162" s="4" t="s">
        <v>335</v>
      </c>
      <c r="P162" s="38" t="s">
        <v>715</v>
      </c>
      <c r="Q162" s="38" t="s">
        <v>344</v>
      </c>
      <c r="R162" s="4" t="str">
        <f t="shared" si="6"/>
        <v>EditorialWIP</v>
      </c>
      <c r="S162" s="4" t="str">
        <f t="shared" si="7"/>
        <v>EditorialWIP</v>
      </c>
      <c r="T162" s="4" t="str">
        <f t="shared" si="8"/>
        <v>Kuor-Hsin Chang WIP</v>
      </c>
    </row>
    <row r="163" spans="1:20" ht="110.25" hidden="1">
      <c r="A163" s="4">
        <v>162</v>
      </c>
      <c r="B163" s="4" t="s">
        <v>465</v>
      </c>
      <c r="C163" s="4" t="s">
        <v>715</v>
      </c>
      <c r="D163" s="4">
        <v>94</v>
      </c>
      <c r="E163" s="4" t="s">
        <v>492</v>
      </c>
      <c r="F163" s="4">
        <v>2</v>
      </c>
      <c r="G163" s="1" t="s">
        <v>493</v>
      </c>
      <c r="I163" s="4" t="s">
        <v>635</v>
      </c>
      <c r="J163" s="1" t="s">
        <v>494</v>
      </c>
      <c r="K163" s="4" t="s">
        <v>335</v>
      </c>
      <c r="P163" s="38" t="s">
        <v>715</v>
      </c>
      <c r="Q163" s="38" t="s">
        <v>344</v>
      </c>
      <c r="R163" s="4" t="str">
        <f t="shared" si="6"/>
        <v>EditorialWIP</v>
      </c>
      <c r="S163" s="4" t="str">
        <f t="shared" si="7"/>
        <v>EditorialWIP</v>
      </c>
      <c r="T163" s="4" t="str">
        <f t="shared" si="8"/>
        <v>Kuor-Hsin Chang WIP</v>
      </c>
    </row>
    <row r="164" spans="1:20" hidden="1">
      <c r="A164" s="4">
        <v>163</v>
      </c>
      <c r="B164" s="4" t="s">
        <v>465</v>
      </c>
      <c r="C164" s="4" t="s">
        <v>715</v>
      </c>
      <c r="D164" s="4">
        <v>95</v>
      </c>
      <c r="E164" s="4" t="s">
        <v>489</v>
      </c>
      <c r="F164" s="4">
        <v>18</v>
      </c>
      <c r="G164" s="1" t="s">
        <v>491</v>
      </c>
      <c r="I164" s="4" t="s">
        <v>635</v>
      </c>
      <c r="J164" s="1" t="s">
        <v>484</v>
      </c>
      <c r="K164" s="4" t="s">
        <v>335</v>
      </c>
      <c r="P164" s="38" t="s">
        <v>715</v>
      </c>
      <c r="Q164" s="38" t="s">
        <v>344</v>
      </c>
      <c r="R164" s="4" t="str">
        <f t="shared" si="6"/>
        <v>EditorialWIP</v>
      </c>
      <c r="S164" s="4" t="str">
        <f t="shared" si="7"/>
        <v>EditorialWIP</v>
      </c>
      <c r="T164" s="4" t="str">
        <f t="shared" si="8"/>
        <v>Kuor-Hsin Chang WIP</v>
      </c>
    </row>
    <row r="165" spans="1:20" ht="31.5" hidden="1">
      <c r="A165" s="4">
        <v>164</v>
      </c>
      <c r="B165" s="4" t="s">
        <v>465</v>
      </c>
      <c r="C165" s="4" t="s">
        <v>715</v>
      </c>
      <c r="D165" s="4">
        <v>95</v>
      </c>
      <c r="E165" s="4" t="s">
        <v>489</v>
      </c>
      <c r="F165" s="4">
        <v>20</v>
      </c>
      <c r="G165" s="1" t="s">
        <v>490</v>
      </c>
      <c r="I165" s="4" t="s">
        <v>635</v>
      </c>
      <c r="J165" s="1" t="s">
        <v>484</v>
      </c>
      <c r="K165" s="4" t="s">
        <v>335</v>
      </c>
      <c r="P165" s="38" t="s">
        <v>715</v>
      </c>
      <c r="Q165" s="38" t="s">
        <v>344</v>
      </c>
      <c r="R165" s="4" t="str">
        <f t="shared" si="6"/>
        <v>EditorialWIP</v>
      </c>
      <c r="S165" s="4" t="str">
        <f t="shared" si="7"/>
        <v>EditorialWIP</v>
      </c>
      <c r="T165" s="4" t="str">
        <f t="shared" si="8"/>
        <v>Kuor-Hsin Chang WIP</v>
      </c>
    </row>
    <row r="166" spans="1:20" ht="47.25" hidden="1">
      <c r="A166" s="4">
        <v>165</v>
      </c>
      <c r="B166" s="4" t="s">
        <v>465</v>
      </c>
      <c r="C166" s="4" t="s">
        <v>715</v>
      </c>
      <c r="D166" s="4">
        <v>96</v>
      </c>
      <c r="E166" s="4" t="s">
        <v>487</v>
      </c>
      <c r="F166" s="4">
        <v>34</v>
      </c>
      <c r="G166" s="1" t="s">
        <v>488</v>
      </c>
      <c r="I166" s="4" t="s">
        <v>635</v>
      </c>
      <c r="J166" s="1" t="s">
        <v>484</v>
      </c>
      <c r="K166" s="4" t="s">
        <v>335</v>
      </c>
      <c r="P166" s="38" t="s">
        <v>715</v>
      </c>
      <c r="Q166" s="38" t="s">
        <v>344</v>
      </c>
      <c r="R166" s="4" t="str">
        <f t="shared" si="6"/>
        <v>EditorialWIP</v>
      </c>
      <c r="S166" s="4" t="str">
        <f t="shared" si="7"/>
        <v>EditorialWIP</v>
      </c>
      <c r="T166" s="4" t="str">
        <f t="shared" si="8"/>
        <v>Kuor-Hsin Chang WIP</v>
      </c>
    </row>
    <row r="167" spans="1:20" ht="78.75" hidden="1">
      <c r="A167" s="4">
        <v>166</v>
      </c>
      <c r="B167" s="4" t="s">
        <v>465</v>
      </c>
      <c r="C167" s="4" t="s">
        <v>715</v>
      </c>
      <c r="D167" s="4">
        <v>96</v>
      </c>
      <c r="E167" s="4" t="s">
        <v>482</v>
      </c>
      <c r="F167" s="4">
        <v>53</v>
      </c>
      <c r="G167" s="1" t="s">
        <v>485</v>
      </c>
      <c r="I167" s="4" t="s">
        <v>635</v>
      </c>
      <c r="J167" s="1" t="s">
        <v>486</v>
      </c>
      <c r="K167" s="4" t="s">
        <v>335</v>
      </c>
      <c r="P167" s="38" t="s">
        <v>715</v>
      </c>
      <c r="Q167" s="38" t="s">
        <v>344</v>
      </c>
      <c r="R167" s="4" t="str">
        <f t="shared" si="6"/>
        <v>EditorialWIP</v>
      </c>
      <c r="S167" s="4" t="str">
        <f t="shared" si="7"/>
        <v>EditorialWIP</v>
      </c>
      <c r="T167" s="4" t="str">
        <f t="shared" si="8"/>
        <v>Kuor-Hsin Chang WIP</v>
      </c>
    </row>
    <row r="168" spans="1:20" ht="63" hidden="1">
      <c r="A168" s="4">
        <v>167</v>
      </c>
      <c r="B168" s="4" t="s">
        <v>465</v>
      </c>
      <c r="C168" s="4" t="s">
        <v>715</v>
      </c>
      <c r="D168" s="4">
        <v>98</v>
      </c>
      <c r="E168" s="4" t="s">
        <v>482</v>
      </c>
      <c r="F168" s="4">
        <v>35</v>
      </c>
      <c r="G168" s="1" t="s">
        <v>483</v>
      </c>
      <c r="I168" s="4" t="s">
        <v>635</v>
      </c>
      <c r="J168" s="1" t="s">
        <v>484</v>
      </c>
      <c r="K168" s="4" t="s">
        <v>335</v>
      </c>
      <c r="P168" s="38" t="s">
        <v>715</v>
      </c>
      <c r="Q168" s="38" t="s">
        <v>344</v>
      </c>
      <c r="R168" s="4" t="str">
        <f t="shared" si="6"/>
        <v>EditorialWIP</v>
      </c>
      <c r="S168" s="4" t="str">
        <f t="shared" si="7"/>
        <v>EditorialWIP</v>
      </c>
      <c r="T168" s="4" t="str">
        <f t="shared" si="8"/>
        <v>Kuor-Hsin Chang WIP</v>
      </c>
    </row>
    <row r="169" spans="1:20" ht="157.5" hidden="1">
      <c r="A169" s="4">
        <v>168</v>
      </c>
      <c r="B169" s="4" t="s">
        <v>465</v>
      </c>
      <c r="C169" s="4" t="s">
        <v>633</v>
      </c>
      <c r="D169" s="4">
        <v>98</v>
      </c>
      <c r="E169" s="4" t="s">
        <v>477</v>
      </c>
      <c r="F169" s="4">
        <v>50</v>
      </c>
      <c r="G169" s="1" t="s">
        <v>480</v>
      </c>
      <c r="I169" s="4" t="s">
        <v>635</v>
      </c>
      <c r="J169" s="1" t="s">
        <v>481</v>
      </c>
      <c r="K169" s="4" t="s">
        <v>335</v>
      </c>
      <c r="P169" s="34" t="s">
        <v>310</v>
      </c>
      <c r="Q169" s="38" t="s">
        <v>410</v>
      </c>
      <c r="R169" s="4" t="str">
        <f t="shared" si="6"/>
        <v>TechnicalWIP</v>
      </c>
      <c r="S169" s="4" t="str">
        <f t="shared" si="7"/>
        <v>MR-O-QPSKWIP</v>
      </c>
      <c r="T169" s="4" t="str">
        <f t="shared" si="8"/>
        <v>Clint PowellWIP</v>
      </c>
    </row>
    <row r="170" spans="1:20" ht="63" hidden="1">
      <c r="A170" s="4">
        <v>169</v>
      </c>
      <c r="B170" s="4" t="s">
        <v>465</v>
      </c>
      <c r="C170" s="4" t="s">
        <v>715</v>
      </c>
      <c r="D170" s="4">
        <v>98</v>
      </c>
      <c r="E170" s="4" t="s">
        <v>477</v>
      </c>
      <c r="F170" s="4">
        <v>53</v>
      </c>
      <c r="G170" s="1" t="s">
        <v>478</v>
      </c>
      <c r="I170" s="4" t="s">
        <v>635</v>
      </c>
      <c r="J170" s="1" t="s">
        <v>479</v>
      </c>
      <c r="K170" s="4" t="s">
        <v>335</v>
      </c>
      <c r="P170" s="38" t="s">
        <v>715</v>
      </c>
      <c r="Q170" s="38" t="s">
        <v>344</v>
      </c>
      <c r="R170" s="4" t="str">
        <f t="shared" si="6"/>
        <v>EditorialWIP</v>
      </c>
      <c r="S170" s="4" t="str">
        <f t="shared" si="7"/>
        <v>EditorialWIP</v>
      </c>
      <c r="T170" s="4" t="str">
        <f t="shared" si="8"/>
        <v>Kuor-Hsin Chang WIP</v>
      </c>
    </row>
    <row r="171" spans="1:20" ht="31.5" hidden="1">
      <c r="A171" s="4">
        <v>170</v>
      </c>
      <c r="B171" s="4" t="s">
        <v>465</v>
      </c>
      <c r="C171" s="4" t="s">
        <v>715</v>
      </c>
      <c r="D171" s="4">
        <v>100</v>
      </c>
      <c r="E171" s="4" t="s">
        <v>472</v>
      </c>
      <c r="F171" s="4">
        <v>9</v>
      </c>
      <c r="G171" s="1" t="s">
        <v>475</v>
      </c>
      <c r="I171" s="4" t="s">
        <v>635</v>
      </c>
      <c r="J171" s="1" t="s">
        <v>476</v>
      </c>
      <c r="K171" s="4" t="s">
        <v>335</v>
      </c>
      <c r="P171" s="38" t="s">
        <v>715</v>
      </c>
      <c r="Q171" s="38" t="s">
        <v>344</v>
      </c>
      <c r="R171" s="4" t="str">
        <f t="shared" si="6"/>
        <v>EditorialWIP</v>
      </c>
      <c r="S171" s="4" t="str">
        <f t="shared" si="7"/>
        <v>EditorialWIP</v>
      </c>
      <c r="T171" s="4" t="str">
        <f t="shared" si="8"/>
        <v>Kuor-Hsin Chang WIP</v>
      </c>
    </row>
    <row r="172" spans="1:20" ht="126" hidden="1">
      <c r="A172" s="4">
        <v>171</v>
      </c>
      <c r="B172" s="4" t="s">
        <v>465</v>
      </c>
      <c r="C172" s="4" t="s">
        <v>715</v>
      </c>
      <c r="D172" s="4">
        <v>100</v>
      </c>
      <c r="E172" s="4" t="s">
        <v>472</v>
      </c>
      <c r="F172" s="4">
        <v>40</v>
      </c>
      <c r="G172" s="1" t="s">
        <v>473</v>
      </c>
      <c r="I172" s="4" t="s">
        <v>635</v>
      </c>
      <c r="J172" s="1" t="s">
        <v>474</v>
      </c>
      <c r="K172" s="4" t="s">
        <v>335</v>
      </c>
      <c r="P172" s="38" t="s">
        <v>715</v>
      </c>
      <c r="Q172" s="38" t="s">
        <v>344</v>
      </c>
      <c r="R172" s="4" t="str">
        <f t="shared" si="6"/>
        <v>EditorialWIP</v>
      </c>
      <c r="S172" s="4" t="str">
        <f t="shared" si="7"/>
        <v>EditorialWIP</v>
      </c>
      <c r="T172" s="4" t="str">
        <f t="shared" si="8"/>
        <v>Kuor-Hsin Chang WIP</v>
      </c>
    </row>
    <row r="173" spans="1:20" ht="78.75" hidden="1">
      <c r="A173" s="4">
        <v>172</v>
      </c>
      <c r="B173" s="4" t="s">
        <v>465</v>
      </c>
      <c r="C173" s="4" t="s">
        <v>715</v>
      </c>
      <c r="D173" s="4">
        <v>103</v>
      </c>
      <c r="E173" s="4" t="s">
        <v>469</v>
      </c>
      <c r="F173" s="4">
        <v>33</v>
      </c>
      <c r="G173" s="1" t="s">
        <v>470</v>
      </c>
      <c r="I173" s="4" t="s">
        <v>635</v>
      </c>
      <c r="J173" s="1" t="s">
        <v>471</v>
      </c>
      <c r="K173" s="4" t="s">
        <v>335</v>
      </c>
      <c r="P173" s="38" t="s">
        <v>715</v>
      </c>
      <c r="Q173" s="38" t="s">
        <v>344</v>
      </c>
      <c r="R173" s="4" t="str">
        <f t="shared" si="6"/>
        <v>EditorialWIP</v>
      </c>
      <c r="S173" s="4" t="str">
        <f t="shared" si="7"/>
        <v>EditorialWIP</v>
      </c>
      <c r="T173" s="4" t="str">
        <f t="shared" si="8"/>
        <v>Kuor-Hsin Chang WIP</v>
      </c>
    </row>
    <row r="174" spans="1:20" ht="63" hidden="1">
      <c r="A174" s="4">
        <v>173</v>
      </c>
      <c r="B174" s="4" t="s">
        <v>465</v>
      </c>
      <c r="C174" s="4" t="s">
        <v>715</v>
      </c>
      <c r="D174" s="4">
        <v>105</v>
      </c>
      <c r="E174" s="4" t="s">
        <v>466</v>
      </c>
      <c r="F174" s="4">
        <v>19</v>
      </c>
      <c r="G174" s="1" t="s">
        <v>467</v>
      </c>
      <c r="I174" s="4" t="s">
        <v>635</v>
      </c>
      <c r="J174" s="1" t="s">
        <v>468</v>
      </c>
      <c r="K174" s="4" t="s">
        <v>335</v>
      </c>
      <c r="P174" s="38" t="s">
        <v>715</v>
      </c>
      <c r="Q174" s="38" t="s">
        <v>344</v>
      </c>
      <c r="R174" s="4" t="str">
        <f t="shared" si="6"/>
        <v>EditorialWIP</v>
      </c>
      <c r="S174" s="4" t="str">
        <f t="shared" si="7"/>
        <v>EditorialWIP</v>
      </c>
      <c r="T174" s="4" t="str">
        <f t="shared" si="8"/>
        <v>Kuor-Hsin Chang WIP</v>
      </c>
    </row>
    <row r="175" spans="1:20" ht="78.75" hidden="1">
      <c r="A175" s="4">
        <v>174</v>
      </c>
      <c r="B175" s="4" t="s">
        <v>458</v>
      </c>
      <c r="C175" s="4" t="s">
        <v>633</v>
      </c>
      <c r="G175" s="1" t="s">
        <v>463</v>
      </c>
      <c r="I175" s="4" t="s">
        <v>669</v>
      </c>
      <c r="J175" s="1" t="s">
        <v>464</v>
      </c>
      <c r="K175" s="4" t="s">
        <v>335</v>
      </c>
      <c r="P175" s="34" t="s">
        <v>311</v>
      </c>
      <c r="Q175" s="38" t="s">
        <v>420</v>
      </c>
      <c r="R175" s="4" t="str">
        <f t="shared" si="6"/>
        <v>TechnicalWIP</v>
      </c>
      <c r="S175" s="4" t="str">
        <f t="shared" si="7"/>
        <v>MR-FSKWIP</v>
      </c>
      <c r="T175" s="4" t="str">
        <f t="shared" si="8"/>
        <v>Cristina SeibertWIP</v>
      </c>
    </row>
    <row r="176" spans="1:20" ht="252" hidden="1">
      <c r="A176" s="4">
        <v>175</v>
      </c>
      <c r="B176" s="4" t="s">
        <v>458</v>
      </c>
      <c r="C176" s="4" t="s">
        <v>633</v>
      </c>
      <c r="G176" s="1" t="s">
        <v>461</v>
      </c>
      <c r="I176" s="4" t="s">
        <v>669</v>
      </c>
      <c r="J176" s="1" t="s">
        <v>462</v>
      </c>
      <c r="K176" s="4" t="s">
        <v>335</v>
      </c>
      <c r="P176" s="34" t="s">
        <v>312</v>
      </c>
      <c r="Q176" s="38" t="s">
        <v>344</v>
      </c>
      <c r="R176" s="4" t="str">
        <f t="shared" si="6"/>
        <v>TechnicalWIP</v>
      </c>
      <c r="S176" s="4" t="str">
        <f t="shared" si="7"/>
        <v>Generic PHYWIP</v>
      </c>
      <c r="T176" s="4" t="str">
        <f t="shared" si="8"/>
        <v>Kuor-Hsin Chang WIP</v>
      </c>
    </row>
    <row r="177" spans="1:20" ht="63" hidden="1">
      <c r="A177" s="4">
        <v>176</v>
      </c>
      <c r="B177" s="4" t="s">
        <v>458</v>
      </c>
      <c r="C177" s="4" t="s">
        <v>633</v>
      </c>
      <c r="G177" s="1" t="s">
        <v>459</v>
      </c>
      <c r="I177" s="4" t="s">
        <v>669</v>
      </c>
      <c r="J177" s="1" t="s">
        <v>460</v>
      </c>
      <c r="K177" s="4" t="s">
        <v>335</v>
      </c>
      <c r="P177" s="34" t="s">
        <v>304</v>
      </c>
      <c r="Q177" s="38" t="s">
        <v>424</v>
      </c>
      <c r="R177" s="4" t="str">
        <f t="shared" si="6"/>
        <v>TechnicalWIP</v>
      </c>
      <c r="S177" s="4" t="str">
        <f t="shared" si="7"/>
        <v>Bit OrderWIP</v>
      </c>
      <c r="T177" s="4" t="str">
        <f t="shared" si="8"/>
        <v>Larry TaylorWIP</v>
      </c>
    </row>
    <row r="178" spans="1:20" ht="409.5" hidden="1">
      <c r="A178" s="4">
        <v>177</v>
      </c>
      <c r="B178" s="4" t="s">
        <v>380</v>
      </c>
      <c r="C178" s="4" t="s">
        <v>726</v>
      </c>
      <c r="G178" s="1" t="s">
        <v>456</v>
      </c>
      <c r="I178" s="4" t="s">
        <v>635</v>
      </c>
      <c r="J178" s="1" t="s">
        <v>457</v>
      </c>
      <c r="K178" s="4" t="s">
        <v>335</v>
      </c>
      <c r="P178" s="34" t="s">
        <v>312</v>
      </c>
      <c r="Q178" s="38" t="s">
        <v>406</v>
      </c>
      <c r="R178" s="4" t="str">
        <f t="shared" si="6"/>
        <v>GeneralWIP</v>
      </c>
      <c r="S178" s="4" t="str">
        <f t="shared" si="7"/>
        <v>Generic PHYWIP</v>
      </c>
      <c r="T178" s="4" t="str">
        <f t="shared" si="8"/>
        <v>Bob MasonWIP</v>
      </c>
    </row>
    <row r="179" spans="1:20" ht="409.5" hidden="1">
      <c r="A179" s="4">
        <v>178</v>
      </c>
      <c r="B179" s="4" t="s">
        <v>380</v>
      </c>
      <c r="C179" s="4" t="s">
        <v>633</v>
      </c>
      <c r="G179" s="1" t="s">
        <v>456</v>
      </c>
      <c r="I179" s="4" t="s">
        <v>635</v>
      </c>
      <c r="J179" s="1" t="s">
        <v>457</v>
      </c>
      <c r="K179" s="4" t="s">
        <v>335</v>
      </c>
      <c r="P179" s="34" t="s">
        <v>312</v>
      </c>
      <c r="Q179" s="38" t="s">
        <v>406</v>
      </c>
      <c r="R179" s="4" t="str">
        <f t="shared" si="6"/>
        <v>TechnicalWIP</v>
      </c>
      <c r="S179" s="4" t="str">
        <f t="shared" si="7"/>
        <v>Generic PHYWIP</v>
      </c>
      <c r="T179" s="4" t="str">
        <f t="shared" si="8"/>
        <v>Bob MasonWIP</v>
      </c>
    </row>
    <row r="180" spans="1:20" ht="283.5" hidden="1">
      <c r="A180" s="4">
        <v>179</v>
      </c>
      <c r="B180" s="4" t="s">
        <v>380</v>
      </c>
      <c r="C180" s="4" t="s">
        <v>633</v>
      </c>
      <c r="G180" s="1" t="s">
        <v>397</v>
      </c>
      <c r="I180" s="4" t="s">
        <v>635</v>
      </c>
      <c r="J180" s="1" t="s">
        <v>398</v>
      </c>
      <c r="K180" s="4" t="s">
        <v>335</v>
      </c>
      <c r="P180" s="34" t="s">
        <v>299</v>
      </c>
      <c r="Q180" s="38" t="s">
        <v>422</v>
      </c>
      <c r="R180" s="4" t="str">
        <f t="shared" si="6"/>
        <v>TechnicalWIP</v>
      </c>
      <c r="S180" s="4" t="str">
        <f t="shared" si="7"/>
        <v>MPMWIP</v>
      </c>
      <c r="T180" s="4" t="str">
        <f t="shared" si="8"/>
        <v>Chin Sean SumWIP</v>
      </c>
    </row>
    <row r="181" spans="1:20" ht="110.25" hidden="1">
      <c r="A181" s="4">
        <v>181</v>
      </c>
      <c r="B181" s="4" t="s">
        <v>380</v>
      </c>
      <c r="C181" s="4" t="s">
        <v>633</v>
      </c>
      <c r="G181" s="1" t="s">
        <v>395</v>
      </c>
      <c r="I181" s="4" t="s">
        <v>635</v>
      </c>
      <c r="J181" s="1" t="s">
        <v>396</v>
      </c>
      <c r="K181" s="4" t="s">
        <v>335</v>
      </c>
      <c r="P181" s="34" t="s">
        <v>304</v>
      </c>
      <c r="Q181" s="38" t="s">
        <v>424</v>
      </c>
      <c r="R181" s="4" t="str">
        <f t="shared" si="6"/>
        <v>TechnicalWIP</v>
      </c>
      <c r="S181" s="4" t="str">
        <f t="shared" si="7"/>
        <v>Bit OrderWIP</v>
      </c>
      <c r="T181" s="4" t="str">
        <f t="shared" si="8"/>
        <v>Larry TaylorWIP</v>
      </c>
    </row>
    <row r="182" spans="1:20" ht="110.25">
      <c r="A182" s="4">
        <v>182</v>
      </c>
      <c r="B182" s="4" t="s">
        <v>380</v>
      </c>
      <c r="C182" s="4" t="s">
        <v>633</v>
      </c>
      <c r="G182" s="1" t="s">
        <v>393</v>
      </c>
      <c r="I182" s="4" t="s">
        <v>635</v>
      </c>
      <c r="J182" s="1" t="s">
        <v>394</v>
      </c>
      <c r="K182" s="4" t="s">
        <v>335</v>
      </c>
      <c r="L182" s="78" t="s">
        <v>455</v>
      </c>
      <c r="P182" s="34" t="s">
        <v>314</v>
      </c>
      <c r="Q182" s="38" t="s">
        <v>416</v>
      </c>
      <c r="R182" s="4" t="str">
        <f t="shared" si="6"/>
        <v>TechnicalWIP</v>
      </c>
      <c r="S182" s="4" t="str">
        <f t="shared" si="7"/>
        <v>MR-OFDMWIP</v>
      </c>
      <c r="T182" s="4" t="str">
        <f t="shared" si="8"/>
        <v>Tim SchmidlWIP</v>
      </c>
    </row>
    <row r="183" spans="1:20" ht="189">
      <c r="A183" s="4">
        <v>183</v>
      </c>
      <c r="B183" s="4" t="s">
        <v>380</v>
      </c>
      <c r="C183" s="4" t="s">
        <v>633</v>
      </c>
      <c r="G183" s="1" t="s">
        <v>391</v>
      </c>
      <c r="I183" s="4" t="s">
        <v>635</v>
      </c>
      <c r="J183" s="1" t="s">
        <v>392</v>
      </c>
      <c r="K183" s="4" t="s">
        <v>335</v>
      </c>
      <c r="L183" s="1" t="s">
        <v>399</v>
      </c>
      <c r="P183" s="34" t="s">
        <v>314</v>
      </c>
      <c r="Q183" s="38" t="s">
        <v>416</v>
      </c>
      <c r="R183" s="4" t="str">
        <f t="shared" si="6"/>
        <v>TechnicalWIP</v>
      </c>
      <c r="S183" s="4" t="str">
        <f t="shared" si="7"/>
        <v>MR-OFDMWIP</v>
      </c>
      <c r="T183" s="4" t="str">
        <f t="shared" si="8"/>
        <v>Tim SchmidlWIP</v>
      </c>
    </row>
    <row r="184" spans="1:20" ht="94.5">
      <c r="A184" s="4">
        <v>184</v>
      </c>
      <c r="B184" s="4" t="s">
        <v>380</v>
      </c>
      <c r="C184" s="4" t="s">
        <v>726</v>
      </c>
      <c r="G184" s="1" t="s">
        <v>389</v>
      </c>
      <c r="I184" s="4" t="s">
        <v>635</v>
      </c>
      <c r="J184" s="1" t="s">
        <v>390</v>
      </c>
      <c r="K184" s="4" t="s">
        <v>335</v>
      </c>
      <c r="L184" s="78" t="s">
        <v>118</v>
      </c>
      <c r="P184" s="34" t="s">
        <v>314</v>
      </c>
      <c r="Q184" s="38" t="s">
        <v>416</v>
      </c>
      <c r="R184" s="4" t="str">
        <f t="shared" si="6"/>
        <v>GeneralWIP</v>
      </c>
      <c r="S184" s="4" t="str">
        <f t="shared" si="7"/>
        <v>MR-OFDMWIP</v>
      </c>
      <c r="T184" s="4" t="str">
        <f t="shared" si="8"/>
        <v>Tim SchmidlWIP</v>
      </c>
    </row>
    <row r="185" spans="1:20" ht="94.5">
      <c r="A185" s="4">
        <v>185</v>
      </c>
      <c r="B185" s="4" t="s">
        <v>380</v>
      </c>
      <c r="C185" s="4" t="s">
        <v>633</v>
      </c>
      <c r="G185" s="1" t="s">
        <v>387</v>
      </c>
      <c r="I185" s="4" t="s">
        <v>635</v>
      </c>
      <c r="J185" s="1" t="s">
        <v>388</v>
      </c>
      <c r="K185" s="4" t="s">
        <v>335</v>
      </c>
      <c r="L185" s="1" t="s">
        <v>119</v>
      </c>
      <c r="P185" s="34" t="s">
        <v>314</v>
      </c>
      <c r="Q185" s="38" t="s">
        <v>416</v>
      </c>
      <c r="R185" s="4" t="str">
        <f t="shared" si="6"/>
        <v>TechnicalWIP</v>
      </c>
      <c r="S185" s="4" t="str">
        <f t="shared" si="7"/>
        <v>MR-OFDMWIP</v>
      </c>
      <c r="T185" s="4" t="str">
        <f t="shared" si="8"/>
        <v>Tim SchmidlWIP</v>
      </c>
    </row>
    <row r="186" spans="1:20" ht="94.5" hidden="1">
      <c r="A186" s="4">
        <v>186</v>
      </c>
      <c r="B186" s="4" t="s">
        <v>380</v>
      </c>
      <c r="C186" s="4" t="s">
        <v>633</v>
      </c>
      <c r="G186" s="1" t="s">
        <v>385</v>
      </c>
      <c r="I186" s="4" t="s">
        <v>635</v>
      </c>
      <c r="J186" s="1" t="s">
        <v>386</v>
      </c>
      <c r="K186" s="4" t="s">
        <v>335</v>
      </c>
      <c r="P186" s="34" t="s">
        <v>310</v>
      </c>
      <c r="Q186" s="38" t="s">
        <v>410</v>
      </c>
      <c r="R186" s="4" t="str">
        <f t="shared" si="6"/>
        <v>TechnicalWIP</v>
      </c>
      <c r="S186" s="4" t="str">
        <f t="shared" si="7"/>
        <v>MR-O-QPSKWIP</v>
      </c>
      <c r="T186" s="4" t="str">
        <f t="shared" si="8"/>
        <v>Clint PowellWIP</v>
      </c>
    </row>
    <row r="187" spans="1:20" ht="173.25" hidden="1">
      <c r="A187" s="4">
        <v>187</v>
      </c>
      <c r="B187" s="4" t="s">
        <v>380</v>
      </c>
      <c r="C187" s="4" t="s">
        <v>633</v>
      </c>
      <c r="G187" s="1" t="s">
        <v>383</v>
      </c>
      <c r="I187" s="4" t="s">
        <v>635</v>
      </c>
      <c r="J187" s="1" t="s">
        <v>384</v>
      </c>
      <c r="K187" s="4" t="s">
        <v>335</v>
      </c>
      <c r="P187" s="34" t="s">
        <v>310</v>
      </c>
      <c r="Q187" s="38" t="s">
        <v>410</v>
      </c>
      <c r="R187" s="4" t="str">
        <f t="shared" si="6"/>
        <v>TechnicalWIP</v>
      </c>
      <c r="S187" s="4" t="str">
        <f t="shared" si="7"/>
        <v>MR-O-QPSKWIP</v>
      </c>
      <c r="T187" s="4" t="str">
        <f t="shared" si="8"/>
        <v>Clint PowellWIP</v>
      </c>
    </row>
    <row r="188" spans="1:20" ht="47.25" hidden="1">
      <c r="A188" s="4">
        <v>188</v>
      </c>
      <c r="B188" s="4" t="s">
        <v>380</v>
      </c>
      <c r="C188" s="4" t="s">
        <v>633</v>
      </c>
      <c r="G188" s="1" t="s">
        <v>381</v>
      </c>
      <c r="I188" s="4" t="s">
        <v>635</v>
      </c>
      <c r="J188" s="1" t="s">
        <v>382</v>
      </c>
      <c r="K188" s="4" t="s">
        <v>335</v>
      </c>
      <c r="P188" s="34" t="s">
        <v>310</v>
      </c>
      <c r="Q188" s="38" t="s">
        <v>410</v>
      </c>
      <c r="R188" s="4" t="str">
        <f t="shared" si="6"/>
        <v>TechnicalWIP</v>
      </c>
      <c r="S188" s="4" t="str">
        <f t="shared" si="7"/>
        <v>MR-O-QPSKWIP</v>
      </c>
      <c r="T188" s="4" t="str">
        <f t="shared" si="8"/>
        <v>Clint PowellWIP</v>
      </c>
    </row>
    <row r="189" spans="1:20" ht="94.5" hidden="1">
      <c r="A189" s="4">
        <v>189</v>
      </c>
      <c r="B189" s="4" t="s">
        <v>356</v>
      </c>
      <c r="C189" s="4" t="s">
        <v>633</v>
      </c>
      <c r="D189" s="4">
        <v>55</v>
      </c>
      <c r="E189" s="4" t="s">
        <v>377</v>
      </c>
      <c r="F189" s="4">
        <v>20</v>
      </c>
      <c r="G189" s="1" t="s">
        <v>378</v>
      </c>
      <c r="I189" s="4" t="s">
        <v>669</v>
      </c>
      <c r="J189" s="1" t="s">
        <v>379</v>
      </c>
      <c r="K189" s="4" t="s">
        <v>335</v>
      </c>
      <c r="P189" s="34" t="s">
        <v>305</v>
      </c>
      <c r="Q189" s="34" t="s">
        <v>453</v>
      </c>
      <c r="R189" s="4" t="str">
        <f t="shared" si="6"/>
        <v>TechnicalWIP</v>
      </c>
      <c r="S189" s="4" t="str">
        <f t="shared" si="7"/>
        <v>Frequency BandWIP</v>
      </c>
      <c r="T189" s="4" t="str">
        <f t="shared" si="8"/>
        <v>Ruben Salazar, Daniel PopaWIP</v>
      </c>
    </row>
    <row r="190" spans="1:20" ht="126" hidden="1">
      <c r="A190" s="4">
        <v>190</v>
      </c>
      <c r="B190" s="4" t="s">
        <v>360</v>
      </c>
      <c r="C190" s="4" t="s">
        <v>633</v>
      </c>
      <c r="D190" s="4">
        <v>10</v>
      </c>
      <c r="E190" s="4" t="s">
        <v>189</v>
      </c>
      <c r="F190" s="4">
        <v>52</v>
      </c>
      <c r="G190" s="1" t="s">
        <v>375</v>
      </c>
      <c r="I190" s="4" t="s">
        <v>669</v>
      </c>
      <c r="J190" s="1" t="s">
        <v>376</v>
      </c>
      <c r="K190" s="4" t="s">
        <v>335</v>
      </c>
      <c r="P190" s="34" t="s">
        <v>299</v>
      </c>
      <c r="Q190" s="38" t="s">
        <v>422</v>
      </c>
      <c r="R190" s="4" t="str">
        <f t="shared" si="6"/>
        <v>TechnicalWIP</v>
      </c>
      <c r="S190" s="4" t="str">
        <f t="shared" si="7"/>
        <v>MPMWIP</v>
      </c>
      <c r="T190" s="4" t="str">
        <f t="shared" si="8"/>
        <v>Chin Sean SumWIP</v>
      </c>
    </row>
    <row r="191" spans="1:20" ht="189" hidden="1">
      <c r="A191" s="4">
        <v>191</v>
      </c>
      <c r="B191" s="4" t="s">
        <v>360</v>
      </c>
      <c r="C191" s="4" t="s">
        <v>633</v>
      </c>
      <c r="D191" s="4">
        <v>10</v>
      </c>
      <c r="E191" s="4" t="s">
        <v>189</v>
      </c>
      <c r="F191" s="4">
        <v>52</v>
      </c>
      <c r="G191" s="1" t="s">
        <v>373</v>
      </c>
      <c r="I191" s="4" t="s">
        <v>669</v>
      </c>
      <c r="J191" s="1" t="s">
        <v>374</v>
      </c>
      <c r="K191" s="4" t="s">
        <v>335</v>
      </c>
      <c r="P191" s="34" t="s">
        <v>299</v>
      </c>
      <c r="Q191" s="38" t="s">
        <v>422</v>
      </c>
      <c r="R191" s="4" t="str">
        <f t="shared" si="6"/>
        <v>TechnicalWIP</v>
      </c>
      <c r="S191" s="4" t="str">
        <f t="shared" si="7"/>
        <v>MPMWIP</v>
      </c>
      <c r="T191" s="4" t="str">
        <f t="shared" si="8"/>
        <v>Chin Sean SumWIP</v>
      </c>
    </row>
    <row r="192" spans="1:20" ht="63" hidden="1">
      <c r="A192" s="4">
        <v>192</v>
      </c>
      <c r="B192" s="4" t="s">
        <v>360</v>
      </c>
      <c r="C192" s="4" t="s">
        <v>633</v>
      </c>
      <c r="D192" s="4">
        <v>9</v>
      </c>
      <c r="E192" s="4" t="s">
        <v>353</v>
      </c>
      <c r="F192" s="4">
        <v>19</v>
      </c>
      <c r="G192" s="1" t="s">
        <v>371</v>
      </c>
      <c r="I192" s="4" t="s">
        <v>669</v>
      </c>
      <c r="J192" s="1" t="s">
        <v>372</v>
      </c>
      <c r="K192" s="4" t="s">
        <v>335</v>
      </c>
      <c r="P192" s="34" t="s">
        <v>299</v>
      </c>
      <c r="Q192" s="38" t="s">
        <v>422</v>
      </c>
      <c r="R192" s="4" t="str">
        <f t="shared" si="6"/>
        <v>TechnicalWIP</v>
      </c>
      <c r="S192" s="4" t="str">
        <f t="shared" si="7"/>
        <v>MPMWIP</v>
      </c>
      <c r="T192" s="4" t="str">
        <f t="shared" si="8"/>
        <v>Chin Sean SumWIP</v>
      </c>
    </row>
    <row r="193" spans="1:256" ht="141.75" hidden="1">
      <c r="A193" s="4">
        <v>193</v>
      </c>
      <c r="B193" s="4" t="s">
        <v>360</v>
      </c>
      <c r="C193" s="4" t="s">
        <v>633</v>
      </c>
      <c r="D193" s="4">
        <v>10</v>
      </c>
      <c r="E193" s="4" t="s">
        <v>189</v>
      </c>
      <c r="F193" s="4">
        <v>50</v>
      </c>
      <c r="G193" s="1" t="s">
        <v>369</v>
      </c>
      <c r="I193" s="4" t="s">
        <v>669</v>
      </c>
      <c r="J193" s="1" t="s">
        <v>370</v>
      </c>
      <c r="K193" s="4" t="s">
        <v>335</v>
      </c>
      <c r="P193" s="34" t="s">
        <v>299</v>
      </c>
      <c r="Q193" s="38" t="s">
        <v>422</v>
      </c>
      <c r="R193" s="4" t="str">
        <f t="shared" si="6"/>
        <v>TechnicalWIP</v>
      </c>
      <c r="S193" s="4" t="str">
        <f t="shared" si="7"/>
        <v>MPMWIP</v>
      </c>
      <c r="T193" s="4" t="str">
        <f t="shared" si="8"/>
        <v>Chin Sean SumWIP</v>
      </c>
    </row>
    <row r="194" spans="1:256" s="18" customFormat="1" ht="94.5" hidden="1">
      <c r="A194" s="4">
        <v>194</v>
      </c>
      <c r="B194" s="4" t="s">
        <v>360</v>
      </c>
      <c r="C194" s="4" t="s">
        <v>633</v>
      </c>
      <c r="D194" s="4">
        <v>14</v>
      </c>
      <c r="E194" s="4" t="s">
        <v>366</v>
      </c>
      <c r="F194" s="4">
        <v>48</v>
      </c>
      <c r="G194" s="1" t="s">
        <v>367</v>
      </c>
      <c r="H194" s="4"/>
      <c r="I194" s="1" t="s">
        <v>669</v>
      </c>
      <c r="J194" s="20" t="s">
        <v>368</v>
      </c>
      <c r="K194" s="4" t="s">
        <v>335</v>
      </c>
      <c r="L194" s="4"/>
      <c r="M194" s="4"/>
      <c r="N194" s="4"/>
      <c r="O194" s="4"/>
      <c r="P194" s="34" t="s">
        <v>306</v>
      </c>
      <c r="Q194" s="38" t="s">
        <v>412</v>
      </c>
      <c r="R194" s="4" t="str">
        <f t="shared" ref="R194:R253" si="9">CONCATENATE(C194,K194)</f>
        <v>TechnicalWIP</v>
      </c>
      <c r="S194" s="4" t="str">
        <f t="shared" ref="S194:S253" si="10">CONCATENATE(P194,K194)</f>
        <v>MACWIP</v>
      </c>
      <c r="T194" s="4" t="str">
        <f t="shared" ref="T194:T253" si="11">CONCATENATE(Q194,K194)</f>
        <v>Ben RolfeWIP</v>
      </c>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4"/>
      <c r="HW194" s="4"/>
      <c r="HX194" s="4"/>
      <c r="HY194" s="4"/>
      <c r="HZ194" s="4"/>
      <c r="IA194" s="4"/>
      <c r="IB194" s="4"/>
      <c r="IC194" s="4"/>
      <c r="ID194" s="4"/>
      <c r="IE194" s="4"/>
      <c r="IF194" s="4"/>
      <c r="IG194" s="4"/>
      <c r="IH194" s="4"/>
      <c r="II194" s="4"/>
      <c r="IJ194" s="4"/>
      <c r="IK194" s="4"/>
      <c r="IL194" s="4"/>
      <c r="IM194" s="4"/>
      <c r="IN194" s="4"/>
      <c r="IO194" s="4"/>
      <c r="IP194" s="4"/>
      <c r="IQ194" s="4"/>
      <c r="IR194" s="4"/>
      <c r="IS194" s="4"/>
      <c r="IT194" s="4"/>
      <c r="IU194" s="4"/>
      <c r="IV194" s="4"/>
    </row>
    <row r="195" spans="1:256" ht="78.75" hidden="1">
      <c r="A195" s="4">
        <v>195</v>
      </c>
      <c r="B195" s="4" t="s">
        <v>360</v>
      </c>
      <c r="C195" s="4" t="s">
        <v>633</v>
      </c>
      <c r="D195" s="4">
        <v>16</v>
      </c>
      <c r="E195" s="4" t="s">
        <v>361</v>
      </c>
      <c r="F195" s="4">
        <v>3</v>
      </c>
      <c r="G195" s="1" t="s">
        <v>364</v>
      </c>
      <c r="I195" s="4" t="s">
        <v>669</v>
      </c>
      <c r="J195" s="1" t="s">
        <v>365</v>
      </c>
      <c r="K195" s="4" t="s">
        <v>335</v>
      </c>
      <c r="P195" s="34" t="s">
        <v>303</v>
      </c>
      <c r="Q195" s="38" t="s">
        <v>412</v>
      </c>
      <c r="R195" s="4" t="str">
        <f t="shared" si="9"/>
        <v>TechnicalWIP</v>
      </c>
      <c r="S195" s="4" t="str">
        <f t="shared" si="10"/>
        <v>IEWIP</v>
      </c>
      <c r="T195" s="4" t="str">
        <f t="shared" si="11"/>
        <v>Ben RolfeWIP</v>
      </c>
    </row>
    <row r="196" spans="1:256" ht="31.5" hidden="1">
      <c r="A196" s="4">
        <v>196</v>
      </c>
      <c r="B196" s="4" t="s">
        <v>360</v>
      </c>
      <c r="C196" s="4" t="s">
        <v>633</v>
      </c>
      <c r="D196" s="4">
        <v>16</v>
      </c>
      <c r="E196" s="4" t="s">
        <v>361</v>
      </c>
      <c r="F196" s="4">
        <v>6</v>
      </c>
      <c r="G196" s="1" t="s">
        <v>362</v>
      </c>
      <c r="I196" s="4" t="s">
        <v>669</v>
      </c>
      <c r="J196" s="1" t="s">
        <v>363</v>
      </c>
      <c r="K196" s="4" t="s">
        <v>335</v>
      </c>
      <c r="P196" s="34" t="s">
        <v>303</v>
      </c>
      <c r="Q196" s="38" t="s">
        <v>412</v>
      </c>
      <c r="R196" s="4" t="str">
        <f t="shared" si="9"/>
        <v>TechnicalWIP</v>
      </c>
      <c r="S196" s="4" t="str">
        <f t="shared" si="10"/>
        <v>IEWIP</v>
      </c>
      <c r="T196" s="4" t="str">
        <f t="shared" si="11"/>
        <v>Ben RolfeWIP</v>
      </c>
    </row>
    <row r="197" spans="1:256" ht="47.25" hidden="1">
      <c r="A197" s="4">
        <v>197</v>
      </c>
      <c r="B197" s="4" t="s">
        <v>356</v>
      </c>
      <c r="C197" s="4" t="s">
        <v>633</v>
      </c>
      <c r="D197" s="4">
        <v>38</v>
      </c>
      <c r="E197" s="4" t="s">
        <v>357</v>
      </c>
      <c r="F197" s="4">
        <v>1</v>
      </c>
      <c r="G197" s="1" t="s">
        <v>358</v>
      </c>
      <c r="I197" s="4" t="s">
        <v>669</v>
      </c>
      <c r="J197" s="1" t="s">
        <v>359</v>
      </c>
      <c r="K197" s="4" t="s">
        <v>335</v>
      </c>
      <c r="P197" s="34" t="s">
        <v>315</v>
      </c>
      <c r="Q197" s="34" t="s">
        <v>453</v>
      </c>
      <c r="R197" s="4" t="str">
        <f t="shared" si="9"/>
        <v>TechnicalWIP</v>
      </c>
      <c r="S197" s="4" t="str">
        <f t="shared" si="10"/>
        <v>Frequency bandWIP</v>
      </c>
      <c r="T197" s="4" t="str">
        <f t="shared" si="11"/>
        <v>Ruben Salazar, Daniel PopaWIP</v>
      </c>
    </row>
    <row r="198" spans="1:256" hidden="1">
      <c r="A198" s="4">
        <v>199</v>
      </c>
      <c r="B198" s="4" t="s">
        <v>214</v>
      </c>
      <c r="C198" s="4" t="s">
        <v>715</v>
      </c>
      <c r="D198" s="4">
        <v>9</v>
      </c>
      <c r="E198" s="4" t="s">
        <v>353</v>
      </c>
      <c r="G198" s="1" t="s">
        <v>354</v>
      </c>
      <c r="I198" s="4" t="s">
        <v>635</v>
      </c>
      <c r="J198" s="1" t="s">
        <v>355</v>
      </c>
      <c r="K198" s="4" t="s">
        <v>335</v>
      </c>
      <c r="P198" s="38" t="s">
        <v>299</v>
      </c>
      <c r="Q198" s="38" t="s">
        <v>422</v>
      </c>
      <c r="R198" s="4" t="str">
        <f t="shared" si="9"/>
        <v>EditorialWIP</v>
      </c>
      <c r="S198" s="4" t="str">
        <f t="shared" si="10"/>
        <v>MPMWIP</v>
      </c>
      <c r="T198" s="4" t="str">
        <f t="shared" si="11"/>
        <v>Chin Sean SumWIP</v>
      </c>
    </row>
    <row r="199" spans="1:256" ht="204.75" hidden="1">
      <c r="A199" s="4">
        <v>200</v>
      </c>
      <c r="B199" s="4" t="s">
        <v>214</v>
      </c>
      <c r="C199" s="4" t="s">
        <v>633</v>
      </c>
      <c r="D199" s="4">
        <v>11</v>
      </c>
      <c r="E199" s="5">
        <v>38356</v>
      </c>
      <c r="F199" s="4">
        <v>2</v>
      </c>
      <c r="G199" s="1" t="s">
        <v>352</v>
      </c>
      <c r="I199" s="4" t="s">
        <v>635</v>
      </c>
      <c r="J199" s="1" t="s">
        <v>224</v>
      </c>
      <c r="K199" s="4" t="s">
        <v>335</v>
      </c>
      <c r="P199" s="34" t="s">
        <v>299</v>
      </c>
      <c r="Q199" s="38" t="s">
        <v>422</v>
      </c>
      <c r="R199" s="4" t="str">
        <f t="shared" si="9"/>
        <v>TechnicalWIP</v>
      </c>
      <c r="S199" s="4" t="str">
        <f t="shared" si="10"/>
        <v>MPMWIP</v>
      </c>
      <c r="T199" s="4" t="str">
        <f t="shared" si="11"/>
        <v>Chin Sean SumWIP</v>
      </c>
    </row>
    <row r="200" spans="1:256" ht="157.5" hidden="1">
      <c r="A200" s="4">
        <v>201</v>
      </c>
      <c r="B200" s="4" t="s">
        <v>214</v>
      </c>
      <c r="C200" s="4" t="s">
        <v>633</v>
      </c>
      <c r="D200" s="4">
        <v>11</v>
      </c>
      <c r="E200" s="5">
        <v>38356</v>
      </c>
      <c r="G200" s="2" t="s">
        <v>250</v>
      </c>
      <c r="I200" s="4" t="s">
        <v>635</v>
      </c>
      <c r="J200" s="1" t="s">
        <v>224</v>
      </c>
      <c r="K200" s="4" t="s">
        <v>335</v>
      </c>
      <c r="P200" s="34" t="s">
        <v>299</v>
      </c>
      <c r="Q200" s="38" t="s">
        <v>422</v>
      </c>
      <c r="R200" s="4" t="str">
        <f t="shared" si="9"/>
        <v>TechnicalWIP</v>
      </c>
      <c r="S200" s="4" t="str">
        <f t="shared" si="10"/>
        <v>MPMWIP</v>
      </c>
      <c r="T200" s="4" t="str">
        <f t="shared" si="11"/>
        <v>Chin Sean SumWIP</v>
      </c>
    </row>
    <row r="201" spans="1:256" ht="31.5" hidden="1">
      <c r="A201" s="4">
        <v>202</v>
      </c>
      <c r="B201" s="4" t="s">
        <v>214</v>
      </c>
      <c r="C201" s="4" t="s">
        <v>715</v>
      </c>
      <c r="D201" s="4">
        <v>28</v>
      </c>
      <c r="E201" s="4">
        <v>6.4</v>
      </c>
      <c r="G201" s="1" t="s">
        <v>248</v>
      </c>
      <c r="I201" s="4" t="s">
        <v>635</v>
      </c>
      <c r="J201" s="1" t="s">
        <v>249</v>
      </c>
      <c r="K201" s="4" t="s">
        <v>335</v>
      </c>
      <c r="P201" s="38" t="s">
        <v>715</v>
      </c>
      <c r="Q201" s="38" t="s">
        <v>340</v>
      </c>
      <c r="R201" s="4" t="str">
        <f t="shared" si="9"/>
        <v>EditorialWIP</v>
      </c>
      <c r="S201" s="4" t="str">
        <f t="shared" si="10"/>
        <v>EditorialWIP</v>
      </c>
      <c r="T201" s="4" t="str">
        <f t="shared" si="11"/>
        <v>Monique BrownWIP</v>
      </c>
    </row>
    <row r="202" spans="1:256" ht="63" hidden="1">
      <c r="A202" s="4">
        <v>203</v>
      </c>
      <c r="B202" s="4" t="s">
        <v>214</v>
      </c>
      <c r="C202" s="4" t="s">
        <v>633</v>
      </c>
      <c r="D202" s="4">
        <v>35</v>
      </c>
      <c r="E202" s="4">
        <v>8.1</v>
      </c>
      <c r="G202" s="1" t="s">
        <v>246</v>
      </c>
      <c r="I202" s="4" t="s">
        <v>635</v>
      </c>
      <c r="J202" s="1" t="s">
        <v>247</v>
      </c>
      <c r="K202" s="4" t="s">
        <v>335</v>
      </c>
      <c r="P202" s="34" t="s">
        <v>305</v>
      </c>
      <c r="Q202" s="38" t="s">
        <v>414</v>
      </c>
      <c r="R202" s="4" t="str">
        <f t="shared" si="9"/>
        <v>TechnicalWIP</v>
      </c>
      <c r="S202" s="4" t="str">
        <f t="shared" si="10"/>
        <v>Frequency BandWIP</v>
      </c>
      <c r="T202" s="4" t="str">
        <f t="shared" si="11"/>
        <v>Ruben SalazarWIP</v>
      </c>
    </row>
    <row r="203" spans="1:256" ht="63" hidden="1">
      <c r="A203" s="4">
        <v>204</v>
      </c>
      <c r="B203" s="4" t="s">
        <v>214</v>
      </c>
      <c r="C203" s="4" t="s">
        <v>633</v>
      </c>
      <c r="D203" s="4">
        <v>41</v>
      </c>
      <c r="G203" s="1" t="s">
        <v>244</v>
      </c>
      <c r="I203" s="4" t="s">
        <v>635</v>
      </c>
      <c r="J203" s="1" t="s">
        <v>245</v>
      </c>
      <c r="K203" s="4" t="s">
        <v>335</v>
      </c>
      <c r="P203" s="34" t="s">
        <v>297</v>
      </c>
      <c r="Q203" s="38" t="s">
        <v>420</v>
      </c>
      <c r="R203" s="4" t="str">
        <f t="shared" si="9"/>
        <v>TechnicalWIP</v>
      </c>
      <c r="S203" s="4" t="str">
        <f t="shared" si="10"/>
        <v>Radio SpecWIP</v>
      </c>
      <c r="T203" s="4" t="str">
        <f t="shared" si="11"/>
        <v>Cristina SeibertWIP</v>
      </c>
    </row>
    <row r="204" spans="1:256" ht="173.25">
      <c r="A204" s="4">
        <v>205</v>
      </c>
      <c r="B204" s="4" t="s">
        <v>214</v>
      </c>
      <c r="C204" s="4" t="s">
        <v>633</v>
      </c>
      <c r="D204" s="4">
        <v>46</v>
      </c>
      <c r="E204" s="4">
        <v>9.3000000000000007</v>
      </c>
      <c r="G204" s="1" t="s">
        <v>242</v>
      </c>
      <c r="I204" s="4" t="s">
        <v>635</v>
      </c>
      <c r="J204" s="1" t="s">
        <v>243</v>
      </c>
      <c r="K204" s="4" t="s">
        <v>335</v>
      </c>
      <c r="L204" s="1" t="s">
        <v>57</v>
      </c>
      <c r="P204" s="34" t="s">
        <v>314</v>
      </c>
      <c r="Q204" s="38" t="s">
        <v>416</v>
      </c>
      <c r="R204" s="4" t="str">
        <f t="shared" si="9"/>
        <v>TechnicalWIP</v>
      </c>
      <c r="S204" s="4" t="str">
        <f t="shared" si="10"/>
        <v>MR-OFDMWIP</v>
      </c>
      <c r="T204" s="4" t="str">
        <f t="shared" si="11"/>
        <v>Tim SchmidlWIP</v>
      </c>
    </row>
    <row r="205" spans="1:256" ht="236.25" hidden="1">
      <c r="A205" s="4">
        <v>206</v>
      </c>
      <c r="B205" s="4" t="s">
        <v>214</v>
      </c>
      <c r="C205" s="4" t="s">
        <v>633</v>
      </c>
      <c r="D205" s="4">
        <v>52</v>
      </c>
      <c r="E205" s="4" t="s">
        <v>239</v>
      </c>
      <c r="G205" s="1" t="s">
        <v>240</v>
      </c>
      <c r="I205" s="4" t="s">
        <v>635</v>
      </c>
      <c r="J205" s="1" t="s">
        <v>241</v>
      </c>
      <c r="K205" s="4" t="s">
        <v>335</v>
      </c>
      <c r="P205" s="34" t="s">
        <v>311</v>
      </c>
      <c r="Q205" s="38" t="s">
        <v>420</v>
      </c>
      <c r="R205" s="4" t="str">
        <f t="shared" si="9"/>
        <v>TechnicalWIP</v>
      </c>
      <c r="S205" s="4" t="str">
        <f t="shared" si="10"/>
        <v>MR-FSKWIP</v>
      </c>
      <c r="T205" s="4" t="str">
        <f t="shared" si="11"/>
        <v>Cristina SeibertWIP</v>
      </c>
    </row>
    <row r="206" spans="1:256" ht="141.75" hidden="1">
      <c r="A206" s="4">
        <v>207</v>
      </c>
      <c r="B206" s="4" t="s">
        <v>214</v>
      </c>
      <c r="C206" s="4" t="s">
        <v>633</v>
      </c>
      <c r="D206" s="4">
        <v>52</v>
      </c>
      <c r="E206" s="4" t="s">
        <v>236</v>
      </c>
      <c r="G206" s="1" t="s">
        <v>237</v>
      </c>
      <c r="I206" s="4" t="s">
        <v>635</v>
      </c>
      <c r="J206" s="1" t="s">
        <v>238</v>
      </c>
      <c r="K206" s="4" t="s">
        <v>335</v>
      </c>
      <c r="P206" s="34" t="s">
        <v>301</v>
      </c>
      <c r="Q206" s="34" t="s">
        <v>451</v>
      </c>
      <c r="R206" s="4" t="str">
        <f t="shared" si="9"/>
        <v>TechnicalWIP</v>
      </c>
      <c r="S206" s="4" t="str">
        <f t="shared" si="10"/>
        <v>SFDWIP</v>
      </c>
      <c r="T206" s="4" t="str">
        <f t="shared" si="11"/>
        <v>Alina Liru Lu, Tim SchmidlWIP</v>
      </c>
    </row>
    <row r="207" spans="1:256" ht="315" hidden="1">
      <c r="A207" s="4">
        <v>208</v>
      </c>
      <c r="B207" s="4" t="s">
        <v>214</v>
      </c>
      <c r="C207" s="4" t="s">
        <v>633</v>
      </c>
      <c r="D207" s="4">
        <v>53</v>
      </c>
      <c r="E207" s="4" t="s">
        <v>231</v>
      </c>
      <c r="G207" s="1" t="s">
        <v>234</v>
      </c>
      <c r="I207" s="4" t="s">
        <v>635</v>
      </c>
      <c r="J207" s="1" t="s">
        <v>235</v>
      </c>
      <c r="K207" s="4" t="s">
        <v>335</v>
      </c>
      <c r="P207" s="34" t="s">
        <v>300</v>
      </c>
      <c r="Q207" s="38" t="s">
        <v>423</v>
      </c>
      <c r="R207" s="4" t="str">
        <f t="shared" si="9"/>
        <v>TechnicalWIP</v>
      </c>
      <c r="S207" s="4" t="str">
        <f t="shared" si="10"/>
        <v>FECWIP</v>
      </c>
      <c r="T207" s="4" t="str">
        <f t="shared" si="11"/>
        <v>Alina Liru LuWIP</v>
      </c>
    </row>
    <row r="208" spans="1:256" ht="346.5" hidden="1">
      <c r="A208" s="4">
        <v>209</v>
      </c>
      <c r="B208" s="4" t="s">
        <v>214</v>
      </c>
      <c r="C208" s="4" t="s">
        <v>633</v>
      </c>
      <c r="D208" s="4">
        <v>53</v>
      </c>
      <c r="E208" s="4" t="s">
        <v>231</v>
      </c>
      <c r="G208" s="1" t="s">
        <v>232</v>
      </c>
      <c r="I208" s="4" t="s">
        <v>635</v>
      </c>
      <c r="J208" s="1" t="s">
        <v>233</v>
      </c>
      <c r="K208" s="4" t="s">
        <v>335</v>
      </c>
      <c r="P208" s="34" t="s">
        <v>313</v>
      </c>
      <c r="Q208" s="38" t="s">
        <v>420</v>
      </c>
      <c r="R208" s="4" t="str">
        <f t="shared" si="9"/>
        <v>TechnicalWIP</v>
      </c>
      <c r="S208" s="4" t="str">
        <f t="shared" si="10"/>
        <v>Data WhiteningWIP</v>
      </c>
      <c r="T208" s="4" t="str">
        <f t="shared" si="11"/>
        <v>Cristina SeibertWIP</v>
      </c>
    </row>
    <row r="209" spans="1:20" ht="141.75" hidden="1">
      <c r="A209" s="4">
        <v>210</v>
      </c>
      <c r="B209" s="4" t="s">
        <v>214</v>
      </c>
      <c r="C209" s="4" t="s">
        <v>633</v>
      </c>
      <c r="D209" s="4">
        <v>54</v>
      </c>
      <c r="E209" s="4" t="s">
        <v>228</v>
      </c>
      <c r="G209" s="1" t="s">
        <v>229</v>
      </c>
      <c r="I209" s="4" t="s">
        <v>635</v>
      </c>
      <c r="J209" s="1" t="s">
        <v>230</v>
      </c>
      <c r="K209" s="4" t="s">
        <v>335</v>
      </c>
      <c r="P209" s="34" t="s">
        <v>309</v>
      </c>
      <c r="Q209" s="38" t="s">
        <v>344</v>
      </c>
      <c r="R209" s="4" t="str">
        <f t="shared" si="9"/>
        <v>TechnicalWIP</v>
      </c>
      <c r="S209" s="4" t="str">
        <f t="shared" si="10"/>
        <v>Mode SwitchWIP</v>
      </c>
      <c r="T209" s="4" t="str">
        <f t="shared" si="11"/>
        <v>Kuor-Hsin Chang WIP</v>
      </c>
    </row>
    <row r="210" spans="1:20" ht="47.25" hidden="1">
      <c r="A210" s="4">
        <v>211</v>
      </c>
      <c r="B210" s="4" t="s">
        <v>214</v>
      </c>
      <c r="C210" s="4" t="s">
        <v>715</v>
      </c>
      <c r="D210" s="4">
        <v>57</v>
      </c>
      <c r="E210" s="4" t="s">
        <v>681</v>
      </c>
      <c r="F210" s="4">
        <v>51</v>
      </c>
      <c r="G210" s="1" t="s">
        <v>226</v>
      </c>
      <c r="I210" s="4" t="s">
        <v>635</v>
      </c>
      <c r="J210" s="1" t="s">
        <v>227</v>
      </c>
      <c r="K210" s="4" t="s">
        <v>335</v>
      </c>
      <c r="P210" s="38" t="s">
        <v>715</v>
      </c>
      <c r="Q210" s="38" t="s">
        <v>340</v>
      </c>
      <c r="R210" s="4" t="str">
        <f t="shared" si="9"/>
        <v>EditorialWIP</v>
      </c>
      <c r="S210" s="4" t="str">
        <f t="shared" si="10"/>
        <v>EditorialWIP</v>
      </c>
      <c r="T210" s="4" t="str">
        <f t="shared" si="11"/>
        <v>Monique BrownWIP</v>
      </c>
    </row>
    <row r="211" spans="1:20" ht="63" hidden="1">
      <c r="A211" s="4">
        <v>212</v>
      </c>
      <c r="B211" s="4" t="s">
        <v>214</v>
      </c>
      <c r="C211" s="4" t="s">
        <v>633</v>
      </c>
      <c r="D211" s="4">
        <v>68</v>
      </c>
      <c r="E211" s="4" t="s">
        <v>723</v>
      </c>
      <c r="G211" s="1" t="s">
        <v>225</v>
      </c>
      <c r="I211" s="4" t="s">
        <v>635</v>
      </c>
      <c r="J211" s="1" t="s">
        <v>224</v>
      </c>
      <c r="K211" s="4" t="s">
        <v>335</v>
      </c>
      <c r="P211" s="34" t="s">
        <v>297</v>
      </c>
      <c r="Q211" s="38" t="s">
        <v>409</v>
      </c>
      <c r="R211" s="4" t="str">
        <f t="shared" si="9"/>
        <v>TechnicalWIP</v>
      </c>
      <c r="S211" s="4" t="str">
        <f t="shared" si="10"/>
        <v>Radio SpecWIP</v>
      </c>
      <c r="T211" s="4" t="str">
        <f t="shared" si="11"/>
        <v>Hartman Van WykWIP</v>
      </c>
    </row>
    <row r="212" spans="1:20" ht="141.75">
      <c r="A212" s="4">
        <v>214</v>
      </c>
      <c r="B212" s="4" t="s">
        <v>214</v>
      </c>
      <c r="C212" s="4" t="s">
        <v>633</v>
      </c>
      <c r="D212" s="4">
        <v>75</v>
      </c>
      <c r="E212" s="4" t="s">
        <v>718</v>
      </c>
      <c r="G212" s="1" t="s">
        <v>223</v>
      </c>
      <c r="I212" s="4" t="s">
        <v>635</v>
      </c>
      <c r="J212" s="1" t="s">
        <v>224</v>
      </c>
      <c r="K212" s="4" t="s">
        <v>335</v>
      </c>
      <c r="L212" s="78" t="s">
        <v>120</v>
      </c>
      <c r="P212" s="34" t="s">
        <v>314</v>
      </c>
      <c r="Q212" s="38" t="s">
        <v>416</v>
      </c>
      <c r="R212" s="4" t="str">
        <f t="shared" si="9"/>
        <v>TechnicalWIP</v>
      </c>
      <c r="S212" s="4" t="str">
        <f t="shared" si="10"/>
        <v>MR-OFDMWIP</v>
      </c>
      <c r="T212" s="4" t="str">
        <f t="shared" si="11"/>
        <v>Tim SchmidlWIP</v>
      </c>
    </row>
    <row r="213" spans="1:20" ht="63" hidden="1">
      <c r="A213" s="4">
        <v>216</v>
      </c>
      <c r="B213" s="4" t="s">
        <v>214</v>
      </c>
      <c r="C213" s="4" t="s">
        <v>715</v>
      </c>
      <c r="D213" s="4">
        <v>93</v>
      </c>
      <c r="E213" s="4" t="s">
        <v>220</v>
      </c>
      <c r="G213" s="1" t="s">
        <v>221</v>
      </c>
      <c r="I213" s="4" t="s">
        <v>635</v>
      </c>
      <c r="J213" s="1" t="s">
        <v>222</v>
      </c>
      <c r="K213" s="4" t="s">
        <v>335</v>
      </c>
      <c r="P213" s="38" t="s">
        <v>715</v>
      </c>
      <c r="Q213" s="38" t="s">
        <v>340</v>
      </c>
      <c r="R213" s="4" t="str">
        <f t="shared" si="9"/>
        <v>EditorialWIP</v>
      </c>
      <c r="S213" s="4" t="str">
        <f t="shared" si="10"/>
        <v>EditorialWIP</v>
      </c>
      <c r="T213" s="4" t="str">
        <f t="shared" si="11"/>
        <v>Monique BrownWIP</v>
      </c>
    </row>
    <row r="214" spans="1:20" ht="78.75" hidden="1">
      <c r="A214" s="4">
        <v>217</v>
      </c>
      <c r="B214" s="4" t="s">
        <v>214</v>
      </c>
      <c r="C214" s="4" t="s">
        <v>715</v>
      </c>
      <c r="D214" s="4">
        <v>116</v>
      </c>
      <c r="E214" s="4" t="s">
        <v>217</v>
      </c>
      <c r="G214" s="1" t="s">
        <v>218</v>
      </c>
      <c r="I214" s="4" t="s">
        <v>635</v>
      </c>
      <c r="J214" s="1" t="s">
        <v>219</v>
      </c>
      <c r="K214" s="4" t="s">
        <v>335</v>
      </c>
      <c r="P214" s="38" t="s">
        <v>715</v>
      </c>
      <c r="Q214" s="38" t="s">
        <v>340</v>
      </c>
      <c r="R214" s="4" t="str">
        <f t="shared" si="9"/>
        <v>EditorialWIP</v>
      </c>
      <c r="S214" s="4" t="str">
        <f t="shared" si="10"/>
        <v>EditorialWIP</v>
      </c>
      <c r="T214" s="4" t="str">
        <f t="shared" si="11"/>
        <v>Monique BrownWIP</v>
      </c>
    </row>
    <row r="215" spans="1:20" ht="31.5" hidden="1">
      <c r="A215" s="4">
        <v>218</v>
      </c>
      <c r="B215" s="4" t="s">
        <v>214</v>
      </c>
      <c r="C215" s="4" t="s">
        <v>633</v>
      </c>
      <c r="D215" s="4">
        <v>125</v>
      </c>
      <c r="E215" s="4" t="s">
        <v>708</v>
      </c>
      <c r="G215" s="1" t="s">
        <v>215</v>
      </c>
      <c r="I215" s="4" t="s">
        <v>635</v>
      </c>
      <c r="J215" s="1" t="s">
        <v>216</v>
      </c>
      <c r="K215" s="4" t="s">
        <v>335</v>
      </c>
      <c r="P215" s="34" t="s">
        <v>307</v>
      </c>
      <c r="Q215" s="38" t="s">
        <v>341</v>
      </c>
      <c r="R215" s="4" t="str">
        <f t="shared" si="9"/>
        <v>TechnicalWIP</v>
      </c>
      <c r="S215" s="4" t="str">
        <f t="shared" si="10"/>
        <v>PICSWIP</v>
      </c>
      <c r="T215" s="4" t="str">
        <f t="shared" si="11"/>
        <v>Kunal ShahWIP</v>
      </c>
    </row>
    <row r="216" spans="1:20" ht="157.5" hidden="1">
      <c r="A216" s="4">
        <v>219</v>
      </c>
      <c r="B216" s="4" t="s">
        <v>714</v>
      </c>
      <c r="C216" s="4" t="s">
        <v>633</v>
      </c>
      <c r="D216" s="4">
        <v>9</v>
      </c>
      <c r="E216" s="4">
        <v>5.0999999999999996</v>
      </c>
      <c r="G216" s="1" t="s">
        <v>212</v>
      </c>
      <c r="I216" s="4" t="s">
        <v>635</v>
      </c>
      <c r="J216" s="1" t="s">
        <v>213</v>
      </c>
      <c r="K216" s="4" t="s">
        <v>335</v>
      </c>
      <c r="P216" s="34" t="s">
        <v>306</v>
      </c>
      <c r="Q216" s="38" t="s">
        <v>288</v>
      </c>
      <c r="R216" s="4" t="str">
        <f t="shared" si="9"/>
        <v>TechnicalWIP</v>
      </c>
      <c r="S216" s="4" t="str">
        <f t="shared" si="10"/>
        <v>MACWIP</v>
      </c>
      <c r="T216" s="4" t="str">
        <f t="shared" si="11"/>
        <v>Phil BeecherWIP</v>
      </c>
    </row>
    <row r="217" spans="1:20" ht="94.5" hidden="1">
      <c r="A217" s="4">
        <v>220</v>
      </c>
      <c r="B217" s="4" t="s">
        <v>714</v>
      </c>
      <c r="C217" s="4" t="s">
        <v>633</v>
      </c>
      <c r="D217" s="4">
        <v>11</v>
      </c>
      <c r="E217" s="4" t="s">
        <v>189</v>
      </c>
      <c r="G217" s="1" t="s">
        <v>190</v>
      </c>
      <c r="I217" s="4" t="s">
        <v>635</v>
      </c>
      <c r="J217" s="1" t="s">
        <v>191</v>
      </c>
      <c r="K217" s="4" t="s">
        <v>335</v>
      </c>
      <c r="P217" s="34" t="s">
        <v>299</v>
      </c>
      <c r="Q217" s="38" t="s">
        <v>422</v>
      </c>
      <c r="R217" s="4" t="str">
        <f t="shared" si="9"/>
        <v>TechnicalWIP</v>
      </c>
      <c r="S217" s="4" t="str">
        <f t="shared" si="10"/>
        <v>MPMWIP</v>
      </c>
      <c r="T217" s="4" t="str">
        <f t="shared" si="11"/>
        <v>Chin Sean SumWIP</v>
      </c>
    </row>
    <row r="218" spans="1:20" ht="63" hidden="1">
      <c r="A218" s="4">
        <v>221</v>
      </c>
      <c r="B218" s="4" t="s">
        <v>714</v>
      </c>
      <c r="C218" s="4" t="s">
        <v>715</v>
      </c>
      <c r="D218" s="4">
        <v>28</v>
      </c>
      <c r="E218" s="4" t="s">
        <v>186</v>
      </c>
      <c r="G218" s="1" t="s">
        <v>187</v>
      </c>
      <c r="I218" s="4" t="s">
        <v>635</v>
      </c>
      <c r="J218" s="1" t="s">
        <v>188</v>
      </c>
      <c r="K218" s="4" t="s">
        <v>335</v>
      </c>
      <c r="P218" s="38" t="s">
        <v>715</v>
      </c>
      <c r="Q218" s="38" t="s">
        <v>340</v>
      </c>
      <c r="R218" s="4" t="str">
        <f t="shared" si="9"/>
        <v>EditorialWIP</v>
      </c>
      <c r="S218" s="4" t="str">
        <f t="shared" si="10"/>
        <v>EditorialWIP</v>
      </c>
      <c r="T218" s="4" t="str">
        <f t="shared" si="11"/>
        <v>Monique BrownWIP</v>
      </c>
    </row>
    <row r="219" spans="1:20" ht="94.5" hidden="1">
      <c r="A219" s="4">
        <v>222</v>
      </c>
      <c r="B219" s="4" t="s">
        <v>714</v>
      </c>
      <c r="C219" s="4" t="s">
        <v>726</v>
      </c>
      <c r="G219" s="1" t="s">
        <v>184</v>
      </c>
      <c r="I219" s="4" t="s">
        <v>635</v>
      </c>
      <c r="J219" s="1" t="s">
        <v>185</v>
      </c>
      <c r="K219" s="4" t="s">
        <v>335</v>
      </c>
      <c r="P219" s="34" t="s">
        <v>305</v>
      </c>
      <c r="Q219" s="38" t="s">
        <v>414</v>
      </c>
      <c r="R219" s="4" t="str">
        <f t="shared" si="9"/>
        <v>GeneralWIP</v>
      </c>
      <c r="S219" s="4" t="str">
        <f t="shared" si="10"/>
        <v>Frequency BandWIP</v>
      </c>
      <c r="T219" s="4" t="str">
        <f t="shared" si="11"/>
        <v>Ruben SalazarWIP</v>
      </c>
    </row>
    <row r="220" spans="1:20" ht="126" hidden="1">
      <c r="A220" s="4">
        <v>223</v>
      </c>
      <c r="B220" s="4" t="s">
        <v>714</v>
      </c>
      <c r="C220" s="4" t="s">
        <v>633</v>
      </c>
      <c r="D220" s="4">
        <v>68</v>
      </c>
      <c r="E220" s="4" t="s">
        <v>723</v>
      </c>
      <c r="G220" s="1" t="s">
        <v>724</v>
      </c>
      <c r="I220" s="4" t="s">
        <v>635</v>
      </c>
      <c r="J220" s="1" t="s">
        <v>725</v>
      </c>
      <c r="K220" s="4" t="s">
        <v>335</v>
      </c>
      <c r="P220" s="34" t="s">
        <v>297</v>
      </c>
      <c r="Q220" s="38" t="s">
        <v>420</v>
      </c>
      <c r="R220" s="4" t="str">
        <f t="shared" si="9"/>
        <v>TechnicalWIP</v>
      </c>
      <c r="S220" s="4" t="str">
        <f t="shared" si="10"/>
        <v>Radio SpecWIP</v>
      </c>
      <c r="T220" s="4" t="str">
        <f t="shared" si="11"/>
        <v>Cristina SeibertWIP</v>
      </c>
    </row>
    <row r="221" spans="1:20" ht="63" hidden="1">
      <c r="A221" s="4">
        <v>224</v>
      </c>
      <c r="B221" s="4" t="s">
        <v>714</v>
      </c>
      <c r="C221" s="4" t="s">
        <v>715</v>
      </c>
      <c r="D221" s="4">
        <v>74</v>
      </c>
      <c r="E221" s="4" t="s">
        <v>646</v>
      </c>
      <c r="G221" s="1" t="s">
        <v>721</v>
      </c>
      <c r="I221" s="4" t="s">
        <v>635</v>
      </c>
      <c r="J221" s="1" t="s">
        <v>722</v>
      </c>
      <c r="K221" s="4" t="s">
        <v>335</v>
      </c>
      <c r="P221" s="38" t="s">
        <v>715</v>
      </c>
      <c r="Q221" s="38" t="s">
        <v>340</v>
      </c>
      <c r="R221" s="4" t="str">
        <f t="shared" si="9"/>
        <v>EditorialWIP</v>
      </c>
      <c r="S221" s="4" t="str">
        <f t="shared" si="10"/>
        <v>EditorialWIP</v>
      </c>
      <c r="T221" s="4" t="str">
        <f t="shared" si="11"/>
        <v>Monique BrownWIP</v>
      </c>
    </row>
    <row r="222" spans="1:20" ht="204.75">
      <c r="A222" s="4">
        <v>225</v>
      </c>
      <c r="B222" s="4" t="s">
        <v>714</v>
      </c>
      <c r="C222" s="4" t="s">
        <v>633</v>
      </c>
      <c r="D222" s="4">
        <v>75</v>
      </c>
      <c r="E222" s="4" t="s">
        <v>718</v>
      </c>
      <c r="G222" s="1" t="s">
        <v>719</v>
      </c>
      <c r="I222" s="4" t="s">
        <v>635</v>
      </c>
      <c r="J222" s="1" t="s">
        <v>720</v>
      </c>
      <c r="K222" s="4" t="s">
        <v>335</v>
      </c>
      <c r="L222" s="78" t="s">
        <v>121</v>
      </c>
      <c r="P222" s="34" t="s">
        <v>314</v>
      </c>
      <c r="Q222" s="38" t="s">
        <v>416</v>
      </c>
      <c r="R222" s="4" t="str">
        <f t="shared" si="9"/>
        <v>TechnicalWIP</v>
      </c>
      <c r="S222" s="4" t="str">
        <f t="shared" si="10"/>
        <v>MR-OFDMWIP</v>
      </c>
      <c r="T222" s="4" t="str">
        <f t="shared" si="11"/>
        <v>Tim SchmidlWIP</v>
      </c>
    </row>
    <row r="223" spans="1:20" ht="31.5" hidden="1">
      <c r="A223" s="4">
        <v>226</v>
      </c>
      <c r="B223" s="4" t="s">
        <v>714</v>
      </c>
      <c r="C223" s="4" t="s">
        <v>715</v>
      </c>
      <c r="D223" s="4">
        <v>83</v>
      </c>
      <c r="E223" s="4" t="s">
        <v>640</v>
      </c>
      <c r="G223" s="1" t="s">
        <v>716</v>
      </c>
      <c r="I223" s="4" t="s">
        <v>635</v>
      </c>
      <c r="J223" s="1" t="s">
        <v>717</v>
      </c>
      <c r="K223" s="4" t="s">
        <v>335</v>
      </c>
      <c r="P223" s="38" t="s">
        <v>715</v>
      </c>
      <c r="Q223" s="38" t="s">
        <v>340</v>
      </c>
      <c r="R223" s="4" t="str">
        <f t="shared" si="9"/>
        <v>EditorialWIP</v>
      </c>
      <c r="S223" s="4" t="str">
        <f t="shared" si="10"/>
        <v>EditorialWIP</v>
      </c>
      <c r="T223" s="4" t="str">
        <f t="shared" si="11"/>
        <v>Monique BrownWIP</v>
      </c>
    </row>
    <row r="224" spans="1:20" ht="47.25" hidden="1">
      <c r="A224" s="4">
        <v>227</v>
      </c>
      <c r="B224" s="4" t="s">
        <v>707</v>
      </c>
      <c r="C224" s="4" t="s">
        <v>633</v>
      </c>
      <c r="D224" s="4">
        <v>125</v>
      </c>
      <c r="E224" s="4" t="s">
        <v>711</v>
      </c>
      <c r="F224" s="4">
        <v>50</v>
      </c>
      <c r="G224" s="1" t="s">
        <v>712</v>
      </c>
      <c r="I224" s="4" t="s">
        <v>635</v>
      </c>
      <c r="J224" s="1" t="s">
        <v>713</v>
      </c>
      <c r="K224" s="4" t="s">
        <v>335</v>
      </c>
      <c r="P224" s="34" t="s">
        <v>307</v>
      </c>
      <c r="Q224" s="38" t="s">
        <v>422</v>
      </c>
      <c r="R224" s="4" t="str">
        <f t="shared" si="9"/>
        <v>TechnicalWIP</v>
      </c>
      <c r="S224" s="4" t="str">
        <f t="shared" si="10"/>
        <v>PICSWIP</v>
      </c>
      <c r="T224" s="4" t="str">
        <f t="shared" si="11"/>
        <v>Chin Sean SumWIP</v>
      </c>
    </row>
    <row r="225" spans="1:20" ht="47.25" hidden="1">
      <c r="A225" s="4">
        <v>228</v>
      </c>
      <c r="B225" s="4" t="s">
        <v>707</v>
      </c>
      <c r="C225" s="4" t="s">
        <v>633</v>
      </c>
      <c r="D225" s="4">
        <v>124</v>
      </c>
      <c r="E225" s="4" t="s">
        <v>708</v>
      </c>
      <c r="F225" s="4">
        <v>48</v>
      </c>
      <c r="G225" s="1" t="s">
        <v>709</v>
      </c>
      <c r="I225" s="4" t="s">
        <v>635</v>
      </c>
      <c r="J225" s="1" t="s">
        <v>710</v>
      </c>
      <c r="K225" s="4" t="s">
        <v>335</v>
      </c>
      <c r="P225" s="34" t="s">
        <v>307</v>
      </c>
      <c r="Q225" s="38" t="s">
        <v>341</v>
      </c>
      <c r="R225" s="4" t="str">
        <f t="shared" si="9"/>
        <v>TechnicalWIP</v>
      </c>
      <c r="S225" s="4" t="str">
        <f t="shared" si="10"/>
        <v>PICSWIP</v>
      </c>
      <c r="T225" s="4" t="str">
        <f t="shared" si="11"/>
        <v>Kunal ShahWIP</v>
      </c>
    </row>
    <row r="226" spans="1:20" ht="110.25" hidden="1">
      <c r="A226" s="4">
        <v>229</v>
      </c>
      <c r="B226" s="4" t="s">
        <v>690</v>
      </c>
      <c r="C226" s="4" t="s">
        <v>633</v>
      </c>
      <c r="D226" s="4">
        <v>7</v>
      </c>
      <c r="E226" s="4">
        <v>2</v>
      </c>
      <c r="F226" s="4">
        <v>35</v>
      </c>
      <c r="G226" s="1" t="s">
        <v>705</v>
      </c>
      <c r="I226" s="4" t="s">
        <v>669</v>
      </c>
      <c r="J226" s="1" t="s">
        <v>706</v>
      </c>
      <c r="K226" s="4" t="s">
        <v>335</v>
      </c>
      <c r="P226" s="34" t="s">
        <v>309</v>
      </c>
      <c r="Q226" s="38" t="s">
        <v>344</v>
      </c>
      <c r="R226" s="4" t="str">
        <f t="shared" si="9"/>
        <v>TechnicalWIP</v>
      </c>
      <c r="S226" s="4" t="str">
        <f t="shared" si="10"/>
        <v>Mode SwitchWIP</v>
      </c>
      <c r="T226" s="4" t="str">
        <f t="shared" si="11"/>
        <v>Kuor-Hsin Chang WIP</v>
      </c>
    </row>
    <row r="227" spans="1:20" ht="63" hidden="1">
      <c r="A227" s="4">
        <v>230</v>
      </c>
      <c r="B227" s="4" t="s">
        <v>690</v>
      </c>
      <c r="C227" s="4" t="s">
        <v>633</v>
      </c>
      <c r="D227" s="4">
        <v>57</v>
      </c>
      <c r="E227" s="4">
        <v>3</v>
      </c>
      <c r="F227" s="4">
        <v>44</v>
      </c>
      <c r="G227" s="1" t="s">
        <v>703</v>
      </c>
      <c r="I227" s="4" t="s">
        <v>669</v>
      </c>
      <c r="J227" s="1" t="s">
        <v>704</v>
      </c>
      <c r="K227" s="4" t="s">
        <v>335</v>
      </c>
      <c r="P227" s="34" t="s">
        <v>311</v>
      </c>
      <c r="Q227" s="38" t="s">
        <v>420</v>
      </c>
      <c r="R227" s="4" t="str">
        <f t="shared" si="9"/>
        <v>TechnicalWIP</v>
      </c>
      <c r="S227" s="4" t="str">
        <f t="shared" si="10"/>
        <v>MR-FSKWIP</v>
      </c>
      <c r="T227" s="4" t="str">
        <f t="shared" si="11"/>
        <v>Cristina SeibertWIP</v>
      </c>
    </row>
    <row r="228" spans="1:20" ht="63" hidden="1">
      <c r="A228" s="4">
        <v>231</v>
      </c>
      <c r="B228" s="4" t="s">
        <v>690</v>
      </c>
      <c r="C228" s="4" t="s">
        <v>633</v>
      </c>
      <c r="D228" s="4">
        <v>63</v>
      </c>
      <c r="E228" s="4">
        <v>5</v>
      </c>
      <c r="F228" s="4">
        <v>31</v>
      </c>
      <c r="G228" s="1" t="s">
        <v>701</v>
      </c>
      <c r="I228" s="4" t="s">
        <v>669</v>
      </c>
      <c r="J228" s="1" t="s">
        <v>702</v>
      </c>
      <c r="K228" s="4" t="s">
        <v>335</v>
      </c>
      <c r="P228" s="34" t="s">
        <v>300</v>
      </c>
      <c r="Q228" s="34" t="s">
        <v>454</v>
      </c>
      <c r="R228" s="4" t="str">
        <f t="shared" si="9"/>
        <v>TechnicalWIP</v>
      </c>
      <c r="S228" s="4" t="str">
        <f t="shared" si="10"/>
        <v>FECWIP</v>
      </c>
      <c r="T228" s="4" t="str">
        <f t="shared" si="11"/>
        <v>Alina Liru Lu, Daniel PopaWIP</v>
      </c>
    </row>
    <row r="229" spans="1:20" ht="47.25" hidden="1">
      <c r="A229" s="4">
        <v>232</v>
      </c>
      <c r="B229" s="4" t="s">
        <v>690</v>
      </c>
      <c r="C229" s="4" t="s">
        <v>633</v>
      </c>
      <c r="D229" s="4">
        <v>64</v>
      </c>
      <c r="E229" s="4">
        <v>3</v>
      </c>
      <c r="F229" s="4">
        <v>31</v>
      </c>
      <c r="G229" s="1" t="s">
        <v>699</v>
      </c>
      <c r="I229" s="4" t="s">
        <v>635</v>
      </c>
      <c r="J229" s="1" t="s">
        <v>700</v>
      </c>
      <c r="K229" s="4" t="s">
        <v>335</v>
      </c>
      <c r="P229" s="34" t="s">
        <v>313</v>
      </c>
      <c r="Q229" s="38" t="s">
        <v>420</v>
      </c>
      <c r="R229" s="4" t="str">
        <f t="shared" si="9"/>
        <v>TechnicalWIP</v>
      </c>
      <c r="S229" s="4" t="str">
        <f t="shared" si="10"/>
        <v>Data WhiteningWIP</v>
      </c>
      <c r="T229" s="4" t="str">
        <f t="shared" si="11"/>
        <v>Cristina SeibertWIP</v>
      </c>
    </row>
    <row r="230" spans="1:20" ht="63" hidden="1">
      <c r="A230" s="4">
        <v>233</v>
      </c>
      <c r="B230" s="4" t="s">
        <v>690</v>
      </c>
      <c r="C230" s="4" t="s">
        <v>633</v>
      </c>
      <c r="D230" s="4">
        <v>68</v>
      </c>
      <c r="E230" s="4">
        <v>5</v>
      </c>
      <c r="F230" s="4">
        <v>53</v>
      </c>
      <c r="G230" s="1" t="s">
        <v>697</v>
      </c>
      <c r="I230" s="4" t="s">
        <v>669</v>
      </c>
      <c r="J230" s="1" t="s">
        <v>698</v>
      </c>
      <c r="K230" s="4" t="s">
        <v>335</v>
      </c>
      <c r="P230" s="34" t="s">
        <v>297</v>
      </c>
      <c r="Q230" s="38" t="s">
        <v>409</v>
      </c>
      <c r="R230" s="4" t="str">
        <f t="shared" si="9"/>
        <v>TechnicalWIP</v>
      </c>
      <c r="S230" s="4" t="str">
        <f t="shared" si="10"/>
        <v>Radio SpecWIP</v>
      </c>
      <c r="T230" s="4" t="str">
        <f t="shared" si="11"/>
        <v>Hartman Van WykWIP</v>
      </c>
    </row>
    <row r="231" spans="1:20" ht="47.25" hidden="1">
      <c r="A231" s="4">
        <v>234</v>
      </c>
      <c r="B231" s="4" t="s">
        <v>690</v>
      </c>
      <c r="C231" s="4" t="s">
        <v>633</v>
      </c>
      <c r="D231" s="4">
        <v>90</v>
      </c>
      <c r="E231" s="4">
        <v>3</v>
      </c>
      <c r="F231" s="4">
        <v>16</v>
      </c>
      <c r="G231" s="1" t="s">
        <v>695</v>
      </c>
      <c r="I231" s="4" t="s">
        <v>669</v>
      </c>
      <c r="J231" s="1" t="s">
        <v>696</v>
      </c>
      <c r="K231" s="4" t="s">
        <v>335</v>
      </c>
      <c r="P231" s="34" t="s">
        <v>297</v>
      </c>
      <c r="Q231" s="38" t="s">
        <v>420</v>
      </c>
      <c r="R231" s="4" t="str">
        <f t="shared" si="9"/>
        <v>TechnicalWIP</v>
      </c>
      <c r="S231" s="4" t="str">
        <f t="shared" si="10"/>
        <v>Radio SpecWIP</v>
      </c>
      <c r="T231" s="4" t="str">
        <f t="shared" si="11"/>
        <v>Cristina SeibertWIP</v>
      </c>
    </row>
    <row r="232" spans="1:20" ht="126" hidden="1">
      <c r="A232" s="4">
        <v>235</v>
      </c>
      <c r="B232" s="4" t="s">
        <v>690</v>
      </c>
      <c r="C232" s="4" t="s">
        <v>633</v>
      </c>
      <c r="D232" s="4">
        <v>117</v>
      </c>
      <c r="E232" s="4">
        <v>2</v>
      </c>
      <c r="F232" s="4">
        <v>48</v>
      </c>
      <c r="G232" s="1" t="s">
        <v>693</v>
      </c>
      <c r="I232" s="4" t="s">
        <v>669</v>
      </c>
      <c r="J232" s="1" t="s">
        <v>694</v>
      </c>
      <c r="K232" s="4" t="s">
        <v>335</v>
      </c>
      <c r="P232" s="34" t="s">
        <v>297</v>
      </c>
      <c r="Q232" s="38" t="s">
        <v>420</v>
      </c>
      <c r="R232" s="4" t="str">
        <f t="shared" si="9"/>
        <v>TechnicalWIP</v>
      </c>
      <c r="S232" s="4" t="str">
        <f t="shared" si="10"/>
        <v>Radio SpecWIP</v>
      </c>
      <c r="T232" s="4" t="str">
        <f t="shared" si="11"/>
        <v>Cristina SeibertWIP</v>
      </c>
    </row>
    <row r="233" spans="1:20" ht="47.25" hidden="1">
      <c r="A233" s="4">
        <v>236</v>
      </c>
      <c r="B233" s="4" t="s">
        <v>690</v>
      </c>
      <c r="C233" s="4" t="s">
        <v>633</v>
      </c>
      <c r="D233" s="4">
        <v>119</v>
      </c>
      <c r="E233" s="4">
        <v>9</v>
      </c>
      <c r="F233" s="4">
        <v>52</v>
      </c>
      <c r="G233" s="1" t="s">
        <v>691</v>
      </c>
      <c r="I233" s="4" t="s">
        <v>669</v>
      </c>
      <c r="J233" s="1" t="s">
        <v>692</v>
      </c>
      <c r="K233" s="4" t="s">
        <v>335</v>
      </c>
      <c r="P233" s="34" t="s">
        <v>297</v>
      </c>
      <c r="Q233" s="38" t="s">
        <v>420</v>
      </c>
      <c r="R233" s="4" t="str">
        <f t="shared" si="9"/>
        <v>TechnicalWIP</v>
      </c>
      <c r="S233" s="4" t="str">
        <f t="shared" si="10"/>
        <v>Radio SpecWIP</v>
      </c>
      <c r="T233" s="4" t="str">
        <f t="shared" si="11"/>
        <v>Cristina SeibertWIP</v>
      </c>
    </row>
    <row r="234" spans="1:20" ht="78.75" hidden="1">
      <c r="A234" s="4">
        <v>237</v>
      </c>
      <c r="B234" s="4" t="s">
        <v>667</v>
      </c>
      <c r="C234" s="4" t="s">
        <v>633</v>
      </c>
      <c r="D234" s="4">
        <v>19</v>
      </c>
      <c r="E234" s="4" t="s">
        <v>687</v>
      </c>
      <c r="F234" s="4">
        <v>54</v>
      </c>
      <c r="G234" s="1" t="s">
        <v>688</v>
      </c>
      <c r="I234" s="4" t="s">
        <v>669</v>
      </c>
      <c r="J234" s="1" t="s">
        <v>689</v>
      </c>
      <c r="K234" s="4" t="s">
        <v>335</v>
      </c>
      <c r="P234" s="34" t="s">
        <v>303</v>
      </c>
      <c r="Q234" s="38" t="s">
        <v>412</v>
      </c>
      <c r="R234" s="4" t="str">
        <f t="shared" si="9"/>
        <v>TechnicalWIP</v>
      </c>
      <c r="S234" s="4" t="str">
        <f t="shared" si="10"/>
        <v>IEWIP</v>
      </c>
      <c r="T234" s="4" t="str">
        <f t="shared" si="11"/>
        <v>Ben RolfeWIP</v>
      </c>
    </row>
    <row r="235" spans="1:20" ht="141.75" hidden="1">
      <c r="A235" s="4">
        <v>238</v>
      </c>
      <c r="B235" s="4" t="s">
        <v>667</v>
      </c>
      <c r="C235" s="4" t="s">
        <v>633</v>
      </c>
      <c r="D235" s="4">
        <v>31</v>
      </c>
      <c r="E235" s="4" t="s">
        <v>684</v>
      </c>
      <c r="F235" s="4">
        <v>43</v>
      </c>
      <c r="G235" s="1" t="s">
        <v>685</v>
      </c>
      <c r="I235" s="4" t="s">
        <v>669</v>
      </c>
      <c r="J235" s="1" t="s">
        <v>686</v>
      </c>
      <c r="K235" s="4" t="s">
        <v>335</v>
      </c>
      <c r="P235" s="34" t="s">
        <v>305</v>
      </c>
      <c r="Q235" s="38" t="s">
        <v>414</v>
      </c>
      <c r="R235" s="4" t="str">
        <f t="shared" si="9"/>
        <v>TechnicalWIP</v>
      </c>
      <c r="S235" s="4" t="str">
        <f t="shared" si="10"/>
        <v>Frequency BandWIP</v>
      </c>
      <c r="T235" s="4" t="str">
        <f t="shared" si="11"/>
        <v>Ruben SalazarWIP</v>
      </c>
    </row>
    <row r="236" spans="1:20" ht="173.25" hidden="1">
      <c r="A236" s="4">
        <v>240</v>
      </c>
      <c r="B236" s="4" t="s">
        <v>667</v>
      </c>
      <c r="C236" s="4" t="s">
        <v>633</v>
      </c>
      <c r="D236" s="4">
        <v>58</v>
      </c>
      <c r="E236" s="4" t="s">
        <v>681</v>
      </c>
      <c r="F236" s="4">
        <v>1</v>
      </c>
      <c r="G236" s="1" t="s">
        <v>682</v>
      </c>
      <c r="I236" s="4" t="s">
        <v>669</v>
      </c>
      <c r="J236" s="1" t="s">
        <v>683</v>
      </c>
      <c r="K236" s="4" t="s">
        <v>335</v>
      </c>
      <c r="P236" s="34" t="s">
        <v>313</v>
      </c>
      <c r="Q236" s="34" t="s">
        <v>454</v>
      </c>
      <c r="R236" s="4" t="str">
        <f t="shared" si="9"/>
        <v>TechnicalWIP</v>
      </c>
      <c r="S236" s="4" t="str">
        <f t="shared" si="10"/>
        <v>Data WhiteningWIP</v>
      </c>
      <c r="T236" s="4" t="str">
        <f t="shared" si="11"/>
        <v>Alina Liru Lu, Daniel PopaWIP</v>
      </c>
    </row>
    <row r="237" spans="1:20" ht="78.75" hidden="1">
      <c r="A237" s="4">
        <v>241</v>
      </c>
      <c r="B237" s="4" t="s">
        <v>667</v>
      </c>
      <c r="C237" s="4" t="s">
        <v>633</v>
      </c>
      <c r="D237" s="4">
        <v>70</v>
      </c>
      <c r="E237" s="4" t="s">
        <v>679</v>
      </c>
      <c r="F237" s="4">
        <v>24</v>
      </c>
      <c r="G237" s="1" t="s">
        <v>672</v>
      </c>
      <c r="I237" s="4" t="s">
        <v>669</v>
      </c>
      <c r="J237" s="1" t="s">
        <v>680</v>
      </c>
      <c r="K237" s="4" t="s">
        <v>335</v>
      </c>
      <c r="P237" s="34" t="s">
        <v>297</v>
      </c>
      <c r="Q237" s="38" t="s">
        <v>420</v>
      </c>
      <c r="R237" s="4" t="str">
        <f t="shared" si="9"/>
        <v>TechnicalWIP</v>
      </c>
      <c r="S237" s="4" t="str">
        <f t="shared" si="10"/>
        <v>Radio SpecWIP</v>
      </c>
      <c r="T237" s="4" t="str">
        <f t="shared" si="11"/>
        <v>Cristina SeibertWIP</v>
      </c>
    </row>
    <row r="238" spans="1:20" ht="78.75">
      <c r="A238" s="4">
        <v>242</v>
      </c>
      <c r="B238" s="4" t="s">
        <v>667</v>
      </c>
      <c r="C238" s="4" t="s">
        <v>633</v>
      </c>
      <c r="D238" s="4">
        <v>92</v>
      </c>
      <c r="E238" s="4" t="s">
        <v>677</v>
      </c>
      <c r="F238" s="4">
        <v>16</v>
      </c>
      <c r="G238" s="1" t="s">
        <v>672</v>
      </c>
      <c r="I238" s="4" t="s">
        <v>669</v>
      </c>
      <c r="J238" s="1" t="s">
        <v>678</v>
      </c>
      <c r="K238" s="4" t="s">
        <v>335</v>
      </c>
      <c r="L238" s="4" t="s">
        <v>56</v>
      </c>
      <c r="P238" s="34" t="s">
        <v>314</v>
      </c>
      <c r="Q238" s="38" t="s">
        <v>416</v>
      </c>
      <c r="R238" s="4" t="str">
        <f t="shared" si="9"/>
        <v>TechnicalWIP</v>
      </c>
      <c r="S238" s="4" t="str">
        <f t="shared" si="10"/>
        <v>MR-OFDMWIP</v>
      </c>
      <c r="T238" s="4" t="str">
        <f t="shared" si="11"/>
        <v>Tim SchmidlWIP</v>
      </c>
    </row>
    <row r="239" spans="1:20" ht="31.5" hidden="1">
      <c r="A239" s="4">
        <v>243</v>
      </c>
      <c r="B239" s="4" t="s">
        <v>667</v>
      </c>
      <c r="C239" s="4" t="s">
        <v>633</v>
      </c>
      <c r="D239" s="4">
        <v>114</v>
      </c>
      <c r="E239" s="4" t="s">
        <v>674</v>
      </c>
      <c r="F239" s="4">
        <v>42</v>
      </c>
      <c r="G239" s="1" t="s">
        <v>675</v>
      </c>
      <c r="I239" s="4" t="s">
        <v>669</v>
      </c>
      <c r="J239" s="1" t="s">
        <v>676</v>
      </c>
      <c r="K239" s="4" t="s">
        <v>335</v>
      </c>
      <c r="P239" s="34" t="s">
        <v>310</v>
      </c>
      <c r="Q239" s="38" t="s">
        <v>410</v>
      </c>
      <c r="R239" s="4" t="str">
        <f t="shared" si="9"/>
        <v>TechnicalWIP</v>
      </c>
      <c r="S239" s="4" t="str">
        <f t="shared" si="10"/>
        <v>MR-O-QPSKWIP</v>
      </c>
      <c r="T239" s="4" t="str">
        <f t="shared" si="11"/>
        <v>Clint PowellWIP</v>
      </c>
    </row>
    <row r="240" spans="1:20" ht="78.75" hidden="1">
      <c r="A240" s="4">
        <v>244</v>
      </c>
      <c r="B240" s="4" t="s">
        <v>667</v>
      </c>
      <c r="C240" s="4" t="s">
        <v>633</v>
      </c>
      <c r="D240" s="4">
        <v>120</v>
      </c>
      <c r="E240" s="4" t="s">
        <v>671</v>
      </c>
      <c r="F240" s="4">
        <v>3</v>
      </c>
      <c r="G240" s="1" t="s">
        <v>672</v>
      </c>
      <c r="I240" s="4" t="s">
        <v>669</v>
      </c>
      <c r="J240" s="1" t="s">
        <v>673</v>
      </c>
      <c r="K240" s="4" t="s">
        <v>335</v>
      </c>
      <c r="P240" s="34" t="s">
        <v>310</v>
      </c>
      <c r="Q240" s="38" t="s">
        <v>410</v>
      </c>
      <c r="R240" s="4" t="str">
        <f t="shared" si="9"/>
        <v>TechnicalWIP</v>
      </c>
      <c r="S240" s="4" t="str">
        <f t="shared" si="10"/>
        <v>MR-O-QPSKWIP</v>
      </c>
      <c r="T240" s="4" t="str">
        <f t="shared" si="11"/>
        <v>Clint PowellWIP</v>
      </c>
    </row>
    <row r="241" spans="1:26" ht="31.5" hidden="1">
      <c r="A241" s="4">
        <v>245</v>
      </c>
      <c r="B241" s="4" t="s">
        <v>667</v>
      </c>
      <c r="C241" s="4" t="s">
        <v>633</v>
      </c>
      <c r="D241" s="4">
        <v>193</v>
      </c>
      <c r="F241" s="4">
        <v>20</v>
      </c>
      <c r="G241" s="1" t="s">
        <v>668</v>
      </c>
      <c r="I241" s="4" t="s">
        <v>669</v>
      </c>
      <c r="J241" s="1" t="s">
        <v>670</v>
      </c>
      <c r="K241" s="4" t="s">
        <v>335</v>
      </c>
      <c r="P241" s="34" t="s">
        <v>310</v>
      </c>
      <c r="Q241" s="38" t="s">
        <v>410</v>
      </c>
      <c r="R241" s="4" t="str">
        <f t="shared" si="9"/>
        <v>TechnicalWIP</v>
      </c>
      <c r="S241" s="4" t="str">
        <f t="shared" si="10"/>
        <v>MR-O-QPSKWIP</v>
      </c>
      <c r="T241" s="4" t="str">
        <f t="shared" si="11"/>
        <v>Clint PowellWIP</v>
      </c>
    </row>
    <row r="242" spans="1:26" ht="220.5" hidden="1">
      <c r="A242" s="4">
        <v>246</v>
      </c>
      <c r="B242" s="4" t="s">
        <v>138</v>
      </c>
      <c r="C242" s="4" t="s">
        <v>633</v>
      </c>
      <c r="D242" s="4">
        <v>7</v>
      </c>
      <c r="E242" s="4" t="s">
        <v>144</v>
      </c>
      <c r="G242" s="1" t="s">
        <v>665</v>
      </c>
      <c r="I242" s="4" t="s">
        <v>635</v>
      </c>
      <c r="J242" s="1" t="s">
        <v>666</v>
      </c>
      <c r="K242" s="4" t="s">
        <v>335</v>
      </c>
      <c r="P242" s="34" t="s">
        <v>726</v>
      </c>
      <c r="Q242" s="38" t="s">
        <v>288</v>
      </c>
      <c r="R242" s="4" t="str">
        <f t="shared" si="9"/>
        <v>TechnicalWIP</v>
      </c>
      <c r="S242" s="4" t="str">
        <f t="shared" si="10"/>
        <v>GeneralWIP</v>
      </c>
      <c r="T242" s="4" t="str">
        <f t="shared" si="11"/>
        <v>Phil BeecherWIP</v>
      </c>
    </row>
    <row r="243" spans="1:26" ht="141.75" hidden="1">
      <c r="A243" s="4">
        <v>247</v>
      </c>
      <c r="B243" s="4" t="s">
        <v>138</v>
      </c>
      <c r="C243" s="4" t="s">
        <v>633</v>
      </c>
      <c r="D243" s="4">
        <v>7</v>
      </c>
      <c r="E243" s="4" t="s">
        <v>139</v>
      </c>
      <c r="G243" s="1" t="s">
        <v>142</v>
      </c>
      <c r="I243" s="4" t="s">
        <v>635</v>
      </c>
      <c r="J243" s="1" t="s">
        <v>143</v>
      </c>
      <c r="K243" s="4" t="s">
        <v>335</v>
      </c>
      <c r="P243" s="34" t="s">
        <v>299</v>
      </c>
      <c r="Q243" s="38" t="s">
        <v>422</v>
      </c>
      <c r="R243" s="4" t="str">
        <f t="shared" si="9"/>
        <v>TechnicalWIP</v>
      </c>
      <c r="S243" s="4" t="str">
        <f t="shared" si="10"/>
        <v>MPMWIP</v>
      </c>
      <c r="T243" s="4" t="str">
        <f t="shared" si="11"/>
        <v>Chin Sean SumWIP</v>
      </c>
    </row>
    <row r="244" spans="1:26" ht="94.5" hidden="1">
      <c r="A244" s="4">
        <v>248</v>
      </c>
      <c r="B244" s="4" t="s">
        <v>138</v>
      </c>
      <c r="C244" s="4" t="s">
        <v>633</v>
      </c>
      <c r="D244" s="4">
        <v>7</v>
      </c>
      <c r="E244" s="4" t="s">
        <v>139</v>
      </c>
      <c r="G244" s="1" t="s">
        <v>140</v>
      </c>
      <c r="I244" s="4" t="s">
        <v>635</v>
      </c>
      <c r="J244" s="1" t="s">
        <v>141</v>
      </c>
      <c r="K244" s="4" t="s">
        <v>335</v>
      </c>
      <c r="P244" s="34" t="s">
        <v>299</v>
      </c>
      <c r="Q244" s="38" t="s">
        <v>422</v>
      </c>
      <c r="R244" s="4" t="str">
        <f t="shared" si="9"/>
        <v>TechnicalWIP</v>
      </c>
      <c r="S244" s="4" t="str">
        <f t="shared" si="10"/>
        <v>MPMWIP</v>
      </c>
      <c r="T244" s="4" t="str">
        <f t="shared" si="11"/>
        <v>Chin Sean SumWIP</v>
      </c>
    </row>
    <row r="245" spans="1:26" ht="78.75" hidden="1">
      <c r="A245" s="4">
        <v>249</v>
      </c>
      <c r="B245" s="4" t="s">
        <v>632</v>
      </c>
      <c r="C245" s="4" t="s">
        <v>633</v>
      </c>
      <c r="D245" s="4">
        <v>41</v>
      </c>
      <c r="E245" s="4" t="s">
        <v>135</v>
      </c>
      <c r="F245" s="4">
        <v>39</v>
      </c>
      <c r="G245" s="1" t="s">
        <v>136</v>
      </c>
      <c r="I245" s="4" t="s">
        <v>635</v>
      </c>
      <c r="J245" s="1" t="s">
        <v>137</v>
      </c>
      <c r="K245" s="4" t="s">
        <v>335</v>
      </c>
      <c r="P245" s="34" t="s">
        <v>299</v>
      </c>
      <c r="Q245" s="38" t="s">
        <v>422</v>
      </c>
      <c r="R245" s="4" t="str">
        <f t="shared" si="9"/>
        <v>TechnicalWIP</v>
      </c>
      <c r="S245" s="4" t="str">
        <f t="shared" si="10"/>
        <v>MPMWIP</v>
      </c>
      <c r="T245" s="4" t="str">
        <f t="shared" si="11"/>
        <v>Chin Sean SumWIP</v>
      </c>
    </row>
    <row r="246" spans="1:26" ht="94.5" hidden="1">
      <c r="A246" s="4">
        <v>250</v>
      </c>
      <c r="B246" s="4" t="s">
        <v>632</v>
      </c>
      <c r="C246" s="4" t="s">
        <v>633</v>
      </c>
      <c r="D246" s="4">
        <v>51</v>
      </c>
      <c r="E246" s="4">
        <v>16</v>
      </c>
      <c r="F246" s="4">
        <v>13</v>
      </c>
      <c r="G246" s="1" t="s">
        <v>133</v>
      </c>
      <c r="I246" s="4" t="s">
        <v>635</v>
      </c>
      <c r="J246" s="1" t="s">
        <v>134</v>
      </c>
      <c r="K246" s="4" t="s">
        <v>335</v>
      </c>
      <c r="P246" s="34" t="s">
        <v>317</v>
      </c>
      <c r="Q246" s="38" t="s">
        <v>288</v>
      </c>
      <c r="R246" s="4" t="str">
        <f t="shared" si="9"/>
        <v>TechnicalWIP</v>
      </c>
      <c r="S246" s="4" t="str">
        <f t="shared" si="10"/>
        <v>CoexistenceWIP</v>
      </c>
      <c r="T246" s="4" t="str">
        <f t="shared" si="11"/>
        <v>Phil BeecherWIP</v>
      </c>
    </row>
    <row r="247" spans="1:26" ht="110.25" hidden="1">
      <c r="A247" s="4">
        <v>251</v>
      </c>
      <c r="B247" s="4" t="s">
        <v>632</v>
      </c>
      <c r="C247" s="4" t="s">
        <v>633</v>
      </c>
      <c r="D247" s="4">
        <v>65</v>
      </c>
      <c r="E247" s="4" t="s">
        <v>129</v>
      </c>
      <c r="F247" s="4">
        <v>48</v>
      </c>
      <c r="G247" s="1" t="s">
        <v>130</v>
      </c>
      <c r="I247" s="4" t="s">
        <v>635</v>
      </c>
      <c r="J247" s="1" t="s">
        <v>132</v>
      </c>
      <c r="K247" s="4" t="s">
        <v>335</v>
      </c>
      <c r="P247" s="34" t="s">
        <v>309</v>
      </c>
      <c r="Q247" s="38" t="s">
        <v>344</v>
      </c>
      <c r="R247" s="4" t="str">
        <f t="shared" si="9"/>
        <v>TechnicalWIP</v>
      </c>
      <c r="S247" s="4" t="str">
        <f t="shared" si="10"/>
        <v>Mode SwitchWIP</v>
      </c>
      <c r="T247" s="4" t="str">
        <f t="shared" si="11"/>
        <v>Kuor-Hsin Chang WIP</v>
      </c>
    </row>
    <row r="248" spans="1:26" ht="110.25" hidden="1">
      <c r="A248" s="4">
        <v>252</v>
      </c>
      <c r="B248" s="4" t="s">
        <v>632</v>
      </c>
      <c r="C248" s="4" t="s">
        <v>633</v>
      </c>
      <c r="D248" s="4">
        <v>65</v>
      </c>
      <c r="E248" s="4" t="s">
        <v>129</v>
      </c>
      <c r="F248" s="4">
        <v>40</v>
      </c>
      <c r="G248" s="1" t="s">
        <v>130</v>
      </c>
      <c r="I248" s="4" t="s">
        <v>635</v>
      </c>
      <c r="J248" s="1" t="s">
        <v>131</v>
      </c>
      <c r="K248" s="4" t="s">
        <v>335</v>
      </c>
      <c r="P248" s="34" t="s">
        <v>309</v>
      </c>
      <c r="Q248" s="38" t="s">
        <v>344</v>
      </c>
      <c r="R248" s="4" t="str">
        <f t="shared" si="9"/>
        <v>TechnicalWIP</v>
      </c>
      <c r="S248" s="4" t="str">
        <f t="shared" si="10"/>
        <v>Mode SwitchWIP</v>
      </c>
      <c r="T248" s="4" t="str">
        <f t="shared" si="11"/>
        <v>Kuor-Hsin Chang WIP</v>
      </c>
    </row>
    <row r="249" spans="1:26" ht="78.75" hidden="1">
      <c r="A249" s="4">
        <v>253</v>
      </c>
      <c r="B249" s="4" t="s">
        <v>632</v>
      </c>
      <c r="C249" s="4" t="s">
        <v>633</v>
      </c>
      <c r="D249" s="4">
        <v>69</v>
      </c>
      <c r="E249" s="4" t="s">
        <v>126</v>
      </c>
      <c r="F249" s="4">
        <v>19</v>
      </c>
      <c r="G249" s="1" t="s">
        <v>127</v>
      </c>
      <c r="I249" s="4" t="s">
        <v>635</v>
      </c>
      <c r="J249" s="1" t="s">
        <v>128</v>
      </c>
      <c r="K249" s="4" t="s">
        <v>335</v>
      </c>
      <c r="P249" s="34" t="s">
        <v>297</v>
      </c>
      <c r="Q249" s="38" t="s">
        <v>420</v>
      </c>
      <c r="R249" s="4" t="str">
        <f t="shared" si="9"/>
        <v>TechnicalWIP</v>
      </c>
      <c r="S249" s="4" t="str">
        <f t="shared" si="10"/>
        <v>Radio SpecWIP</v>
      </c>
      <c r="T249" s="4" t="str">
        <f t="shared" si="11"/>
        <v>Cristina SeibertWIP</v>
      </c>
    </row>
    <row r="250" spans="1:26" ht="126" hidden="1">
      <c r="A250" s="4">
        <v>254</v>
      </c>
      <c r="B250" s="4" t="s">
        <v>632</v>
      </c>
      <c r="C250" s="4" t="s">
        <v>633</v>
      </c>
      <c r="D250" s="4">
        <v>69</v>
      </c>
      <c r="E250" s="4" t="s">
        <v>649</v>
      </c>
      <c r="F250" s="4">
        <v>53</v>
      </c>
      <c r="G250" s="1" t="s">
        <v>124</v>
      </c>
      <c r="I250" s="4" t="s">
        <v>635</v>
      </c>
      <c r="J250" s="1" t="s">
        <v>125</v>
      </c>
      <c r="K250" s="4" t="s">
        <v>335</v>
      </c>
      <c r="P250" s="34" t="s">
        <v>297</v>
      </c>
      <c r="Q250" s="38" t="s">
        <v>420</v>
      </c>
      <c r="R250" s="4" t="str">
        <f t="shared" si="9"/>
        <v>TechnicalWIP</v>
      </c>
      <c r="S250" s="4" t="str">
        <f t="shared" si="10"/>
        <v>Radio SpecWIP</v>
      </c>
      <c r="T250" s="4" t="str">
        <f t="shared" si="11"/>
        <v>Cristina SeibertWIP</v>
      </c>
    </row>
    <row r="251" spans="1:26" ht="126" hidden="1">
      <c r="A251" s="4">
        <v>255</v>
      </c>
      <c r="B251" s="4" t="s">
        <v>632</v>
      </c>
      <c r="C251" s="4" t="s">
        <v>633</v>
      </c>
      <c r="D251" s="4">
        <v>70</v>
      </c>
      <c r="E251" s="4" t="s">
        <v>649</v>
      </c>
      <c r="F251" s="4">
        <v>1</v>
      </c>
      <c r="G251" s="1" t="s">
        <v>650</v>
      </c>
      <c r="I251" s="4" t="s">
        <v>635</v>
      </c>
      <c r="J251" s="1" t="s">
        <v>651</v>
      </c>
      <c r="K251" s="4" t="s">
        <v>335</v>
      </c>
      <c r="P251" s="34" t="s">
        <v>297</v>
      </c>
      <c r="Q251" s="38" t="s">
        <v>420</v>
      </c>
      <c r="R251" s="4" t="str">
        <f t="shared" si="9"/>
        <v>TechnicalWIP</v>
      </c>
      <c r="S251" s="4" t="str">
        <f t="shared" si="10"/>
        <v>Radio SpecWIP</v>
      </c>
      <c r="T251" s="4" t="str">
        <f t="shared" si="11"/>
        <v>Cristina SeibertWIP</v>
      </c>
    </row>
    <row r="252" spans="1:26" ht="141.75">
      <c r="A252" s="4">
        <v>256</v>
      </c>
      <c r="B252" s="4" t="s">
        <v>632</v>
      </c>
      <c r="C252" s="4" t="s">
        <v>633</v>
      </c>
      <c r="D252" s="4">
        <v>74</v>
      </c>
      <c r="E252" s="4" t="s">
        <v>646</v>
      </c>
      <c r="F252" s="4">
        <v>35</v>
      </c>
      <c r="G252" s="1" t="s">
        <v>647</v>
      </c>
      <c r="I252" s="4" t="s">
        <v>635</v>
      </c>
      <c r="J252" s="1" t="s">
        <v>648</v>
      </c>
      <c r="K252" s="4" t="s">
        <v>335</v>
      </c>
      <c r="L252" s="78" t="s">
        <v>122</v>
      </c>
      <c r="P252" s="34" t="s">
        <v>314</v>
      </c>
      <c r="Q252" s="38" t="s">
        <v>416</v>
      </c>
      <c r="R252" s="4" t="str">
        <f t="shared" si="9"/>
        <v>TechnicalWIP</v>
      </c>
      <c r="S252" s="4" t="str">
        <f t="shared" si="10"/>
        <v>MR-OFDMWIP</v>
      </c>
      <c r="T252" s="4" t="str">
        <f t="shared" si="11"/>
        <v>Tim SchmidlWIP</v>
      </c>
    </row>
    <row r="253" spans="1:26" ht="126">
      <c r="A253" s="4">
        <v>257</v>
      </c>
      <c r="B253" s="4" t="s">
        <v>632</v>
      </c>
      <c r="C253" s="4" t="s">
        <v>633</v>
      </c>
      <c r="D253" s="4">
        <v>79</v>
      </c>
      <c r="E253" s="4" t="s">
        <v>643</v>
      </c>
      <c r="F253" s="4">
        <v>25</v>
      </c>
      <c r="G253" s="1" t="s">
        <v>644</v>
      </c>
      <c r="I253" s="4" t="s">
        <v>635</v>
      </c>
      <c r="J253" s="1" t="s">
        <v>645</v>
      </c>
      <c r="K253" s="4" t="s">
        <v>335</v>
      </c>
      <c r="L253" s="78" t="s">
        <v>400</v>
      </c>
      <c r="P253" s="34" t="s">
        <v>314</v>
      </c>
      <c r="Q253" s="38" t="s">
        <v>416</v>
      </c>
      <c r="R253" s="4" t="str">
        <f t="shared" si="9"/>
        <v>TechnicalWIP</v>
      </c>
      <c r="S253" s="4" t="str">
        <f t="shared" si="10"/>
        <v>MR-OFDMWIP</v>
      </c>
      <c r="T253" s="4" t="str">
        <f t="shared" si="11"/>
        <v>Tim SchmidlWIP</v>
      </c>
    </row>
    <row r="254" spans="1:26" ht="94.5">
      <c r="A254" s="4">
        <v>258</v>
      </c>
      <c r="B254" s="4" t="s">
        <v>632</v>
      </c>
      <c r="C254" s="4" t="s">
        <v>633</v>
      </c>
      <c r="D254" s="4">
        <v>84</v>
      </c>
      <c r="E254" s="4" t="s">
        <v>640</v>
      </c>
      <c r="F254" s="4">
        <v>5</v>
      </c>
      <c r="G254" s="1" t="s">
        <v>641</v>
      </c>
      <c r="I254" s="4" t="s">
        <v>635</v>
      </c>
      <c r="J254" s="1" t="s">
        <v>642</v>
      </c>
      <c r="K254" s="4" t="s">
        <v>335</v>
      </c>
      <c r="L254" s="78" t="s">
        <v>652</v>
      </c>
      <c r="P254" s="34" t="s">
        <v>314</v>
      </c>
      <c r="Q254" s="38" t="s">
        <v>416</v>
      </c>
      <c r="R254" s="4" t="str">
        <f>CONCATENATE(C254,K254)</f>
        <v>TechnicalWIP</v>
      </c>
      <c r="S254" s="4" t="str">
        <f>CONCATENATE(P254,K254)</f>
        <v>MR-OFDMWIP</v>
      </c>
      <c r="T254" s="4" t="str">
        <f>CONCATENATE(Q254,K254)</f>
        <v>Tim SchmidlWIP</v>
      </c>
      <c r="V254" s="80"/>
      <c r="W254"/>
      <c r="X254"/>
      <c r="Y254"/>
      <c r="Z254"/>
    </row>
    <row r="255" spans="1:26" ht="126.75" thickBot="1">
      <c r="A255" s="4">
        <v>260</v>
      </c>
      <c r="B255" s="4" t="s">
        <v>632</v>
      </c>
      <c r="C255" s="4" t="s">
        <v>633</v>
      </c>
      <c r="D255" s="4">
        <v>91</v>
      </c>
      <c r="E255" s="4" t="s">
        <v>637</v>
      </c>
      <c r="F255" s="4">
        <v>1</v>
      </c>
      <c r="G255" s="1" t="s">
        <v>638</v>
      </c>
      <c r="I255" s="4" t="s">
        <v>635</v>
      </c>
      <c r="J255" s="1" t="s">
        <v>639</v>
      </c>
      <c r="K255" s="4" t="s">
        <v>335</v>
      </c>
      <c r="L255" s="4" t="s">
        <v>123</v>
      </c>
      <c r="P255" s="34" t="s">
        <v>314</v>
      </c>
      <c r="Q255" s="38" t="s">
        <v>416</v>
      </c>
      <c r="R255" s="4" t="str">
        <f>CONCATENATE(C255,K255)</f>
        <v>TechnicalWIP</v>
      </c>
      <c r="S255" s="4" t="str">
        <f>CONCATENATE(P255,K255)</f>
        <v>MR-OFDMWIP</v>
      </c>
      <c r="T255" s="4" t="str">
        <f>CONCATENATE(Q255,K255)</f>
        <v>Tim SchmidlWIP</v>
      </c>
      <c r="V255" s="83"/>
      <c r="W255" s="84"/>
      <c r="X255" s="84"/>
      <c r="Y255" s="79"/>
      <c r="Z255" s="79"/>
    </row>
    <row r="256" spans="1:26" ht="79.5" hidden="1" thickBot="1">
      <c r="A256" s="4">
        <v>262</v>
      </c>
      <c r="B256" s="4" t="s">
        <v>632</v>
      </c>
      <c r="C256" s="4" t="s">
        <v>633</v>
      </c>
      <c r="D256" s="4">
        <v>7</v>
      </c>
      <c r="E256" s="4">
        <v>4</v>
      </c>
      <c r="G256" s="1" t="s">
        <v>634</v>
      </c>
      <c r="I256" s="4" t="s">
        <v>635</v>
      </c>
      <c r="J256" s="1" t="s">
        <v>636</v>
      </c>
      <c r="K256" s="4" t="s">
        <v>335</v>
      </c>
      <c r="P256" s="34" t="s">
        <v>306</v>
      </c>
      <c r="Q256" s="38" t="s">
        <v>348</v>
      </c>
      <c r="R256" s="4" t="str">
        <f>CONCATENATE(C256,K256)</f>
        <v>TechnicalWIP</v>
      </c>
      <c r="S256" s="4" t="str">
        <f>CONCATENATE(P256,K256)</f>
        <v>MACWIP</v>
      </c>
      <c r="T256" s="4" t="str">
        <f>CONCATENATE(Q256,K256)</f>
        <v>Jorjeta JetchevaWIP</v>
      </c>
      <c r="V256" s="83" t="s">
        <v>504</v>
      </c>
      <c r="W256" s="84">
        <v>96</v>
      </c>
      <c r="X256" s="84">
        <v>48</v>
      </c>
      <c r="Y256" s="84">
        <v>24</v>
      </c>
      <c r="Z256" s="84">
        <v>12</v>
      </c>
    </row>
    <row r="257" spans="22:26" ht="16.5" thickBot="1">
      <c r="V257" s="83"/>
      <c r="W257" s="84"/>
      <c r="X257" s="84"/>
      <c r="Y257" s="84"/>
      <c r="Z257" s="84"/>
    </row>
    <row r="258" spans="22:26" ht="16.5" thickBot="1">
      <c r="V258" s="83"/>
      <c r="W258" s="79"/>
      <c r="X258" s="84"/>
      <c r="Y258" s="84"/>
      <c r="Z258" s="84"/>
    </row>
    <row r="259" spans="22:26" ht="16.5" thickBot="1">
      <c r="V259" s="83"/>
      <c r="W259" s="79"/>
      <c r="X259" s="84"/>
      <c r="Y259" s="84"/>
      <c r="Z259" s="84"/>
    </row>
    <row r="260" spans="22:26" ht="16.5" thickBot="1">
      <c r="V260" s="83"/>
      <c r="W260" s="79"/>
      <c r="X260" s="79"/>
      <c r="Y260" s="84"/>
      <c r="Z260" s="84"/>
    </row>
  </sheetData>
  <sheetProtection sort="0" autoFilter="0"/>
  <autoFilter ref="A1:T256">
    <filterColumn colId="16">
      <filters>
        <filter val="Tim Schmidl"/>
      </filters>
    </filterColumn>
  </autoFilter>
  <phoneticPr fontId="14" type="noConversion"/>
  <hyperlinks>
    <hyperlink ref="H77" location="'CID76'!A1" display="73870700003-comment(1)_rev_NICT0829r1.doc"/>
  </hyperlinks>
  <pageMargins left="0.75" right="0.75" top="1" bottom="1" header="0.5" footer="0.5"/>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dimension ref="A2:L182"/>
  <sheetViews>
    <sheetView workbookViewId="0">
      <selection activeCell="A59" sqref="A59"/>
    </sheetView>
  </sheetViews>
  <sheetFormatPr defaultColWidth="11" defaultRowHeight="15.75"/>
  <cols>
    <col min="1" max="1" width="20.375" bestFit="1" customWidth="1"/>
    <col min="4" max="4" width="14.5" bestFit="1" customWidth="1"/>
    <col min="6" max="6" width="10.125" customWidth="1"/>
    <col min="7" max="7" width="15" customWidth="1"/>
    <col min="8" max="8" width="13" bestFit="1" customWidth="1"/>
  </cols>
  <sheetData>
    <row r="2" spans="1:12">
      <c r="A2" s="74" t="s">
        <v>318</v>
      </c>
      <c r="B2" s="66">
        <f ca="1">COUNTIF(Comments!C2:C256,"Technical")+COUNTIF(Comments!C2:C256,"General")</f>
        <v>168</v>
      </c>
      <c r="C2" s="40"/>
      <c r="D2" s="74" t="s">
        <v>715</v>
      </c>
      <c r="E2" s="66">
        <f ca="1">COUNTIF(Comments!C2:C256,"Editorial")</f>
        <v>87</v>
      </c>
      <c r="F2" s="40"/>
      <c r="G2" s="74" t="s">
        <v>319</v>
      </c>
      <c r="H2" s="66">
        <f t="shared" ref="H2:H8" si="0">B2+E2</f>
        <v>255</v>
      </c>
      <c r="J2" s="22"/>
    </row>
    <row r="3" spans="1:12">
      <c r="A3" s="55" t="s">
        <v>333</v>
      </c>
      <c r="B3" s="56">
        <f ca="1">COUNTIF(Comments!R2:R256,CONCATENATE("Technical",Summary!A3))+COUNTIF(Comments!R2:R256,CONCATENATE("General",Summary!A3))</f>
        <v>0</v>
      </c>
      <c r="C3" s="30"/>
      <c r="D3" s="55" t="s">
        <v>333</v>
      </c>
      <c r="E3" s="56">
        <f ca="1">COUNTIF(Comments!R2:R256,CONCATENATE("Editorial",Summary!A3))</f>
        <v>0</v>
      </c>
      <c r="F3" s="30"/>
      <c r="G3" s="55" t="s">
        <v>333</v>
      </c>
      <c r="H3" s="56">
        <f t="shared" si="0"/>
        <v>0</v>
      </c>
      <c r="J3" s="22"/>
    </row>
    <row r="4" spans="1:12">
      <c r="A4" s="55" t="s">
        <v>335</v>
      </c>
      <c r="B4" s="56">
        <f ca="1">COUNTIF(Comments!R2:R256,CONCATENATE("Technical",Summary!A4))+COUNTIF(Comments!R2:R256,CONCATENATE("General",Summary!A4))</f>
        <v>166</v>
      </c>
      <c r="C4" s="30"/>
      <c r="D4" s="55" t="s">
        <v>335</v>
      </c>
      <c r="E4" s="56">
        <f ca="1">COUNTIF(Comments!R2:R256,CONCATENATE("Editorial",Summary!A4))</f>
        <v>87</v>
      </c>
      <c r="F4" s="30"/>
      <c r="G4" s="55" t="s">
        <v>335</v>
      </c>
      <c r="H4" s="56">
        <f t="shared" si="0"/>
        <v>253</v>
      </c>
      <c r="J4" s="22"/>
    </row>
    <row r="5" spans="1:12">
      <c r="A5" s="55" t="s">
        <v>334</v>
      </c>
      <c r="B5" s="56">
        <f ca="1">COUNTIF(Comments!R2:R256,CONCATENATE("Technical",Summary!A5))+COUNTIF(Comments!R2:R256,CONCATENATE("General",Summary!A5))</f>
        <v>2</v>
      </c>
      <c r="C5" s="30"/>
      <c r="D5" s="55" t="s">
        <v>334</v>
      </c>
      <c r="E5" s="56">
        <f ca="1">COUNTIF(Comments!R2:R256,CONCATENATE("Editorial",Summary!A5))</f>
        <v>0</v>
      </c>
      <c r="F5" s="30"/>
      <c r="G5" s="55" t="s">
        <v>334</v>
      </c>
      <c r="H5" s="56">
        <f t="shared" si="0"/>
        <v>2</v>
      </c>
      <c r="J5" s="22"/>
    </row>
    <row r="6" spans="1:12">
      <c r="A6" s="45" t="s">
        <v>330</v>
      </c>
      <c r="B6" s="57">
        <f ca="1">COUNTIF(Comments!R2:R256,CONCATENATE("Technical",Summary!A6))+COUNTIF(Comments!R2:R256,CONCATENATE("General",Summary!A6))</f>
        <v>0</v>
      </c>
      <c r="C6" s="23"/>
      <c r="D6" s="45" t="s">
        <v>330</v>
      </c>
      <c r="E6" s="57">
        <f ca="1">COUNTIF(Comments!R2:R256,CONCATENATE("Editorial",Summary!A6))</f>
        <v>0</v>
      </c>
      <c r="F6" s="23"/>
      <c r="G6" s="45" t="s">
        <v>330</v>
      </c>
      <c r="H6" s="56">
        <f t="shared" si="0"/>
        <v>0</v>
      </c>
      <c r="J6" s="22"/>
    </row>
    <row r="7" spans="1:12">
      <c r="A7" s="45" t="s">
        <v>331</v>
      </c>
      <c r="B7" s="57">
        <f ca="1">COUNTIF(Comments!R2:R256,CONCATENATE("Technical",Summary!A7))+COUNTIF(Comments!R2:R256,CONCATENATE("General",Summary!A7))</f>
        <v>0</v>
      </c>
      <c r="C7" s="23"/>
      <c r="D7" s="45" t="s">
        <v>331</v>
      </c>
      <c r="E7" s="57">
        <f ca="1">COUNTIF(Comments!R2:R256,CONCATENATE("Editorial",Summary!A7))</f>
        <v>0</v>
      </c>
      <c r="F7" s="23"/>
      <c r="G7" s="45" t="s">
        <v>331</v>
      </c>
      <c r="H7" s="56">
        <f t="shared" si="0"/>
        <v>0</v>
      </c>
      <c r="J7" s="22"/>
    </row>
    <row r="8" spans="1:12">
      <c r="A8" s="45" t="s">
        <v>332</v>
      </c>
      <c r="B8" s="57">
        <f ca="1">COUNTIF(Comments!R2:R256,CONCATENATE("Technical",Summary!A8))+COUNTIF(Comments!R2:R256,CONCATENATE("General",Summary!A8))</f>
        <v>0</v>
      </c>
      <c r="C8" s="23"/>
      <c r="D8" s="45" t="s">
        <v>332</v>
      </c>
      <c r="E8" s="57">
        <f ca="1">COUNTIF(Comments!R2:R256,CONCATENATE("Editorial",Summary!A8))</f>
        <v>0</v>
      </c>
      <c r="F8" s="23"/>
      <c r="G8" s="45" t="s">
        <v>332</v>
      </c>
      <c r="H8" s="56">
        <f t="shared" si="0"/>
        <v>0</v>
      </c>
      <c r="J8" s="22"/>
    </row>
    <row r="9" spans="1:12">
      <c r="A9" s="45"/>
      <c r="B9" s="57"/>
      <c r="C9" s="23"/>
      <c r="D9" s="45"/>
      <c r="E9" s="57"/>
      <c r="F9" s="23"/>
      <c r="G9" s="45"/>
      <c r="H9" s="57"/>
      <c r="J9" s="22"/>
    </row>
    <row r="10" spans="1:12">
      <c r="A10" s="61" t="s">
        <v>434</v>
      </c>
      <c r="B10" s="59">
        <f>SUM(B6:B8)</f>
        <v>0</v>
      </c>
      <c r="C10" s="32"/>
      <c r="D10" s="58" t="s">
        <v>436</v>
      </c>
      <c r="E10" s="59">
        <f>SUM(E6:E8)</f>
        <v>0</v>
      </c>
      <c r="F10" s="32"/>
      <c r="G10" s="58" t="s">
        <v>432</v>
      </c>
      <c r="H10" s="59">
        <f>SUM(H6:H8)</f>
        <v>0</v>
      </c>
      <c r="J10" s="28"/>
    </row>
    <row r="11" spans="1:12">
      <c r="A11" s="54" t="s">
        <v>435</v>
      </c>
      <c r="B11" s="60">
        <f>B10/B2</f>
        <v>0</v>
      </c>
      <c r="C11" s="24"/>
      <c r="D11" s="54" t="s">
        <v>437</v>
      </c>
      <c r="E11" s="60">
        <f>E10/E2</f>
        <v>0</v>
      </c>
      <c r="F11" s="24"/>
      <c r="G11" s="54" t="s">
        <v>433</v>
      </c>
      <c r="H11" s="60">
        <f>H10/H2</f>
        <v>0</v>
      </c>
      <c r="J11" s="22"/>
    </row>
    <row r="12" spans="1:12">
      <c r="A12" s="22"/>
      <c r="B12" s="23"/>
      <c r="C12" s="23"/>
      <c r="D12" s="23"/>
      <c r="E12" s="23"/>
      <c r="F12" s="23"/>
      <c r="G12" s="22"/>
      <c r="H12" s="22"/>
      <c r="I12" s="22"/>
    </row>
    <row r="13" spans="1:12">
      <c r="C13" s="29"/>
      <c r="D13" s="29"/>
      <c r="E13" s="29"/>
      <c r="F13" s="29"/>
      <c r="H13" s="21"/>
      <c r="I13" s="25"/>
    </row>
    <row r="14" spans="1:12">
      <c r="C14" s="24"/>
      <c r="D14" s="24"/>
      <c r="E14" s="24"/>
      <c r="F14" s="24"/>
      <c r="G14" s="28"/>
      <c r="H14" s="26"/>
      <c r="I14" s="27"/>
    </row>
    <row r="15" spans="1:12">
      <c r="A15" s="73" t="s">
        <v>337</v>
      </c>
      <c r="B15" s="70" t="str">
        <f>A3</f>
        <v>Open</v>
      </c>
      <c r="C15" s="71" t="str">
        <f>A4</f>
        <v>WIP</v>
      </c>
      <c r="D15" s="71" t="str">
        <f>A5</f>
        <v>rdy 2 vote</v>
      </c>
      <c r="E15" s="72" t="s">
        <v>429</v>
      </c>
      <c r="G15" s="69" t="s">
        <v>295</v>
      </c>
      <c r="H15" s="70" t="str">
        <f>$A$3</f>
        <v>Open</v>
      </c>
      <c r="I15" s="70" t="str">
        <f>$A$4</f>
        <v>WIP</v>
      </c>
      <c r="J15" s="71" t="str">
        <f>A5</f>
        <v>rdy 2 vote</v>
      </c>
      <c r="K15" s="71" t="s">
        <v>429</v>
      </c>
      <c r="L15" s="72" t="s">
        <v>270</v>
      </c>
    </row>
    <row r="16" spans="1:12">
      <c r="A16" s="45"/>
      <c r="B16" s="62"/>
      <c r="C16" s="52"/>
      <c r="D16" s="52"/>
      <c r="E16" s="53"/>
      <c r="G16" s="45"/>
      <c r="H16" s="46"/>
      <c r="I16" s="46"/>
      <c r="J16" s="46"/>
      <c r="K16" s="46"/>
      <c r="L16" s="47"/>
    </row>
    <row r="17" spans="1:12">
      <c r="A17" s="45" t="s">
        <v>288</v>
      </c>
      <c r="B17" s="62"/>
      <c r="C17" s="52">
        <f ca="1">COUNTIF(Comments!$T$2:$T$256, CONCATENATE($A17,C$15))</f>
        <v>4</v>
      </c>
      <c r="D17" s="52">
        <f ca="1">COUNTIF(Comments!$T$2:$T$256, CONCATENATE($A17,D$15))</f>
        <v>2</v>
      </c>
      <c r="E17" s="53">
        <f ca="1">COUNTIF(Comments!$T$2:$T$256, CONCATENATE($A17,$A$6))+COUNTIF(Comments!$T$2:$T$256, CONCATENATE($A17,$A$7))+COUNTIF(Comments!$T$2:$T$256, CONCATENATE($A17,$A$8))</f>
        <v>0</v>
      </c>
      <c r="G17" s="48" t="s">
        <v>304</v>
      </c>
      <c r="H17" s="46">
        <f ca="1">COUNTIF(Comments!$S$2:$S$256, CONCATENATE($G17,H$15))</f>
        <v>0</v>
      </c>
      <c r="I17" s="46">
        <f ca="1">COUNTIF(Comments!$S$2:$S$256, CONCATENATE($G17,I$15))</f>
        <v>11</v>
      </c>
      <c r="J17" s="46">
        <f ca="1">COUNTIF(Comments!$S$2:$S$256, CONCATENATE($G17,J$15))</f>
        <v>0</v>
      </c>
      <c r="K17" s="46">
        <f ca="1">COUNTIF(Comments!$S$2:$S$256, CONCATENATE($G17,$A$6))+COUNTIF(Comments!$S$2:$S$256, CONCATENATE($G17,$A$7))+COUNTIF(Comments!$S$2:$S$256, CONCATENATE($G17,$A$8))</f>
        <v>0</v>
      </c>
      <c r="L17" s="49">
        <f>SUM(H17:K17)</f>
        <v>11</v>
      </c>
    </row>
    <row r="18" spans="1:12">
      <c r="A18" s="63" t="s">
        <v>338</v>
      </c>
      <c r="B18" s="62"/>
      <c r="C18" s="52">
        <f ca="1">COUNTIF(Comments!$T$2:$T$256, CONCATENATE($A18,C$15))</f>
        <v>0</v>
      </c>
      <c r="D18" s="52">
        <f ca="1">COUNTIF(Comments!$T$2:$T$256, CONCATENATE($A18,D$15))</f>
        <v>0</v>
      </c>
      <c r="E18" s="53">
        <f ca="1">COUNTIF(Comments!$T$2:$T$256, CONCATENATE($A18,$A$6))+COUNTIF(Comments!$T$2:$T$256, CONCATENATE($A18,$A$7))+COUNTIF(Comments!$T$2:$T$256, CONCATENATE($A18,$A$8))</f>
        <v>0</v>
      </c>
      <c r="G18" s="50" t="s">
        <v>298</v>
      </c>
      <c r="H18" s="46">
        <f ca="1">COUNTIF(Comments!$S$2:$S$256, CONCATENATE($G18,H$15))</f>
        <v>0</v>
      </c>
      <c r="I18" s="46">
        <f ca="1">COUNTIF(Comments!$S$2:$S$256, CONCATENATE($G18,I$15))</f>
        <v>3</v>
      </c>
      <c r="J18" s="46">
        <f ca="1">COUNTIF(Comments!$S$2:$S$256, CONCATENATE($G18,J$15))</f>
        <v>0</v>
      </c>
      <c r="K18" s="46">
        <f ca="1">COUNTIF(Comments!$S$2:$S$256, CONCATENATE($G18,$A$6))+COUNTIF(Comments!$S$2:$S$256, CONCATENATE($G18,$A$7))+COUNTIF(Comments!$S$2:$S$256, CONCATENATE($G18,$A$8))</f>
        <v>0</v>
      </c>
      <c r="L18" s="49">
        <f t="shared" ref="L18:L39" si="1">SUM(H18:K18)</f>
        <v>3</v>
      </c>
    </row>
    <row r="19" spans="1:12">
      <c r="A19" s="63" t="s">
        <v>340</v>
      </c>
      <c r="B19" s="62"/>
      <c r="C19" s="52">
        <f ca="1">COUNTIF(Comments!$T$2:$T$256, CONCATENATE($A19,C$15))</f>
        <v>28</v>
      </c>
      <c r="D19" s="52">
        <f ca="1">COUNTIF(Comments!$T$2:$T$256, CONCATENATE($A19,D$15))</f>
        <v>0</v>
      </c>
      <c r="E19" s="53">
        <f ca="1">COUNTIF(Comments!$T$2:$T$256, CONCATENATE($A19,$A$6))+COUNTIF(Comments!$T$2:$T$256, CONCATENATE($A19,$A$7))+COUNTIF(Comments!$T$2:$T$256, CONCATENATE($A19,$A$8))</f>
        <v>0</v>
      </c>
      <c r="G19" s="50" t="s">
        <v>317</v>
      </c>
      <c r="H19" s="46">
        <f ca="1">COUNTIF(Comments!$S$2:$S$256, CONCATENATE($G19,H$15))</f>
        <v>0</v>
      </c>
      <c r="I19" s="46">
        <f ca="1">COUNTIF(Comments!$S$2:$S$256, CONCATENATE($G19,I$15))</f>
        <v>2</v>
      </c>
      <c r="J19" s="46">
        <f ca="1">COUNTIF(Comments!$S$2:$S$256, CONCATENATE($G19,J$15))</f>
        <v>0</v>
      </c>
      <c r="K19" s="46">
        <f ca="1">COUNTIF(Comments!$S$2:$S$256, CONCATENATE($G19,$A$6))+COUNTIF(Comments!$S$2:$S$256, CONCATENATE($G19,$A$7))+COUNTIF(Comments!$S$2:$S$256, CONCATENATE($G19,$A$8))</f>
        <v>0</v>
      </c>
      <c r="L19" s="49">
        <f t="shared" si="1"/>
        <v>2</v>
      </c>
    </row>
    <row r="20" spans="1:12">
      <c r="A20" s="63" t="s">
        <v>342</v>
      </c>
      <c r="B20" s="62"/>
      <c r="C20" s="52">
        <f ca="1">COUNTIF(Comments!$T$2:$T$256, CONCATENATE($A20,C$15))</f>
        <v>2</v>
      </c>
      <c r="D20" s="52">
        <f ca="1">COUNTIF(Comments!$T$2:$T$256, CONCATENATE($A20,D$15))</f>
        <v>0</v>
      </c>
      <c r="E20" s="53">
        <f ca="1">COUNTIF(Comments!$T$2:$T$256, CONCATENATE($A20,$A$6))+COUNTIF(Comments!$T$2:$T$256, CONCATENATE($A20,$A$7))+COUNTIF(Comments!$T$2:$T$256, CONCATENATE($A20,$A$8))</f>
        <v>0</v>
      </c>
      <c r="G20" s="50" t="s">
        <v>316</v>
      </c>
      <c r="H20" s="46">
        <f ca="1">COUNTIF(Comments!$S$2:$S$256, CONCATENATE($G20,H$15))</f>
        <v>0</v>
      </c>
      <c r="I20" s="46">
        <f ca="1">COUNTIF(Comments!$S$2:$S$256, CONCATENATE($G20,I$15))</f>
        <v>0</v>
      </c>
      <c r="J20" s="46">
        <f ca="1">COUNTIF(Comments!$S$2:$S$256, CONCATENATE($G20,J$15))</f>
        <v>0</v>
      </c>
      <c r="K20" s="46">
        <f ca="1">COUNTIF(Comments!$S$2:$S$256, CONCATENATE($G20,$A$6))+COUNTIF(Comments!$S$2:$S$256, CONCATENATE($G20,$A$7))+COUNTIF(Comments!$S$2:$S$256, CONCATENATE($G20,$A$8))</f>
        <v>0</v>
      </c>
      <c r="L20" s="49">
        <f t="shared" si="1"/>
        <v>0</v>
      </c>
    </row>
    <row r="21" spans="1:12">
      <c r="A21" s="63" t="s">
        <v>344</v>
      </c>
      <c r="B21" s="62"/>
      <c r="C21" s="52">
        <f ca="1">COUNTIF(Comments!$T$2:$T$256, CONCATENATE($A21,C$15))</f>
        <v>50</v>
      </c>
      <c r="D21" s="52">
        <f ca="1">COUNTIF(Comments!$T$2:$T$256, CONCATENATE($A21,D$15))</f>
        <v>0</v>
      </c>
      <c r="E21" s="53">
        <f ca="1">COUNTIF(Comments!$T$2:$T$256, CONCATENATE($A21,$A$6))+COUNTIF(Comments!$T$2:$T$256, CONCATENATE($A21,$A$7))+COUNTIF(Comments!$T$2:$T$256, CONCATENATE($A21,$A$8))</f>
        <v>0</v>
      </c>
      <c r="G21" s="50" t="s">
        <v>313</v>
      </c>
      <c r="H21" s="46">
        <f ca="1">COUNTIF(Comments!$S$2:$S$256, CONCATENATE($G21,H$15))</f>
        <v>0</v>
      </c>
      <c r="I21" s="46">
        <f ca="1">COUNTIF(Comments!$S$2:$S$256, CONCATENATE($G21,I$15))</f>
        <v>3</v>
      </c>
      <c r="J21" s="46">
        <f ca="1">COUNTIF(Comments!$S$2:$S$256, CONCATENATE($G21,J$15))</f>
        <v>0</v>
      </c>
      <c r="K21" s="46">
        <f ca="1">COUNTIF(Comments!$S$2:$S$256, CONCATENATE($G21,$A$6))+COUNTIF(Comments!$S$2:$S$256, CONCATENATE($G21,$A$7))+COUNTIF(Comments!$S$2:$S$256, CONCATENATE($G21,$A$8))</f>
        <v>0</v>
      </c>
      <c r="L21" s="49">
        <f t="shared" si="1"/>
        <v>3</v>
      </c>
    </row>
    <row r="22" spans="1:12">
      <c r="A22" s="63" t="s">
        <v>427</v>
      </c>
      <c r="B22" s="62"/>
      <c r="C22" s="52">
        <f ca="1">COUNTIF(Comments!$T$2:$T$256, CONCATENATE($A22,C$15))</f>
        <v>0</v>
      </c>
      <c r="D22" s="52">
        <f ca="1">COUNTIF(Comments!$T$2:$T$256, CONCATENATE($A22,D$15))</f>
        <v>0</v>
      </c>
      <c r="E22" s="53">
        <f ca="1">COUNTIF(Comments!$T$2:$T$256, CONCATENATE($A22,$A$6))+COUNTIF(Comments!$T$2:$T$256, CONCATENATE($A22,$A$7))+COUNTIF(Comments!$T$2:$T$256, CONCATENATE($A22,$A$8))</f>
        <v>0</v>
      </c>
      <c r="G22" s="51" t="s">
        <v>715</v>
      </c>
      <c r="H22" s="46">
        <f ca="1">COUNTIF(Comments!$S$2:$S$256, CONCATENATE($G22,H$15))</f>
        <v>0</v>
      </c>
      <c r="I22" s="46">
        <f ca="1">COUNTIF(Comments!$S$2:$S$256, CONCATENATE($G22,I$15))</f>
        <v>71</v>
      </c>
      <c r="J22" s="46">
        <f ca="1">COUNTIF(Comments!$S$2:$S$256, CONCATENATE($G22,J$15))</f>
        <v>1</v>
      </c>
      <c r="K22" s="46">
        <f ca="1">COUNTIF(Comments!$S$2:$S$256, CONCATENATE($G22,$A$6))+COUNTIF(Comments!$S$2:$S$256, CONCATENATE($G22,$A$7))+COUNTIF(Comments!$S$2:$S$256, CONCATENATE($G22,$A$8))</f>
        <v>0</v>
      </c>
      <c r="L22" s="49">
        <f t="shared" si="1"/>
        <v>72</v>
      </c>
    </row>
    <row r="23" spans="1:12">
      <c r="A23" s="63" t="s">
        <v>346</v>
      </c>
      <c r="B23" s="62"/>
      <c r="C23" s="52">
        <f ca="1">COUNTIF(Comments!$T$2:$T$256, CONCATENATE($A23,C$15))</f>
        <v>0</v>
      </c>
      <c r="D23" s="52">
        <f ca="1">COUNTIF(Comments!$T$2:$T$256, CONCATENATE($A23,D$15))</f>
        <v>0</v>
      </c>
      <c r="E23" s="53">
        <f ca="1">COUNTIF(Comments!$T$2:$T$256, CONCATENATE($A23,$A$6))+COUNTIF(Comments!$T$2:$T$256, CONCATENATE($A23,$A$7))+COUNTIF(Comments!$T$2:$T$256, CONCATENATE($A23,$A$8))</f>
        <v>0</v>
      </c>
      <c r="G23" s="50" t="s">
        <v>302</v>
      </c>
      <c r="H23" s="46">
        <f ca="1">COUNTIF(Comments!$S$2:$S$256, CONCATENATE($G23,H$15))</f>
        <v>0</v>
      </c>
      <c r="I23" s="46">
        <f ca="1">COUNTIF(Comments!$S$2:$S$256, CONCATENATE($G23,I$15))</f>
        <v>4</v>
      </c>
      <c r="J23" s="46">
        <f ca="1">COUNTIF(Comments!$S$2:$S$256, CONCATENATE($G23,J$15))</f>
        <v>0</v>
      </c>
      <c r="K23" s="46">
        <f ca="1">COUNTIF(Comments!$S$2:$S$256, CONCATENATE($G23,$A$6))+COUNTIF(Comments!$S$2:$S$256, CONCATENATE($G23,$A$7))+COUNTIF(Comments!$S$2:$S$256, CONCATENATE($G23,$A$8))</f>
        <v>0</v>
      </c>
      <c r="L23" s="49">
        <f t="shared" si="1"/>
        <v>4</v>
      </c>
    </row>
    <row r="24" spans="1:12">
      <c r="A24" s="63" t="s">
        <v>348</v>
      </c>
      <c r="B24" s="62"/>
      <c r="C24" s="52">
        <f ca="1">COUNTIF(Comments!$T$2:$T$256, CONCATENATE($A24,C$15))</f>
        <v>8</v>
      </c>
      <c r="D24" s="52">
        <f ca="1">COUNTIF(Comments!$T$2:$T$256, CONCATENATE($A24,D$15))</f>
        <v>0</v>
      </c>
      <c r="E24" s="53">
        <f ca="1">COUNTIF(Comments!$T$2:$T$256, CONCATENATE($A24,$A$6))+COUNTIF(Comments!$T$2:$T$256, CONCATENATE($A24,$A$7))+COUNTIF(Comments!$T$2:$T$256, CONCATENATE($A24,$A$8))</f>
        <v>0</v>
      </c>
      <c r="G24" s="50" t="s">
        <v>300</v>
      </c>
      <c r="H24" s="46">
        <f ca="1">COUNTIF(Comments!$S$2:$S$256, CONCATENATE($G24,H$15))</f>
        <v>0</v>
      </c>
      <c r="I24" s="46">
        <f ca="1">COUNTIF(Comments!$S$2:$S$256, CONCATENATE($G24,I$15))</f>
        <v>3</v>
      </c>
      <c r="J24" s="46">
        <f ca="1">COUNTIF(Comments!$S$2:$S$256, CONCATENATE($G24,J$15))</f>
        <v>0</v>
      </c>
      <c r="K24" s="46">
        <f ca="1">COUNTIF(Comments!$S$2:$S$256, CONCATENATE($G24,$A$6))+COUNTIF(Comments!$S$2:$S$256, CONCATENATE($G24,$A$7))+COUNTIF(Comments!$S$2:$S$256, CONCATENATE($G24,$A$8))</f>
        <v>0</v>
      </c>
      <c r="L24" s="49">
        <f t="shared" si="1"/>
        <v>3</v>
      </c>
    </row>
    <row r="25" spans="1:12">
      <c r="A25" s="63" t="s">
        <v>350</v>
      </c>
      <c r="B25" s="62"/>
      <c r="C25" s="52">
        <f ca="1">COUNTIF(Comments!$T$2:$T$256, CONCATENATE($A25,C$15))</f>
        <v>2</v>
      </c>
      <c r="D25" s="52">
        <f ca="1">COUNTIF(Comments!$T$2:$T$256, CONCATENATE($A25,D$15))</f>
        <v>0</v>
      </c>
      <c r="E25" s="53">
        <f ca="1">COUNTIF(Comments!$T$2:$T$256, CONCATENATE($A25,$A$6))+COUNTIF(Comments!$T$2:$T$256, CONCATENATE($A25,$A$7))+COUNTIF(Comments!$T$2:$T$256, CONCATENATE($A25,$A$8))</f>
        <v>0</v>
      </c>
      <c r="G25" s="50" t="s">
        <v>296</v>
      </c>
      <c r="H25" s="46">
        <f ca="1">COUNTIF(Comments!$S$2:$S$256, CONCATENATE($G25,H$15))</f>
        <v>0</v>
      </c>
      <c r="I25" s="46">
        <f ca="1">COUNTIF(Comments!$S$2:$S$256, CONCATENATE($G25,I$15))</f>
        <v>2</v>
      </c>
      <c r="J25" s="46">
        <f ca="1">COUNTIF(Comments!$S$2:$S$256, CONCATENATE($G25,J$15))</f>
        <v>0</v>
      </c>
      <c r="K25" s="46">
        <f ca="1">COUNTIF(Comments!$S$2:$S$256, CONCATENATE($G25,$A$6))+COUNTIF(Comments!$S$2:$S$256, CONCATENATE($G25,$A$7))+COUNTIF(Comments!$S$2:$S$256, CONCATENATE($G25,$A$8))</f>
        <v>0</v>
      </c>
      <c r="L25" s="49">
        <f t="shared" si="1"/>
        <v>2</v>
      </c>
    </row>
    <row r="26" spans="1:12">
      <c r="A26" s="63" t="s">
        <v>404</v>
      </c>
      <c r="B26" s="62"/>
      <c r="C26" s="52">
        <f ca="1">COUNTIF(Comments!$T$2:$T$256, CONCATENATE($A26,C$15))</f>
        <v>0</v>
      </c>
      <c r="D26" s="52">
        <f ca="1">COUNTIF(Comments!$T$2:$T$256, CONCATENATE($A26,D$15))</f>
        <v>0</v>
      </c>
      <c r="E26" s="53">
        <f ca="1">COUNTIF(Comments!$T$2:$T$256, CONCATENATE($A26,$A$6))+COUNTIF(Comments!$T$2:$T$256, CONCATENATE($A26,$A$7))+COUNTIF(Comments!$T$2:$T$256, CONCATENATE($A26,$A$8))</f>
        <v>0</v>
      </c>
      <c r="G26" s="50" t="s">
        <v>305</v>
      </c>
      <c r="H26" s="46">
        <f ca="1">COUNTIF(Comments!$S$2:$S$256, CONCATENATE($G26,H$15))</f>
        <v>0</v>
      </c>
      <c r="I26" s="46">
        <f ca="1">COUNTIF(Comments!$S$2:$S$256, CONCATENATE($G26,I$15))</f>
        <v>20</v>
      </c>
      <c r="J26" s="46">
        <f ca="1">COUNTIF(Comments!$S$2:$S$256, CONCATENATE($G26,J$15))</f>
        <v>0</v>
      </c>
      <c r="K26" s="46">
        <f ca="1">COUNTIF(Comments!$S$2:$S$256, CONCATENATE($G26,$A$6))+COUNTIF(Comments!$S$2:$S$256, CONCATENATE($G26,$A$7))+COUNTIF(Comments!$S$2:$S$256, CONCATENATE($G26,$A$8))</f>
        <v>0</v>
      </c>
      <c r="L26" s="49">
        <f t="shared" si="1"/>
        <v>20</v>
      </c>
    </row>
    <row r="27" spans="1:12">
      <c r="A27" s="63" t="s">
        <v>406</v>
      </c>
      <c r="B27" s="62"/>
      <c r="C27" s="52">
        <f ca="1">COUNTIF(Comments!$T$2:$T$256, CONCATENATE($A27,C$15))</f>
        <v>2</v>
      </c>
      <c r="D27" s="52">
        <f ca="1">COUNTIF(Comments!$T$2:$T$256, CONCATENATE($A27,D$15))</f>
        <v>0</v>
      </c>
      <c r="E27" s="53">
        <f ca="1">COUNTIF(Comments!$T$2:$T$256, CONCATENATE($A27,$A$6))+COUNTIF(Comments!$T$2:$T$256, CONCATENATE($A27,$A$7))+COUNTIF(Comments!$T$2:$T$256, CONCATENATE($A27,$A$8))</f>
        <v>0</v>
      </c>
      <c r="G27" s="50" t="s">
        <v>726</v>
      </c>
      <c r="H27" s="46">
        <f ca="1">COUNTIF(Comments!$S$2:$S$256, CONCATENATE($G27,H$15))</f>
        <v>0</v>
      </c>
      <c r="I27" s="46">
        <f ca="1">COUNTIF(Comments!$S$2:$S$256, CONCATENATE($G27,I$15))</f>
        <v>1</v>
      </c>
      <c r="J27" s="46">
        <f ca="1">COUNTIF(Comments!$S$2:$S$256, CONCATENATE($G27,J$15))</f>
        <v>0</v>
      </c>
      <c r="K27" s="46">
        <f ca="1">COUNTIF(Comments!$S$2:$S$256, CONCATENATE($G27,$A$6))+COUNTIF(Comments!$S$2:$S$256, CONCATENATE($G27,$A$7))+COUNTIF(Comments!$S$2:$S$256, CONCATENATE($G27,$A$8))</f>
        <v>0</v>
      </c>
      <c r="L27" s="49">
        <f t="shared" si="1"/>
        <v>1</v>
      </c>
    </row>
    <row r="28" spans="1:12">
      <c r="A28" s="63" t="s">
        <v>408</v>
      </c>
      <c r="B28" s="62"/>
      <c r="C28" s="52">
        <f ca="1">COUNTIF(Comments!$T$2:$T$256, CONCATENATE($A28,C$15))</f>
        <v>0</v>
      </c>
      <c r="D28" s="52">
        <f ca="1">COUNTIF(Comments!$T$2:$T$256, CONCATENATE($A28,D$15))</f>
        <v>0</v>
      </c>
      <c r="E28" s="53">
        <f ca="1">COUNTIF(Comments!$T$2:$T$256, CONCATENATE($A28,$A$6))+COUNTIF(Comments!$T$2:$T$256, CONCATENATE($A28,$A$7))+COUNTIF(Comments!$T$2:$T$256, CONCATENATE($A28,$A$8))</f>
        <v>0</v>
      </c>
      <c r="G28" s="50" t="s">
        <v>312</v>
      </c>
      <c r="H28" s="46">
        <f ca="1">COUNTIF(Comments!$S$2:$S$256, CONCATENATE($G28,H$15))</f>
        <v>0</v>
      </c>
      <c r="I28" s="46">
        <f ca="1">COUNTIF(Comments!$S$2:$S$256, CONCATENATE($G28,I$15))</f>
        <v>3</v>
      </c>
      <c r="J28" s="46">
        <f ca="1">COUNTIF(Comments!$S$2:$S$256, CONCATENATE($G28,J$15))</f>
        <v>0</v>
      </c>
      <c r="K28" s="46">
        <f ca="1">COUNTIF(Comments!$S$2:$S$256, CONCATENATE($G28,$A$6))+COUNTIF(Comments!$S$2:$S$256, CONCATENATE($G28,$A$7))+COUNTIF(Comments!$S$2:$S$256, CONCATENATE($G28,$A$8))</f>
        <v>0</v>
      </c>
      <c r="L28" s="49">
        <f t="shared" si="1"/>
        <v>3</v>
      </c>
    </row>
    <row r="29" spans="1:12">
      <c r="A29" s="63" t="s">
        <v>410</v>
      </c>
      <c r="B29" s="62"/>
      <c r="C29" s="52">
        <f ca="1">COUNTIF(Comments!$T$2:$T$256, CONCATENATE($A29,C$15))</f>
        <v>8</v>
      </c>
      <c r="D29" s="52">
        <f ca="1">COUNTIF(Comments!$T$2:$T$256, CONCATENATE($A29,D$15))</f>
        <v>0</v>
      </c>
      <c r="E29" s="53">
        <f ca="1">COUNTIF(Comments!$T$2:$T$256, CONCATENATE($A29,$A$6))+COUNTIF(Comments!$T$2:$T$256, CONCATENATE($A29,$A$7))+COUNTIF(Comments!$T$2:$T$256, CONCATENATE($A29,$A$8))</f>
        <v>0</v>
      </c>
      <c r="G29" s="48" t="s">
        <v>303</v>
      </c>
      <c r="H29" s="46">
        <f ca="1">COUNTIF(Comments!$S$2:$S$256, CONCATENATE($G29,H$15))</f>
        <v>0</v>
      </c>
      <c r="I29" s="46">
        <f ca="1">COUNTIF(Comments!$S$2:$S$256, CONCATENATE($G29,I$15))</f>
        <v>7</v>
      </c>
      <c r="J29" s="46">
        <f ca="1">COUNTIF(Comments!$S$2:$S$256, CONCATENATE($G29,J$15))</f>
        <v>0</v>
      </c>
      <c r="K29" s="46">
        <f ca="1">COUNTIF(Comments!$S$2:$S$256, CONCATENATE($G29,$A$6))+COUNTIF(Comments!$S$2:$S$256, CONCATENATE($G29,$A$7))+COUNTIF(Comments!$S$2:$S$256, CONCATENATE($G29,$A$8))</f>
        <v>0</v>
      </c>
      <c r="L29" s="49">
        <f t="shared" si="1"/>
        <v>7</v>
      </c>
    </row>
    <row r="30" spans="1:12">
      <c r="A30" s="63" t="s">
        <v>412</v>
      </c>
      <c r="B30" s="62"/>
      <c r="C30" s="52">
        <f ca="1">COUNTIF(Comments!$T$2:$T$256, CONCATENATE($A30,C$15))</f>
        <v>7</v>
      </c>
      <c r="D30" s="52">
        <f ca="1">COUNTIF(Comments!$T$2:$T$256, CONCATENATE($A30,D$15))</f>
        <v>0</v>
      </c>
      <c r="E30" s="53">
        <f ca="1">COUNTIF(Comments!$T$2:$T$256, CONCATENATE($A30,$A$6))+COUNTIF(Comments!$T$2:$T$256, CONCATENATE($A30,$A$7))+COUNTIF(Comments!$T$2:$T$256, CONCATENATE($A30,$A$8))</f>
        <v>0</v>
      </c>
      <c r="G30" s="50" t="s">
        <v>306</v>
      </c>
      <c r="H30" s="46">
        <f ca="1">COUNTIF(Comments!$S$2:$S$256, CONCATENATE($G30,H$15))</f>
        <v>0</v>
      </c>
      <c r="I30" s="46">
        <f ca="1">COUNTIF(Comments!$S$2:$S$256, CONCATENATE($G30,I$15))</f>
        <v>9</v>
      </c>
      <c r="J30" s="46">
        <f ca="1">COUNTIF(Comments!$S$2:$S$256, CONCATENATE($G30,J$15))</f>
        <v>1</v>
      </c>
      <c r="K30" s="46">
        <f ca="1">COUNTIF(Comments!$S$2:$S$256, CONCATENATE($G30,$A$6))+COUNTIF(Comments!$S$2:$S$256, CONCATENATE($G30,$A$7))+COUNTIF(Comments!$S$2:$S$256, CONCATENATE($G30,$A$8))</f>
        <v>0</v>
      </c>
      <c r="L30" s="49">
        <f t="shared" si="1"/>
        <v>10</v>
      </c>
    </row>
    <row r="31" spans="1:12">
      <c r="A31" s="63" t="s">
        <v>414</v>
      </c>
      <c r="B31" s="62"/>
      <c r="C31" s="52">
        <f ca="1">COUNTIF(Comments!$T$2:$T$256, CONCATENATE($A31,C$15))</f>
        <v>4</v>
      </c>
      <c r="D31" s="52">
        <f ca="1">COUNTIF(Comments!$T$2:$T$256, CONCATENATE($A31,D$15))</f>
        <v>0</v>
      </c>
      <c r="E31" s="53">
        <f ca="1">COUNTIF(Comments!$T$2:$T$256, CONCATENATE($A31,$A$6))+COUNTIF(Comments!$T$2:$T$256, CONCATENATE($A31,$A$7))+COUNTIF(Comments!$T$2:$T$256, CONCATENATE($A31,$A$8))</f>
        <v>0</v>
      </c>
      <c r="G31" s="50" t="s">
        <v>309</v>
      </c>
      <c r="H31" s="46">
        <f ca="1">COUNTIF(Comments!$S$2:$S$256, CONCATENATE($G31,H$15))</f>
        <v>0</v>
      </c>
      <c r="I31" s="46">
        <f ca="1">COUNTIF(Comments!$S$2:$S$256, CONCATENATE($G31,I$15))</f>
        <v>7</v>
      </c>
      <c r="J31" s="46">
        <f ca="1">COUNTIF(Comments!$S$2:$S$256, CONCATENATE($G31,J$15))</f>
        <v>0</v>
      </c>
      <c r="K31" s="46">
        <f ca="1">COUNTIF(Comments!$S$2:$S$256, CONCATENATE($G31,$A$6))+COUNTIF(Comments!$S$2:$S$256, CONCATENATE($G31,$A$7))+COUNTIF(Comments!$S$2:$S$256, CONCATENATE($G31,$A$8))</f>
        <v>0</v>
      </c>
      <c r="L31" s="49">
        <f t="shared" si="1"/>
        <v>7</v>
      </c>
    </row>
    <row r="32" spans="1:12">
      <c r="A32" s="63" t="s">
        <v>416</v>
      </c>
      <c r="B32" s="62"/>
      <c r="C32" s="52">
        <f ca="1">COUNTIF(Comments!$T$2:$T$256, CONCATENATE($A32,C$15))</f>
        <v>12</v>
      </c>
      <c r="D32" s="52">
        <f ca="1">COUNTIF(Comments!$T$2:$T$256, CONCATENATE($A32,D$15))</f>
        <v>0</v>
      </c>
      <c r="E32" s="53">
        <f ca="1">COUNTIF(Comments!$T$2:$T$256, CONCATENATE($A32,$A$6))+COUNTIF(Comments!$T$2:$T$256, CONCATENATE($A32,$A$7))+COUNTIF(Comments!$T$2:$T$256, CONCATENATE($A32,$A$8))</f>
        <v>0</v>
      </c>
      <c r="G32" s="50" t="s">
        <v>299</v>
      </c>
      <c r="H32" s="46">
        <f ca="1">COUNTIF(Comments!$S$2:$S$256, CONCATENATE($G32,H$15))</f>
        <v>0</v>
      </c>
      <c r="I32" s="46">
        <f ca="1">COUNTIF(Comments!$S$2:$S$256, CONCATENATE($G32,I$15))</f>
        <v>50</v>
      </c>
      <c r="J32" s="46">
        <f ca="1">COUNTIF(Comments!$S$2:$S$256, CONCATENATE($G32,J$15))</f>
        <v>0</v>
      </c>
      <c r="K32" s="46">
        <f ca="1">COUNTIF(Comments!$S$2:$S$256, CONCATENATE($G32,$A$6))+COUNTIF(Comments!$S$2:$S$256, CONCATENATE($G32,$A$7))+COUNTIF(Comments!$S$2:$S$256, CONCATENATE($G32,$A$8))</f>
        <v>0</v>
      </c>
      <c r="L32" s="49">
        <f t="shared" si="1"/>
        <v>50</v>
      </c>
    </row>
    <row r="33" spans="1:12">
      <c r="A33" s="63" t="s">
        <v>418</v>
      </c>
      <c r="B33" s="62"/>
      <c r="C33" s="52">
        <f ca="1">COUNTIF(Comments!$T$2:$T$256, CONCATENATE($A33,C$15))</f>
        <v>0</v>
      </c>
      <c r="D33" s="52">
        <f ca="1">COUNTIF(Comments!$T$2:$T$256, CONCATENATE($A33,D$15))</f>
        <v>0</v>
      </c>
      <c r="E33" s="53">
        <f ca="1">COUNTIF(Comments!$T$2:$T$256, CONCATENATE($A33,$A$6))+COUNTIF(Comments!$T$2:$T$256, CONCATENATE($A33,$A$7))+COUNTIF(Comments!$T$2:$T$256, CONCATENATE($A33,$A$8))</f>
        <v>0</v>
      </c>
      <c r="G33" s="50" t="s">
        <v>311</v>
      </c>
      <c r="H33" s="46">
        <f ca="1">COUNTIF(Comments!$S$2:$S$256, CONCATENATE($G33,H$15))</f>
        <v>0</v>
      </c>
      <c r="I33" s="46">
        <f ca="1">COUNTIF(Comments!$S$2:$S$256, CONCATENATE($G33,I$15))</f>
        <v>3</v>
      </c>
      <c r="J33" s="46">
        <f ca="1">COUNTIF(Comments!$S$2:$S$256, CONCATENATE($G33,J$15))</f>
        <v>0</v>
      </c>
      <c r="K33" s="46">
        <f ca="1">COUNTIF(Comments!$S$2:$S$256, CONCATENATE($G33,$A$6))+COUNTIF(Comments!$S$2:$S$256, CONCATENATE($G33,$A$7))+COUNTIF(Comments!$S$2:$S$256, CONCATENATE($G33,$A$8))</f>
        <v>0</v>
      </c>
      <c r="L33" s="49">
        <f t="shared" si="1"/>
        <v>3</v>
      </c>
    </row>
    <row r="34" spans="1:12">
      <c r="A34" s="63" t="s">
        <v>420</v>
      </c>
      <c r="B34" s="62"/>
      <c r="C34" s="52">
        <f ca="1">COUNTIF(Comments!$T$2:$T$256, CONCATENATE($A34,C$15))</f>
        <v>23</v>
      </c>
      <c r="D34" s="52">
        <f ca="1">COUNTIF(Comments!$T$2:$T$256, CONCATENATE($A34,D$15))</f>
        <v>0</v>
      </c>
      <c r="E34" s="53">
        <f ca="1">COUNTIF(Comments!$T$2:$T$256, CONCATENATE($A34,$A$6))+COUNTIF(Comments!$T$2:$T$256, CONCATENATE($A34,$A$7))+COUNTIF(Comments!$T$2:$T$256, CONCATENATE($A34,$A$8))</f>
        <v>0</v>
      </c>
      <c r="G34" s="50" t="s">
        <v>310</v>
      </c>
      <c r="H34" s="46">
        <f ca="1">COUNTIF(Comments!$S$2:$S$256, CONCATENATE($G34,H$15))</f>
        <v>0</v>
      </c>
      <c r="I34" s="46">
        <f ca="1">COUNTIF(Comments!$S$2:$S$256, CONCATENATE($G34,I$15))</f>
        <v>8</v>
      </c>
      <c r="J34" s="46">
        <f ca="1">COUNTIF(Comments!$S$2:$S$256, CONCATENATE($G34,J$15))</f>
        <v>0</v>
      </c>
      <c r="K34" s="46">
        <f ca="1">COUNTIF(Comments!$S$2:$S$256, CONCATENATE($G34,$A$6))+COUNTIF(Comments!$S$2:$S$256, CONCATENATE($G34,$A$7))+COUNTIF(Comments!$S$2:$S$256, CONCATENATE($G34,$A$8))</f>
        <v>0</v>
      </c>
      <c r="L34" s="49">
        <f t="shared" si="1"/>
        <v>8</v>
      </c>
    </row>
    <row r="35" spans="1:12">
      <c r="A35" s="63" t="s">
        <v>422</v>
      </c>
      <c r="B35" s="62"/>
      <c r="C35" s="52">
        <f ca="1">COUNTIF(Comments!$T$2:$T$256, CONCATENATE($A35,C$15))</f>
        <v>51</v>
      </c>
      <c r="D35" s="52">
        <f ca="1">COUNTIF(Comments!$T$2:$T$256, CONCATENATE($A35,D$15))</f>
        <v>0</v>
      </c>
      <c r="E35" s="53">
        <f ca="1">COUNTIF(Comments!$T$2:$T$256, CONCATENATE($A35,$A$6))+COUNTIF(Comments!$T$2:$T$256, CONCATENATE($A35,$A$7))+COUNTIF(Comments!$T$2:$T$256, CONCATENATE($A35,$A$8))</f>
        <v>0</v>
      </c>
      <c r="G35" s="50" t="s">
        <v>314</v>
      </c>
      <c r="H35" s="46">
        <f ca="1">COUNTIF(Comments!$S$2:$S$256, CONCATENATE($G35,H$15))</f>
        <v>0</v>
      </c>
      <c r="I35" s="46">
        <f ca="1">COUNTIF(Comments!$S$2:$S$256, CONCATENATE($G35,I$15))</f>
        <v>12</v>
      </c>
      <c r="J35" s="46">
        <f ca="1">COUNTIF(Comments!$S$2:$S$256, CONCATENATE($G35,J$15))</f>
        <v>0</v>
      </c>
      <c r="K35" s="46">
        <f ca="1">COUNTIF(Comments!$S$2:$S$256, CONCATENATE($G35,$A$6))+COUNTIF(Comments!$S$2:$S$256, CONCATENATE($G35,$A$7))+COUNTIF(Comments!$S$2:$S$256, CONCATENATE($G35,$A$8))</f>
        <v>0</v>
      </c>
      <c r="L35" s="49">
        <f t="shared" si="1"/>
        <v>12</v>
      </c>
    </row>
    <row r="36" spans="1:12">
      <c r="A36" s="63" t="s">
        <v>424</v>
      </c>
      <c r="B36" s="62"/>
      <c r="C36" s="52">
        <f ca="1">COUNTIF(Comments!$T$2:$T$256, CONCATENATE($A36,C$15))</f>
        <v>13</v>
      </c>
      <c r="D36" s="52">
        <f ca="1">COUNTIF(Comments!$T$2:$T$256, CONCATENATE($A36,D$15))</f>
        <v>0</v>
      </c>
      <c r="E36" s="53">
        <f ca="1">COUNTIF(Comments!$T$2:$T$256, CONCATENATE($A36,$A$6))+COUNTIF(Comments!$T$2:$T$256, CONCATENATE($A36,$A$7))+COUNTIF(Comments!$T$2:$T$256, CONCATENATE($A36,$A$8))</f>
        <v>0</v>
      </c>
      <c r="G36" s="50" t="s">
        <v>308</v>
      </c>
      <c r="H36" s="46">
        <f ca="1">COUNTIF(Comments!$S$2:$S$256, CONCATENATE($G36,H$15))</f>
        <v>0</v>
      </c>
      <c r="I36" s="46">
        <f ca="1">COUNTIF(Comments!$S$2:$S$256, CONCATENATE($G36,I$15))</f>
        <v>0</v>
      </c>
      <c r="J36" s="46">
        <f ca="1">COUNTIF(Comments!$S$2:$S$256, CONCATENATE($G36,J$15))</f>
        <v>0</v>
      </c>
      <c r="K36" s="46">
        <f ca="1">COUNTIF(Comments!$S$2:$S$256, CONCATENATE($G36,$A$6))+COUNTIF(Comments!$S$2:$S$256, CONCATENATE($G36,$A$7))+COUNTIF(Comments!$S$2:$S$256, CONCATENATE($G36,$A$8))</f>
        <v>0</v>
      </c>
      <c r="L36" s="49">
        <f t="shared" si="1"/>
        <v>0</v>
      </c>
    </row>
    <row r="37" spans="1:12">
      <c r="A37" s="63" t="s">
        <v>425</v>
      </c>
      <c r="B37" s="62"/>
      <c r="C37" s="52">
        <f ca="1">COUNTIF(Comments!$T$2:$T$256, CONCATENATE($A37,C$15))</f>
        <v>1</v>
      </c>
      <c r="D37" s="52">
        <f ca="1">COUNTIF(Comments!$T$2:$T$256, CONCATENATE($A37,D$15))</f>
        <v>0</v>
      </c>
      <c r="E37" s="53">
        <f ca="1">COUNTIF(Comments!$T$2:$T$256, CONCATENATE($A37,$A$6))+COUNTIF(Comments!$T$2:$T$256, CONCATENATE($A37,$A$7))+COUNTIF(Comments!$T$2:$T$256, CONCATENATE($A37,$A$8))</f>
        <v>0</v>
      </c>
      <c r="G37" s="50" t="s">
        <v>307</v>
      </c>
      <c r="H37" s="46">
        <f ca="1">COUNTIF(Comments!$S$2:$S$256, CONCATENATE($G37,H$15))</f>
        <v>0</v>
      </c>
      <c r="I37" s="46">
        <f ca="1">COUNTIF(Comments!$S$2:$S$256, CONCATENATE($G37,I$15))</f>
        <v>11</v>
      </c>
      <c r="J37" s="46">
        <f ca="1">COUNTIF(Comments!$S$2:$S$256, CONCATENATE($G37,J$15))</f>
        <v>0</v>
      </c>
      <c r="K37" s="46">
        <f ca="1">COUNTIF(Comments!$S$2:$S$256, CONCATENATE($G37,$A$6))+COUNTIF(Comments!$S$2:$S$256, CONCATENATE($G37,$A$7))+COUNTIF(Comments!$S$2:$S$256, CONCATENATE($G37,$A$8))</f>
        <v>0</v>
      </c>
      <c r="L37" s="49">
        <f t="shared" si="1"/>
        <v>11</v>
      </c>
    </row>
    <row r="38" spans="1:12">
      <c r="A38" s="64" t="s">
        <v>339</v>
      </c>
      <c r="B38" s="62"/>
      <c r="C38" s="52">
        <f ca="1">COUNTIF(Comments!$T$2:$T$256, CONCATENATE($A38,C$15))</f>
        <v>2</v>
      </c>
      <c r="D38" s="52">
        <f ca="1">COUNTIF(Comments!$T$2:$T$256, CONCATENATE($A38,D$15))</f>
        <v>0</v>
      </c>
      <c r="E38" s="53">
        <f ca="1">COUNTIF(Comments!$T$2:$T$256, CONCATENATE($A38,$A$6))+COUNTIF(Comments!$T$2:$T$256, CONCATENATE($A38,$A$7))+COUNTIF(Comments!$T$2:$T$256, CONCATENATE($A38,$A$8))</f>
        <v>0</v>
      </c>
      <c r="G38" s="50" t="s">
        <v>297</v>
      </c>
      <c r="H38" s="46">
        <f ca="1">COUNTIF(Comments!$S$2:$S$256, CONCATENATE($G38,H$15))</f>
        <v>0</v>
      </c>
      <c r="I38" s="46">
        <f ca="1">COUNTIF(Comments!$S$2:$S$256, CONCATENATE($G38,I$15))</f>
        <v>21</v>
      </c>
      <c r="J38" s="46">
        <f ca="1">COUNTIF(Comments!$S$2:$S$256, CONCATENATE($G38,J$15))</f>
        <v>0</v>
      </c>
      <c r="K38" s="46">
        <f ca="1">COUNTIF(Comments!$S$2:$S$256, CONCATENATE($G38,$A$6))+COUNTIF(Comments!$S$2:$S$256, CONCATENATE($G38,$A$7))+COUNTIF(Comments!$S$2:$S$256, CONCATENATE($G38,$A$8))</f>
        <v>0</v>
      </c>
      <c r="L38" s="49">
        <f t="shared" si="1"/>
        <v>21</v>
      </c>
    </row>
    <row r="39" spans="1:12">
      <c r="A39" s="64" t="s">
        <v>341</v>
      </c>
      <c r="B39" s="62"/>
      <c r="C39" s="52">
        <f ca="1">COUNTIF(Comments!$T$2:$T$256, CONCATENATE($A39,C$15))</f>
        <v>10</v>
      </c>
      <c r="D39" s="52">
        <f ca="1">COUNTIF(Comments!$T$2:$T$256, CONCATENATE($A39,D$15))</f>
        <v>0</v>
      </c>
      <c r="E39" s="53">
        <f ca="1">COUNTIF(Comments!$T$2:$T$256, CONCATENATE($A39,$A$6))+COUNTIF(Comments!$T$2:$T$256, CONCATENATE($A39,$A$7))+COUNTIF(Comments!$T$2:$T$256, CONCATENATE($A39,$A$8))</f>
        <v>0</v>
      </c>
      <c r="G39" s="50" t="s">
        <v>301</v>
      </c>
      <c r="H39" s="46">
        <f ca="1">COUNTIF(Comments!$S$2:$S$256, CONCATENATE($G39,H$15))</f>
        <v>0</v>
      </c>
      <c r="I39" s="46">
        <f ca="1">COUNTIF(Comments!$S$2:$S$256, CONCATENATE($G39,I$15))</f>
        <v>2</v>
      </c>
      <c r="J39" s="46">
        <f ca="1">COUNTIF(Comments!$S$2:$S$256, CONCATENATE($G39,J$15))</f>
        <v>0</v>
      </c>
      <c r="K39" s="46">
        <f ca="1">COUNTIF(Comments!$S$2:$S$256, CONCATENATE($G39,$A$6))+COUNTIF(Comments!$S$2:$S$256, CONCATENATE($G39,$A$7))+COUNTIF(Comments!$S$2:$S$256, CONCATENATE($G39,$A$8))</f>
        <v>0</v>
      </c>
      <c r="L39" s="49">
        <f t="shared" si="1"/>
        <v>2</v>
      </c>
    </row>
    <row r="40" spans="1:12">
      <c r="A40" s="64" t="s">
        <v>343</v>
      </c>
      <c r="B40" s="62"/>
      <c r="C40" s="52">
        <f ca="1">COUNTIF(Comments!$T$2:$T$256, CONCATENATE($A40,C$15))</f>
        <v>0</v>
      </c>
      <c r="D40" s="52">
        <f ca="1">COUNTIF(Comments!$T$2:$T$256, CONCATENATE($A40,D$15))</f>
        <v>0</v>
      </c>
      <c r="E40" s="53">
        <f ca="1">COUNTIF(Comments!$T$2:$T$256, CONCATENATE($A40,$A$6))+COUNTIF(Comments!$T$2:$T$256, CONCATENATE($A40,$A$7))+COUNTIF(Comments!$T$2:$T$256, CONCATENATE($A40,$A$8))</f>
        <v>0</v>
      </c>
      <c r="G40" s="45"/>
      <c r="H40" s="52"/>
      <c r="I40" s="52"/>
      <c r="J40" s="52"/>
      <c r="K40" s="52"/>
      <c r="L40" s="53"/>
    </row>
    <row r="41" spans="1:12">
      <c r="A41" s="64" t="s">
        <v>345</v>
      </c>
      <c r="B41" s="62"/>
      <c r="C41" s="52">
        <f ca="1">COUNTIF(Comments!$T$2:$T$256, CONCATENATE($A41,C$15))</f>
        <v>0</v>
      </c>
      <c r="D41" s="52">
        <f ca="1">COUNTIF(Comments!$T$2:$T$256, CONCATENATE($A41,D$15))</f>
        <v>0</v>
      </c>
      <c r="E41" s="53">
        <f ca="1">COUNTIF(Comments!$T$2:$T$256, CONCATENATE($A41,$A$6))+COUNTIF(Comments!$T$2:$T$256, CONCATENATE($A41,$A$7))+COUNTIF(Comments!$T$2:$T$256, CONCATENATE($A41,$A$8))</f>
        <v>0</v>
      </c>
      <c r="G41" s="75" t="s">
        <v>438</v>
      </c>
      <c r="H41" s="67">
        <f ca="1">SUM(H17:H39)</f>
        <v>0</v>
      </c>
      <c r="I41" s="67">
        <f ca="1">SUM(I17:I39)</f>
        <v>253</v>
      </c>
      <c r="J41" s="67">
        <f ca="1">SUM(J17:J39)</f>
        <v>2</v>
      </c>
      <c r="K41" s="67">
        <f ca="1">SUM(K17:K39)</f>
        <v>0</v>
      </c>
      <c r="L41" s="68" t="str">
        <f>IF(SUM(H41:K41)=SUM(L17:L39),CONCATENATE("OK = ",SUM(H41:K41)),CONCATENATE("ERROR, ",SUM(H41:K41)," != ",SUM(L17:L40)))</f>
        <v>OK = 255</v>
      </c>
    </row>
    <row r="42" spans="1:12">
      <c r="A42" s="64" t="s">
        <v>347</v>
      </c>
      <c r="B42" s="62"/>
      <c r="C42" s="52">
        <f ca="1">COUNTIF(Comments!$T$2:$T$256, CONCATENATE($A42,C$15))</f>
        <v>0</v>
      </c>
      <c r="D42" s="52">
        <f ca="1">COUNTIF(Comments!$T$2:$T$256, CONCATENATE($A42,D$15))</f>
        <v>0</v>
      </c>
      <c r="E42" s="53">
        <f ca="1">COUNTIF(Comments!$T$2:$T$256, CONCATENATE($A42,$A$6))+COUNTIF(Comments!$T$2:$T$256, CONCATENATE($A42,$A$7))+COUNTIF(Comments!$T$2:$T$256, CONCATENATE($A42,$A$8))</f>
        <v>0</v>
      </c>
      <c r="F42" s="22"/>
      <c r="G42" s="22"/>
      <c r="H42" s="22"/>
      <c r="I42" s="22"/>
      <c r="J42" s="22"/>
      <c r="K42" s="22"/>
    </row>
    <row r="43" spans="1:12">
      <c r="A43" s="64" t="s">
        <v>349</v>
      </c>
      <c r="B43" s="62"/>
      <c r="C43" s="52">
        <f ca="1">COUNTIF(Comments!$T$2:$T$256, CONCATENATE($A43,C$15))</f>
        <v>1</v>
      </c>
      <c r="D43" s="52">
        <f ca="1">COUNTIF(Comments!$T$2:$T$256, CONCATENATE($A43,D$15))</f>
        <v>0</v>
      </c>
      <c r="E43" s="53">
        <f ca="1">COUNTIF(Comments!$T$2:$T$256, CONCATENATE($A43,$A$6))+COUNTIF(Comments!$T$2:$T$256, CONCATENATE($A43,$A$7))+COUNTIF(Comments!$T$2:$T$256, CONCATENATE($A43,$A$8))</f>
        <v>0</v>
      </c>
      <c r="F43" s="22"/>
      <c r="G43" s="22"/>
      <c r="H43" s="22"/>
      <c r="I43" s="22"/>
      <c r="J43" s="22"/>
      <c r="K43" s="22"/>
    </row>
    <row r="44" spans="1:12">
      <c r="A44" s="64" t="s">
        <v>351</v>
      </c>
      <c r="B44" s="62"/>
      <c r="C44" s="52">
        <f ca="1">COUNTIF(Comments!$T$2:$T$256, CONCATENATE($A44,C$15))</f>
        <v>0</v>
      </c>
      <c r="D44" s="52">
        <f ca="1">COUNTIF(Comments!$T$2:$T$256, CONCATENATE($A44,D$15))</f>
        <v>0</v>
      </c>
      <c r="E44" s="53">
        <f ca="1">COUNTIF(Comments!$T$2:$T$256, CONCATENATE($A44,$A$6))+COUNTIF(Comments!$T$2:$T$256, CONCATENATE($A44,$A$7))+COUNTIF(Comments!$T$2:$T$256, CONCATENATE($A44,$A$8))</f>
        <v>0</v>
      </c>
      <c r="F44" s="22"/>
      <c r="G44" s="22"/>
      <c r="H44" s="22"/>
      <c r="I44" s="22"/>
      <c r="J44" s="22"/>
      <c r="K44" s="22"/>
    </row>
    <row r="45" spans="1:12">
      <c r="A45" s="64" t="s">
        <v>405</v>
      </c>
      <c r="B45" s="62"/>
      <c r="C45" s="52">
        <f ca="1">COUNTIF(Comments!$T$2:$T$256, CONCATENATE($A45,C$15))</f>
        <v>0</v>
      </c>
      <c r="D45" s="52">
        <f ca="1">COUNTIF(Comments!$T$2:$T$256, CONCATENATE($A45,D$15))</f>
        <v>0</v>
      </c>
      <c r="E45" s="53">
        <f ca="1">COUNTIF(Comments!$T$2:$T$256, CONCATENATE($A45,$A$6))+COUNTIF(Comments!$T$2:$T$256, CONCATENATE($A45,$A$7))+COUNTIF(Comments!$T$2:$T$256, CONCATENATE($A45,$A$8))</f>
        <v>0</v>
      </c>
      <c r="F45" s="22"/>
      <c r="G45" s="22"/>
      <c r="H45" s="22"/>
      <c r="I45" s="22"/>
      <c r="J45" s="22"/>
      <c r="K45" s="22"/>
    </row>
    <row r="46" spans="1:12">
      <c r="A46" s="64" t="s">
        <v>407</v>
      </c>
      <c r="B46" s="62"/>
      <c r="C46" s="52">
        <f ca="1">COUNTIF(Comments!$T$2:$T$256, CONCATENATE($A46,C$15))</f>
        <v>0</v>
      </c>
      <c r="D46" s="52">
        <f ca="1">COUNTIF(Comments!$T$2:$T$256, CONCATENATE($A46,D$15))</f>
        <v>0</v>
      </c>
      <c r="E46" s="53">
        <f ca="1">COUNTIF(Comments!$T$2:$T$256, CONCATENATE($A46,$A$6))+COUNTIF(Comments!$T$2:$T$256, CONCATENATE($A46,$A$7))+COUNTIF(Comments!$T$2:$T$256, CONCATENATE($A46,$A$8))</f>
        <v>0</v>
      </c>
      <c r="F46" s="22"/>
      <c r="G46" s="22"/>
      <c r="H46" s="22"/>
      <c r="I46" s="22"/>
      <c r="J46" s="22"/>
      <c r="K46" s="22"/>
    </row>
    <row r="47" spans="1:12">
      <c r="A47" s="64" t="s">
        <v>409</v>
      </c>
      <c r="B47" s="62"/>
      <c r="C47" s="52">
        <f ca="1">COUNTIF(Comments!$T$2:$T$256, CONCATENATE($A47,C$15))</f>
        <v>3</v>
      </c>
      <c r="D47" s="52">
        <f ca="1">COUNTIF(Comments!$T$2:$T$256, CONCATENATE($A47,D$15))</f>
        <v>0</v>
      </c>
      <c r="E47" s="53">
        <f ca="1">COUNTIF(Comments!$T$2:$T$256, CONCATENATE($A47,$A$6))+COUNTIF(Comments!$T$2:$T$256, CONCATENATE($A47,$A$7))+COUNTIF(Comments!$T$2:$T$256, CONCATENATE($A47,$A$8))</f>
        <v>0</v>
      </c>
      <c r="F47" s="22"/>
      <c r="G47" s="22"/>
      <c r="H47" s="22"/>
      <c r="I47" s="22"/>
      <c r="J47" s="22"/>
      <c r="K47" s="22"/>
    </row>
    <row r="48" spans="1:12">
      <c r="A48" s="64" t="s">
        <v>411</v>
      </c>
      <c r="B48" s="62"/>
      <c r="C48" s="52">
        <f ca="1">COUNTIF(Comments!$T$2:$T$256, CONCATENATE($A48,C$15))</f>
        <v>0</v>
      </c>
      <c r="D48" s="52">
        <f ca="1">COUNTIF(Comments!$T$2:$T$256, CONCATENATE($A48,D$15))</f>
        <v>0</v>
      </c>
      <c r="E48" s="53">
        <f ca="1">COUNTIF(Comments!$T$2:$T$256, CONCATENATE($A48,$A$6))+COUNTIF(Comments!$T$2:$T$256, CONCATENATE($A48,$A$7))+COUNTIF(Comments!$T$2:$T$256, CONCATENATE($A48,$A$8))</f>
        <v>0</v>
      </c>
      <c r="F48" s="22"/>
      <c r="G48" s="22"/>
      <c r="H48" s="22"/>
      <c r="I48" s="22"/>
      <c r="J48" s="22"/>
      <c r="K48" s="22"/>
    </row>
    <row r="49" spans="1:11">
      <c r="A49" s="64" t="s">
        <v>413</v>
      </c>
      <c r="B49" s="62"/>
      <c r="C49" s="52">
        <f ca="1">COUNTIF(Comments!$T$2:$T$256, CONCATENATE($A49,C$15))</f>
        <v>0</v>
      </c>
      <c r="D49" s="52">
        <f ca="1">COUNTIF(Comments!$T$2:$T$256, CONCATENATE($A49,D$15))</f>
        <v>0</v>
      </c>
      <c r="E49" s="53">
        <f ca="1">COUNTIF(Comments!$T$2:$T$256, CONCATENATE($A49,$A$6))+COUNTIF(Comments!$T$2:$T$256, CONCATENATE($A49,$A$7))+COUNTIF(Comments!$T$2:$T$256, CONCATENATE($A49,$A$8))</f>
        <v>0</v>
      </c>
      <c r="F49" s="22"/>
      <c r="G49" s="22"/>
      <c r="H49" s="22"/>
      <c r="I49" s="22"/>
      <c r="J49" s="22"/>
      <c r="K49" s="22"/>
    </row>
    <row r="50" spans="1:11">
      <c r="A50" s="64" t="s">
        <v>415</v>
      </c>
      <c r="B50" s="62"/>
      <c r="C50" s="52">
        <f ca="1">COUNTIF(Comments!$T$2:$T$256, CONCATENATE($A50,C$15))</f>
        <v>0</v>
      </c>
      <c r="D50" s="52">
        <f ca="1">COUNTIF(Comments!$T$2:$T$256, CONCATENATE($A50,D$15))</f>
        <v>0</v>
      </c>
      <c r="E50" s="53">
        <f ca="1">COUNTIF(Comments!$T$2:$T$256, CONCATENATE($A50,$A$6))+COUNTIF(Comments!$T$2:$T$256, CONCATENATE($A50,$A$7))+COUNTIF(Comments!$T$2:$T$256, CONCATENATE($A50,$A$8))</f>
        <v>0</v>
      </c>
      <c r="F50" s="22"/>
      <c r="G50" s="22"/>
      <c r="H50" s="22"/>
      <c r="I50" s="22"/>
      <c r="J50" s="22"/>
      <c r="K50" s="22"/>
    </row>
    <row r="51" spans="1:11">
      <c r="A51" s="64" t="s">
        <v>417</v>
      </c>
      <c r="B51" s="62"/>
      <c r="C51" s="52">
        <f ca="1">COUNTIF(Comments!$T$2:$T$256, CONCATENATE($A51,C$15))</f>
        <v>0</v>
      </c>
      <c r="D51" s="52">
        <f ca="1">COUNTIF(Comments!$T$2:$T$256, CONCATENATE($A51,D$15))</f>
        <v>0</v>
      </c>
      <c r="E51" s="53">
        <f ca="1">COUNTIF(Comments!$T$2:$T$256, CONCATENATE($A51,$A$6))+COUNTIF(Comments!$T$2:$T$256, CONCATENATE($A51,$A$7))+COUNTIF(Comments!$T$2:$T$256, CONCATENATE($A51,$A$8))</f>
        <v>0</v>
      </c>
      <c r="F51" s="22"/>
      <c r="G51" s="22"/>
      <c r="H51" s="22"/>
      <c r="I51" s="22"/>
      <c r="J51" s="22"/>
      <c r="K51" s="22"/>
    </row>
    <row r="52" spans="1:11">
      <c r="A52" s="64" t="s">
        <v>419</v>
      </c>
      <c r="B52" s="62"/>
      <c r="C52" s="52">
        <f ca="1">COUNTIF(Comments!$T$2:$T$256, CONCATENATE($A52,C$15))</f>
        <v>0</v>
      </c>
      <c r="D52" s="52">
        <f ca="1">COUNTIF(Comments!$T$2:$T$256, CONCATENATE($A52,D$15))</f>
        <v>0</v>
      </c>
      <c r="E52" s="53">
        <f ca="1">COUNTIF(Comments!$T$2:$T$256, CONCATENATE($A52,$A$6))+COUNTIF(Comments!$T$2:$T$256, CONCATENATE($A52,$A$7))+COUNTIF(Comments!$T$2:$T$256, CONCATENATE($A52,$A$8))</f>
        <v>0</v>
      </c>
      <c r="F52" s="22"/>
      <c r="G52" s="22"/>
      <c r="H52" s="22"/>
      <c r="I52" s="22"/>
      <c r="J52" s="22"/>
      <c r="K52" s="22"/>
    </row>
    <row r="53" spans="1:11">
      <c r="A53" s="64" t="s">
        <v>421</v>
      </c>
      <c r="B53" s="62"/>
      <c r="C53" s="52">
        <f ca="1">COUNTIF(Comments!$T$2:$T$256, CONCATENATE($A53,C$15))</f>
        <v>0</v>
      </c>
      <c r="D53" s="52">
        <f ca="1">COUNTIF(Comments!$T$2:$T$256, CONCATENATE($A53,D$15))</f>
        <v>0</v>
      </c>
      <c r="E53" s="53">
        <f ca="1">COUNTIF(Comments!$T$2:$T$256, CONCATENATE($A53,$A$6))+COUNTIF(Comments!$T$2:$T$256, CONCATENATE($A53,$A$7))+COUNTIF(Comments!$T$2:$T$256, CONCATENATE($A53,$A$8))</f>
        <v>0</v>
      </c>
      <c r="F53" s="22"/>
      <c r="G53" s="22"/>
      <c r="H53" s="22"/>
      <c r="I53" s="22"/>
      <c r="J53" s="22"/>
      <c r="K53" s="22"/>
    </row>
    <row r="54" spans="1:11">
      <c r="A54" s="64" t="s">
        <v>423</v>
      </c>
      <c r="B54" s="62"/>
      <c r="C54" s="52">
        <f ca="1">COUNTIF(Comments!$T$2:$T$256, CONCATENATE($A54,C$15))</f>
        <v>1</v>
      </c>
      <c r="D54" s="52">
        <f ca="1">COUNTIF(Comments!$T$2:$T$256, CONCATENATE($A54,D$15))</f>
        <v>0</v>
      </c>
      <c r="E54" s="53">
        <f ca="1">COUNTIF(Comments!$T$2:$T$256, CONCATENATE($A54,$A$6))+COUNTIF(Comments!$T$2:$T$256, CONCATENATE($A54,$A$7))+COUNTIF(Comments!$T$2:$T$256, CONCATENATE($A54,$A$8))</f>
        <v>0</v>
      </c>
      <c r="F54" s="22"/>
      <c r="G54" s="22"/>
      <c r="H54" s="22"/>
      <c r="I54" s="22"/>
      <c r="J54" s="22"/>
      <c r="K54" s="22"/>
    </row>
    <row r="55" spans="1:11">
      <c r="A55" s="64" t="s">
        <v>413</v>
      </c>
      <c r="B55" s="62"/>
      <c r="C55" s="52">
        <f ca="1">COUNTIF(Comments!$T$2:$T$256, CONCATENATE($A55,C$15))</f>
        <v>0</v>
      </c>
      <c r="D55" s="52">
        <f ca="1">COUNTIF(Comments!$T$2:$T$256, CONCATENATE($A55,D$15))</f>
        <v>0</v>
      </c>
      <c r="E55" s="53">
        <f ca="1">COUNTIF(Comments!$T$2:$T$256, CONCATENATE($A55,$A$6))+COUNTIF(Comments!$T$2:$T$256, CONCATENATE($A55,$A$7))+COUNTIF(Comments!$T$2:$T$256, CONCATENATE($A55,$A$8))</f>
        <v>0</v>
      </c>
      <c r="F55" s="22"/>
      <c r="G55" s="22"/>
      <c r="H55" s="22"/>
      <c r="I55" s="22"/>
      <c r="J55" s="22"/>
      <c r="K55" s="22"/>
    </row>
    <row r="56" spans="1:11">
      <c r="A56" s="64" t="s">
        <v>426</v>
      </c>
      <c r="B56" s="62"/>
      <c r="C56" s="52">
        <f ca="1">COUNTIF(Comments!$T$2:$T$256, CONCATENATE($A56,C$15))</f>
        <v>0</v>
      </c>
      <c r="D56" s="52">
        <f ca="1">COUNTIF(Comments!$T$2:$T$256, CONCATENATE($A56,D$15))</f>
        <v>0</v>
      </c>
      <c r="E56" s="53">
        <f ca="1">COUNTIF(Comments!$T$2:$T$256, CONCATENATE($A56,$A$6))+COUNTIF(Comments!$T$2:$T$256, CONCATENATE($A56,$A$7))+COUNTIF(Comments!$T$2:$T$256, CONCATENATE($A56,$A$8))</f>
        <v>0</v>
      </c>
      <c r="F56" s="22"/>
      <c r="G56" s="22"/>
      <c r="H56" s="22"/>
      <c r="I56" s="22"/>
      <c r="J56" s="22"/>
      <c r="K56" s="22"/>
    </row>
    <row r="57" spans="1:11">
      <c r="A57" s="64" t="s">
        <v>451</v>
      </c>
      <c r="B57" s="62"/>
      <c r="C57" s="52">
        <f ca="1">COUNTIF(Comments!$T$2:$T$256, CONCATENATE($A57,C$15))</f>
        <v>3</v>
      </c>
      <c r="D57" s="52">
        <f ca="1">COUNTIF(Comments!$T$2:$T$256, CONCATENATE($A57,D$15))</f>
        <v>0</v>
      </c>
      <c r="E57" s="53">
        <f ca="1">COUNTIF(Comments!$T$2:$T$256, CONCATENATE($A57,$A$6))+COUNTIF(Comments!$T$2:$T$256, CONCATENATE($A57,$A$7))+COUNTIF(Comments!$T$2:$T$256, CONCATENATE($A57,$A$8))</f>
        <v>0</v>
      </c>
      <c r="F57" s="22"/>
      <c r="G57" s="22"/>
      <c r="H57" s="22"/>
      <c r="I57" s="22"/>
      <c r="J57" s="22"/>
      <c r="K57" s="22"/>
    </row>
    <row r="58" spans="1:11">
      <c r="A58" s="64" t="s">
        <v>452</v>
      </c>
      <c r="B58" s="62"/>
      <c r="C58" s="52">
        <f ca="1">COUNTIF(Comments!$T$2:$T$256, CONCATENATE($A58,C$15))</f>
        <v>14</v>
      </c>
      <c r="D58" s="52">
        <f ca="1">COUNTIF(Comments!$T$2:$T$256, CONCATENATE($A58,D$15))</f>
        <v>0</v>
      </c>
      <c r="E58" s="53">
        <f ca="1">COUNTIF(Comments!$T$2:$T$256, CONCATENATE($A58,$A$6))+COUNTIF(Comments!$T$2:$T$256, CONCATENATE($A58,$A$7))+COUNTIF(Comments!$T$2:$T$256, CONCATENATE($A58,$A$8))</f>
        <v>0</v>
      </c>
      <c r="F58" s="22"/>
      <c r="G58" s="22"/>
      <c r="H58" s="22"/>
      <c r="I58" s="22"/>
      <c r="J58" s="22"/>
      <c r="K58" s="22"/>
    </row>
    <row r="59" spans="1:11">
      <c r="A59" s="64" t="s">
        <v>453</v>
      </c>
      <c r="B59" s="62"/>
      <c r="C59" s="52">
        <f ca="1">COUNTIF(Comments!$T$2:$T$256, CONCATENATE($A59,C$15))</f>
        <v>2</v>
      </c>
      <c r="D59" s="52">
        <f ca="1">COUNTIF(Comments!$T$2:$T$256, CONCATENATE($A59,D$15))</f>
        <v>0</v>
      </c>
      <c r="E59" s="53">
        <f ca="1">COUNTIF(Comments!$T$2:$T$256, CONCATENATE($A59,$A$6))+COUNTIF(Comments!$T$2:$T$256, CONCATENATE($A59,$A$7))+COUNTIF(Comments!$T$2:$T$256, CONCATENATE($A59,$A$8))</f>
        <v>0</v>
      </c>
      <c r="F59" s="22"/>
      <c r="G59" s="22"/>
      <c r="H59" s="22"/>
      <c r="I59" s="22"/>
      <c r="J59" s="22"/>
      <c r="K59" s="22"/>
    </row>
    <row r="60" spans="1:11">
      <c r="A60" s="64" t="s">
        <v>454</v>
      </c>
      <c r="B60" s="62"/>
      <c r="C60" s="52">
        <f ca="1">COUNTIF(Comments!$T$2:$T$256, CONCATENATE($A60,C$15))</f>
        <v>2</v>
      </c>
      <c r="D60" s="52">
        <f ca="1">COUNTIF(Comments!$T$2:$T$256, CONCATENATE($A60,D$15))</f>
        <v>0</v>
      </c>
      <c r="E60" s="53">
        <f ca="1">COUNTIF(Comments!$T$2:$T$256, CONCATENATE($A60,$A$6))+COUNTIF(Comments!$T$2:$T$256, CONCATENATE($A60,$A$7))+COUNTIF(Comments!$T$2:$T$256, CONCATENATE($A60,$A$8))</f>
        <v>0</v>
      </c>
      <c r="F60" s="22"/>
      <c r="G60" s="22"/>
      <c r="H60" s="22"/>
      <c r="I60" s="22"/>
      <c r="J60" s="22"/>
      <c r="K60" s="22"/>
    </row>
    <row r="61" spans="1:11">
      <c r="A61" s="64"/>
      <c r="B61" s="62"/>
      <c r="C61" s="52"/>
      <c r="D61" s="52"/>
      <c r="E61" s="53"/>
      <c r="F61" s="22"/>
      <c r="G61" s="22"/>
      <c r="H61" s="22"/>
      <c r="I61" s="22"/>
      <c r="J61" s="22"/>
      <c r="K61" s="22"/>
    </row>
    <row r="62" spans="1:11">
      <c r="A62" s="64"/>
      <c r="B62" s="62"/>
      <c r="C62" s="52"/>
      <c r="D62" s="52"/>
      <c r="E62" s="53"/>
      <c r="F62" s="22"/>
      <c r="G62" s="22"/>
      <c r="H62" s="22"/>
      <c r="I62" s="22"/>
      <c r="J62" s="22"/>
      <c r="K62" s="22"/>
    </row>
    <row r="63" spans="1:11">
      <c r="A63" s="65" t="s">
        <v>428</v>
      </c>
      <c r="B63" s="62">
        <f ca="1">COUNTIF(Comments!$T$2:$T$256,CONCATENATE($A63,$A$3))+COUNTIF(Comments!$T$2:$T$256,$A$3)</f>
        <v>0</v>
      </c>
      <c r="C63" s="52"/>
      <c r="D63" s="52"/>
      <c r="E63" s="53"/>
      <c r="F63" s="22"/>
      <c r="G63" s="22"/>
      <c r="H63" s="22"/>
      <c r="I63" s="22"/>
      <c r="J63" s="22"/>
      <c r="K63" s="22"/>
    </row>
    <row r="64" spans="1:11">
      <c r="A64" s="65"/>
      <c r="B64" s="62"/>
      <c r="C64" s="52"/>
      <c r="D64" s="52"/>
      <c r="E64" s="53"/>
      <c r="F64" s="22"/>
      <c r="G64" s="22"/>
      <c r="H64" s="22"/>
      <c r="I64" s="22"/>
      <c r="J64" s="22"/>
      <c r="K64" s="22"/>
    </row>
    <row r="65" spans="1:11">
      <c r="A65" s="76" t="s">
        <v>438</v>
      </c>
      <c r="B65" s="67">
        <f>SUM(B17:B63)</f>
        <v>0</v>
      </c>
      <c r="C65" s="67">
        <f>SUM(C17:C63)</f>
        <v>253</v>
      </c>
      <c r="D65" s="67">
        <f>SUM(D17:D63)</f>
        <v>2</v>
      </c>
      <c r="E65" s="77">
        <f>SUM(E17:E63)</f>
        <v>0</v>
      </c>
      <c r="F65" s="22"/>
      <c r="G65" s="22"/>
      <c r="H65" s="22"/>
      <c r="I65" s="22"/>
      <c r="J65" s="22"/>
      <c r="K65" s="22"/>
    </row>
    <row r="66" spans="1:11">
      <c r="A66" s="39"/>
      <c r="B66" s="22"/>
      <c r="C66" s="22"/>
      <c r="D66" s="22"/>
      <c r="E66" s="22"/>
      <c r="F66" s="22"/>
      <c r="G66" s="22"/>
      <c r="H66" s="22"/>
      <c r="I66" s="22"/>
      <c r="J66" s="22"/>
      <c r="K66" s="22"/>
    </row>
    <row r="67" spans="1:11">
      <c r="A67" s="22"/>
      <c r="B67" s="22"/>
      <c r="C67" s="22"/>
      <c r="D67" s="22"/>
      <c r="E67" s="22"/>
      <c r="F67" s="22"/>
      <c r="G67" s="22"/>
      <c r="H67" s="22"/>
      <c r="I67" s="22"/>
      <c r="J67" s="22"/>
      <c r="K67" s="22"/>
    </row>
    <row r="68" spans="1:11">
      <c r="D68" s="26"/>
    </row>
    <row r="69" spans="1:11">
      <c r="D69" s="26"/>
    </row>
    <row r="70" spans="1:11">
      <c r="D70" s="26"/>
    </row>
    <row r="71" spans="1:11">
      <c r="D71" s="26"/>
    </row>
    <row r="72" spans="1:11">
      <c r="D72" s="26"/>
    </row>
    <row r="73" spans="1:11">
      <c r="D73" s="26"/>
    </row>
    <row r="74" spans="1:11">
      <c r="D74" s="26"/>
    </row>
    <row r="75" spans="1:11">
      <c r="D75" s="26"/>
    </row>
    <row r="76" spans="1:11">
      <c r="D76" s="26"/>
    </row>
    <row r="77" spans="1:11">
      <c r="D77" s="26"/>
    </row>
    <row r="78" spans="1:11">
      <c r="D78" s="26"/>
    </row>
    <row r="79" spans="1:11">
      <c r="D79" s="26"/>
    </row>
    <row r="80" spans="1:11">
      <c r="D80" s="28"/>
    </row>
    <row r="81" spans="1:4">
      <c r="D81" s="26"/>
    </row>
    <row r="82" spans="1:4">
      <c r="D82" s="26"/>
    </row>
    <row r="83" spans="1:4">
      <c r="D83" s="26"/>
    </row>
    <row r="84" spans="1:4">
      <c r="D84" s="26"/>
    </row>
    <row r="85" spans="1:4">
      <c r="D85" s="26"/>
    </row>
    <row r="86" spans="1:4">
      <c r="D86" s="26"/>
    </row>
    <row r="87" spans="1:4">
      <c r="D87" s="26"/>
    </row>
    <row r="88" spans="1:4">
      <c r="D88" s="26"/>
    </row>
    <row r="89" spans="1:4">
      <c r="D89" s="26"/>
    </row>
    <row r="90" spans="1:4">
      <c r="D90" s="26"/>
    </row>
    <row r="91" spans="1:4">
      <c r="A91" s="36"/>
      <c r="D91" s="26"/>
    </row>
    <row r="92" spans="1:4">
      <c r="A92" s="36"/>
      <c r="D92" s="26"/>
    </row>
    <row r="93" spans="1:4">
      <c r="D93" s="26"/>
    </row>
    <row r="94" spans="1:4">
      <c r="D94" s="26"/>
    </row>
    <row r="95" spans="1:4">
      <c r="D95" s="26"/>
    </row>
    <row r="96" spans="1:4">
      <c r="D96" s="26"/>
    </row>
    <row r="97" spans="4:4">
      <c r="D97" s="26"/>
    </row>
    <row r="98" spans="4:4">
      <c r="D98" s="26"/>
    </row>
    <row r="99" spans="4:4">
      <c r="D99" s="28"/>
    </row>
    <row r="100" spans="4:4">
      <c r="D100" s="26"/>
    </row>
    <row r="101" spans="4:4">
      <c r="D101" s="26"/>
    </row>
    <row r="102" spans="4:4">
      <c r="D102" s="2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4"/>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8" spans="1:1">
      <c r="A158" s="35"/>
    </row>
    <row r="159" spans="1:1">
      <c r="A159" s="35"/>
    </row>
    <row r="160" spans="1:1">
      <c r="A160" s="35"/>
    </row>
    <row r="161" spans="1:1">
      <c r="A161" s="35"/>
    </row>
    <row r="162" spans="1:1">
      <c r="A162" s="35"/>
    </row>
    <row r="163" spans="1:1">
      <c r="A163" s="35"/>
    </row>
    <row r="164" spans="1:1">
      <c r="A164" s="35"/>
    </row>
    <row r="165" spans="1:1">
      <c r="A165" s="35"/>
    </row>
    <row r="166" spans="1:1">
      <c r="A166" s="35"/>
    </row>
    <row r="167" spans="1:1">
      <c r="A167" s="35"/>
    </row>
    <row r="168" spans="1:1">
      <c r="A168" s="35"/>
    </row>
    <row r="169" spans="1:1">
      <c r="A169" s="35"/>
    </row>
    <row r="170" spans="1:1">
      <c r="A170" s="35"/>
    </row>
    <row r="171" spans="1:1">
      <c r="A171" s="36"/>
    </row>
    <row r="173" spans="1:1">
      <c r="A173" s="36"/>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sheetData>
  <phoneticPr fontId="14" type="noConversion"/>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dimension ref="B4:F12"/>
  <sheetViews>
    <sheetView workbookViewId="0">
      <selection activeCell="J8" sqref="J8"/>
    </sheetView>
  </sheetViews>
  <sheetFormatPr defaultRowHeight="15.75"/>
  <sheetData>
    <row r="4" spans="2:6" ht="16.5" thickBot="1">
      <c r="B4" s="85" t="s">
        <v>495</v>
      </c>
    </row>
    <row r="5" spans="2:6" ht="32.25" thickBot="1">
      <c r="B5" s="81" t="s">
        <v>496</v>
      </c>
      <c r="C5" s="82" t="s">
        <v>497</v>
      </c>
      <c r="D5" s="82" t="s">
        <v>498</v>
      </c>
      <c r="E5" s="82" t="s">
        <v>499</v>
      </c>
      <c r="F5" s="82" t="s">
        <v>500</v>
      </c>
    </row>
    <row r="6" spans="2:6" ht="16.5" thickBot="1">
      <c r="B6" s="83" t="s">
        <v>501</v>
      </c>
      <c r="C6" s="84">
        <v>24</v>
      </c>
      <c r="D6" s="84">
        <v>12</v>
      </c>
      <c r="E6" s="79" t="s">
        <v>502</v>
      </c>
      <c r="F6" s="79" t="s">
        <v>502</v>
      </c>
    </row>
    <row r="7" spans="2:6" ht="16.5" thickBot="1">
      <c r="B7" s="83" t="s">
        <v>503</v>
      </c>
      <c r="C7" s="84">
        <v>48</v>
      </c>
      <c r="D7" s="84">
        <v>24</v>
      </c>
      <c r="E7" s="84">
        <v>12</v>
      </c>
      <c r="F7" s="79" t="s">
        <v>502</v>
      </c>
    </row>
    <row r="8" spans="2:6" ht="16.5" thickBot="1">
      <c r="B8" s="83" t="s">
        <v>504</v>
      </c>
      <c r="C8" s="84">
        <v>96</v>
      </c>
      <c r="D8" s="84">
        <v>48</v>
      </c>
      <c r="E8" s="84">
        <v>24</v>
      </c>
      <c r="F8" s="84">
        <v>12</v>
      </c>
    </row>
    <row r="9" spans="2:6" ht="16.5" thickBot="1">
      <c r="B9" s="83" t="s">
        <v>505</v>
      </c>
      <c r="C9" s="84">
        <v>192</v>
      </c>
      <c r="D9" s="84">
        <v>96</v>
      </c>
      <c r="E9" s="84">
        <v>48</v>
      </c>
      <c r="F9" s="84">
        <v>24</v>
      </c>
    </row>
    <row r="10" spans="2:6" ht="16.5" thickBot="1">
      <c r="B10" s="83" t="s">
        <v>506</v>
      </c>
      <c r="C10" s="79" t="s">
        <v>502</v>
      </c>
      <c r="D10" s="84">
        <v>96</v>
      </c>
      <c r="E10" s="84">
        <v>48</v>
      </c>
      <c r="F10" s="84">
        <v>24</v>
      </c>
    </row>
    <row r="11" spans="2:6" ht="16.5" thickBot="1">
      <c r="B11" s="83" t="s">
        <v>507</v>
      </c>
      <c r="C11" s="79" t="s">
        <v>502</v>
      </c>
      <c r="D11" s="84">
        <v>192</v>
      </c>
      <c r="E11" s="84">
        <v>96</v>
      </c>
      <c r="F11" s="84">
        <v>48</v>
      </c>
    </row>
    <row r="12" spans="2:6" ht="16.5" thickBot="1">
      <c r="B12" s="83" t="s">
        <v>508</v>
      </c>
      <c r="C12" s="79" t="s">
        <v>502</v>
      </c>
      <c r="D12" s="79" t="s">
        <v>502</v>
      </c>
      <c r="E12" s="84">
        <v>96</v>
      </c>
      <c r="F12" s="84">
        <v>48</v>
      </c>
    </row>
  </sheetData>
  <phoneticPr fontId="1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22"/>
  <sheetViews>
    <sheetView zoomScale="150" zoomScaleNormal="150" zoomScalePageLayoutView="150" workbookViewId="0">
      <selection activeCell="A12" sqref="A12"/>
    </sheetView>
  </sheetViews>
  <sheetFormatPr defaultColWidth="11" defaultRowHeight="15.75"/>
  <cols>
    <col min="1" max="1" width="123" customWidth="1"/>
  </cols>
  <sheetData>
    <row r="1" spans="1:1">
      <c r="A1" s="3" t="s">
        <v>320</v>
      </c>
    </row>
    <row r="2" spans="1:1">
      <c r="A2" s="1"/>
    </row>
    <row r="3" spans="1:1">
      <c r="A3" s="1"/>
    </row>
    <row r="4" spans="1:1" ht="31.5">
      <c r="A4" s="1" t="s">
        <v>321</v>
      </c>
    </row>
    <row r="5" spans="1:1">
      <c r="A5" s="1"/>
    </row>
    <row r="6" spans="1:1">
      <c r="A6" s="1" t="s">
        <v>327</v>
      </c>
    </row>
    <row r="7" spans="1:1">
      <c r="A7" s="1"/>
    </row>
    <row r="8" spans="1:1" ht="47.25">
      <c r="A8" s="1" t="s">
        <v>328</v>
      </c>
    </row>
    <row r="9" spans="1:1">
      <c r="A9" s="1"/>
    </row>
    <row r="10" spans="1:1" ht="31.5">
      <c r="A10" s="1" t="s">
        <v>329</v>
      </c>
    </row>
    <row r="11" spans="1:1">
      <c r="A11" s="1"/>
    </row>
    <row r="12" spans="1:1" ht="47.25">
      <c r="A12" s="1" t="s">
        <v>322</v>
      </c>
    </row>
    <row r="13" spans="1:1">
      <c r="A13" s="1"/>
    </row>
    <row r="14" spans="1:1" ht="31.5">
      <c r="A14" s="1" t="s">
        <v>323</v>
      </c>
    </row>
    <row r="15" spans="1:1">
      <c r="A15" s="1"/>
    </row>
    <row r="16" spans="1:1">
      <c r="A16" s="1" t="s">
        <v>324</v>
      </c>
    </row>
    <row r="17" spans="1:1">
      <c r="A17" s="1"/>
    </row>
    <row r="18" spans="1:1" ht="31.5">
      <c r="A18" s="1" t="s">
        <v>325</v>
      </c>
    </row>
    <row r="19" spans="1:1">
      <c r="A19" s="1"/>
    </row>
    <row r="20" spans="1:1" ht="31.5">
      <c r="A20" s="1" t="s">
        <v>326</v>
      </c>
    </row>
    <row r="21" spans="1:1">
      <c r="A21" s="1"/>
    </row>
    <row r="22" spans="1:1">
      <c r="A22" s="1"/>
    </row>
  </sheetData>
  <phoneticPr fontId="14"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1"/>
  <sheetViews>
    <sheetView workbookViewId="0">
      <selection activeCell="B1" sqref="B1"/>
    </sheetView>
  </sheetViews>
  <sheetFormatPr defaultColWidth="11" defaultRowHeight="15.75"/>
  <sheetData/>
  <phoneticPr fontId="14" type="noConversion"/>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vt:lpstr>
      <vt:lpstr>Comments</vt:lpstr>
      <vt:lpstr>Summary</vt:lpstr>
      <vt:lpstr>CID258</vt:lpstr>
      <vt:lpstr>Notes</vt:lpstr>
      <vt:lpstr>Charts</vt:lpstr>
      <vt:lpstr>CID258!OLE_LINK3</vt:lpstr>
    </vt:vector>
  </TitlesOfParts>
  <Company>Beecher Communications Consultants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Beecher</dc:creator>
  <cp:lastModifiedBy>a0212496</cp:lastModifiedBy>
  <dcterms:created xsi:type="dcterms:W3CDTF">2011-09-02T18:28:43Z</dcterms:created>
  <dcterms:modified xsi:type="dcterms:W3CDTF">2011-09-20T07:03:39Z</dcterms:modified>
</cp:coreProperties>
</file>