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790" windowHeight="5820"/>
  </bookViews>
  <sheets>
    <sheet name="Channel Model" sheetId="1" r:id="rId1"/>
    <sheet name="Hata Model" sheetId="2" r:id="rId2"/>
    <sheet name="Erceg Model" sheetId="7" r:id="rId3"/>
  </sheets>
  <calcPr calcId="125725" concurrentCalc="0"/>
</workbook>
</file>

<file path=xl/calcChain.xml><?xml version="1.0" encoding="utf-8"?>
<calcChain xmlns="http://schemas.openxmlformats.org/spreadsheetml/2006/main">
  <c r="B1" i="7"/>
  <c r="C8"/>
  <c r="D8"/>
  <c r="B8"/>
  <c r="B2"/>
  <c r="B12"/>
  <c r="C12"/>
  <c r="B4"/>
  <c r="C14"/>
  <c r="D12"/>
  <c r="D14"/>
  <c r="B14"/>
  <c r="B10" i="1"/>
  <c r="B3" i="7"/>
  <c r="B2" i="2"/>
  <c r="B1"/>
  <c r="B3"/>
  <c r="H8"/>
  <c r="B4"/>
  <c r="H10"/>
  <c r="E8"/>
  <c r="E10"/>
  <c r="D8"/>
  <c r="D10"/>
  <c r="J10"/>
  <c r="B20" i="1"/>
  <c r="B22"/>
  <c r="B21"/>
  <c r="B25"/>
  <c r="B15"/>
  <c r="K10" i="2"/>
  <c r="C8"/>
  <c r="C10"/>
  <c r="I10"/>
  <c r="G10"/>
  <c r="F10"/>
  <c r="B8"/>
  <c r="B10"/>
</calcChain>
</file>

<file path=xl/sharedStrings.xml><?xml version="1.0" encoding="utf-8"?>
<sst xmlns="http://schemas.openxmlformats.org/spreadsheetml/2006/main" count="94" uniqueCount="65">
  <si>
    <t>Notes</t>
  </si>
  <si>
    <t>Frequency (MHz)</t>
  </si>
  <si>
    <t>TX Antenna Height (m)</t>
  </si>
  <si>
    <t>RX Antenna Height (m)</t>
  </si>
  <si>
    <t>Distance (km)</t>
  </si>
  <si>
    <t>Shadowing Margin (dB)</t>
  </si>
  <si>
    <t>Penetration Loss (dB)</t>
  </si>
  <si>
    <t>Antenna Height Correction Factor</t>
  </si>
  <si>
    <t>Hata Path Loss</t>
  </si>
  <si>
    <t>Cost Correction Factor</t>
  </si>
  <si>
    <t>COST Hata Large City  (1500-2400 MHz)</t>
  </si>
  <si>
    <t>COST Hata Medium City/Suburban (1500-2400 MHz)</t>
  </si>
  <si>
    <t>Hata Large City (200-1500 MHz)</t>
  </si>
  <si>
    <t>Hata Large City (150-200 MHz)</t>
  </si>
  <si>
    <t>Hata Suburban (150-200 MHz)</t>
  </si>
  <si>
    <t>Hata Suburban (200-1500 MHz)</t>
  </si>
  <si>
    <t>Hata Open Space (150-200 MHz)</t>
  </si>
  <si>
    <t>Hata Open Space (200-1500 MHz)</t>
  </si>
  <si>
    <t>x</t>
  </si>
  <si>
    <t>Free Space</t>
  </si>
  <si>
    <t>Subject to Tx Power Regulations</t>
  </si>
  <si>
    <t>Channel Model Parameters</t>
  </si>
  <si>
    <t>Valid Range 150-2400 MHz</t>
  </si>
  <si>
    <t>Compare against Rx sensitivity</t>
  </si>
  <si>
    <t>Valid Range 1-20 km</t>
  </si>
  <si>
    <t>Hata Medium City (150-1500 MHz)</t>
  </si>
  <si>
    <t>City</t>
  </si>
  <si>
    <t>Suburban</t>
  </si>
  <si>
    <t>Open Space</t>
  </si>
  <si>
    <t>For underground vaults, etc.</t>
  </si>
  <si>
    <t>To buffer against variable shadowing loss</t>
  </si>
  <si>
    <t xml:space="preserve"> Uplink Path Loss Calculation</t>
  </si>
  <si>
    <t xml:space="preserve"> Downlink Path Loss Calculation</t>
  </si>
  <si>
    <t>Collector Tx Power (dBm)</t>
  </si>
  <si>
    <t>Collector Tx Antenna Gain (dBi)</t>
  </si>
  <si>
    <t>Endpoint Interference (dB)</t>
  </si>
  <si>
    <t>Endpoint Rx Antenna Gain (dBi)</t>
  </si>
  <si>
    <t>If using same antenna for Tx, must be same as in Downlink Table</t>
  </si>
  <si>
    <t>Rise over Thermal Interference</t>
  </si>
  <si>
    <t>Endpoint Tx Power (dBm)</t>
  </si>
  <si>
    <t>Endpoint Tx Antenna Gain (dBi)</t>
  </si>
  <si>
    <t>Collector Rx Antenna Gain (dBi)</t>
  </si>
  <si>
    <t>Collector Interference (dB)</t>
  </si>
  <si>
    <t>Same as Downlink</t>
  </si>
  <si>
    <t>If using same antenna for Tx, must be same as in Uplink Table</t>
  </si>
  <si>
    <t>Rx Power at Endpoint (dBm)</t>
  </si>
  <si>
    <t>Rx Power at Collector (dBm)</t>
  </si>
  <si>
    <t>Collector Antenna Height (m)</t>
  </si>
  <si>
    <t>Endpoint Antenna Height (m)</t>
  </si>
  <si>
    <t>Subject to Tx Power Regulations. Can be different from Collector</t>
  </si>
  <si>
    <t>a</t>
  </si>
  <si>
    <t>b</t>
  </si>
  <si>
    <t>c</t>
  </si>
  <si>
    <t>A</t>
  </si>
  <si>
    <t>gamma</t>
  </si>
  <si>
    <t>Average Path Loss</t>
  </si>
  <si>
    <t>Hata Valid Range 30-200 m, including terrain. Erceg Valid Range 10-80m, including terrain</t>
  </si>
  <si>
    <t>Path Loss (dB)</t>
  </si>
  <si>
    <t>Must reference the right path loss from the Hata or Erceg worksheet</t>
  </si>
  <si>
    <t>Median Erceg</t>
  </si>
  <si>
    <t>Terrain A: Hilly</t>
  </si>
  <si>
    <t>Terrain B: Mid-Hilly/Flat</t>
  </si>
  <si>
    <t>Terrain C: Flat</t>
  </si>
  <si>
    <t>mu_sigma</t>
  </si>
  <si>
    <t>Hata Valid Range 1-10 m, Erceg Fixed to 2m.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</si>
</sst>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6" borderId="1" xfId="0" applyFill="1" applyBorder="1"/>
    <xf numFmtId="0" fontId="0" fillId="6" borderId="17" xfId="0" applyFill="1" applyBorder="1"/>
    <xf numFmtId="2" fontId="0" fillId="6" borderId="17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8" borderId="2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0" fillId="0" borderId="19" xfId="0" applyBorder="1"/>
    <xf numFmtId="0" fontId="0" fillId="2" borderId="20" xfId="0" applyFill="1" applyBorder="1"/>
    <xf numFmtId="0" fontId="2" fillId="5" borderId="4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9" borderId="18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0" fillId="2" borderId="8" xfId="0" applyFill="1" applyBorder="1"/>
    <xf numFmtId="2" fontId="3" fillId="2" borderId="17" xfId="0" applyNumberFormat="1" applyFont="1" applyFill="1" applyBorder="1"/>
    <xf numFmtId="0" fontId="0" fillId="0" borderId="24" xfId="0" applyBorder="1"/>
    <xf numFmtId="0" fontId="2" fillId="2" borderId="8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2" borderId="28" xfId="0" applyFill="1" applyBorder="1"/>
    <xf numFmtId="0" fontId="2" fillId="10" borderId="31" xfId="0" applyFont="1" applyFill="1" applyBorder="1"/>
    <xf numFmtId="0" fontId="2" fillId="10" borderId="25" xfId="0" applyFont="1" applyFill="1" applyBorder="1"/>
    <xf numFmtId="0" fontId="2" fillId="10" borderId="26" xfId="0" applyFont="1" applyFill="1" applyBorder="1"/>
    <xf numFmtId="0" fontId="2" fillId="10" borderId="27" xfId="0" applyFont="1" applyFill="1" applyBorder="1"/>
    <xf numFmtId="0" fontId="0" fillId="0" borderId="13" xfId="0" applyFill="1" applyBorder="1"/>
    <xf numFmtId="0" fontId="1" fillId="7" borderId="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C3" sqref="C3"/>
    </sheetView>
  </sheetViews>
  <sheetFormatPr defaultRowHeight="15"/>
  <cols>
    <col min="1" max="1" width="29.28515625" customWidth="1"/>
    <col min="2" max="2" width="16.28515625" customWidth="1"/>
    <col min="3" max="3" width="39.85546875" customWidth="1"/>
  </cols>
  <sheetData>
    <row r="1" spans="1:3">
      <c r="A1" s="45" t="s">
        <v>21</v>
      </c>
      <c r="B1" s="46"/>
      <c r="C1" s="18" t="s">
        <v>0</v>
      </c>
    </row>
    <row r="2" spans="1:3">
      <c r="A2" s="17" t="s">
        <v>1</v>
      </c>
      <c r="B2" s="14">
        <v>2400</v>
      </c>
      <c r="C2" s="19" t="s">
        <v>22</v>
      </c>
    </row>
    <row r="3" spans="1:3" ht="48" customHeight="1">
      <c r="A3" s="17" t="s">
        <v>47</v>
      </c>
      <c r="B3" s="14">
        <v>10</v>
      </c>
      <c r="C3" s="19" t="s">
        <v>56</v>
      </c>
    </row>
    <row r="4" spans="1:3" ht="30">
      <c r="A4" s="17" t="s">
        <v>48</v>
      </c>
      <c r="B4" s="14">
        <v>2</v>
      </c>
      <c r="C4" s="19" t="s">
        <v>64</v>
      </c>
    </row>
    <row r="5" spans="1:3">
      <c r="A5" s="17" t="s">
        <v>4</v>
      </c>
      <c r="B5" s="14">
        <v>2</v>
      </c>
      <c r="C5" s="19" t="s">
        <v>24</v>
      </c>
    </row>
    <row r="6" spans="1:3">
      <c r="B6" s="2"/>
      <c r="C6" s="19"/>
    </row>
    <row r="7" spans="1:3">
      <c r="A7" s="45" t="s">
        <v>32</v>
      </c>
      <c r="B7" s="46"/>
      <c r="C7" s="18" t="s">
        <v>0</v>
      </c>
    </row>
    <row r="8" spans="1:3">
      <c r="A8" s="17" t="s">
        <v>33</v>
      </c>
      <c r="B8" s="14">
        <v>10</v>
      </c>
      <c r="C8" s="19" t="s">
        <v>20</v>
      </c>
    </row>
    <row r="9" spans="1:3">
      <c r="A9" s="17" t="s">
        <v>34</v>
      </c>
      <c r="B9" s="14">
        <v>2</v>
      </c>
      <c r="C9" s="19" t="s">
        <v>20</v>
      </c>
    </row>
    <row r="10" spans="1:3" ht="30">
      <c r="A10" s="17" t="s">
        <v>57</v>
      </c>
      <c r="B10" s="15">
        <f>-1*'Erceg Model'!B14</f>
        <v>-141.02703789734474</v>
      </c>
      <c r="C10" s="19" t="s">
        <v>58</v>
      </c>
    </row>
    <row r="11" spans="1:3">
      <c r="A11" s="17" t="s">
        <v>5</v>
      </c>
      <c r="B11" s="14">
        <v>-12</v>
      </c>
      <c r="C11" s="19" t="s">
        <v>30</v>
      </c>
    </row>
    <row r="12" spans="1:3">
      <c r="A12" s="17" t="s">
        <v>6</v>
      </c>
      <c r="B12" s="14">
        <v>0</v>
      </c>
      <c r="C12" s="19" t="s">
        <v>29</v>
      </c>
    </row>
    <row r="13" spans="1:3" ht="30">
      <c r="A13" s="17" t="s">
        <v>36</v>
      </c>
      <c r="B13" s="14">
        <v>2</v>
      </c>
      <c r="C13" s="19" t="s">
        <v>44</v>
      </c>
    </row>
    <row r="14" spans="1:3" ht="18.75" customHeight="1">
      <c r="A14" s="17" t="s">
        <v>35</v>
      </c>
      <c r="B14" s="14">
        <v>1</v>
      </c>
      <c r="C14" s="19" t="s">
        <v>38</v>
      </c>
    </row>
    <row r="15" spans="1:3" ht="15.75">
      <c r="A15" s="17" t="s">
        <v>45</v>
      </c>
      <c r="B15" s="34">
        <f>SUM(B8:B14)</f>
        <v>-138.02703789734474</v>
      </c>
      <c r="C15" s="19" t="s">
        <v>23</v>
      </c>
    </row>
    <row r="17" spans="1:3">
      <c r="A17" s="45" t="s">
        <v>31</v>
      </c>
      <c r="B17" s="46"/>
      <c r="C17" s="18" t="s">
        <v>0</v>
      </c>
    </row>
    <row r="18" spans="1:3" ht="30">
      <c r="A18" s="17" t="s">
        <v>39</v>
      </c>
      <c r="B18" s="14">
        <v>10</v>
      </c>
      <c r="C18" s="19" t="s">
        <v>49</v>
      </c>
    </row>
    <row r="19" spans="1:3">
      <c r="A19" s="17" t="s">
        <v>40</v>
      </c>
      <c r="B19" s="14">
        <v>2</v>
      </c>
      <c r="C19" s="19" t="s">
        <v>20</v>
      </c>
    </row>
    <row r="20" spans="1:3">
      <c r="A20" s="17" t="s">
        <v>6</v>
      </c>
      <c r="B20" s="14">
        <f>B12</f>
        <v>0</v>
      </c>
      <c r="C20" s="19" t="s">
        <v>29</v>
      </c>
    </row>
    <row r="21" spans="1:3">
      <c r="A21" s="17" t="s">
        <v>57</v>
      </c>
      <c r="B21" s="15">
        <f>B10</f>
        <v>-141.02703789734474</v>
      </c>
      <c r="C21" s="19" t="s">
        <v>43</v>
      </c>
    </row>
    <row r="22" spans="1:3">
      <c r="A22" s="17" t="s">
        <v>5</v>
      </c>
      <c r="B22" s="14">
        <f>B11</f>
        <v>-12</v>
      </c>
      <c r="C22" s="19" t="s">
        <v>43</v>
      </c>
    </row>
    <row r="23" spans="1:3" ht="30">
      <c r="A23" s="17" t="s">
        <v>41</v>
      </c>
      <c r="B23" s="14">
        <v>2</v>
      </c>
      <c r="C23" s="19" t="s">
        <v>37</v>
      </c>
    </row>
    <row r="24" spans="1:3">
      <c r="A24" s="17" t="s">
        <v>42</v>
      </c>
      <c r="B24" s="14">
        <v>2</v>
      </c>
      <c r="C24" s="19" t="s">
        <v>38</v>
      </c>
    </row>
    <row r="25" spans="1:3" ht="15.75">
      <c r="A25" s="17" t="s">
        <v>46</v>
      </c>
      <c r="B25" s="34">
        <f>SUM(B18:B24)</f>
        <v>-137.02703789734474</v>
      </c>
      <c r="C25" s="19" t="s">
        <v>23</v>
      </c>
    </row>
  </sheetData>
  <mergeCells count="3">
    <mergeCell ref="A7:B7"/>
    <mergeCell ref="A1:B1"/>
    <mergeCell ref="A17:B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38" sqref="B38"/>
    </sheetView>
  </sheetViews>
  <sheetFormatPr defaultRowHeight="15"/>
  <cols>
    <col min="1" max="1" width="22" customWidth="1"/>
    <col min="2" max="2" width="16.5703125" customWidth="1"/>
    <col min="3" max="3" width="15.7109375" customWidth="1"/>
    <col min="4" max="4" width="16.7109375" customWidth="1"/>
    <col min="5" max="5" width="19.7109375" customWidth="1"/>
    <col min="6" max="6" width="14.7109375" customWidth="1"/>
    <col min="7" max="7" width="18.42578125" customWidth="1"/>
    <col min="8" max="8" width="20" customWidth="1"/>
    <col min="9" max="9" width="18" customWidth="1"/>
    <col min="10" max="10" width="16.7109375" customWidth="1"/>
    <col min="11" max="11" width="13.28515625" customWidth="1"/>
  </cols>
  <sheetData>
    <row r="1" spans="1:11">
      <c r="A1" s="16" t="s">
        <v>1</v>
      </c>
      <c r="B1" s="13">
        <f>'Channel Model'!B2</f>
        <v>2400</v>
      </c>
    </row>
    <row r="2" spans="1:11">
      <c r="A2" s="16" t="s">
        <v>2</v>
      </c>
      <c r="B2" s="13">
        <f>'Channel Model'!B3</f>
        <v>10</v>
      </c>
    </row>
    <row r="3" spans="1:11">
      <c r="A3" s="16" t="s">
        <v>3</v>
      </c>
      <c r="B3" s="13">
        <f>'Channel Model'!B4</f>
        <v>2</v>
      </c>
    </row>
    <row r="4" spans="1:11">
      <c r="A4" s="16" t="s">
        <v>4</v>
      </c>
      <c r="B4" s="13">
        <f>'Channel Model'!B5</f>
        <v>2</v>
      </c>
    </row>
    <row r="5" spans="1:11" ht="15.75" thickBot="1"/>
    <row r="6" spans="1:11" ht="15.75" thickBot="1">
      <c r="B6" s="47" t="s">
        <v>26</v>
      </c>
      <c r="C6" s="48"/>
      <c r="D6" s="48"/>
      <c r="E6" s="48"/>
      <c r="F6" s="49" t="s">
        <v>27</v>
      </c>
      <c r="G6" s="50"/>
      <c r="H6" s="51"/>
      <c r="I6" s="52" t="s">
        <v>28</v>
      </c>
      <c r="J6" s="53"/>
      <c r="K6" s="54"/>
    </row>
    <row r="7" spans="1:11" ht="45.75" thickBot="1">
      <c r="A7" s="1"/>
      <c r="B7" s="22" t="s">
        <v>25</v>
      </c>
      <c r="C7" s="23" t="s">
        <v>13</v>
      </c>
      <c r="D7" s="23" t="s">
        <v>12</v>
      </c>
      <c r="E7" s="28" t="s">
        <v>10</v>
      </c>
      <c r="F7" s="20" t="s">
        <v>14</v>
      </c>
      <c r="G7" s="21" t="s">
        <v>15</v>
      </c>
      <c r="H7" s="25" t="s">
        <v>11</v>
      </c>
      <c r="I7" s="31" t="s">
        <v>16</v>
      </c>
      <c r="J7" s="24" t="s">
        <v>17</v>
      </c>
      <c r="K7" s="32" t="s">
        <v>19</v>
      </c>
    </row>
    <row r="8" spans="1:11" ht="30">
      <c r="A8" s="29" t="s">
        <v>7</v>
      </c>
      <c r="B8" s="5">
        <f>0.8+(1.1*LOG10(B1)-0.7)*B3-1.56*LOG10(B1)</f>
        <v>1.5633351946954281</v>
      </c>
      <c r="C8" s="6">
        <f>8.29*(LOG10(1.54*B3))^2 - 1.1</f>
        <v>0.87867214349677791</v>
      </c>
      <c r="D8" s="6">
        <f>3.2*(LOG10(11.75*$B$3))^2 - 4.97</f>
        <v>1.0454466654540449</v>
      </c>
      <c r="E8" s="7">
        <f>3.2*(LOG10(11.75*$B$3))^2 - 4.97</f>
        <v>1.0454466654540449</v>
      </c>
      <c r="F8" s="5" t="s">
        <v>18</v>
      </c>
      <c r="G8" s="6" t="s">
        <v>18</v>
      </c>
      <c r="H8" s="7">
        <f>3.2*(LOG10(11.75*$B$3))^2 - 4.97</f>
        <v>1.0454466654540449</v>
      </c>
      <c r="I8" s="26" t="s">
        <v>18</v>
      </c>
      <c r="J8" s="6" t="s">
        <v>18</v>
      </c>
      <c r="K8" s="7" t="s">
        <v>18</v>
      </c>
    </row>
    <row r="9" spans="1:11">
      <c r="A9" s="30" t="s">
        <v>9</v>
      </c>
      <c r="B9" s="8" t="s">
        <v>18</v>
      </c>
      <c r="C9" s="3" t="s">
        <v>18</v>
      </c>
      <c r="D9" s="3" t="s">
        <v>18</v>
      </c>
      <c r="E9" s="9">
        <v>3</v>
      </c>
      <c r="F9" s="8" t="s">
        <v>18</v>
      </c>
      <c r="G9" s="3" t="s">
        <v>18</v>
      </c>
      <c r="H9" s="9">
        <v>0</v>
      </c>
      <c r="I9" s="4" t="s">
        <v>18</v>
      </c>
      <c r="J9" s="3" t="s">
        <v>18</v>
      </c>
      <c r="K9" s="9" t="s">
        <v>18</v>
      </c>
    </row>
    <row r="10" spans="1:11" ht="15.75" thickBot="1">
      <c r="A10" s="33" t="s">
        <v>8</v>
      </c>
      <c r="B10" s="10">
        <f>69.55+26.16*LOG10($B$1)-13.82*LOG10($B$2) - B8+(44.9-6.55*LOG10($B$2))*LOG10($B$4)</f>
        <v>154.13749122219383</v>
      </c>
      <c r="C10" s="11">
        <f t="shared" ref="C10:D10" si="0">69.55+26.16*LOG10($B$1)-13.82*LOG10($B$2) - C8+(44.9-6.55*LOG10($B$2))*LOG10($B$4)</f>
        <v>154.8221542733925</v>
      </c>
      <c r="D10" s="11">
        <f t="shared" si="0"/>
        <v>154.65537975143522</v>
      </c>
      <c r="E10" s="12">
        <f>46.3+33.9*LOG10($B$1) - 13.82*LOG10($B$2) - E8 +(44.9-6.55*LOG10($B$2))*LOG10($B$4) +E9</f>
        <v>160.56821476228308</v>
      </c>
      <c r="F10" s="10">
        <f>C10 - 2*(LOG10(B1/28))^2 - 5.4</f>
        <v>141.9487648451537</v>
      </c>
      <c r="G10" s="11">
        <f>D10- 2*(LOG10(B1/28))^2 - 5.4</f>
        <v>141.78199032319642</v>
      </c>
      <c r="H10" s="12">
        <f>46.3+33.9*LOG10($B$1) - 13.82*LOG10($B$2) - H8 +(44.9-6.55*LOG10($B$2))*LOG10($B$4) +H9</f>
        <v>157.56821476228308</v>
      </c>
      <c r="I10" s="27">
        <f>C10 - 4.78*(LOG10(B1))^2 +18.33*LOG10(B1) - 40.94</f>
        <v>121.22596830948922</v>
      </c>
      <c r="J10" s="11">
        <f>D10 - 4.78*(LOG10(B1))^2 +18.33*LOG10(B1) - 40.94</f>
        <v>121.05919378753194</v>
      </c>
      <c r="K10" s="12">
        <f>20*LOG10(B1*10^6)-20*LOG10(4*PI()*B4*1000)</f>
        <v>99.599427640510584</v>
      </c>
    </row>
  </sheetData>
  <mergeCells count="3">
    <mergeCell ref="B6:E6"/>
    <mergeCell ref="F6:H6"/>
    <mergeCell ref="I6:K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24" sqref="C24"/>
    </sheetView>
  </sheetViews>
  <sheetFormatPr defaultRowHeight="15"/>
  <cols>
    <col min="1" max="1" width="23.28515625" customWidth="1"/>
    <col min="2" max="2" width="17.7109375" customWidth="1"/>
    <col min="3" max="3" width="24.7109375" customWidth="1"/>
    <col min="4" max="4" width="17" customWidth="1"/>
    <col min="8" max="8" width="10" bestFit="1" customWidth="1"/>
  </cols>
  <sheetData>
    <row r="1" spans="1:4">
      <c r="A1" s="16" t="s">
        <v>1</v>
      </c>
      <c r="B1" s="13">
        <f>'Channel Model'!B2</f>
        <v>2400</v>
      </c>
    </row>
    <row r="2" spans="1:4">
      <c r="A2" s="16" t="s">
        <v>2</v>
      </c>
      <c r="B2" s="13">
        <f>'Channel Model'!B3</f>
        <v>10</v>
      </c>
    </row>
    <row r="3" spans="1:4">
      <c r="A3" s="16" t="s">
        <v>3</v>
      </c>
      <c r="B3" s="13">
        <f>'Channel Model'!B4</f>
        <v>2</v>
      </c>
    </row>
    <row r="4" spans="1:4">
      <c r="A4" s="16" t="s">
        <v>4</v>
      </c>
      <c r="B4" s="13">
        <f>'Channel Model'!B5</f>
        <v>2</v>
      </c>
    </row>
    <row r="5" spans="1:4" ht="15.75" thickBot="1"/>
    <row r="6" spans="1:4">
      <c r="B6" s="55" t="s">
        <v>59</v>
      </c>
      <c r="C6" s="56"/>
      <c r="D6" s="57"/>
    </row>
    <row r="7" spans="1:4" ht="15.75" thickBot="1">
      <c r="A7" s="35"/>
      <c r="B7" s="41" t="s">
        <v>60</v>
      </c>
      <c r="C7" s="42" t="s">
        <v>61</v>
      </c>
      <c r="D7" s="43" t="s">
        <v>62</v>
      </c>
    </row>
    <row r="8" spans="1:4">
      <c r="A8" s="40" t="s">
        <v>53</v>
      </c>
      <c r="B8" s="5">
        <f>-1*20*LOG10((4*PI()*100)/(3*10^2)/($B$1))</f>
        <v>55.162452648183447</v>
      </c>
      <c r="C8" s="5">
        <f t="shared" ref="C8:D8" si="0">-1*20*LOG10((4*PI()*100)/(3*10^2)/($B$1))</f>
        <v>55.162452648183447</v>
      </c>
      <c r="D8" s="5">
        <f t="shared" si="0"/>
        <v>55.162452648183447</v>
      </c>
    </row>
    <row r="9" spans="1:4">
      <c r="A9" s="37" t="s">
        <v>50</v>
      </c>
      <c r="B9" s="8">
        <v>4.5999999999999996</v>
      </c>
      <c r="C9" s="3">
        <v>4</v>
      </c>
      <c r="D9" s="9">
        <v>3.6</v>
      </c>
    </row>
    <row r="10" spans="1:4">
      <c r="A10" s="37" t="s">
        <v>51</v>
      </c>
      <c r="B10" s="8">
        <v>7.4999999999999997E-3</v>
      </c>
      <c r="C10" s="3">
        <v>6.4999999999999997E-3</v>
      </c>
      <c r="D10" s="9">
        <v>5.0000000000000001E-3</v>
      </c>
    </row>
    <row r="11" spans="1:4">
      <c r="A11" s="37" t="s">
        <v>52</v>
      </c>
      <c r="B11" s="8">
        <v>12.6</v>
      </c>
      <c r="C11" s="3">
        <v>17.100000000000001</v>
      </c>
      <c r="D11" s="9">
        <v>20</v>
      </c>
    </row>
    <row r="12" spans="1:4">
      <c r="A12" s="37" t="s">
        <v>54</v>
      </c>
      <c r="B12" s="8">
        <f>B9-(B10*$B$2)+(B11/$B$2)</f>
        <v>5.7849999999999993</v>
      </c>
      <c r="C12" s="8">
        <f t="shared" ref="C12:D12" si="1">C9-(C10*$B$2)+(C11/$B$2)</f>
        <v>5.6450000000000005</v>
      </c>
      <c r="D12" s="8">
        <f t="shared" si="1"/>
        <v>5.5500000000000007</v>
      </c>
    </row>
    <row r="13" spans="1:4">
      <c r="A13" s="38" t="s">
        <v>63</v>
      </c>
      <c r="B13" s="8">
        <v>10.6</v>
      </c>
      <c r="C13" s="3">
        <v>9.6</v>
      </c>
      <c r="D13" s="44">
        <v>8.1999999999999993</v>
      </c>
    </row>
    <row r="14" spans="1:4" ht="15.75" thickBot="1">
      <c r="A14" s="36" t="s">
        <v>55</v>
      </c>
      <c r="B14" s="39">
        <f>B8+10*B12*LOG10(($B$4*1000)/100)+B13</f>
        <v>141.02703789734474</v>
      </c>
      <c r="C14" s="39">
        <f t="shared" ref="C14:D14" si="2">C8+10*C12*LOG10(($B$4*1000)/100)+C13</f>
        <v>138.20559590341517</v>
      </c>
      <c r="D14" s="39">
        <f t="shared" si="2"/>
        <v>135.56961740753442</v>
      </c>
    </row>
  </sheetData>
  <mergeCells count="1">
    <mergeCell ref="B6:D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Channel Model</vt:lpstr>
      <vt:lpstr>Hata Model</vt:lpstr>
      <vt:lpstr>Erceg Model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Dey</dc:creator>
  <cp:lastModifiedBy>Sourav Dey</cp:lastModifiedBy>
  <dcterms:created xsi:type="dcterms:W3CDTF">2011-06-28T23:21:10Z</dcterms:created>
  <dcterms:modified xsi:type="dcterms:W3CDTF">2011-08-29T21:15:55Z</dcterms:modified>
</cp:coreProperties>
</file>