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430" yWindow="-120" windowWidth="12690" windowHeight="7965" activeTab="1"/>
  </bookViews>
  <sheets>
    <sheet name="IEEE_Cover" sheetId="1" r:id="rId1"/>
    <sheet name="Comments" sheetId="2" r:id="rId2"/>
    <sheet name="Summary" sheetId="3" r:id="rId3"/>
  </sheets>
  <definedNames>
    <definedName name="_xlnm._FilterDatabase" localSheetId="1" hidden="1">Comments!$A$1:$AB$571</definedName>
  </definedNames>
  <calcPr calcId="125725" concurrentCalc="0"/>
</workbook>
</file>

<file path=xl/calcChain.xml><?xml version="1.0" encoding="utf-8"?>
<calcChain xmlns="http://schemas.openxmlformats.org/spreadsheetml/2006/main">
  <c r="S4" i="2"/>
  <c r="T4"/>
  <c r="U4"/>
  <c r="V4"/>
  <c r="W4"/>
  <c r="X4"/>
  <c r="Z4"/>
  <c r="S5"/>
  <c r="T5"/>
  <c r="U5"/>
  <c r="V5"/>
  <c r="W5"/>
  <c r="X5"/>
  <c r="Z5"/>
  <c r="S6"/>
  <c r="T6"/>
  <c r="U6"/>
  <c r="V6"/>
  <c r="W6"/>
  <c r="X6"/>
  <c r="Z6"/>
  <c r="S7"/>
  <c r="T7"/>
  <c r="U7"/>
  <c r="V7"/>
  <c r="W7"/>
  <c r="X7"/>
  <c r="Z7"/>
  <c r="S8"/>
  <c r="T8"/>
  <c r="U8"/>
  <c r="V8"/>
  <c r="W8"/>
  <c r="X8"/>
  <c r="Z8"/>
  <c r="S9"/>
  <c r="T9"/>
  <c r="U9"/>
  <c r="V9"/>
  <c r="W9"/>
  <c r="X9"/>
  <c r="Z9"/>
  <c r="S10"/>
  <c r="T10"/>
  <c r="U10"/>
  <c r="V10"/>
  <c r="W10"/>
  <c r="X10"/>
  <c r="Z10"/>
  <c r="S11"/>
  <c r="T11"/>
  <c r="U11"/>
  <c r="V11"/>
  <c r="W11"/>
  <c r="X11"/>
  <c r="Z11"/>
  <c r="S12"/>
  <c r="T12"/>
  <c r="U12"/>
  <c r="V12"/>
  <c r="W12"/>
  <c r="X12"/>
  <c r="Z12"/>
  <c r="S13"/>
  <c r="T13"/>
  <c r="U13"/>
  <c r="V13"/>
  <c r="W13"/>
  <c r="X13"/>
  <c r="Z13"/>
  <c r="S14"/>
  <c r="T14"/>
  <c r="U14"/>
  <c r="V14"/>
  <c r="W14"/>
  <c r="X14"/>
  <c r="Z14"/>
  <c r="S15"/>
  <c r="T15"/>
  <c r="U15"/>
  <c r="V15"/>
  <c r="W15"/>
  <c r="X15"/>
  <c r="Z15"/>
  <c r="S16"/>
  <c r="T16"/>
  <c r="U16"/>
  <c r="V16"/>
  <c r="W16"/>
  <c r="X16"/>
  <c r="Z16"/>
  <c r="S17"/>
  <c r="T17"/>
  <c r="U17"/>
  <c r="V17"/>
  <c r="W17"/>
  <c r="X17"/>
  <c r="Z17"/>
  <c r="S18"/>
  <c r="T18"/>
  <c r="U18"/>
  <c r="V18"/>
  <c r="W18"/>
  <c r="X18"/>
  <c r="Z18"/>
  <c r="S19"/>
  <c r="T19"/>
  <c r="U19"/>
  <c r="V19"/>
  <c r="W19"/>
  <c r="X19"/>
  <c r="Z19"/>
  <c r="S20"/>
  <c r="T20"/>
  <c r="U20"/>
  <c r="V20"/>
  <c r="W20"/>
  <c r="X20"/>
  <c r="Z20"/>
  <c r="S21"/>
  <c r="T21"/>
  <c r="U21"/>
  <c r="V21"/>
  <c r="W21"/>
  <c r="X21"/>
  <c r="Z21"/>
  <c r="S22"/>
  <c r="T22"/>
  <c r="U22"/>
  <c r="V22"/>
  <c r="W22"/>
  <c r="X22"/>
  <c r="Z22"/>
  <c r="S23"/>
  <c r="T23"/>
  <c r="U23"/>
  <c r="V23"/>
  <c r="W23"/>
  <c r="X23"/>
  <c r="Z23"/>
  <c r="S24"/>
  <c r="T24"/>
  <c r="U24"/>
  <c r="V24"/>
  <c r="W24"/>
  <c r="X24"/>
  <c r="Z24"/>
  <c r="S25"/>
  <c r="T25"/>
  <c r="U25"/>
  <c r="V25"/>
  <c r="W25"/>
  <c r="X25"/>
  <c r="Z25"/>
  <c r="S26"/>
  <c r="T26"/>
  <c r="U26"/>
  <c r="V26"/>
  <c r="W26"/>
  <c r="X26"/>
  <c r="Z26"/>
  <c r="S27"/>
  <c r="T27"/>
  <c r="U27"/>
  <c r="V27"/>
  <c r="W27"/>
  <c r="X27"/>
  <c r="Z27"/>
  <c r="S28"/>
  <c r="T28"/>
  <c r="U28"/>
  <c r="V28"/>
  <c r="W28"/>
  <c r="X28"/>
  <c r="Z28"/>
  <c r="S31"/>
  <c r="T31"/>
  <c r="U31"/>
  <c r="V31"/>
  <c r="W31"/>
  <c r="X31"/>
  <c r="Z31"/>
  <c r="S32"/>
  <c r="T32"/>
  <c r="U32"/>
  <c r="V32"/>
  <c r="W32"/>
  <c r="X32"/>
  <c r="Z32"/>
  <c r="S33"/>
  <c r="T33"/>
  <c r="U33"/>
  <c r="V33"/>
  <c r="W33"/>
  <c r="X33"/>
  <c r="Z33"/>
  <c r="S34"/>
  <c r="T34"/>
  <c r="U34"/>
  <c r="V34"/>
  <c r="W34"/>
  <c r="X34"/>
  <c r="Z34"/>
  <c r="S35"/>
  <c r="T35"/>
  <c r="U35"/>
  <c r="V35"/>
  <c r="W35"/>
  <c r="X35"/>
  <c r="Z35"/>
  <c r="S36"/>
  <c r="T36"/>
  <c r="U36"/>
  <c r="V36"/>
  <c r="W36"/>
  <c r="X36"/>
  <c r="Z36"/>
  <c r="S37"/>
  <c r="T37"/>
  <c r="U37"/>
  <c r="V37"/>
  <c r="W37"/>
  <c r="X37"/>
  <c r="Z37"/>
  <c r="S38"/>
  <c r="T38"/>
  <c r="U38"/>
  <c r="V38"/>
  <c r="W38"/>
  <c r="X38"/>
  <c r="Z38"/>
  <c r="S39"/>
  <c r="T39"/>
  <c r="U39"/>
  <c r="V39"/>
  <c r="W39"/>
  <c r="X39"/>
  <c r="Z39"/>
  <c r="S40"/>
  <c r="T40"/>
  <c r="U40"/>
  <c r="V40"/>
  <c r="W40"/>
  <c r="X40"/>
  <c r="Z40"/>
  <c r="S41"/>
  <c r="T41"/>
  <c r="U41"/>
  <c r="V41"/>
  <c r="W41"/>
  <c r="X41"/>
  <c r="Z41"/>
  <c r="S42"/>
  <c r="T42"/>
  <c r="U42"/>
  <c r="V42"/>
  <c r="W42"/>
  <c r="X42"/>
  <c r="Z42"/>
  <c r="S43"/>
  <c r="T43"/>
  <c r="U43"/>
  <c r="V43"/>
  <c r="W43"/>
  <c r="X43"/>
  <c r="Z43"/>
  <c r="S44"/>
  <c r="T44"/>
  <c r="U44"/>
  <c r="V44"/>
  <c r="W44"/>
  <c r="X44"/>
  <c r="Z44"/>
  <c r="S45"/>
  <c r="T45"/>
  <c r="U45"/>
  <c r="V45"/>
  <c r="W45"/>
  <c r="X45"/>
  <c r="Z45"/>
  <c r="S46"/>
  <c r="T46"/>
  <c r="U46"/>
  <c r="V46"/>
  <c r="W46"/>
  <c r="X46"/>
  <c r="Z46"/>
  <c r="S47"/>
  <c r="T47"/>
  <c r="U47"/>
  <c r="V47"/>
  <c r="W47"/>
  <c r="X47"/>
  <c r="Z47"/>
  <c r="S48"/>
  <c r="T48"/>
  <c r="U48"/>
  <c r="V48"/>
  <c r="W48"/>
  <c r="X48"/>
  <c r="Z48"/>
  <c r="S49"/>
  <c r="T49"/>
  <c r="U49"/>
  <c r="V49"/>
  <c r="W49"/>
  <c r="X49"/>
  <c r="Z49"/>
  <c r="S50"/>
  <c r="T50"/>
  <c r="U50"/>
  <c r="V50"/>
  <c r="W50"/>
  <c r="X50"/>
  <c r="Z50"/>
  <c r="S51"/>
  <c r="T51"/>
  <c r="U51"/>
  <c r="V51"/>
  <c r="W51"/>
  <c r="X51"/>
  <c r="Z51"/>
  <c r="S52"/>
  <c r="T52"/>
  <c r="U52"/>
  <c r="V52"/>
  <c r="W52"/>
  <c r="X52"/>
  <c r="Z52"/>
  <c r="S53"/>
  <c r="T53"/>
  <c r="U53"/>
  <c r="V53"/>
  <c r="W53"/>
  <c r="X53"/>
  <c r="Z53"/>
  <c r="S54"/>
  <c r="T54"/>
  <c r="U54"/>
  <c r="V54"/>
  <c r="W54"/>
  <c r="X54"/>
  <c r="Z54"/>
  <c r="S55"/>
  <c r="T55"/>
  <c r="U55"/>
  <c r="V55"/>
  <c r="W55"/>
  <c r="X55"/>
  <c r="Z55"/>
  <c r="S56"/>
  <c r="T56"/>
  <c r="U56"/>
  <c r="V56"/>
  <c r="W56"/>
  <c r="X56"/>
  <c r="Z56"/>
  <c r="S57"/>
  <c r="T57"/>
  <c r="U57"/>
  <c r="V57"/>
  <c r="W57"/>
  <c r="X57"/>
  <c r="Z57"/>
  <c r="S58"/>
  <c r="T58"/>
  <c r="U58"/>
  <c r="V58"/>
  <c r="W58"/>
  <c r="X58"/>
  <c r="Z58"/>
  <c r="S59"/>
  <c r="T59"/>
  <c r="U59"/>
  <c r="V59"/>
  <c r="W59"/>
  <c r="X59"/>
  <c r="Z59"/>
  <c r="S60"/>
  <c r="T60"/>
  <c r="U60"/>
  <c r="V60"/>
  <c r="W60"/>
  <c r="X60"/>
  <c r="Z60"/>
  <c r="S61"/>
  <c r="T61"/>
  <c r="U61"/>
  <c r="V61"/>
  <c r="W61"/>
  <c r="X61"/>
  <c r="Z61"/>
  <c r="S62"/>
  <c r="T62"/>
  <c r="U62"/>
  <c r="V62"/>
  <c r="W62"/>
  <c r="X62"/>
  <c r="Z62"/>
  <c r="S63"/>
  <c r="T63"/>
  <c r="U63"/>
  <c r="V63"/>
  <c r="W63"/>
  <c r="X63"/>
  <c r="Z63"/>
  <c r="S64"/>
  <c r="T64"/>
  <c r="U64"/>
  <c r="V64"/>
  <c r="W64"/>
  <c r="X64"/>
  <c r="Z64"/>
  <c r="S65"/>
  <c r="T65"/>
  <c r="U65"/>
  <c r="V65"/>
  <c r="W65"/>
  <c r="X65"/>
  <c r="Z65"/>
  <c r="S66"/>
  <c r="T66"/>
  <c r="U66"/>
  <c r="V66"/>
  <c r="W66"/>
  <c r="X66"/>
  <c r="Z66"/>
  <c r="S67"/>
  <c r="T67"/>
  <c r="U67"/>
  <c r="V67"/>
  <c r="W67"/>
  <c r="X67"/>
  <c r="Z67"/>
  <c r="S68"/>
  <c r="T68"/>
  <c r="U68"/>
  <c r="V68"/>
  <c r="W68"/>
  <c r="X68"/>
  <c r="Z68"/>
  <c r="S69"/>
  <c r="T69"/>
  <c r="U69"/>
  <c r="V69"/>
  <c r="W69"/>
  <c r="X69"/>
  <c r="Z69"/>
  <c r="S70"/>
  <c r="T70"/>
  <c r="U70"/>
  <c r="V70"/>
  <c r="W70"/>
  <c r="X70"/>
  <c r="Z70"/>
  <c r="S71"/>
  <c r="T71"/>
  <c r="U71"/>
  <c r="V71"/>
  <c r="W71"/>
  <c r="X71"/>
  <c r="Z71"/>
  <c r="S72"/>
  <c r="T72"/>
  <c r="U72"/>
  <c r="V72"/>
  <c r="W72"/>
  <c r="X72"/>
  <c r="Z72"/>
  <c r="S73"/>
  <c r="T73"/>
  <c r="U73"/>
  <c r="V73"/>
  <c r="W73"/>
  <c r="X73"/>
  <c r="Z73"/>
  <c r="S74"/>
  <c r="T74"/>
  <c r="U74"/>
  <c r="V74"/>
  <c r="W74"/>
  <c r="X74"/>
  <c r="Z74"/>
  <c r="S75"/>
  <c r="T75"/>
  <c r="U75"/>
  <c r="V75"/>
  <c r="W75"/>
  <c r="X75"/>
  <c r="Z75"/>
  <c r="S76"/>
  <c r="T76"/>
  <c r="U76"/>
  <c r="V76"/>
  <c r="W76"/>
  <c r="X76"/>
  <c r="Z76"/>
  <c r="S77"/>
  <c r="T77"/>
  <c r="U77"/>
  <c r="V77"/>
  <c r="W77"/>
  <c r="X77"/>
  <c r="Z77"/>
  <c r="S78"/>
  <c r="T78"/>
  <c r="U78"/>
  <c r="V78"/>
  <c r="W78"/>
  <c r="X78"/>
  <c r="Z78"/>
  <c r="S79"/>
  <c r="T79"/>
  <c r="U79"/>
  <c r="V79"/>
  <c r="W79"/>
  <c r="X79"/>
  <c r="Z79"/>
  <c r="S80"/>
  <c r="T80"/>
  <c r="U80"/>
  <c r="V80"/>
  <c r="W80"/>
  <c r="X80"/>
  <c r="Z80"/>
  <c r="S81"/>
  <c r="T81"/>
  <c r="U81"/>
  <c r="V81"/>
  <c r="W81"/>
  <c r="X81"/>
  <c r="Z81"/>
  <c r="S82"/>
  <c r="T82"/>
  <c r="U82"/>
  <c r="V82"/>
  <c r="W82"/>
  <c r="X82"/>
  <c r="Z82"/>
  <c r="S83"/>
  <c r="T83"/>
  <c r="U83"/>
  <c r="V83"/>
  <c r="W83"/>
  <c r="X83"/>
  <c r="Z83"/>
  <c r="S84"/>
  <c r="T84"/>
  <c r="U84"/>
  <c r="V84"/>
  <c r="W84"/>
  <c r="X84"/>
  <c r="Z84"/>
  <c r="S85"/>
  <c r="T85"/>
  <c r="U85"/>
  <c r="V85"/>
  <c r="W85"/>
  <c r="X85"/>
  <c r="Z85"/>
  <c r="S86"/>
  <c r="T86"/>
  <c r="U86"/>
  <c r="V86"/>
  <c r="W86"/>
  <c r="X86"/>
  <c r="Z86"/>
  <c r="S87"/>
  <c r="T87"/>
  <c r="U87"/>
  <c r="V87"/>
  <c r="W87"/>
  <c r="X87"/>
  <c r="Z87"/>
  <c r="S88"/>
  <c r="T88"/>
  <c r="U88"/>
  <c r="V88"/>
  <c r="W88"/>
  <c r="X88"/>
  <c r="Z88"/>
  <c r="S89"/>
  <c r="T89"/>
  <c r="U89"/>
  <c r="V89"/>
  <c r="W89"/>
  <c r="X89"/>
  <c r="Z89"/>
  <c r="S90"/>
  <c r="T90"/>
  <c r="U90"/>
  <c r="V90"/>
  <c r="W90"/>
  <c r="X90"/>
  <c r="Z90"/>
  <c r="S91"/>
  <c r="T91"/>
  <c r="U91"/>
  <c r="V91"/>
  <c r="W91"/>
  <c r="X91"/>
  <c r="Z91"/>
  <c r="S92"/>
  <c r="T92"/>
  <c r="U92"/>
  <c r="V92"/>
  <c r="W92"/>
  <c r="X92"/>
  <c r="Z92"/>
  <c r="S93"/>
  <c r="T93"/>
  <c r="U93"/>
  <c r="V93"/>
  <c r="W93"/>
  <c r="X93"/>
  <c r="Z93"/>
  <c r="S94"/>
  <c r="T94"/>
  <c r="U94"/>
  <c r="V94"/>
  <c r="W94"/>
  <c r="X94"/>
  <c r="Z94"/>
  <c r="S95"/>
  <c r="T95"/>
  <c r="U95"/>
  <c r="V95"/>
  <c r="W95"/>
  <c r="X95"/>
  <c r="Z95"/>
  <c r="S96"/>
  <c r="T96"/>
  <c r="U96"/>
  <c r="V96"/>
  <c r="W96"/>
  <c r="X96"/>
  <c r="Z96"/>
  <c r="S97"/>
  <c r="T97"/>
  <c r="U97"/>
  <c r="V97"/>
  <c r="W97"/>
  <c r="X97"/>
  <c r="Z97"/>
  <c r="S98"/>
  <c r="T98"/>
  <c r="U98"/>
  <c r="V98"/>
  <c r="W98"/>
  <c r="X98"/>
  <c r="Z98"/>
  <c r="S99"/>
  <c r="T99"/>
  <c r="U99"/>
  <c r="V99"/>
  <c r="W99"/>
  <c r="X99"/>
  <c r="Z99"/>
  <c r="S100"/>
  <c r="T100"/>
  <c r="U100"/>
  <c r="V100"/>
  <c r="W100"/>
  <c r="X100"/>
  <c r="Z100"/>
  <c r="S101"/>
  <c r="T101"/>
  <c r="U101"/>
  <c r="V101"/>
  <c r="W101"/>
  <c r="X101"/>
  <c r="Z101"/>
  <c r="S102"/>
  <c r="T102"/>
  <c r="U102"/>
  <c r="V102"/>
  <c r="W102"/>
  <c r="X102"/>
  <c r="Z102"/>
  <c r="S103"/>
  <c r="T103"/>
  <c r="U103"/>
  <c r="V103"/>
  <c r="W103"/>
  <c r="X103"/>
  <c r="Z103"/>
  <c r="S104"/>
  <c r="T104"/>
  <c r="U104"/>
  <c r="V104"/>
  <c r="W104"/>
  <c r="X104"/>
  <c r="Z104"/>
  <c r="S105"/>
  <c r="T105"/>
  <c r="U105"/>
  <c r="V105"/>
  <c r="W105"/>
  <c r="X105"/>
  <c r="Z105"/>
  <c r="S106"/>
  <c r="T106"/>
  <c r="U106"/>
  <c r="V106"/>
  <c r="W106"/>
  <c r="X106"/>
  <c r="Z106"/>
  <c r="S107"/>
  <c r="T107"/>
  <c r="U107"/>
  <c r="V107"/>
  <c r="W107"/>
  <c r="X107"/>
  <c r="Z107"/>
  <c r="S108"/>
  <c r="T108"/>
  <c r="U108"/>
  <c r="V108"/>
  <c r="W108"/>
  <c r="X108"/>
  <c r="Z108"/>
  <c r="S109"/>
  <c r="T109"/>
  <c r="U109"/>
  <c r="V109"/>
  <c r="W109"/>
  <c r="X109"/>
  <c r="Z109"/>
  <c r="S110"/>
  <c r="T110"/>
  <c r="U110"/>
  <c r="V110"/>
  <c r="W110"/>
  <c r="X110"/>
  <c r="Z110"/>
  <c r="S111"/>
  <c r="T111"/>
  <c r="U111"/>
  <c r="V111"/>
  <c r="W111"/>
  <c r="X111"/>
  <c r="Z111"/>
  <c r="S112"/>
  <c r="T112"/>
  <c r="U112"/>
  <c r="V112"/>
  <c r="W112"/>
  <c r="X112"/>
  <c r="Z112"/>
  <c r="S113"/>
  <c r="T113"/>
  <c r="U113"/>
  <c r="V113"/>
  <c r="W113"/>
  <c r="X113"/>
  <c r="Z113"/>
  <c r="S114"/>
  <c r="T114"/>
  <c r="U114"/>
  <c r="V114"/>
  <c r="W114"/>
  <c r="X114"/>
  <c r="Z114"/>
  <c r="S115"/>
  <c r="T115"/>
  <c r="U115"/>
  <c r="V115"/>
  <c r="W115"/>
  <c r="X115"/>
  <c r="Z115"/>
  <c r="S116"/>
  <c r="T116"/>
  <c r="U116"/>
  <c r="V116"/>
  <c r="W116"/>
  <c r="X116"/>
  <c r="Z116"/>
  <c r="S117"/>
  <c r="T117"/>
  <c r="U117"/>
  <c r="V117"/>
  <c r="W117"/>
  <c r="X117"/>
  <c r="Z117"/>
  <c r="S118"/>
  <c r="T118"/>
  <c r="U118"/>
  <c r="V118"/>
  <c r="W118"/>
  <c r="X118"/>
  <c r="Z118"/>
  <c r="S119"/>
  <c r="T119"/>
  <c r="U119"/>
  <c r="V119"/>
  <c r="W119"/>
  <c r="X119"/>
  <c r="Z119"/>
  <c r="S120"/>
  <c r="T120"/>
  <c r="U120"/>
  <c r="V120"/>
  <c r="W120"/>
  <c r="X120"/>
  <c r="Z120"/>
  <c r="S121"/>
  <c r="T121"/>
  <c r="U121"/>
  <c r="V121"/>
  <c r="W121"/>
  <c r="X121"/>
  <c r="Z121"/>
  <c r="S122"/>
  <c r="T122"/>
  <c r="U122"/>
  <c r="V122"/>
  <c r="W122"/>
  <c r="X122"/>
  <c r="Z122"/>
  <c r="S123"/>
  <c r="T123"/>
  <c r="U123"/>
  <c r="V123"/>
  <c r="W123"/>
  <c r="X123"/>
  <c r="Z123"/>
  <c r="S124"/>
  <c r="T124"/>
  <c r="U124"/>
  <c r="V124"/>
  <c r="W124"/>
  <c r="X124"/>
  <c r="Z124"/>
  <c r="S125"/>
  <c r="T125"/>
  <c r="U125"/>
  <c r="V125"/>
  <c r="W125"/>
  <c r="X125"/>
  <c r="Z125"/>
  <c r="S126"/>
  <c r="T126"/>
  <c r="U126"/>
  <c r="V126"/>
  <c r="W126"/>
  <c r="X126"/>
  <c r="Z126"/>
  <c r="S127"/>
  <c r="T127"/>
  <c r="U127"/>
  <c r="V127"/>
  <c r="W127"/>
  <c r="X127"/>
  <c r="Z127"/>
  <c r="S128"/>
  <c r="T128"/>
  <c r="U128"/>
  <c r="V128"/>
  <c r="W128"/>
  <c r="X128"/>
  <c r="Z128"/>
  <c r="S129"/>
  <c r="T129"/>
  <c r="U129"/>
  <c r="V129"/>
  <c r="W129"/>
  <c r="X129"/>
  <c r="Z129"/>
  <c r="S130"/>
  <c r="T130"/>
  <c r="U130"/>
  <c r="V130"/>
  <c r="W130"/>
  <c r="X130"/>
  <c r="Z130"/>
  <c r="S131"/>
  <c r="T131"/>
  <c r="U131"/>
  <c r="V131"/>
  <c r="W131"/>
  <c r="X131"/>
  <c r="Z131"/>
  <c r="S132"/>
  <c r="T132"/>
  <c r="U132"/>
  <c r="V132"/>
  <c r="W132"/>
  <c r="X132"/>
  <c r="Z132"/>
  <c r="S133"/>
  <c r="T133"/>
  <c r="U133"/>
  <c r="V133"/>
  <c r="W133"/>
  <c r="X133"/>
  <c r="Z133"/>
  <c r="S134"/>
  <c r="T134"/>
  <c r="U134"/>
  <c r="V134"/>
  <c r="W134"/>
  <c r="X134"/>
  <c r="Z134"/>
  <c r="S135"/>
  <c r="T135"/>
  <c r="U135"/>
  <c r="V135"/>
  <c r="W135"/>
  <c r="X135"/>
  <c r="Z135"/>
  <c r="S136"/>
  <c r="T136"/>
  <c r="U136"/>
  <c r="V136"/>
  <c r="W136"/>
  <c r="X136"/>
  <c r="Z136"/>
  <c r="S137"/>
  <c r="T137"/>
  <c r="U137"/>
  <c r="V137"/>
  <c r="W137"/>
  <c r="X137"/>
  <c r="Z137"/>
  <c r="S138"/>
  <c r="T138"/>
  <c r="U138"/>
  <c r="V138"/>
  <c r="W138"/>
  <c r="X138"/>
  <c r="Z138"/>
  <c r="S139"/>
  <c r="T139"/>
  <c r="U139"/>
  <c r="V139"/>
  <c r="W139"/>
  <c r="X139"/>
  <c r="Z139"/>
  <c r="S140"/>
  <c r="T140"/>
  <c r="U140"/>
  <c r="V140"/>
  <c r="W140"/>
  <c r="X140"/>
  <c r="Z140"/>
  <c r="S141"/>
  <c r="T141"/>
  <c r="U141"/>
  <c r="V141"/>
  <c r="W141"/>
  <c r="X141"/>
  <c r="Z141"/>
  <c r="S142"/>
  <c r="T142"/>
  <c r="U142"/>
  <c r="V142"/>
  <c r="W142"/>
  <c r="X142"/>
  <c r="Z142"/>
  <c r="S143"/>
  <c r="T143"/>
  <c r="U143"/>
  <c r="V143"/>
  <c r="W143"/>
  <c r="X143"/>
  <c r="Z143"/>
  <c r="S144"/>
  <c r="T144"/>
  <c r="U144"/>
  <c r="V144"/>
  <c r="W144"/>
  <c r="X144"/>
  <c r="Z144"/>
  <c r="S145"/>
  <c r="T145"/>
  <c r="U145"/>
  <c r="V145"/>
  <c r="W145"/>
  <c r="X145"/>
  <c r="Z145"/>
  <c r="S146"/>
  <c r="T146"/>
  <c r="U146"/>
  <c r="V146"/>
  <c r="W146"/>
  <c r="X146"/>
  <c r="Z146"/>
  <c r="S147"/>
  <c r="T147"/>
  <c r="U147"/>
  <c r="V147"/>
  <c r="W147"/>
  <c r="X147"/>
  <c r="Z147"/>
  <c r="S148"/>
  <c r="T148"/>
  <c r="U148"/>
  <c r="V148"/>
  <c r="W148"/>
  <c r="X148"/>
  <c r="Z148"/>
  <c r="S149"/>
  <c r="T149"/>
  <c r="U149"/>
  <c r="V149"/>
  <c r="W149"/>
  <c r="X149"/>
  <c r="Z149"/>
  <c r="S150"/>
  <c r="T150"/>
  <c r="U150"/>
  <c r="V150"/>
  <c r="W150"/>
  <c r="X150"/>
  <c r="Z150"/>
  <c r="S151"/>
  <c r="T151"/>
  <c r="U151"/>
  <c r="V151"/>
  <c r="W151"/>
  <c r="X151"/>
  <c r="Z151"/>
  <c r="S152"/>
  <c r="T152"/>
  <c r="U152"/>
  <c r="V152"/>
  <c r="W152"/>
  <c r="X152"/>
  <c r="Z152"/>
  <c r="S153"/>
  <c r="T153"/>
  <c r="U153"/>
  <c r="V153"/>
  <c r="W153"/>
  <c r="X153"/>
  <c r="Z153"/>
  <c r="S154"/>
  <c r="T154"/>
  <c r="U154"/>
  <c r="V154"/>
  <c r="W154"/>
  <c r="X154"/>
  <c r="Z154"/>
  <c r="S155"/>
  <c r="T155"/>
  <c r="U155"/>
  <c r="V155"/>
  <c r="W155"/>
  <c r="X155"/>
  <c r="Z155"/>
  <c r="S156"/>
  <c r="T156"/>
  <c r="U156"/>
  <c r="V156"/>
  <c r="W156"/>
  <c r="X156"/>
  <c r="Z156"/>
  <c r="S157"/>
  <c r="T157"/>
  <c r="U157"/>
  <c r="V157"/>
  <c r="W157"/>
  <c r="X157"/>
  <c r="Z157"/>
  <c r="S158"/>
  <c r="T158"/>
  <c r="U158"/>
  <c r="V158"/>
  <c r="W158"/>
  <c r="X158"/>
  <c r="Z158"/>
  <c r="S159"/>
  <c r="T159"/>
  <c r="U159"/>
  <c r="V159"/>
  <c r="W159"/>
  <c r="X159"/>
  <c r="Z159"/>
  <c r="S160"/>
  <c r="T160"/>
  <c r="U160"/>
  <c r="V160"/>
  <c r="W160"/>
  <c r="X160"/>
  <c r="Z160"/>
  <c r="S161"/>
  <c r="T161"/>
  <c r="U161"/>
  <c r="V161"/>
  <c r="W161"/>
  <c r="X161"/>
  <c r="Z161"/>
  <c r="S162"/>
  <c r="T162"/>
  <c r="U162"/>
  <c r="V162"/>
  <c r="W162"/>
  <c r="X162"/>
  <c r="Z162"/>
  <c r="S163"/>
  <c r="T163"/>
  <c r="U163"/>
  <c r="V163"/>
  <c r="W163"/>
  <c r="X163"/>
  <c r="Z163"/>
  <c r="S164"/>
  <c r="T164"/>
  <c r="U164"/>
  <c r="V164"/>
  <c r="W164"/>
  <c r="X164"/>
  <c r="Z164"/>
  <c r="S165"/>
  <c r="T165"/>
  <c r="U165"/>
  <c r="V165"/>
  <c r="W165"/>
  <c r="X165"/>
  <c r="Z165"/>
  <c r="S166"/>
  <c r="T166"/>
  <c r="U166"/>
  <c r="V166"/>
  <c r="W166"/>
  <c r="X166"/>
  <c r="Z166"/>
  <c r="S167"/>
  <c r="T167"/>
  <c r="U167"/>
  <c r="V167"/>
  <c r="W167"/>
  <c r="X167"/>
  <c r="Z167"/>
  <c r="S168"/>
  <c r="T168"/>
  <c r="U168"/>
  <c r="V168"/>
  <c r="W168"/>
  <c r="X168"/>
  <c r="Z168"/>
  <c r="S169"/>
  <c r="T169"/>
  <c r="U169"/>
  <c r="V169"/>
  <c r="W169"/>
  <c r="X169"/>
  <c r="Z169"/>
  <c r="S170"/>
  <c r="T170"/>
  <c r="U170"/>
  <c r="V170"/>
  <c r="W170"/>
  <c r="X170"/>
  <c r="Z170"/>
  <c r="S171"/>
  <c r="T171"/>
  <c r="U171"/>
  <c r="V171"/>
  <c r="W171"/>
  <c r="X171"/>
  <c r="Z171"/>
  <c r="S172"/>
  <c r="T172"/>
  <c r="U172"/>
  <c r="V172"/>
  <c r="W172"/>
  <c r="X172"/>
  <c r="Z172"/>
  <c r="S173"/>
  <c r="T173"/>
  <c r="U173"/>
  <c r="V173"/>
  <c r="W173"/>
  <c r="X173"/>
  <c r="Z173"/>
  <c r="S174"/>
  <c r="T174"/>
  <c r="U174"/>
  <c r="V174"/>
  <c r="W174"/>
  <c r="X174"/>
  <c r="Z174"/>
  <c r="S175"/>
  <c r="T175"/>
  <c r="U175"/>
  <c r="V175"/>
  <c r="W175"/>
  <c r="X175"/>
  <c r="Z175"/>
  <c r="S176"/>
  <c r="T176"/>
  <c r="U176"/>
  <c r="V176"/>
  <c r="W176"/>
  <c r="X176"/>
  <c r="Z176"/>
  <c r="S177"/>
  <c r="T177"/>
  <c r="U177"/>
  <c r="V177"/>
  <c r="W177"/>
  <c r="X177"/>
  <c r="Z177"/>
  <c r="S178"/>
  <c r="T178"/>
  <c r="U178"/>
  <c r="V178"/>
  <c r="W178"/>
  <c r="X178"/>
  <c r="Z178"/>
  <c r="S179"/>
  <c r="T179"/>
  <c r="U179"/>
  <c r="V179"/>
  <c r="W179"/>
  <c r="X179"/>
  <c r="Z179"/>
  <c r="S180"/>
  <c r="T180"/>
  <c r="U180"/>
  <c r="V180"/>
  <c r="W180"/>
  <c r="X180"/>
  <c r="Z180"/>
  <c r="S181"/>
  <c r="T181"/>
  <c r="U181"/>
  <c r="V181"/>
  <c r="W181"/>
  <c r="X181"/>
  <c r="Z181"/>
  <c r="S182"/>
  <c r="T182"/>
  <c r="U182"/>
  <c r="V182"/>
  <c r="W182"/>
  <c r="X182"/>
  <c r="Z182"/>
  <c r="S183"/>
  <c r="T183"/>
  <c r="U183"/>
  <c r="V183"/>
  <c r="W183"/>
  <c r="X183"/>
  <c r="Z183"/>
  <c r="S184"/>
  <c r="T184"/>
  <c r="U184"/>
  <c r="V184"/>
  <c r="W184"/>
  <c r="X184"/>
  <c r="Z184"/>
  <c r="S185"/>
  <c r="T185"/>
  <c r="U185"/>
  <c r="V185"/>
  <c r="W185"/>
  <c r="X185"/>
  <c r="Z185"/>
  <c r="S186"/>
  <c r="T186"/>
  <c r="U186"/>
  <c r="V186"/>
  <c r="W186"/>
  <c r="X186"/>
  <c r="Z186"/>
  <c r="S187"/>
  <c r="T187"/>
  <c r="U187"/>
  <c r="V187"/>
  <c r="W187"/>
  <c r="X187"/>
  <c r="Z187"/>
  <c r="S188"/>
  <c r="T188"/>
  <c r="U188"/>
  <c r="V188"/>
  <c r="W188"/>
  <c r="X188"/>
  <c r="Z188"/>
  <c r="S189"/>
  <c r="T189"/>
  <c r="U189"/>
  <c r="V189"/>
  <c r="W189"/>
  <c r="X189"/>
  <c r="Z189"/>
  <c r="S190"/>
  <c r="T190"/>
  <c r="U190"/>
  <c r="V190"/>
  <c r="W190"/>
  <c r="X190"/>
  <c r="Z190"/>
  <c r="S191"/>
  <c r="T191"/>
  <c r="U191"/>
  <c r="V191"/>
  <c r="W191"/>
  <c r="X191"/>
  <c r="Z191"/>
  <c r="S192"/>
  <c r="T192"/>
  <c r="U192"/>
  <c r="V192"/>
  <c r="W192"/>
  <c r="X192"/>
  <c r="Z192"/>
  <c r="S193"/>
  <c r="T193"/>
  <c r="U193"/>
  <c r="V193"/>
  <c r="W193"/>
  <c r="X193"/>
  <c r="Z193"/>
  <c r="S194"/>
  <c r="T194"/>
  <c r="U194"/>
  <c r="V194"/>
  <c r="W194"/>
  <c r="X194"/>
  <c r="Z194"/>
  <c r="S195"/>
  <c r="T195"/>
  <c r="U195"/>
  <c r="V195"/>
  <c r="W195"/>
  <c r="X195"/>
  <c r="Z195"/>
  <c r="S196"/>
  <c r="T196"/>
  <c r="U196"/>
  <c r="V196"/>
  <c r="W196"/>
  <c r="X196"/>
  <c r="Z196"/>
  <c r="S197"/>
  <c r="T197"/>
  <c r="U197"/>
  <c r="V197"/>
  <c r="W197"/>
  <c r="X197"/>
  <c r="Z197"/>
  <c r="S198"/>
  <c r="T198"/>
  <c r="U198"/>
  <c r="V198"/>
  <c r="W198"/>
  <c r="X198"/>
  <c r="Z198"/>
  <c r="S199"/>
  <c r="T199"/>
  <c r="U199"/>
  <c r="V199"/>
  <c r="W199"/>
  <c r="X199"/>
  <c r="Z199"/>
  <c r="S200"/>
  <c r="T200"/>
  <c r="U200"/>
  <c r="V200"/>
  <c r="W200"/>
  <c r="X200"/>
  <c r="Z200"/>
  <c r="S201"/>
  <c r="T201"/>
  <c r="U201"/>
  <c r="V201"/>
  <c r="W201"/>
  <c r="X201"/>
  <c r="Z201"/>
  <c r="S202"/>
  <c r="T202"/>
  <c r="U202"/>
  <c r="V202"/>
  <c r="W202"/>
  <c r="X202"/>
  <c r="Z202"/>
  <c r="S203"/>
  <c r="T203"/>
  <c r="U203"/>
  <c r="V203"/>
  <c r="W203"/>
  <c r="X203"/>
  <c r="Z203"/>
  <c r="S204"/>
  <c r="T204"/>
  <c r="U204"/>
  <c r="V204"/>
  <c r="W204"/>
  <c r="X204"/>
  <c r="Z204"/>
  <c r="S205"/>
  <c r="T205"/>
  <c r="U205"/>
  <c r="V205"/>
  <c r="W205"/>
  <c r="X205"/>
  <c r="Z205"/>
  <c r="S206"/>
  <c r="T206"/>
  <c r="U206"/>
  <c r="V206"/>
  <c r="W206"/>
  <c r="X206"/>
  <c r="Z206"/>
  <c r="S207"/>
  <c r="T207"/>
  <c r="U207"/>
  <c r="V207"/>
  <c r="W207"/>
  <c r="X207"/>
  <c r="Z207"/>
  <c r="S208"/>
  <c r="T208"/>
  <c r="U208"/>
  <c r="V208"/>
  <c r="W208"/>
  <c r="X208"/>
  <c r="Z208"/>
  <c r="S209"/>
  <c r="T209"/>
  <c r="U209"/>
  <c r="V209"/>
  <c r="W209"/>
  <c r="X209"/>
  <c r="Z209"/>
  <c r="S210"/>
  <c r="T210"/>
  <c r="U210"/>
  <c r="V210"/>
  <c r="W210"/>
  <c r="X210"/>
  <c r="Z210"/>
  <c r="S211"/>
  <c r="T211"/>
  <c r="U211"/>
  <c r="V211"/>
  <c r="W211"/>
  <c r="X211"/>
  <c r="Z211"/>
  <c r="S212"/>
  <c r="T212"/>
  <c r="U212"/>
  <c r="V212"/>
  <c r="W212"/>
  <c r="X212"/>
  <c r="Z212"/>
  <c r="S213"/>
  <c r="T213"/>
  <c r="U213"/>
  <c r="V213"/>
  <c r="W213"/>
  <c r="X213"/>
  <c r="Z213"/>
  <c r="S214"/>
  <c r="T214"/>
  <c r="U214"/>
  <c r="V214"/>
  <c r="W214"/>
  <c r="X214"/>
  <c r="Z214"/>
  <c r="S215"/>
  <c r="T215"/>
  <c r="U215"/>
  <c r="V215"/>
  <c r="W215"/>
  <c r="X215"/>
  <c r="Z215"/>
  <c r="S216"/>
  <c r="T216"/>
  <c r="U216"/>
  <c r="V216"/>
  <c r="W216"/>
  <c r="X216"/>
  <c r="Z216"/>
  <c r="S217"/>
  <c r="T217"/>
  <c r="U217"/>
  <c r="V217"/>
  <c r="W217"/>
  <c r="X217"/>
  <c r="Z217"/>
  <c r="S218"/>
  <c r="T218"/>
  <c r="U218"/>
  <c r="V218"/>
  <c r="W218"/>
  <c r="X218"/>
  <c r="Z218"/>
  <c r="S219"/>
  <c r="T219"/>
  <c r="U219"/>
  <c r="V219"/>
  <c r="W219"/>
  <c r="X219"/>
  <c r="Z219"/>
  <c r="S220"/>
  <c r="T220"/>
  <c r="U220"/>
  <c r="V220"/>
  <c r="W220"/>
  <c r="X220"/>
  <c r="Z220"/>
  <c r="S221"/>
  <c r="T221"/>
  <c r="U221"/>
  <c r="V221"/>
  <c r="W221"/>
  <c r="X221"/>
  <c r="Z221"/>
  <c r="S222"/>
  <c r="T222"/>
  <c r="U222"/>
  <c r="V222"/>
  <c r="W222"/>
  <c r="X222"/>
  <c r="Z222"/>
  <c r="S223"/>
  <c r="T223"/>
  <c r="U223"/>
  <c r="V223"/>
  <c r="W223"/>
  <c r="X223"/>
  <c r="Z223"/>
  <c r="S224"/>
  <c r="T224"/>
  <c r="U224"/>
  <c r="V224"/>
  <c r="W224"/>
  <c r="X224"/>
  <c r="Z224"/>
  <c r="S225"/>
  <c r="T225"/>
  <c r="U225"/>
  <c r="V225"/>
  <c r="W225"/>
  <c r="X225"/>
  <c r="Z225"/>
  <c r="S226"/>
  <c r="T226"/>
  <c r="U226"/>
  <c r="V226"/>
  <c r="W226"/>
  <c r="X226"/>
  <c r="Z226"/>
  <c r="S227"/>
  <c r="T227"/>
  <c r="U227"/>
  <c r="V227"/>
  <c r="W227"/>
  <c r="X227"/>
  <c r="Z227"/>
  <c r="S228"/>
  <c r="T228"/>
  <c r="U228"/>
  <c r="V228"/>
  <c r="W228"/>
  <c r="X228"/>
  <c r="Z228"/>
  <c r="S229"/>
  <c r="T229"/>
  <c r="U229"/>
  <c r="V229"/>
  <c r="W229"/>
  <c r="X229"/>
  <c r="Z229"/>
  <c r="S230"/>
  <c r="T230"/>
  <c r="U230"/>
  <c r="V230"/>
  <c r="W230"/>
  <c r="X230"/>
  <c r="Z230"/>
  <c r="S231"/>
  <c r="T231"/>
  <c r="U231"/>
  <c r="V231"/>
  <c r="W231"/>
  <c r="X231"/>
  <c r="Z231"/>
  <c r="S232"/>
  <c r="T232"/>
  <c r="U232"/>
  <c r="V232"/>
  <c r="W232"/>
  <c r="X232"/>
  <c r="Z232"/>
  <c r="S233"/>
  <c r="T233"/>
  <c r="U233"/>
  <c r="V233"/>
  <c r="W233"/>
  <c r="X233"/>
  <c r="Z233"/>
  <c r="S234"/>
  <c r="T234"/>
  <c r="U234"/>
  <c r="V234"/>
  <c r="W234"/>
  <c r="X234"/>
  <c r="Z234"/>
  <c r="S235"/>
  <c r="T235"/>
  <c r="U235"/>
  <c r="V235"/>
  <c r="W235"/>
  <c r="X235"/>
  <c r="Z235"/>
  <c r="S236"/>
  <c r="T236"/>
  <c r="U236"/>
  <c r="V236"/>
  <c r="W236"/>
  <c r="X236"/>
  <c r="Z236"/>
  <c r="S237"/>
  <c r="T237"/>
  <c r="U237"/>
  <c r="V237"/>
  <c r="W237"/>
  <c r="X237"/>
  <c r="Z237"/>
  <c r="S238"/>
  <c r="T238"/>
  <c r="U238"/>
  <c r="V238"/>
  <c r="W238"/>
  <c r="X238"/>
  <c r="Z238"/>
  <c r="S239"/>
  <c r="T239"/>
  <c r="U239"/>
  <c r="V239"/>
  <c r="W239"/>
  <c r="X239"/>
  <c r="Z239"/>
  <c r="S240"/>
  <c r="T240"/>
  <c r="U240"/>
  <c r="V240"/>
  <c r="W240"/>
  <c r="X240"/>
  <c r="Z240"/>
  <c r="S241"/>
  <c r="T241"/>
  <c r="U241"/>
  <c r="V241"/>
  <c r="W241"/>
  <c r="X241"/>
  <c r="Z241"/>
  <c r="S242"/>
  <c r="T242"/>
  <c r="U242"/>
  <c r="V242"/>
  <c r="W242"/>
  <c r="X242"/>
  <c r="Z242"/>
  <c r="S243"/>
  <c r="T243"/>
  <c r="U243"/>
  <c r="V243"/>
  <c r="W243"/>
  <c r="X243"/>
  <c r="Z243"/>
  <c r="S244"/>
  <c r="T244"/>
  <c r="U244"/>
  <c r="V244"/>
  <c r="W244"/>
  <c r="X244"/>
  <c r="Z244"/>
  <c r="S245"/>
  <c r="T245"/>
  <c r="U245"/>
  <c r="V245"/>
  <c r="W245"/>
  <c r="X245"/>
  <c r="Z245"/>
  <c r="S246"/>
  <c r="T246"/>
  <c r="U246"/>
  <c r="V246"/>
  <c r="W246"/>
  <c r="X246"/>
  <c r="Z246"/>
  <c r="S247"/>
  <c r="T247"/>
  <c r="U247"/>
  <c r="V247"/>
  <c r="W247"/>
  <c r="X247"/>
  <c r="Z247"/>
  <c r="S248"/>
  <c r="T248"/>
  <c r="U248"/>
  <c r="V248"/>
  <c r="W248"/>
  <c r="X248"/>
  <c r="Z248"/>
  <c r="S249"/>
  <c r="T249"/>
  <c r="U249"/>
  <c r="V249"/>
  <c r="W249"/>
  <c r="X249"/>
  <c r="Z249"/>
  <c r="S250"/>
  <c r="T250"/>
  <c r="U250"/>
  <c r="V250"/>
  <c r="W250"/>
  <c r="X250"/>
  <c r="Z250"/>
  <c r="S251"/>
  <c r="T251"/>
  <c r="U251"/>
  <c r="V251"/>
  <c r="W251"/>
  <c r="X251"/>
  <c r="Z251"/>
  <c r="S252"/>
  <c r="T252"/>
  <c r="U252"/>
  <c r="V252"/>
  <c r="W252"/>
  <c r="X252"/>
  <c r="Z252"/>
  <c r="S253"/>
  <c r="T253"/>
  <c r="U253"/>
  <c r="V253"/>
  <c r="W253"/>
  <c r="X253"/>
  <c r="Z253"/>
  <c r="S254"/>
  <c r="T254"/>
  <c r="U254"/>
  <c r="V254"/>
  <c r="W254"/>
  <c r="X254"/>
  <c r="Z254"/>
  <c r="S255"/>
  <c r="T255"/>
  <c r="U255"/>
  <c r="V255"/>
  <c r="W255"/>
  <c r="X255"/>
  <c r="Z255"/>
  <c r="S256"/>
  <c r="T256"/>
  <c r="U256"/>
  <c r="V256"/>
  <c r="W256"/>
  <c r="X256"/>
  <c r="Z256"/>
  <c r="S259"/>
  <c r="T259"/>
  <c r="U259"/>
  <c r="V259"/>
  <c r="W259"/>
  <c r="X259"/>
  <c r="Z259"/>
  <c r="S263"/>
  <c r="T263"/>
  <c r="U263"/>
  <c r="V263"/>
  <c r="W263"/>
  <c r="X263"/>
  <c r="Z263"/>
  <c r="S264"/>
  <c r="T264"/>
  <c r="U264"/>
  <c r="V264"/>
  <c r="W264"/>
  <c r="X264"/>
  <c r="Z264"/>
  <c r="S265"/>
  <c r="T265"/>
  <c r="U265"/>
  <c r="V265"/>
  <c r="W265"/>
  <c r="X265"/>
  <c r="Z265"/>
  <c r="S266"/>
  <c r="T266"/>
  <c r="U266"/>
  <c r="V266"/>
  <c r="W266"/>
  <c r="X266"/>
  <c r="Z266"/>
  <c r="S267"/>
  <c r="T267"/>
  <c r="U267"/>
  <c r="V267"/>
  <c r="W267"/>
  <c r="X267"/>
  <c r="Z267"/>
  <c r="S268"/>
  <c r="T268"/>
  <c r="U268"/>
  <c r="V268"/>
  <c r="W268"/>
  <c r="X268"/>
  <c r="Z268"/>
  <c r="S269"/>
  <c r="T269"/>
  <c r="U269"/>
  <c r="V269"/>
  <c r="W269"/>
  <c r="X269"/>
  <c r="Z269"/>
  <c r="S270"/>
  <c r="T270"/>
  <c r="U270"/>
  <c r="V270"/>
  <c r="W270"/>
  <c r="X270"/>
  <c r="Z270"/>
  <c r="S271"/>
  <c r="T271"/>
  <c r="U271"/>
  <c r="V271"/>
  <c r="W271"/>
  <c r="X271"/>
  <c r="Z271"/>
  <c r="S272"/>
  <c r="T272"/>
  <c r="U272"/>
  <c r="V272"/>
  <c r="W272"/>
  <c r="X272"/>
  <c r="Z272"/>
  <c r="S273"/>
  <c r="T273"/>
  <c r="U273"/>
  <c r="V273"/>
  <c r="W273"/>
  <c r="X273"/>
  <c r="Z273"/>
  <c r="S274"/>
  <c r="T274"/>
  <c r="U274"/>
  <c r="V274"/>
  <c r="W274"/>
  <c r="X274"/>
  <c r="Z274"/>
  <c r="S275"/>
  <c r="T275"/>
  <c r="U275"/>
  <c r="V275"/>
  <c r="W275"/>
  <c r="X275"/>
  <c r="Z275"/>
  <c r="S276"/>
  <c r="T276"/>
  <c r="U276"/>
  <c r="V276"/>
  <c r="W276"/>
  <c r="X276"/>
  <c r="Z276"/>
  <c r="S277"/>
  <c r="T277"/>
  <c r="U277"/>
  <c r="V277"/>
  <c r="W277"/>
  <c r="X277"/>
  <c r="Z277"/>
  <c r="S278"/>
  <c r="T278"/>
  <c r="U278"/>
  <c r="V278"/>
  <c r="W278"/>
  <c r="X278"/>
  <c r="Z278"/>
  <c r="S280"/>
  <c r="T280"/>
  <c r="U280"/>
  <c r="V280"/>
  <c r="W280"/>
  <c r="X280"/>
  <c r="Z280"/>
  <c r="S281"/>
  <c r="T281"/>
  <c r="U281"/>
  <c r="V281"/>
  <c r="W281"/>
  <c r="X281"/>
  <c r="Z281"/>
  <c r="S282"/>
  <c r="T282"/>
  <c r="U282"/>
  <c r="V282"/>
  <c r="W282"/>
  <c r="X282"/>
  <c r="Z282"/>
  <c r="S283"/>
  <c r="T283"/>
  <c r="U283"/>
  <c r="V283"/>
  <c r="W283"/>
  <c r="X283"/>
  <c r="Z283"/>
  <c r="S284"/>
  <c r="T284"/>
  <c r="U284"/>
  <c r="V284"/>
  <c r="W284"/>
  <c r="X284"/>
  <c r="Z284"/>
  <c r="S286"/>
  <c r="T286"/>
  <c r="U286"/>
  <c r="V286"/>
  <c r="W286"/>
  <c r="X286"/>
  <c r="Z286"/>
  <c r="S287"/>
  <c r="T287"/>
  <c r="U287"/>
  <c r="V287"/>
  <c r="W287"/>
  <c r="X287"/>
  <c r="Z287"/>
  <c r="S288"/>
  <c r="T288"/>
  <c r="U288"/>
  <c r="V288"/>
  <c r="W288"/>
  <c r="X288"/>
  <c r="Z288"/>
  <c r="S289"/>
  <c r="T289"/>
  <c r="U289"/>
  <c r="V289"/>
  <c r="W289"/>
  <c r="X289"/>
  <c r="Z289"/>
  <c r="S290"/>
  <c r="T290"/>
  <c r="U290"/>
  <c r="V290"/>
  <c r="W290"/>
  <c r="X290"/>
  <c r="Z290"/>
  <c r="S291"/>
  <c r="T291"/>
  <c r="U291"/>
  <c r="V291"/>
  <c r="W291"/>
  <c r="X291"/>
  <c r="Z291"/>
  <c r="S292"/>
  <c r="T292"/>
  <c r="U292"/>
  <c r="V292"/>
  <c r="W292"/>
  <c r="X292"/>
  <c r="Z292"/>
  <c r="S293"/>
  <c r="T293"/>
  <c r="U293"/>
  <c r="V293"/>
  <c r="W293"/>
  <c r="X293"/>
  <c r="Z293"/>
  <c r="S294"/>
  <c r="T294"/>
  <c r="U294"/>
  <c r="V294"/>
  <c r="W294"/>
  <c r="X294"/>
  <c r="Z294"/>
  <c r="S295"/>
  <c r="T295"/>
  <c r="U295"/>
  <c r="V295"/>
  <c r="W295"/>
  <c r="X295"/>
  <c r="Z295"/>
  <c r="S296"/>
  <c r="T296"/>
  <c r="U296"/>
  <c r="V296"/>
  <c r="W296"/>
  <c r="X296"/>
  <c r="Z296"/>
  <c r="S297"/>
  <c r="T297"/>
  <c r="U297"/>
  <c r="V297"/>
  <c r="W297"/>
  <c r="X297"/>
  <c r="Z297"/>
  <c r="S298"/>
  <c r="T298"/>
  <c r="U298"/>
  <c r="V298"/>
  <c r="W298"/>
  <c r="X298"/>
  <c r="Z298"/>
  <c r="S299"/>
  <c r="T299"/>
  <c r="U299"/>
  <c r="V299"/>
  <c r="W299"/>
  <c r="X299"/>
  <c r="Z299"/>
  <c r="S300"/>
  <c r="T300"/>
  <c r="U300"/>
  <c r="V300"/>
  <c r="W300"/>
  <c r="X300"/>
  <c r="Z300"/>
  <c r="S301"/>
  <c r="T301"/>
  <c r="U301"/>
  <c r="V301"/>
  <c r="W301"/>
  <c r="X301"/>
  <c r="Z301"/>
  <c r="S302"/>
  <c r="T302"/>
  <c r="U302"/>
  <c r="V302"/>
  <c r="W302"/>
  <c r="X302"/>
  <c r="Z302"/>
  <c r="S303"/>
  <c r="T303"/>
  <c r="U303"/>
  <c r="V303"/>
  <c r="W303"/>
  <c r="X303"/>
  <c r="Z303"/>
  <c r="S304"/>
  <c r="T304"/>
  <c r="U304"/>
  <c r="V304"/>
  <c r="W304"/>
  <c r="X304"/>
  <c r="Z304"/>
  <c r="S305"/>
  <c r="T305"/>
  <c r="U305"/>
  <c r="V305"/>
  <c r="W305"/>
  <c r="X305"/>
  <c r="Z305"/>
  <c r="S306"/>
  <c r="T306"/>
  <c r="U306"/>
  <c r="V306"/>
  <c r="W306"/>
  <c r="X306"/>
  <c r="Z306"/>
  <c r="S307"/>
  <c r="T307"/>
  <c r="U307"/>
  <c r="V307"/>
  <c r="W307"/>
  <c r="X307"/>
  <c r="Z307"/>
  <c r="S308"/>
  <c r="T308"/>
  <c r="U308"/>
  <c r="V308"/>
  <c r="W308"/>
  <c r="X308"/>
  <c r="Z308"/>
  <c r="S309"/>
  <c r="T309"/>
  <c r="U309"/>
  <c r="V309"/>
  <c r="W309"/>
  <c r="X309"/>
  <c r="Z309"/>
  <c r="S310"/>
  <c r="T310"/>
  <c r="U310"/>
  <c r="V310"/>
  <c r="W310"/>
  <c r="X310"/>
  <c r="Z310"/>
  <c r="S311"/>
  <c r="T311"/>
  <c r="U311"/>
  <c r="V311"/>
  <c r="W311"/>
  <c r="X311"/>
  <c r="Z311"/>
  <c r="S312"/>
  <c r="T312"/>
  <c r="U312"/>
  <c r="V312"/>
  <c r="W312"/>
  <c r="X312"/>
  <c r="Z312"/>
  <c r="S313"/>
  <c r="T313"/>
  <c r="U313"/>
  <c r="V313"/>
  <c r="W313"/>
  <c r="X313"/>
  <c r="Z313"/>
  <c r="S315"/>
  <c r="T315"/>
  <c r="U315"/>
  <c r="V315"/>
  <c r="W315"/>
  <c r="X315"/>
  <c r="Z315"/>
  <c r="S318"/>
  <c r="T318"/>
  <c r="U318"/>
  <c r="V318"/>
  <c r="W318"/>
  <c r="X318"/>
  <c r="Z318"/>
  <c r="S321"/>
  <c r="T321"/>
  <c r="U321"/>
  <c r="V321"/>
  <c r="W321"/>
  <c r="X321"/>
  <c r="Z321"/>
  <c r="S322"/>
  <c r="T322"/>
  <c r="U322"/>
  <c r="V322"/>
  <c r="W322"/>
  <c r="X322"/>
  <c r="Z322"/>
  <c r="S323"/>
  <c r="T323"/>
  <c r="U323"/>
  <c r="V323"/>
  <c r="W323"/>
  <c r="X323"/>
  <c r="Z323"/>
  <c r="S324"/>
  <c r="T324"/>
  <c r="U324"/>
  <c r="V324"/>
  <c r="W324"/>
  <c r="X324"/>
  <c r="Z324"/>
  <c r="S325"/>
  <c r="T325"/>
  <c r="U325"/>
  <c r="V325"/>
  <c r="W325"/>
  <c r="X325"/>
  <c r="Z325"/>
  <c r="S326"/>
  <c r="T326"/>
  <c r="U326"/>
  <c r="V326"/>
  <c r="W326"/>
  <c r="X326"/>
  <c r="Z326"/>
  <c r="S327"/>
  <c r="T327"/>
  <c r="U327"/>
  <c r="V327"/>
  <c r="W327"/>
  <c r="X327"/>
  <c r="Z327"/>
  <c r="S328"/>
  <c r="T328"/>
  <c r="U328"/>
  <c r="V328"/>
  <c r="W328"/>
  <c r="X328"/>
  <c r="Z328"/>
  <c r="S329"/>
  <c r="T329"/>
  <c r="U329"/>
  <c r="V329"/>
  <c r="W329"/>
  <c r="X329"/>
  <c r="Z329"/>
  <c r="S330"/>
  <c r="T330"/>
  <c r="U330"/>
  <c r="V330"/>
  <c r="W330"/>
  <c r="X330"/>
  <c r="Z330"/>
  <c r="S333"/>
  <c r="T333"/>
  <c r="U333"/>
  <c r="V333"/>
  <c r="W333"/>
  <c r="X333"/>
  <c r="Z333"/>
  <c r="S334"/>
  <c r="T334"/>
  <c r="U334"/>
  <c r="V334"/>
  <c r="W334"/>
  <c r="X334"/>
  <c r="Z334"/>
  <c r="S335"/>
  <c r="T335"/>
  <c r="U335"/>
  <c r="V335"/>
  <c r="W335"/>
  <c r="X335"/>
  <c r="Z335"/>
  <c r="S337"/>
  <c r="T337"/>
  <c r="U337"/>
  <c r="V337"/>
  <c r="W337"/>
  <c r="X337"/>
  <c r="Z337"/>
  <c r="S338"/>
  <c r="T338"/>
  <c r="U338"/>
  <c r="V338"/>
  <c r="W338"/>
  <c r="X338"/>
  <c r="Z338"/>
  <c r="S339"/>
  <c r="T339"/>
  <c r="U339"/>
  <c r="V339"/>
  <c r="W339"/>
  <c r="X339"/>
  <c r="Z339"/>
  <c r="S340"/>
  <c r="T340"/>
  <c r="U340"/>
  <c r="V340"/>
  <c r="W340"/>
  <c r="X340"/>
  <c r="Z340"/>
  <c r="S341"/>
  <c r="T341"/>
  <c r="U341"/>
  <c r="V341"/>
  <c r="W341"/>
  <c r="X341"/>
  <c r="Z341"/>
  <c r="S342"/>
  <c r="T342"/>
  <c r="U342"/>
  <c r="V342"/>
  <c r="W342"/>
  <c r="X342"/>
  <c r="Z342"/>
  <c r="S343"/>
  <c r="T343"/>
  <c r="U343"/>
  <c r="V343"/>
  <c r="W343"/>
  <c r="X343"/>
  <c r="Z343"/>
  <c r="S344"/>
  <c r="T344"/>
  <c r="U344"/>
  <c r="V344"/>
  <c r="W344"/>
  <c r="X344"/>
  <c r="Z344"/>
  <c r="S345"/>
  <c r="T345"/>
  <c r="U345"/>
  <c r="V345"/>
  <c r="W345"/>
  <c r="X345"/>
  <c r="Z345"/>
  <c r="S346"/>
  <c r="T346"/>
  <c r="U346"/>
  <c r="V346"/>
  <c r="W346"/>
  <c r="X346"/>
  <c r="Z346"/>
  <c r="S347"/>
  <c r="T347"/>
  <c r="U347"/>
  <c r="V347"/>
  <c r="W347"/>
  <c r="X347"/>
  <c r="Z347"/>
  <c r="S348"/>
  <c r="T348"/>
  <c r="U348"/>
  <c r="V348"/>
  <c r="W348"/>
  <c r="X348"/>
  <c r="Z348"/>
  <c r="S349"/>
  <c r="T349"/>
  <c r="U349"/>
  <c r="V349"/>
  <c r="W349"/>
  <c r="X349"/>
  <c r="Z349"/>
  <c r="S350"/>
  <c r="T350"/>
  <c r="U350"/>
  <c r="V350"/>
  <c r="W350"/>
  <c r="X350"/>
  <c r="Z350"/>
  <c r="S351"/>
  <c r="T351"/>
  <c r="U351"/>
  <c r="V351"/>
  <c r="W351"/>
  <c r="X351"/>
  <c r="Z351"/>
  <c r="S352"/>
  <c r="T352"/>
  <c r="U352"/>
  <c r="V352"/>
  <c r="W352"/>
  <c r="X352"/>
  <c r="Z352"/>
  <c r="S353"/>
  <c r="T353"/>
  <c r="U353"/>
  <c r="V353"/>
  <c r="W353"/>
  <c r="X353"/>
  <c r="Z353"/>
  <c r="S354"/>
  <c r="T354"/>
  <c r="U354"/>
  <c r="V354"/>
  <c r="W354"/>
  <c r="X354"/>
  <c r="Z354"/>
  <c r="S355"/>
  <c r="T355"/>
  <c r="U355"/>
  <c r="V355"/>
  <c r="W355"/>
  <c r="X355"/>
  <c r="Z355"/>
  <c r="S356"/>
  <c r="T356"/>
  <c r="U356"/>
  <c r="V356"/>
  <c r="W356"/>
  <c r="X356"/>
  <c r="Z356"/>
  <c r="S357"/>
  <c r="T357"/>
  <c r="U357"/>
  <c r="V357"/>
  <c r="W357"/>
  <c r="X357"/>
  <c r="Z357"/>
  <c r="S358"/>
  <c r="T358"/>
  <c r="U358"/>
  <c r="V358"/>
  <c r="W358"/>
  <c r="X358"/>
  <c r="Z358"/>
  <c r="S359"/>
  <c r="T359"/>
  <c r="U359"/>
  <c r="V359"/>
  <c r="W359"/>
  <c r="X359"/>
  <c r="Z359"/>
  <c r="S360"/>
  <c r="T360"/>
  <c r="U360"/>
  <c r="V360"/>
  <c r="W360"/>
  <c r="X360"/>
  <c r="Z360"/>
  <c r="S361"/>
  <c r="T361"/>
  <c r="U361"/>
  <c r="V361"/>
  <c r="W361"/>
  <c r="X361"/>
  <c r="Z361"/>
  <c r="S362"/>
  <c r="T362"/>
  <c r="U362"/>
  <c r="V362"/>
  <c r="W362"/>
  <c r="X362"/>
  <c r="Z362"/>
  <c r="S363"/>
  <c r="T363"/>
  <c r="U363"/>
  <c r="V363"/>
  <c r="W363"/>
  <c r="X363"/>
  <c r="Z363"/>
  <c r="S364"/>
  <c r="T364"/>
  <c r="U364"/>
  <c r="V364"/>
  <c r="W364"/>
  <c r="X364"/>
  <c r="Z364"/>
  <c r="S365"/>
  <c r="T365"/>
  <c r="U365"/>
  <c r="V365"/>
  <c r="W365"/>
  <c r="X365"/>
  <c r="Z365"/>
  <c r="S366"/>
  <c r="T366"/>
  <c r="U366"/>
  <c r="V366"/>
  <c r="W366"/>
  <c r="X366"/>
  <c r="Z366"/>
  <c r="S367"/>
  <c r="T367"/>
  <c r="U367"/>
  <c r="V367"/>
  <c r="W367"/>
  <c r="X367"/>
  <c r="Z367"/>
  <c r="S368"/>
  <c r="T368"/>
  <c r="U368"/>
  <c r="V368"/>
  <c r="W368"/>
  <c r="X368"/>
  <c r="Z368"/>
  <c r="S369"/>
  <c r="T369"/>
  <c r="U369"/>
  <c r="V369"/>
  <c r="W369"/>
  <c r="X369"/>
  <c r="Z369"/>
  <c r="S370"/>
  <c r="T370"/>
  <c r="U370"/>
  <c r="V370"/>
  <c r="W370"/>
  <c r="X370"/>
  <c r="Z370"/>
  <c r="S371"/>
  <c r="T371"/>
  <c r="U371"/>
  <c r="V371"/>
  <c r="W371"/>
  <c r="X371"/>
  <c r="Z371"/>
  <c r="S372"/>
  <c r="T372"/>
  <c r="U372"/>
  <c r="V372"/>
  <c r="W372"/>
  <c r="X372"/>
  <c r="Z372"/>
  <c r="S373"/>
  <c r="T373"/>
  <c r="U373"/>
  <c r="V373"/>
  <c r="W373"/>
  <c r="X373"/>
  <c r="Z373"/>
  <c r="S374"/>
  <c r="T374"/>
  <c r="U374"/>
  <c r="V374"/>
  <c r="W374"/>
  <c r="X374"/>
  <c r="Z374"/>
  <c r="S375"/>
  <c r="T375"/>
  <c r="U375"/>
  <c r="V375"/>
  <c r="W375"/>
  <c r="X375"/>
  <c r="Z375"/>
  <c r="S376"/>
  <c r="T376"/>
  <c r="U376"/>
  <c r="V376"/>
  <c r="W376"/>
  <c r="X376"/>
  <c r="Z376"/>
  <c r="S377"/>
  <c r="T377"/>
  <c r="U377"/>
  <c r="V377"/>
  <c r="W377"/>
  <c r="X377"/>
  <c r="Z377"/>
  <c r="S378"/>
  <c r="T378"/>
  <c r="U378"/>
  <c r="V378"/>
  <c r="W378"/>
  <c r="X378"/>
  <c r="Z378"/>
  <c r="S379"/>
  <c r="T379"/>
  <c r="U379"/>
  <c r="V379"/>
  <c r="W379"/>
  <c r="X379"/>
  <c r="Z379"/>
  <c r="S380"/>
  <c r="T380"/>
  <c r="U380"/>
  <c r="V380"/>
  <c r="W380"/>
  <c r="X380"/>
  <c r="Z380"/>
  <c r="S381"/>
  <c r="T381"/>
  <c r="U381"/>
  <c r="V381"/>
  <c r="W381"/>
  <c r="X381"/>
  <c r="Z381"/>
  <c r="S382"/>
  <c r="T382"/>
  <c r="U382"/>
  <c r="V382"/>
  <c r="W382"/>
  <c r="X382"/>
  <c r="Z382"/>
  <c r="S383"/>
  <c r="T383"/>
  <c r="U383"/>
  <c r="V383"/>
  <c r="W383"/>
  <c r="X383"/>
  <c r="Z383"/>
  <c r="S385"/>
  <c r="T385"/>
  <c r="U385"/>
  <c r="V385"/>
  <c r="W385"/>
  <c r="X385"/>
  <c r="Z385"/>
  <c r="S386"/>
  <c r="T386"/>
  <c r="U386"/>
  <c r="V386"/>
  <c r="W386"/>
  <c r="X386"/>
  <c r="Z386"/>
  <c r="S387"/>
  <c r="T387"/>
  <c r="U387"/>
  <c r="V387"/>
  <c r="W387"/>
  <c r="X387"/>
  <c r="Z387"/>
  <c r="S388"/>
  <c r="T388"/>
  <c r="U388"/>
  <c r="V388"/>
  <c r="W388"/>
  <c r="X388"/>
  <c r="Z388"/>
  <c r="S389"/>
  <c r="T389"/>
  <c r="U389"/>
  <c r="V389"/>
  <c r="W389"/>
  <c r="X389"/>
  <c r="Z389"/>
  <c r="S390"/>
  <c r="T390"/>
  <c r="U390"/>
  <c r="V390"/>
  <c r="W390"/>
  <c r="X390"/>
  <c r="Z390"/>
  <c r="S391"/>
  <c r="T391"/>
  <c r="U391"/>
  <c r="V391"/>
  <c r="W391"/>
  <c r="X391"/>
  <c r="Z391"/>
  <c r="S392"/>
  <c r="T392"/>
  <c r="U392"/>
  <c r="V392"/>
  <c r="W392"/>
  <c r="X392"/>
  <c r="Z392"/>
  <c r="S393"/>
  <c r="T393"/>
  <c r="U393"/>
  <c r="V393"/>
  <c r="W393"/>
  <c r="X393"/>
  <c r="Z393"/>
  <c r="S394"/>
  <c r="T394"/>
  <c r="U394"/>
  <c r="V394"/>
  <c r="W394"/>
  <c r="X394"/>
  <c r="Z394"/>
  <c r="S395"/>
  <c r="T395"/>
  <c r="U395"/>
  <c r="V395"/>
  <c r="W395"/>
  <c r="X395"/>
  <c r="Z395"/>
  <c r="S396"/>
  <c r="T396"/>
  <c r="U396"/>
  <c r="V396"/>
  <c r="W396"/>
  <c r="X396"/>
  <c r="Z396"/>
  <c r="S397"/>
  <c r="T397"/>
  <c r="U397"/>
  <c r="V397"/>
  <c r="W397"/>
  <c r="X397"/>
  <c r="Z397"/>
  <c r="S398"/>
  <c r="T398"/>
  <c r="U398"/>
  <c r="V398"/>
  <c r="W398"/>
  <c r="X398"/>
  <c r="Z398"/>
  <c r="S399"/>
  <c r="T399"/>
  <c r="U399"/>
  <c r="V399"/>
  <c r="W399"/>
  <c r="X399"/>
  <c r="Z399"/>
  <c r="S400"/>
  <c r="T400"/>
  <c r="U400"/>
  <c r="V400"/>
  <c r="W400"/>
  <c r="X400"/>
  <c r="Z400"/>
  <c r="S401"/>
  <c r="T401"/>
  <c r="U401"/>
  <c r="V401"/>
  <c r="W401"/>
  <c r="X401"/>
  <c r="Z401"/>
  <c r="S402"/>
  <c r="T402"/>
  <c r="U402"/>
  <c r="V402"/>
  <c r="W402"/>
  <c r="X402"/>
  <c r="Z402"/>
  <c r="S403"/>
  <c r="T403"/>
  <c r="U403"/>
  <c r="V403"/>
  <c r="W403"/>
  <c r="X403"/>
  <c r="Z403"/>
  <c r="S404"/>
  <c r="T404"/>
  <c r="U404"/>
  <c r="V404"/>
  <c r="W404"/>
  <c r="X404"/>
  <c r="Z404"/>
  <c r="S405"/>
  <c r="T405"/>
  <c r="U405"/>
  <c r="V405"/>
  <c r="W405"/>
  <c r="X405"/>
  <c r="Z405"/>
  <c r="S406"/>
  <c r="T406"/>
  <c r="U406"/>
  <c r="V406"/>
  <c r="W406"/>
  <c r="X406"/>
  <c r="Z406"/>
  <c r="S407"/>
  <c r="T407"/>
  <c r="U407"/>
  <c r="V407"/>
  <c r="W407"/>
  <c r="X407"/>
  <c r="Z407"/>
  <c r="S408"/>
  <c r="T408"/>
  <c r="U408"/>
  <c r="V408"/>
  <c r="W408"/>
  <c r="X408"/>
  <c r="Z408"/>
  <c r="S409"/>
  <c r="T409"/>
  <c r="U409"/>
  <c r="V409"/>
  <c r="W409"/>
  <c r="X409"/>
  <c r="Z409"/>
  <c r="S410"/>
  <c r="T410"/>
  <c r="U410"/>
  <c r="V410"/>
  <c r="W410"/>
  <c r="X410"/>
  <c r="Z410"/>
  <c r="S411"/>
  <c r="T411"/>
  <c r="U411"/>
  <c r="V411"/>
  <c r="W411"/>
  <c r="X411"/>
  <c r="Z411"/>
  <c r="S412"/>
  <c r="T412"/>
  <c r="U412"/>
  <c r="V412"/>
  <c r="W412"/>
  <c r="X412"/>
  <c r="Z412"/>
  <c r="S413"/>
  <c r="T413"/>
  <c r="U413"/>
  <c r="V413"/>
  <c r="W413"/>
  <c r="X413"/>
  <c r="Z413"/>
  <c r="S414"/>
  <c r="T414"/>
  <c r="U414"/>
  <c r="V414"/>
  <c r="W414"/>
  <c r="X414"/>
  <c r="Z414"/>
  <c r="S415"/>
  <c r="T415"/>
  <c r="U415"/>
  <c r="V415"/>
  <c r="W415"/>
  <c r="X415"/>
  <c r="Z415"/>
  <c r="S416"/>
  <c r="T416"/>
  <c r="U416"/>
  <c r="V416"/>
  <c r="W416"/>
  <c r="X416"/>
  <c r="Z416"/>
  <c r="S417"/>
  <c r="T417"/>
  <c r="U417"/>
  <c r="V417"/>
  <c r="W417"/>
  <c r="X417"/>
  <c r="Z417"/>
  <c r="S418"/>
  <c r="T418"/>
  <c r="U418"/>
  <c r="V418"/>
  <c r="W418"/>
  <c r="X418"/>
  <c r="Z418"/>
  <c r="S419"/>
  <c r="T419"/>
  <c r="U419"/>
  <c r="V419"/>
  <c r="W419"/>
  <c r="X419"/>
  <c r="Z419"/>
  <c r="S420"/>
  <c r="T420"/>
  <c r="U420"/>
  <c r="V420"/>
  <c r="W420"/>
  <c r="X420"/>
  <c r="Z420"/>
  <c r="S421"/>
  <c r="T421"/>
  <c r="U421"/>
  <c r="V421"/>
  <c r="W421"/>
  <c r="X421"/>
  <c r="Z421"/>
  <c r="S422"/>
  <c r="T422"/>
  <c r="U422"/>
  <c r="V422"/>
  <c r="W422"/>
  <c r="X422"/>
  <c r="Z422"/>
  <c r="S423"/>
  <c r="T423"/>
  <c r="U423"/>
  <c r="V423"/>
  <c r="W423"/>
  <c r="X423"/>
  <c r="Z423"/>
  <c r="S424"/>
  <c r="T424"/>
  <c r="U424"/>
  <c r="V424"/>
  <c r="W424"/>
  <c r="X424"/>
  <c r="Z424"/>
  <c r="S425"/>
  <c r="T425"/>
  <c r="U425"/>
  <c r="V425"/>
  <c r="W425"/>
  <c r="X425"/>
  <c r="Z425"/>
  <c r="S426"/>
  <c r="T426"/>
  <c r="U426"/>
  <c r="V426"/>
  <c r="W426"/>
  <c r="X426"/>
  <c r="Z426"/>
  <c r="S427"/>
  <c r="T427"/>
  <c r="U427"/>
  <c r="V427"/>
  <c r="W427"/>
  <c r="X427"/>
  <c r="Z427"/>
  <c r="S428"/>
  <c r="T428"/>
  <c r="U428"/>
  <c r="V428"/>
  <c r="W428"/>
  <c r="X428"/>
  <c r="Z428"/>
  <c r="S429"/>
  <c r="T429"/>
  <c r="U429"/>
  <c r="V429"/>
  <c r="W429"/>
  <c r="X429"/>
  <c r="Z429"/>
  <c r="S430"/>
  <c r="T430"/>
  <c r="U430"/>
  <c r="V430"/>
  <c r="W430"/>
  <c r="X430"/>
  <c r="Z430"/>
  <c r="S431"/>
  <c r="T431"/>
  <c r="U431"/>
  <c r="V431"/>
  <c r="W431"/>
  <c r="X431"/>
  <c r="Z431"/>
  <c r="S432"/>
  <c r="T432"/>
  <c r="U432"/>
  <c r="V432"/>
  <c r="W432"/>
  <c r="X432"/>
  <c r="Z432"/>
  <c r="S433"/>
  <c r="T433"/>
  <c r="U433"/>
  <c r="V433"/>
  <c r="W433"/>
  <c r="X433"/>
  <c r="Z433"/>
  <c r="S434"/>
  <c r="T434"/>
  <c r="U434"/>
  <c r="V434"/>
  <c r="W434"/>
  <c r="X434"/>
  <c r="Z434"/>
  <c r="S435"/>
  <c r="T435"/>
  <c r="U435"/>
  <c r="V435"/>
  <c r="W435"/>
  <c r="X435"/>
  <c r="Z435"/>
  <c r="S436"/>
  <c r="T436"/>
  <c r="U436"/>
  <c r="V436"/>
  <c r="W436"/>
  <c r="X436"/>
  <c r="Z436"/>
  <c r="S437"/>
  <c r="T437"/>
  <c r="U437"/>
  <c r="V437"/>
  <c r="W437"/>
  <c r="X437"/>
  <c r="Z437"/>
  <c r="S438"/>
  <c r="T438"/>
  <c r="U438"/>
  <c r="V438"/>
  <c r="W438"/>
  <c r="X438"/>
  <c r="Z438"/>
  <c r="S440"/>
  <c r="T440"/>
  <c r="U440"/>
  <c r="V440"/>
  <c r="W440"/>
  <c r="X440"/>
  <c r="Z440"/>
  <c r="S441"/>
  <c r="T441"/>
  <c r="U441"/>
  <c r="V441"/>
  <c r="W441"/>
  <c r="X441"/>
  <c r="Z441"/>
  <c r="S442"/>
  <c r="T442"/>
  <c r="U442"/>
  <c r="V442"/>
  <c r="W442"/>
  <c r="X442"/>
  <c r="Z442"/>
  <c r="S443"/>
  <c r="T443"/>
  <c r="U443"/>
  <c r="V443"/>
  <c r="W443"/>
  <c r="X443"/>
  <c r="Z443"/>
  <c r="S444"/>
  <c r="T444"/>
  <c r="U444"/>
  <c r="V444"/>
  <c r="W444"/>
  <c r="X444"/>
  <c r="Z444"/>
  <c r="S445"/>
  <c r="T445"/>
  <c r="U445"/>
  <c r="V445"/>
  <c r="W445"/>
  <c r="X445"/>
  <c r="Z445"/>
  <c r="S446"/>
  <c r="T446"/>
  <c r="U446"/>
  <c r="V446"/>
  <c r="W446"/>
  <c r="X446"/>
  <c r="Z446"/>
  <c r="S447"/>
  <c r="T447"/>
  <c r="U447"/>
  <c r="V447"/>
  <c r="W447"/>
  <c r="X447"/>
  <c r="Z447"/>
  <c r="S448"/>
  <c r="T448"/>
  <c r="U448"/>
  <c r="V448"/>
  <c r="W448"/>
  <c r="X448"/>
  <c r="Z448"/>
  <c r="S449"/>
  <c r="T449"/>
  <c r="U449"/>
  <c r="V449"/>
  <c r="W449"/>
  <c r="X449"/>
  <c r="Z449"/>
  <c r="S450"/>
  <c r="T450"/>
  <c r="U450"/>
  <c r="V450"/>
  <c r="W450"/>
  <c r="X450"/>
  <c r="Z450"/>
  <c r="S451"/>
  <c r="T451"/>
  <c r="U451"/>
  <c r="V451"/>
  <c r="W451"/>
  <c r="X451"/>
  <c r="Z451"/>
  <c r="S452"/>
  <c r="T452"/>
  <c r="U452"/>
  <c r="V452"/>
  <c r="W452"/>
  <c r="X452"/>
  <c r="Z452"/>
  <c r="S454"/>
  <c r="T454"/>
  <c r="U454"/>
  <c r="V454"/>
  <c r="W454"/>
  <c r="X454"/>
  <c r="Z454"/>
  <c r="S455"/>
  <c r="T455"/>
  <c r="U455"/>
  <c r="V455"/>
  <c r="W455"/>
  <c r="X455"/>
  <c r="Z455"/>
  <c r="S456"/>
  <c r="T456"/>
  <c r="U456"/>
  <c r="V456"/>
  <c r="W456"/>
  <c r="X456"/>
  <c r="Z456"/>
  <c r="S457"/>
  <c r="T457"/>
  <c r="U457"/>
  <c r="V457"/>
  <c r="W457"/>
  <c r="X457"/>
  <c r="Z457"/>
  <c r="S458"/>
  <c r="T458"/>
  <c r="U458"/>
  <c r="V458"/>
  <c r="W458"/>
  <c r="X458"/>
  <c r="Z458"/>
  <c r="S459"/>
  <c r="T459"/>
  <c r="U459"/>
  <c r="V459"/>
  <c r="W459"/>
  <c r="X459"/>
  <c r="Z459"/>
  <c r="S460"/>
  <c r="T460"/>
  <c r="U460"/>
  <c r="V460"/>
  <c r="W460"/>
  <c r="X460"/>
  <c r="Z460"/>
  <c r="S461"/>
  <c r="T461"/>
  <c r="U461"/>
  <c r="V461"/>
  <c r="W461"/>
  <c r="X461"/>
  <c r="Z461"/>
  <c r="S462"/>
  <c r="T462"/>
  <c r="U462"/>
  <c r="V462"/>
  <c r="W462"/>
  <c r="X462"/>
  <c r="Z462"/>
  <c r="S463"/>
  <c r="T463"/>
  <c r="U463"/>
  <c r="V463"/>
  <c r="W463"/>
  <c r="X463"/>
  <c r="Z463"/>
  <c r="S464"/>
  <c r="T464"/>
  <c r="U464"/>
  <c r="V464"/>
  <c r="W464"/>
  <c r="X464"/>
  <c r="Z464"/>
  <c r="S465"/>
  <c r="T465"/>
  <c r="U465"/>
  <c r="V465"/>
  <c r="W465"/>
  <c r="X465"/>
  <c r="Z465"/>
  <c r="S466"/>
  <c r="T466"/>
  <c r="U466"/>
  <c r="V466"/>
  <c r="W466"/>
  <c r="X466"/>
  <c r="Z466"/>
  <c r="S467"/>
  <c r="T467"/>
  <c r="U467"/>
  <c r="V467"/>
  <c r="W467"/>
  <c r="X467"/>
  <c r="Z467"/>
  <c r="S468"/>
  <c r="T468"/>
  <c r="U468"/>
  <c r="V468"/>
  <c r="W468"/>
  <c r="X468"/>
  <c r="Z468"/>
  <c r="S469"/>
  <c r="T469"/>
  <c r="U469"/>
  <c r="V469"/>
  <c r="W469"/>
  <c r="X469"/>
  <c r="Z469"/>
  <c r="S470"/>
  <c r="T470"/>
  <c r="U470"/>
  <c r="V470"/>
  <c r="W470"/>
  <c r="X470"/>
  <c r="Z470"/>
  <c r="S471"/>
  <c r="T471"/>
  <c r="U471"/>
  <c r="V471"/>
  <c r="W471"/>
  <c r="X471"/>
  <c r="Z471"/>
  <c r="S472"/>
  <c r="T472"/>
  <c r="U472"/>
  <c r="V472"/>
  <c r="W472"/>
  <c r="X472"/>
  <c r="Z472"/>
  <c r="S473"/>
  <c r="T473"/>
  <c r="U473"/>
  <c r="V473"/>
  <c r="W473"/>
  <c r="X473"/>
  <c r="Z473"/>
  <c r="S474"/>
  <c r="T474"/>
  <c r="U474"/>
  <c r="V474"/>
  <c r="W474"/>
  <c r="X474"/>
  <c r="Z474"/>
  <c r="S475"/>
  <c r="T475"/>
  <c r="U475"/>
  <c r="V475"/>
  <c r="W475"/>
  <c r="X475"/>
  <c r="Z475"/>
  <c r="S476"/>
  <c r="T476"/>
  <c r="U476"/>
  <c r="V476"/>
  <c r="W476"/>
  <c r="X476"/>
  <c r="Z476"/>
  <c r="S477"/>
  <c r="T477"/>
  <c r="U477"/>
  <c r="V477"/>
  <c r="W477"/>
  <c r="X477"/>
  <c r="Z477"/>
  <c r="S478"/>
  <c r="T478"/>
  <c r="U478"/>
  <c r="V478"/>
  <c r="W478"/>
  <c r="X478"/>
  <c r="Z478"/>
  <c r="S479"/>
  <c r="T479"/>
  <c r="U479"/>
  <c r="V479"/>
  <c r="W479"/>
  <c r="X479"/>
  <c r="Z479"/>
  <c r="S480"/>
  <c r="T480"/>
  <c r="U480"/>
  <c r="V480"/>
  <c r="W480"/>
  <c r="X480"/>
  <c r="Z480"/>
  <c r="S481"/>
  <c r="T481"/>
  <c r="U481"/>
  <c r="V481"/>
  <c r="W481"/>
  <c r="X481"/>
  <c r="Z481"/>
  <c r="S482"/>
  <c r="T482"/>
  <c r="U482"/>
  <c r="V482"/>
  <c r="W482"/>
  <c r="X482"/>
  <c r="Z482"/>
  <c r="S483"/>
  <c r="T483"/>
  <c r="U483"/>
  <c r="V483"/>
  <c r="W483"/>
  <c r="X483"/>
  <c r="Z483"/>
  <c r="S484"/>
  <c r="T484"/>
  <c r="U484"/>
  <c r="V484"/>
  <c r="W484"/>
  <c r="X484"/>
  <c r="Z484"/>
  <c r="S485"/>
  <c r="T485"/>
  <c r="U485"/>
  <c r="V485"/>
  <c r="W485"/>
  <c r="X485"/>
  <c r="Z485"/>
  <c r="S486"/>
  <c r="T486"/>
  <c r="U486"/>
  <c r="V486"/>
  <c r="W486"/>
  <c r="X486"/>
  <c r="Z486"/>
  <c r="S487"/>
  <c r="T487"/>
  <c r="U487"/>
  <c r="V487"/>
  <c r="W487"/>
  <c r="X487"/>
  <c r="Z487"/>
  <c r="S488"/>
  <c r="T488"/>
  <c r="U488"/>
  <c r="V488"/>
  <c r="W488"/>
  <c r="X488"/>
  <c r="Z488"/>
  <c r="S489"/>
  <c r="T489"/>
  <c r="U489"/>
  <c r="V489"/>
  <c r="W489"/>
  <c r="X489"/>
  <c r="Z489"/>
  <c r="S490"/>
  <c r="T490"/>
  <c r="U490"/>
  <c r="V490"/>
  <c r="W490"/>
  <c r="X490"/>
  <c r="Z490"/>
  <c r="S491"/>
  <c r="T491"/>
  <c r="U491"/>
  <c r="V491"/>
  <c r="W491"/>
  <c r="X491"/>
  <c r="Z491"/>
  <c r="S492"/>
  <c r="T492"/>
  <c r="U492"/>
  <c r="V492"/>
  <c r="W492"/>
  <c r="X492"/>
  <c r="Z492"/>
  <c r="S493"/>
  <c r="T493"/>
  <c r="U493"/>
  <c r="V493"/>
  <c r="W493"/>
  <c r="X493"/>
  <c r="Z493"/>
  <c r="S494"/>
  <c r="T494"/>
  <c r="U494"/>
  <c r="V494"/>
  <c r="W494"/>
  <c r="X494"/>
  <c r="Z494"/>
  <c r="S495"/>
  <c r="T495"/>
  <c r="U495"/>
  <c r="V495"/>
  <c r="W495"/>
  <c r="X495"/>
  <c r="Z495"/>
  <c r="S496"/>
  <c r="T496"/>
  <c r="U496"/>
  <c r="V496"/>
  <c r="W496"/>
  <c r="X496"/>
  <c r="Z496"/>
  <c r="S497"/>
  <c r="T497"/>
  <c r="U497"/>
  <c r="V497"/>
  <c r="W497"/>
  <c r="X497"/>
  <c r="Z497"/>
  <c r="S498"/>
  <c r="T498"/>
  <c r="U498"/>
  <c r="V498"/>
  <c r="W498"/>
  <c r="X498"/>
  <c r="Z498"/>
  <c r="S499"/>
  <c r="T499"/>
  <c r="U499"/>
  <c r="V499"/>
  <c r="W499"/>
  <c r="X499"/>
  <c r="Z499"/>
  <c r="S500"/>
  <c r="T500"/>
  <c r="U500"/>
  <c r="V500"/>
  <c r="W500"/>
  <c r="X500"/>
  <c r="Z500"/>
  <c r="S501"/>
  <c r="T501"/>
  <c r="U501"/>
  <c r="V501"/>
  <c r="W501"/>
  <c r="X501"/>
  <c r="Z501"/>
  <c r="S503"/>
  <c r="T503"/>
  <c r="U503"/>
  <c r="V503"/>
  <c r="W503"/>
  <c r="X503"/>
  <c r="Z503"/>
  <c r="S504"/>
  <c r="T504"/>
  <c r="U504"/>
  <c r="V504"/>
  <c r="W504"/>
  <c r="X504"/>
  <c r="Z504"/>
  <c r="S505"/>
  <c r="T505"/>
  <c r="U505"/>
  <c r="V505"/>
  <c r="W505"/>
  <c r="X505"/>
  <c r="Z505"/>
  <c r="S507"/>
  <c r="T507"/>
  <c r="U507"/>
  <c r="V507"/>
  <c r="W507"/>
  <c r="X507"/>
  <c r="Z507"/>
  <c r="S508"/>
  <c r="T508"/>
  <c r="U508"/>
  <c r="V508"/>
  <c r="W508"/>
  <c r="X508"/>
  <c r="Z508"/>
  <c r="S509"/>
  <c r="T509"/>
  <c r="U509"/>
  <c r="V509"/>
  <c r="W509"/>
  <c r="X509"/>
  <c r="Z509"/>
  <c r="S510"/>
  <c r="T510"/>
  <c r="U510"/>
  <c r="V510"/>
  <c r="W510"/>
  <c r="X510"/>
  <c r="Z510"/>
  <c r="S511"/>
  <c r="T511"/>
  <c r="U511"/>
  <c r="V511"/>
  <c r="W511"/>
  <c r="X511"/>
  <c r="Z511"/>
  <c r="S512"/>
  <c r="T512"/>
  <c r="U512"/>
  <c r="V512"/>
  <c r="W512"/>
  <c r="X512"/>
  <c r="Z512"/>
  <c r="S513"/>
  <c r="T513"/>
  <c r="U513"/>
  <c r="V513"/>
  <c r="W513"/>
  <c r="X513"/>
  <c r="Z513"/>
  <c r="S514"/>
  <c r="T514"/>
  <c r="U514"/>
  <c r="V514"/>
  <c r="W514"/>
  <c r="X514"/>
  <c r="Z514"/>
  <c r="S515"/>
  <c r="T515"/>
  <c r="U515"/>
  <c r="V515"/>
  <c r="W515"/>
  <c r="X515"/>
  <c r="Z515"/>
  <c r="S516"/>
  <c r="T516"/>
  <c r="U516"/>
  <c r="V516"/>
  <c r="W516"/>
  <c r="X516"/>
  <c r="Z516"/>
  <c r="S517"/>
  <c r="T517"/>
  <c r="U517"/>
  <c r="V517"/>
  <c r="W517"/>
  <c r="X517"/>
  <c r="Z517"/>
  <c r="S518"/>
  <c r="T518"/>
  <c r="U518"/>
  <c r="V518"/>
  <c r="W518"/>
  <c r="X518"/>
  <c r="Z518"/>
  <c r="S519"/>
  <c r="T519"/>
  <c r="U519"/>
  <c r="V519"/>
  <c r="W519"/>
  <c r="X519"/>
  <c r="Z519"/>
  <c r="S520"/>
  <c r="T520"/>
  <c r="U520"/>
  <c r="V520"/>
  <c r="W520"/>
  <c r="X520"/>
  <c r="Z520"/>
  <c r="S521"/>
  <c r="T521"/>
  <c r="U521"/>
  <c r="V521"/>
  <c r="W521"/>
  <c r="X521"/>
  <c r="Z521"/>
  <c r="S522"/>
  <c r="T522"/>
  <c r="U522"/>
  <c r="V522"/>
  <c r="W522"/>
  <c r="X522"/>
  <c r="Z522"/>
  <c r="S523"/>
  <c r="T523"/>
  <c r="U523"/>
  <c r="V523"/>
  <c r="W523"/>
  <c r="X523"/>
  <c r="Z523"/>
  <c r="S524"/>
  <c r="T524"/>
  <c r="U524"/>
  <c r="V524"/>
  <c r="W524"/>
  <c r="X524"/>
  <c r="Z524"/>
  <c r="S525"/>
  <c r="T525"/>
  <c r="U525"/>
  <c r="V525"/>
  <c r="W525"/>
  <c r="X525"/>
  <c r="Z525"/>
  <c r="S526"/>
  <c r="T526"/>
  <c r="U526"/>
  <c r="V526"/>
  <c r="W526"/>
  <c r="X526"/>
  <c r="Z526"/>
  <c r="S527"/>
  <c r="T527"/>
  <c r="U527"/>
  <c r="V527"/>
  <c r="W527"/>
  <c r="X527"/>
  <c r="Z527"/>
  <c r="S528"/>
  <c r="T528"/>
  <c r="U528"/>
  <c r="V528"/>
  <c r="W528"/>
  <c r="X528"/>
  <c r="Z528"/>
  <c r="S529"/>
  <c r="T529"/>
  <c r="U529"/>
  <c r="V529"/>
  <c r="W529"/>
  <c r="X529"/>
  <c r="Z529"/>
  <c r="S530"/>
  <c r="T530"/>
  <c r="U530"/>
  <c r="V530"/>
  <c r="W530"/>
  <c r="X530"/>
  <c r="Z530"/>
  <c r="S531"/>
  <c r="T531"/>
  <c r="U531"/>
  <c r="V531"/>
  <c r="W531"/>
  <c r="X531"/>
  <c r="Z531"/>
  <c r="S532"/>
  <c r="T532"/>
  <c r="U532"/>
  <c r="V532"/>
  <c r="W532"/>
  <c r="X532"/>
  <c r="Z532"/>
  <c r="S533"/>
  <c r="T533"/>
  <c r="U533"/>
  <c r="V533"/>
  <c r="W533"/>
  <c r="X533"/>
  <c r="Z533"/>
  <c r="S534"/>
  <c r="T534"/>
  <c r="U534"/>
  <c r="V534"/>
  <c r="W534"/>
  <c r="X534"/>
  <c r="Z534"/>
  <c r="S535"/>
  <c r="T535"/>
  <c r="U535"/>
  <c r="V535"/>
  <c r="W535"/>
  <c r="X535"/>
  <c r="Z535"/>
  <c r="S536"/>
  <c r="T536"/>
  <c r="U536"/>
  <c r="V536"/>
  <c r="W536"/>
  <c r="X536"/>
  <c r="Z536"/>
  <c r="S537"/>
  <c r="T537"/>
  <c r="U537"/>
  <c r="V537"/>
  <c r="W537"/>
  <c r="X537"/>
  <c r="Z537"/>
  <c r="S538"/>
  <c r="T538"/>
  <c r="U538"/>
  <c r="V538"/>
  <c r="W538"/>
  <c r="X538"/>
  <c r="Z538"/>
  <c r="S539"/>
  <c r="T539"/>
  <c r="U539"/>
  <c r="V539"/>
  <c r="W539"/>
  <c r="X539"/>
  <c r="Z539"/>
  <c r="S540"/>
  <c r="T540"/>
  <c r="U540"/>
  <c r="V540"/>
  <c r="W540"/>
  <c r="X540"/>
  <c r="Z540"/>
  <c r="S541"/>
  <c r="T541"/>
  <c r="U541"/>
  <c r="V541"/>
  <c r="W541"/>
  <c r="X541"/>
  <c r="Z541"/>
  <c r="S542"/>
  <c r="T542"/>
  <c r="U542"/>
  <c r="V542"/>
  <c r="W542"/>
  <c r="X542"/>
  <c r="Z542"/>
  <c r="S543"/>
  <c r="T543"/>
  <c r="U543"/>
  <c r="V543"/>
  <c r="W543"/>
  <c r="X543"/>
  <c r="Z543"/>
  <c r="S544"/>
  <c r="T544"/>
  <c r="U544"/>
  <c r="V544"/>
  <c r="W544"/>
  <c r="X544"/>
  <c r="Z544"/>
  <c r="S545"/>
  <c r="T545"/>
  <c r="U545"/>
  <c r="V545"/>
  <c r="W545"/>
  <c r="X545"/>
  <c r="Z545"/>
  <c r="S546"/>
  <c r="T546"/>
  <c r="U546"/>
  <c r="V546"/>
  <c r="W546"/>
  <c r="X546"/>
  <c r="Z546"/>
  <c r="S547"/>
  <c r="T547"/>
  <c r="U547"/>
  <c r="V547"/>
  <c r="W547"/>
  <c r="X547"/>
  <c r="Z547"/>
  <c r="S548"/>
  <c r="T548"/>
  <c r="U548"/>
  <c r="V548"/>
  <c r="W548"/>
  <c r="X548"/>
  <c r="Z548"/>
  <c r="S549"/>
  <c r="T549"/>
  <c r="U549"/>
  <c r="V549"/>
  <c r="W549"/>
  <c r="X549"/>
  <c r="Z549"/>
  <c r="S550"/>
  <c r="T550"/>
  <c r="U550"/>
  <c r="V550"/>
  <c r="W550"/>
  <c r="X550"/>
  <c r="Z550"/>
  <c r="S551"/>
  <c r="T551"/>
  <c r="U551"/>
  <c r="V551"/>
  <c r="W551"/>
  <c r="X551"/>
  <c r="Z551"/>
  <c r="S552"/>
  <c r="T552"/>
  <c r="U552"/>
  <c r="V552"/>
  <c r="W552"/>
  <c r="X552"/>
  <c r="Z552"/>
  <c r="S553"/>
  <c r="T553"/>
  <c r="U553"/>
  <c r="V553"/>
  <c r="W553"/>
  <c r="X553"/>
  <c r="Z553"/>
  <c r="S554"/>
  <c r="T554"/>
  <c r="U554"/>
  <c r="V554"/>
  <c r="W554"/>
  <c r="X554"/>
  <c r="Z554"/>
  <c r="S555"/>
  <c r="T555"/>
  <c r="U555"/>
  <c r="V555"/>
  <c r="W555"/>
  <c r="X555"/>
  <c r="Z555"/>
  <c r="S556"/>
  <c r="T556"/>
  <c r="U556"/>
  <c r="V556"/>
  <c r="W556"/>
  <c r="X556"/>
  <c r="Z556"/>
  <c r="S557"/>
  <c r="T557"/>
  <c r="U557"/>
  <c r="V557"/>
  <c r="W557"/>
  <c r="X557"/>
  <c r="Z557"/>
  <c r="S558"/>
  <c r="T558"/>
  <c r="U558"/>
  <c r="V558"/>
  <c r="W558"/>
  <c r="X558"/>
  <c r="Z558"/>
  <c r="S559"/>
  <c r="T559"/>
  <c r="U559"/>
  <c r="V559"/>
  <c r="W559"/>
  <c r="X559"/>
  <c r="Z559"/>
  <c r="S560"/>
  <c r="T560"/>
  <c r="U560"/>
  <c r="V560"/>
  <c r="W560"/>
  <c r="X560"/>
  <c r="Z560"/>
  <c r="S561"/>
  <c r="T561"/>
  <c r="U561"/>
  <c r="V561"/>
  <c r="W561"/>
  <c r="X561"/>
  <c r="Z561"/>
  <c r="S562"/>
  <c r="T562"/>
  <c r="U562"/>
  <c r="V562"/>
  <c r="W562"/>
  <c r="X562"/>
  <c r="Z562"/>
  <c r="S563"/>
  <c r="T563"/>
  <c r="U563"/>
  <c r="V563"/>
  <c r="W563"/>
  <c r="X563"/>
  <c r="Z563"/>
  <c r="S564"/>
  <c r="T564"/>
  <c r="U564"/>
  <c r="V564"/>
  <c r="W564"/>
  <c r="X564"/>
  <c r="Z564"/>
  <c r="S565"/>
  <c r="T565"/>
  <c r="U565"/>
  <c r="V565"/>
  <c r="W565"/>
  <c r="X565"/>
  <c r="Z565"/>
  <c r="S566"/>
  <c r="T566"/>
  <c r="U566"/>
  <c r="V566"/>
  <c r="W566"/>
  <c r="X566"/>
  <c r="Z566"/>
  <c r="S567"/>
  <c r="T567"/>
  <c r="U567"/>
  <c r="V567"/>
  <c r="W567"/>
  <c r="X567"/>
  <c r="Z567"/>
  <c r="S568"/>
  <c r="T568"/>
  <c r="U568"/>
  <c r="V568"/>
  <c r="W568"/>
  <c r="X568"/>
  <c r="Z568"/>
  <c r="S569"/>
  <c r="T569"/>
  <c r="U569"/>
  <c r="V569"/>
  <c r="W569"/>
  <c r="X569"/>
  <c r="Z569"/>
  <c r="S570"/>
  <c r="T570"/>
  <c r="U570"/>
  <c r="V570"/>
  <c r="W570"/>
  <c r="X570"/>
  <c r="Z570"/>
  <c r="S571"/>
  <c r="T571"/>
  <c r="U571"/>
  <c r="V571"/>
  <c r="W571"/>
  <c r="X571"/>
  <c r="Z571"/>
  <c r="E17" i="3"/>
  <c r="E18"/>
  <c r="E19"/>
  <c r="E20"/>
  <c r="E21"/>
  <c r="E22"/>
  <c r="E23"/>
  <c r="E24"/>
  <c r="E25"/>
  <c r="E26"/>
  <c r="E27"/>
  <c r="E28"/>
  <c r="E29"/>
  <c r="E30"/>
  <c r="E31"/>
  <c r="E32"/>
  <c r="E33"/>
  <c r="E34"/>
  <c r="E35"/>
  <c r="E36"/>
  <c r="E37"/>
  <c r="E38"/>
  <c r="E39"/>
  <c r="E40"/>
  <c r="E41"/>
  <c r="E42"/>
  <c r="E43"/>
  <c r="E44"/>
  <c r="T2" i="2"/>
  <c r="U2"/>
  <c r="T3"/>
  <c r="U3"/>
  <c r="T29"/>
  <c r="U29"/>
  <c r="T30"/>
  <c r="U30"/>
  <c r="T257"/>
  <c r="U257"/>
  <c r="T258"/>
  <c r="U258"/>
  <c r="T260"/>
  <c r="U260"/>
  <c r="T261"/>
  <c r="U261"/>
  <c r="T262"/>
  <c r="U262"/>
  <c r="T279"/>
  <c r="U279"/>
  <c r="T285"/>
  <c r="U285"/>
  <c r="T314"/>
  <c r="U314"/>
  <c r="T316"/>
  <c r="U316"/>
  <c r="T317"/>
  <c r="U317"/>
  <c r="T319"/>
  <c r="U319"/>
  <c r="T320"/>
  <c r="U320"/>
  <c r="T331"/>
  <c r="U331"/>
  <c r="T332"/>
  <c r="U332"/>
  <c r="T336"/>
  <c r="U336"/>
  <c r="T384"/>
  <c r="U384"/>
  <c r="T439"/>
  <c r="U439"/>
  <c r="T453"/>
  <c r="U453"/>
  <c r="T502"/>
  <c r="U502"/>
  <c r="T506"/>
  <c r="U506"/>
  <c r="F17" i="3"/>
  <c r="X2" i="2"/>
  <c r="X3"/>
  <c r="X29"/>
  <c r="X30"/>
  <c r="X257"/>
  <c r="X258"/>
  <c r="X260"/>
  <c r="X261"/>
  <c r="X262"/>
  <c r="X279"/>
  <c r="X285"/>
  <c r="X314"/>
  <c r="X316"/>
  <c r="X317"/>
  <c r="X319"/>
  <c r="X320"/>
  <c r="X331"/>
  <c r="X332"/>
  <c r="X336"/>
  <c r="X384"/>
  <c r="X439"/>
  <c r="X453"/>
  <c r="X502"/>
  <c r="X506"/>
  <c r="G17" i="3"/>
  <c r="W2" i="2"/>
  <c r="W3"/>
  <c r="W29"/>
  <c r="W30"/>
  <c r="W257"/>
  <c r="W258"/>
  <c r="W260"/>
  <c r="W261"/>
  <c r="W262"/>
  <c r="W279"/>
  <c r="W285"/>
  <c r="W314"/>
  <c r="W316"/>
  <c r="W317"/>
  <c r="W319"/>
  <c r="W320"/>
  <c r="W331"/>
  <c r="W332"/>
  <c r="W336"/>
  <c r="W384"/>
  <c r="W439"/>
  <c r="W453"/>
  <c r="W502"/>
  <c r="W506"/>
  <c r="H17" i="3"/>
  <c r="V2" i="2"/>
  <c r="V3"/>
  <c r="V29"/>
  <c r="V30"/>
  <c r="V257"/>
  <c r="V258"/>
  <c r="V260"/>
  <c r="V261"/>
  <c r="V262"/>
  <c r="V279"/>
  <c r="V285"/>
  <c r="V314"/>
  <c r="V316"/>
  <c r="V317"/>
  <c r="V319"/>
  <c r="V320"/>
  <c r="V331"/>
  <c r="V332"/>
  <c r="V336"/>
  <c r="V384"/>
  <c r="V439"/>
  <c r="V453"/>
  <c r="V502"/>
  <c r="V506"/>
  <c r="I17" i="3"/>
  <c r="J17"/>
  <c r="I18"/>
  <c r="I19"/>
  <c r="I20"/>
  <c r="I21"/>
  <c r="I22"/>
  <c r="I23"/>
  <c r="I24"/>
  <c r="I25"/>
  <c r="I26"/>
  <c r="I27"/>
  <c r="I28"/>
  <c r="I29"/>
  <c r="I30"/>
  <c r="I31"/>
  <c r="I32"/>
  <c r="I33"/>
  <c r="I34"/>
  <c r="I35"/>
  <c r="I36"/>
  <c r="I37"/>
  <c r="I38"/>
  <c r="I39"/>
  <c r="I40"/>
  <c r="I41"/>
  <c r="I42"/>
  <c r="I43"/>
  <c r="I44"/>
  <c r="B5"/>
  <c r="I45"/>
  <c r="H18"/>
  <c r="H19"/>
  <c r="H20"/>
  <c r="H21"/>
  <c r="H22"/>
  <c r="H23"/>
  <c r="H24"/>
  <c r="H25"/>
  <c r="H26"/>
  <c r="H27"/>
  <c r="H28"/>
  <c r="H29"/>
  <c r="H30"/>
  <c r="H31"/>
  <c r="H32"/>
  <c r="H33"/>
  <c r="H34"/>
  <c r="H35"/>
  <c r="H36"/>
  <c r="H37"/>
  <c r="H38"/>
  <c r="H39"/>
  <c r="H40"/>
  <c r="H41"/>
  <c r="H42"/>
  <c r="H43"/>
  <c r="H44"/>
  <c r="B4"/>
  <c r="H45"/>
  <c r="G18"/>
  <c r="G19"/>
  <c r="G20"/>
  <c r="G21"/>
  <c r="G22"/>
  <c r="G23"/>
  <c r="G24"/>
  <c r="G25"/>
  <c r="G26"/>
  <c r="G27"/>
  <c r="G28"/>
  <c r="G29"/>
  <c r="G30"/>
  <c r="G31"/>
  <c r="G32"/>
  <c r="G33"/>
  <c r="G34"/>
  <c r="G35"/>
  <c r="G36"/>
  <c r="G37"/>
  <c r="G38"/>
  <c r="G39"/>
  <c r="G40"/>
  <c r="G41"/>
  <c r="G42"/>
  <c r="G43"/>
  <c r="G44"/>
  <c r="B3"/>
  <c r="G45"/>
  <c r="F18"/>
  <c r="F19"/>
  <c r="F20"/>
  <c r="F21"/>
  <c r="F22"/>
  <c r="F23"/>
  <c r="F24"/>
  <c r="F25"/>
  <c r="F26"/>
  <c r="F27"/>
  <c r="F28"/>
  <c r="F29"/>
  <c r="F30"/>
  <c r="F31"/>
  <c r="F32"/>
  <c r="F33"/>
  <c r="F34"/>
  <c r="F35"/>
  <c r="F36"/>
  <c r="F37"/>
  <c r="F38"/>
  <c r="F39"/>
  <c r="F40"/>
  <c r="F41"/>
  <c r="F42"/>
  <c r="F43"/>
  <c r="F44"/>
  <c r="B6"/>
  <c r="B7"/>
  <c r="B8"/>
  <c r="B9"/>
  <c r="B10"/>
  <c r="B11"/>
  <c r="B12"/>
  <c r="F45"/>
  <c r="B2"/>
  <c r="E45"/>
  <c r="S2" i="2"/>
  <c r="S3"/>
  <c r="S29"/>
  <c r="S30"/>
  <c r="S257"/>
  <c r="S258"/>
  <c r="S260"/>
  <c r="S261"/>
  <c r="S262"/>
  <c r="S279"/>
  <c r="S285"/>
  <c r="S314"/>
  <c r="S316"/>
  <c r="S317"/>
  <c r="S319"/>
  <c r="S320"/>
  <c r="S331"/>
  <c r="S332"/>
  <c r="S336"/>
  <c r="S384"/>
  <c r="S439"/>
  <c r="S453"/>
  <c r="S502"/>
  <c r="S506"/>
  <c r="B16" i="3"/>
  <c r="E3"/>
  <c r="B17"/>
  <c r="E4"/>
  <c r="B18"/>
  <c r="E5"/>
  <c r="B19"/>
  <c r="E6"/>
  <c r="B20"/>
  <c r="E7"/>
  <c r="B21"/>
  <c r="E8"/>
  <c r="B22"/>
  <c r="E9"/>
  <c r="B23"/>
  <c r="E10"/>
  <c r="B24"/>
  <c r="E11"/>
  <c r="E2"/>
  <c r="F2"/>
  <c r="M3"/>
  <c r="M4"/>
  <c r="M5"/>
  <c r="M6"/>
  <c r="M7"/>
  <c r="M8"/>
  <c r="M9"/>
  <c r="M10"/>
  <c r="M11"/>
  <c r="M12"/>
  <c r="M13"/>
  <c r="M14"/>
  <c r="M15"/>
  <c r="M16"/>
  <c r="M17"/>
  <c r="M18"/>
  <c r="M19"/>
  <c r="M20"/>
  <c r="M21"/>
  <c r="M22"/>
  <c r="M23"/>
  <c r="M24"/>
  <c r="M25"/>
  <c r="M26"/>
  <c r="M27"/>
  <c r="M28"/>
  <c r="M29"/>
  <c r="M30"/>
  <c r="M31"/>
  <c r="M32"/>
  <c r="M33"/>
  <c r="M34"/>
  <c r="M35"/>
  <c r="M36"/>
  <c r="M37"/>
  <c r="M38"/>
  <c r="M39"/>
  <c r="M40"/>
  <c r="L40"/>
  <c r="Z2" i="2"/>
  <c r="Z3"/>
  <c r="Z29"/>
  <c r="Z30"/>
  <c r="Z257"/>
  <c r="Z258"/>
  <c r="Z260"/>
  <c r="Z261"/>
  <c r="Z262"/>
  <c r="Z279"/>
  <c r="Z285"/>
  <c r="Z314"/>
  <c r="Z316"/>
  <c r="Z317"/>
  <c r="Z319"/>
  <c r="Z320"/>
  <c r="Z331"/>
  <c r="Z332"/>
  <c r="Z336"/>
  <c r="Z384"/>
  <c r="Z439"/>
  <c r="Z453"/>
  <c r="Z502"/>
  <c r="Z506"/>
  <c r="B71" i="3"/>
  <c r="B70"/>
  <c r="B69"/>
  <c r="B68"/>
  <c r="B67"/>
  <c r="B66"/>
  <c r="B65"/>
  <c r="B64"/>
  <c r="B63"/>
  <c r="B62"/>
  <c r="B61"/>
  <c r="B60"/>
  <c r="B59"/>
  <c r="B58"/>
  <c r="B57"/>
  <c r="B56"/>
  <c r="B55"/>
  <c r="B54"/>
  <c r="B53"/>
  <c r="B52"/>
  <c r="B51"/>
  <c r="B50"/>
  <c r="B49"/>
  <c r="B48"/>
  <c r="B47"/>
  <c r="B46"/>
  <c r="B45"/>
  <c r="B44"/>
  <c r="B43"/>
  <c r="B42"/>
  <c r="B41"/>
  <c r="B15"/>
  <c r="J35"/>
  <c r="J18"/>
  <c r="J43"/>
  <c r="J28"/>
  <c r="J24"/>
  <c r="J42"/>
  <c r="J27"/>
  <c r="J40"/>
  <c r="J33"/>
  <c r="J41"/>
  <c r="J34"/>
  <c r="J26"/>
  <c r="J36"/>
  <c r="J25"/>
  <c r="J31"/>
  <c r="J38"/>
  <c r="J39"/>
  <c r="J29"/>
  <c r="J22"/>
  <c r="J32"/>
  <c r="J30"/>
  <c r="J19"/>
  <c r="J23"/>
  <c r="J37"/>
  <c r="J20"/>
  <c r="B13"/>
  <c r="E12"/>
  <c r="J21"/>
  <c r="B25"/>
  <c r="B26"/>
  <c r="B72"/>
  <c r="B73"/>
  <c r="E13"/>
  <c r="M41"/>
</calcChain>
</file>

<file path=xl/comments1.xml><?xml version="1.0" encoding="utf-8"?>
<comments xmlns="http://schemas.openxmlformats.org/spreadsheetml/2006/main">
  <authors>
    <author>Chang, Kuor-Hsin</author>
  </authors>
  <commentList>
    <comment ref="M205" authorId="0">
      <text>
        <r>
          <rPr>
            <b/>
            <sz val="8"/>
            <color indexed="81"/>
            <rFont val="Tahoma"/>
            <family val="2"/>
          </rPr>
          <t>Chang, Kuor-Hsin:</t>
        </r>
        <r>
          <rPr>
            <sz val="8"/>
            <color indexed="81"/>
            <rFont val="Tahoma"/>
            <family val="2"/>
          </rPr>
          <t xml:space="preserve">
Need to change Clause 7</t>
        </r>
      </text>
    </comment>
  </commentList>
</comments>
</file>

<file path=xl/sharedStrings.xml><?xml version="1.0" encoding="utf-8"?>
<sst xmlns="http://schemas.openxmlformats.org/spreadsheetml/2006/main" count="4626" uniqueCount="1473">
  <si>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</si>
  <si>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</si>
  <si>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</si>
  <si>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</si>
  <si>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</si>
  <si>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</si>
  <si>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</si>
  <si>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</si>
  <si>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</si>
  <si>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</si>
  <si>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</si>
  <si>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</si>
  <si>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</si>
  <si>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</si>
  <si>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</si>
  <si>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</si>
  <si>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</si>
  <si>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</si>
  <si>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</si>
  <si>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</si>
  <si>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</si>
  <si>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</si>
  <si>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</si>
  <si>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</si>
  <si>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T</t>
  </si>
  <si>
    <t>E</t>
  </si>
  <si>
    <t>CA</t>
  </si>
  <si>
    <t>Y</t>
  </si>
  <si>
    <t>Clint Chaplin</t>
  </si>
  <si>
    <t>Samsung Electronics</t>
  </si>
  <si>
    <t>Editorial</t>
  </si>
  <si>
    <t>Yes</t>
  </si>
  <si>
    <t>Benjamin A. Rolfe</t>
  </si>
  <si>
    <t>Blind Creek Associates, Silver Spring Networks</t>
  </si>
  <si>
    <t>Clarify</t>
  </si>
  <si>
    <t>Bob Mason</t>
  </si>
  <si>
    <t>Elster Solutions</t>
  </si>
  <si>
    <t>6.1.7</t>
  </si>
  <si>
    <t xml:space="preserve">The PSDU length used for receiver sensitivity tests should be consistent for all SUN PHYs. </t>
  </si>
  <si>
    <t>Change the PSDU length to 250 octets for all SUN PHYs</t>
  </si>
  <si>
    <t>19-20</t>
  </si>
  <si>
    <t>See comment</t>
  </si>
  <si>
    <t>Annex D</t>
  </si>
  <si>
    <t>D.7.2.2</t>
  </si>
  <si>
    <t>Texas Instruments</t>
  </si>
  <si>
    <t>Yes</t>
    <phoneticPr fontId="0"/>
  </si>
  <si>
    <t>Clint Powell</t>
  </si>
  <si>
    <t>SCE / PWC, LLC</t>
  </si>
  <si>
    <t>iii</t>
  </si>
  <si>
    <t>G</t>
  </si>
  <si>
    <t>No</t>
  </si>
  <si>
    <t>Cristina Seibert</t>
  </si>
  <si>
    <t>Silver Spring Networks</t>
  </si>
  <si>
    <t>Clarify.</t>
  </si>
  <si>
    <t>David Cypher</t>
  </si>
  <si>
    <t>NIST</t>
  </si>
  <si>
    <t>Dietmar Eggert</t>
  </si>
  <si>
    <t>Atmel</t>
  </si>
  <si>
    <t>5</t>
  </si>
  <si>
    <t>54</t>
  </si>
  <si>
    <t>Emmanuel Monnerie</t>
  </si>
  <si>
    <t>Landis+Gyr</t>
  </si>
  <si>
    <t>yes</t>
  </si>
  <si>
    <t>Jeritt Kent</t>
  </si>
  <si>
    <t>Analog Devices, Inc.</t>
  </si>
  <si>
    <t>21-22</t>
  </si>
  <si>
    <t>Fix</t>
  </si>
  <si>
    <t>6.3.1</t>
  </si>
  <si>
    <t>6.4.2</t>
  </si>
  <si>
    <t>Frequency tolerance is too tight to be a general specification for all bands.</t>
  </si>
  <si>
    <t>Change from 70%fdev &lt; |f| &lt; 130%fdev to 55%fdev &lt; |f| &lt; 145%fdev</t>
  </si>
  <si>
    <t>The ACR numbers for the MR-FSK PHY are too stringent.</t>
  </si>
  <si>
    <t xml:space="preserve">Use 0 dB for the adjacent channel and 10 dB for the alternate.  </t>
  </si>
  <si>
    <t>6.12a.4.2</t>
  </si>
  <si>
    <t>34-35</t>
  </si>
  <si>
    <t>26-27</t>
  </si>
  <si>
    <t>Kuor-Hsin Chang</t>
  </si>
  <si>
    <t>29-30</t>
  </si>
  <si>
    <t>48</t>
  </si>
  <si>
    <t>Liang Li</t>
  </si>
  <si>
    <t>Matt Boytim</t>
  </si>
  <si>
    <t>Sensus</t>
  </si>
  <si>
    <t>Monique Brown</t>
  </si>
  <si>
    <t>See comment.</t>
  </si>
  <si>
    <t>Typo.</t>
  </si>
  <si>
    <t>Missing word.</t>
  </si>
  <si>
    <t>Pat Kinney</t>
  </si>
  <si>
    <t>Roberto Aiello</t>
  </si>
  <si>
    <t>Itron</t>
  </si>
  <si>
    <t xml:space="preserve">Yes </t>
  </si>
  <si>
    <t>50 to 54</t>
  </si>
  <si>
    <t>Ruben Salazar</t>
  </si>
  <si>
    <t>Landis + Gyr</t>
  </si>
  <si>
    <t>YES</t>
  </si>
  <si>
    <t>Shusaku Shimada</t>
  </si>
  <si>
    <t>Yokogawa Co.</t>
  </si>
  <si>
    <t>NO</t>
  </si>
  <si>
    <t>Steve Shearer</t>
  </si>
  <si>
    <t>ETRI</t>
  </si>
  <si>
    <t>Tim Schmidl</t>
  </si>
  <si>
    <t>48-49</t>
  </si>
  <si>
    <t>Ed Callaway</t>
  </si>
  <si>
    <t>Michael Bahr</t>
  </si>
  <si>
    <t>Siemens AG</t>
  </si>
  <si>
    <t>as in comment</t>
  </si>
  <si>
    <t>Chin-Sean Sum</t>
  </si>
  <si>
    <t>CheolHo Shin</t>
  </si>
  <si>
    <t>Kazuyuki Yasukawa</t>
  </si>
  <si>
    <t>Sangsung Choi</t>
  </si>
  <si>
    <t>TaeJoon Park</t>
  </si>
  <si>
    <t>Xiang Wang</t>
  </si>
  <si>
    <t>Michael Schmidt</t>
  </si>
  <si>
    <t>6.2.11</t>
  </si>
  <si>
    <t>Proposed Resolution</t>
  </si>
  <si>
    <t>A / AP / R / Z</t>
  </si>
  <si>
    <t>Resolution
Accept Date</t>
  </si>
  <si>
    <t>Group</t>
  </si>
  <si>
    <t>#</t>
  </si>
  <si>
    <t>Resolution
Assignment</t>
  </si>
  <si>
    <t>Resolution sent to
commenter (date)</t>
  </si>
  <si>
    <t>Commenter agreed?
Y/N</t>
  </si>
  <si>
    <t>for
Editorial
Stats</t>
  </si>
  <si>
    <t>for
Tech/Gen
Stats</t>
  </si>
  <si>
    <t>Resolution
Due Date</t>
  </si>
  <si>
    <t>Open Technical
Comment
Assignments</t>
  </si>
  <si>
    <t>Commentors</t>
  </si>
  <si>
    <t># Comments</t>
  </si>
  <si>
    <t>Technical &amp; General</t>
  </si>
  <si>
    <t>Ready to Vote On</t>
  </si>
  <si>
    <t>Work in Progress</t>
  </si>
  <si>
    <t>Open - Not assigned</t>
  </si>
  <si>
    <t>Accept</t>
  </si>
  <si>
    <t>Reject</t>
  </si>
  <si>
    <t>Principle</t>
  </si>
  <si>
    <t>Withdrawn</t>
  </si>
  <si>
    <t>Out of scope</t>
  </si>
  <si>
    <t>Unresolvable</t>
  </si>
  <si>
    <t>Total resolved T's and G's</t>
  </si>
  <si>
    <t>Percent resolved T's and G's</t>
  </si>
  <si>
    <t>Total resolved E's</t>
  </si>
  <si>
    <t>Percent resolved E's</t>
  </si>
  <si>
    <t>Overall</t>
  </si>
  <si>
    <t>Total resolved T's, G's and E's</t>
  </si>
  <si>
    <t>Percent resolved T's, G's and E's</t>
  </si>
  <si>
    <t>Bit Order</t>
  </si>
  <si>
    <t>Channelization</t>
  </si>
  <si>
    <t>Data Rate</t>
  </si>
  <si>
    <t>FSK</t>
  </si>
  <si>
    <t>MAC</t>
  </si>
  <si>
    <t>OFDM</t>
  </si>
  <si>
    <t>OQPSK</t>
  </si>
  <si>
    <t>Total assigned open T's</t>
  </si>
  <si>
    <t>Percent open T's assigned</t>
  </si>
  <si>
    <t>assignee name</t>
  </si>
  <si>
    <t>Easy</t>
  </si>
  <si>
    <t>FCS</t>
  </si>
  <si>
    <t>Frame Format</t>
  </si>
  <si>
    <t>Frequency Band</t>
  </si>
  <si>
    <t>General</t>
  </si>
  <si>
    <t>IE</t>
  </si>
  <si>
    <t>Mode Switch</t>
  </si>
  <si>
    <t>MPM</t>
  </si>
  <si>
    <t>PIB</t>
  </si>
  <si>
    <t>Radio Spec</t>
  </si>
  <si>
    <t>Beecher/Monnerie</t>
  </si>
  <si>
    <t>Gilb</t>
  </si>
  <si>
    <t>Ramasastry</t>
  </si>
  <si>
    <t>Taylor</t>
  </si>
  <si>
    <t>Aiello</t>
  </si>
  <si>
    <t>Jillings</t>
  </si>
  <si>
    <t>Popa/Wilbur</t>
  </si>
  <si>
    <t>Brown/Chang</t>
  </si>
  <si>
    <t>Wilbur</t>
  </si>
  <si>
    <t>Lynch</t>
  </si>
  <si>
    <t>Chang</t>
  </si>
  <si>
    <t>Boytim</t>
  </si>
  <si>
    <t>Kent</t>
  </si>
  <si>
    <t>Schmidt/Waheed</t>
  </si>
  <si>
    <t>Schmidt</t>
  </si>
  <si>
    <t>Park</t>
  </si>
  <si>
    <t>Schmidl</t>
  </si>
  <si>
    <t>Le</t>
  </si>
  <si>
    <t>Rolfe</t>
  </si>
  <si>
    <t>Closed</t>
  </si>
  <si>
    <t>for closed
T/G
Grp Stats</t>
  </si>
  <si>
    <t>for open
T/G
Grp Stats</t>
  </si>
  <si>
    <t>Total</t>
  </si>
  <si>
    <t>T &amp; G Sort by Group</t>
  </si>
  <si>
    <t>Total of T &amp; G Groups</t>
  </si>
  <si>
    <t>Popa</t>
  </si>
  <si>
    <t>Seibert/Van Wyk</t>
  </si>
  <si>
    <t>Sum</t>
  </si>
  <si>
    <t>Beecher/Rolfe</t>
  </si>
  <si>
    <t>Rolfe/Van Wyk</t>
  </si>
  <si>
    <t>Rolfe/Le</t>
  </si>
  <si>
    <t>Seibert</t>
  </si>
  <si>
    <t>special
sort 2</t>
  </si>
  <si>
    <t>special
sort 1</t>
  </si>
  <si>
    <t>PICS</t>
  </si>
  <si>
    <t>Shah</t>
  </si>
  <si>
    <t>for wp
T/G
Grp Stats</t>
  </si>
  <si>
    <t>for rdy2vote
T/G
Grp Stats</t>
  </si>
  <si>
    <t>WP</t>
  </si>
  <si>
    <t>Time</t>
  </si>
  <si>
    <t>Delayed ACK</t>
  </si>
  <si>
    <t>Are Computed Tallys Correct</t>
  </si>
  <si>
    <t>Assigned and Unclosed T's and G's</t>
  </si>
  <si>
    <t>Not Assigned</t>
  </si>
  <si>
    <t>March 2011</t>
  </si>
  <si>
    <t>5.2.4.2.1</t>
  </si>
  <si>
    <t>12 to 16</t>
  </si>
  <si>
    <t>The Frequency Bands Supported field illustrated in Figure 54c  and the Frequency Bands Supported per PHY Mode as described in Figure 54d are redundant.</t>
  </si>
  <si>
    <t>Remove the field Frequency Bands Supported from Figure 54a and only keep Frequency Bands Supported field defined per PHY Modes.</t>
  </si>
  <si>
    <t>SUN PHY Capabilities IE</t>
  </si>
  <si>
    <t>38 to 40</t>
  </si>
  <si>
    <t>The FSK PHY mode of 50 kbps, mod index of 1.0 and channel spacing of 200 kHz is repeated twice.</t>
  </si>
  <si>
    <t>Remove repetition.</t>
  </si>
  <si>
    <t>8.1.7</t>
  </si>
  <si>
    <t>31 to 39</t>
  </si>
  <si>
    <t xml:space="preserve">The conditions of measuring receiver sensitivity should reflect the new capabilities brought by the 4g Amendment, where the radio supports packets one degree of magnitude larger than in packet sizes defined in 802.15.4 standard. </t>
  </si>
  <si>
    <t>For all SUN PHY mode capable of data rates higher than 50 kbps define a PSDU lenght of 250 octets for measuring the receiver sensitivity.</t>
  </si>
  <si>
    <t>8.1a</t>
  </si>
  <si>
    <t>6 to 10</t>
  </si>
  <si>
    <t xml:space="preserve">The use of 200 kHz channel spacing for the CSM makes inefficient the exchange of EBs/EBRs between a network operating at PHY modes other than the mandatory mode (i.e., using 400 kHz channel spacing) and an associated device (coordinator or not) that tries to communicate and negotiate with the existing network (devices or coordinators). </t>
  </si>
  <si>
    <t>Change the channel spacing for the CSM from 200 kHz to 400 kHz.</t>
  </si>
  <si>
    <t>16.2.4.5</t>
  </si>
  <si>
    <t>The text refers to subclause 11.3.5 for alternate channel definition. Or the definition of the alternate channel in subclause 11.3.5 is not generic for all bands and PHY paramaters, i.e., it is provided as a function of bands -i.e., 915 MHz and 950 MHz band -, channel numbers, and channel spacing values.                      That is, this definition is not coherent (a first time the definition is as a function of channel number while a second time the definition is as a function of channel spacing).</t>
  </si>
  <si>
    <t>Provide a common and generic definition for the alternate channel, independent of frequency band and channel spacing values.</t>
  </si>
  <si>
    <t>16.1.2.4</t>
  </si>
  <si>
    <t>Code rate should be defined as a parameter "r = 1/2" because it is used later in the document, in subclause 16.1.2.5, Equation (21i).</t>
  </si>
  <si>
    <t xml:space="preserve">Replace " …. applying
either a ½ rate systematic ..." with            " …. applying either a r= ½ rate systematic ..." </t>
  </si>
  <si>
    <t>16.1.2.5</t>
  </si>
  <si>
    <t>46 to 49</t>
  </si>
  <si>
    <t>In Equation (21i), there is a missing reference to parameter "r", i.e., definition and value.</t>
  </si>
  <si>
    <t>Add the following text: "and r = 1/2 is the code rate" at the end of the sentence (at line 49).</t>
  </si>
  <si>
    <t>9.1</t>
  </si>
  <si>
    <t>12 and13</t>
  </si>
  <si>
    <t>In Table 69, the maximum defined PSDU size (in octets) a 4g PHY shall be able to receive is unreasonably high and does not reflect the SUN applications space and constraints.</t>
  </si>
  <si>
    <t>Change the value of the maximum PSDU that a 4g PHY shall be able to receive from 2048 to to 1500 bytes, as defined in 4g PAR.</t>
  </si>
  <si>
    <t>D.7</t>
  </si>
  <si>
    <t>12 and 13</t>
  </si>
  <si>
    <t>In Table D.2a, the size of the maximum PSDU a 4g PHY shall be able to receive  is unreasonably high and does not reflect the SUN applications space and constraints.</t>
  </si>
  <si>
    <t>Change the value of the maximum PSDU that a 4g PHY shall be able to receive to 1500 bytes, as defined in 4g PAR.</t>
  </si>
  <si>
    <t>5.1.6.4.2</t>
  </si>
  <si>
    <t xml:space="preserve">The 4g draft defines the concept of asynchronous acknowledgment as a functionality to be provided by MAC Layer, but 4e draft does not mention about this concept nor provide details how this concept is translated at MAC Layer. 4e draft defines a set of parameters to configure the delay before sending a MAC ACK frame, but this is not enough to avoid interoperability issues w/r/t the use of an asynchronous ACK.   </t>
  </si>
  <si>
    <t>Details shall be provided to describe how the asynchronous acknowledgement is linked to the set of MAC parameters used for configuring the delay before sending a MAC ACK frame.</t>
  </si>
  <si>
    <t>16.3.2.4</t>
  </si>
  <si>
    <t>1 to 49</t>
  </si>
  <si>
    <t xml:space="preserve">MR-O-QPSK/DSSS should define uniform values for the lowest data rate supported in all frequency bands.  </t>
  </si>
  <si>
    <t>Uniformize the use of the lowest data rate MR-O-QPSK/DSSS mode for all frequency bands, by extending the use of MR-O-QPSK mode with a data rate of 6.25 kbps to 779–787 MHz, 902-928 MHz, 917–923.5 MHz, and 2400–2483.5 MHz  bands.</t>
  </si>
  <si>
    <t>CID 6 from 802.19 on the CA document: Since there are only two types of devices (FFD and RFD) this statement about not being mandatory for normal devices (FFD or RFD) is awkward.  Is there any device where this feature is mandatory?  Why not just say it is optional? Period.  Looking at the PICS for CSM support (RF10.5 ), appears to put three conditions on the CSM  Transmit and receive enhanced beacons using CSM: FD1, FD6, and MLF15: M  FD1 is the device is an FFD.  FD6 is that it is a SUN device (whatever that is) There is no mention of a SUNdevice in clause 8.1, therefore the PICS question is nonsensical  (unsupportable)</t>
  </si>
  <si>
    <t>Correct both the CA and PICS proforma to clearly state the conditions for optional and mandatory for CSM.</t>
  </si>
  <si>
    <t xml:space="preserve">CID 7 from 802.19; it appears that the balloting review committee is using "Accept in Principle" as a primary response in order to avoid the use of accepting or rejecting of the comment.  In this case the comment was accepted as written, not "accepted in principle".  There was at least another case where "Accept in Principle" was used, when in fact the comment was rejected.  Until the leadership who has been notified of this practice intervenes, the rules stated for a recirculation ballot are bogus. </t>
  </si>
  <si>
    <t>Comments that are accept as written are to be marked as acdepted not "Accept in Principle"  Comments that are rejected or ignored and to be mark rejected or ignored, not marked as "Accept in Principle"</t>
  </si>
  <si>
    <t xml:space="preserve">CID  182 the response was an admission that multiple PHYs are being defined, not one as per the PAR </t>
  </si>
  <si>
    <t>Delete all PHYs and related material including the Multi-PHY management except for one PHY.  That one PHY being the MR-O-QPSK.</t>
  </si>
  <si>
    <t>Kinney Consulting</t>
  </si>
  <si>
    <t>16.1.5.5</t>
  </si>
  <si>
    <r>
      <t xml:space="preserve">I disagree with the resolution of CID 245.  The tolerance of </t>
    </r>
    <r>
      <rPr>
        <u/>
        <sz val="10"/>
        <rFont val="Arial"/>
        <family val="2"/>
      </rPr>
      <t>+</t>
    </r>
    <r>
      <rPr>
        <sz val="10"/>
        <rFont val="Arial"/>
        <family val="2"/>
      </rPr>
      <t>300 ppm is too large, over 7x the current rate tolerances. Given the fact that the costs for reference oscillators with small tolerances has plummeted, why accept any degradation to the transmited symbols or increase the bandwidth of the receiver's clock recovery circuitry to track a sloppier signal?</t>
    </r>
  </si>
  <si>
    <r>
      <t xml:space="preserve">change it back to the </t>
    </r>
    <r>
      <rPr>
        <u/>
        <sz val="10"/>
        <rFont val="Arial"/>
        <family val="2"/>
      </rPr>
      <t>+</t>
    </r>
    <r>
      <rPr>
        <sz val="10"/>
        <rFont val="Arial"/>
        <family val="2"/>
      </rPr>
      <t xml:space="preserve"> 40 ppm</t>
    </r>
  </si>
  <si>
    <t>16.3.2.10</t>
  </si>
  <si>
    <t xml:space="preserve">It is not a parity check bit. </t>
  </si>
  <si>
    <t xml:space="preserve">change from "the single parity bit" to "the refercence value" </t>
  </si>
  <si>
    <t>8.1.2.5a</t>
  </si>
  <si>
    <t>Modify the ChanCenterFreq0 of OFDM Option 1 for Korea. In korea regulation, ChanCenterFreq should be defined as followings; Fc = 917 + 0.1*k in megahertz, for k=1,..,32</t>
  </si>
  <si>
    <t>Change from 917.6 to 917.9</t>
  </si>
  <si>
    <t>31~33</t>
  </si>
  <si>
    <t>Table 67a</t>
  </si>
  <si>
    <t>Modify the ChanSpacing of OFDM Option 1 because ChanCpacing of OFDM option1 is too tight compare to that of other OFDM options.</t>
  </si>
  <si>
    <t>Change from 1.2 to 1.4</t>
  </si>
  <si>
    <t>should consider the phyOFDMInterleaving</t>
  </si>
  <si>
    <t>Change from "For the MR-OFDM PHY, the attribute phyMaxFrameDuration is given by;                          phyMaxFrameDuration = phySHRDuration + phyPHRDuration + ceiling[(aMaxPHYPacketsize+1) * phySymbolsPerOctet]"      to                                  "When PIB attribute phyOFDMInterleaving = 0, phyMaxFrameDuration = phySHRDuration + phyPHRDuration + ceiling[(aMaxPHYPacketsize+1) * phySymbolsPerOctet].   When PIB attribute phyOFDMInterleaving = 1, phyMaxFrameDuration = phySHRDuration + phyPHRDuration + SF*ceiling[(aMaxPHYPacketsize+1) * (phySymbolsPerOctet/SF)]"</t>
  </si>
  <si>
    <t>16.2.3.5</t>
  </si>
  <si>
    <t>define the Ncbps clearly</t>
  </si>
  <si>
    <t>Change from "Ncbps is defined as follows; 96 or 192 bits for Option 1; 48,96, or 192 bits for Option 2; 24,48, or 96 bits for Option 3; 24 or 48 bits for Option 4"             to                                 "Ncbps is defined as follows; 96bits for BPSK or 192 bits for QPSK in Option 1; 48 bits for BPSK,96 bits for QPSK, or 192 bits for 16-QAM in Option 2; 24 bits for BPSK,48 bits for QPSK, or 96 bits  for 16-QAM in Option 3; 24 bits for QPSK or 48 bits for 16-QAM in Option 4"</t>
  </si>
  <si>
    <t xml:space="preserve">Annex </t>
  </si>
  <si>
    <t>Annex J</t>
  </si>
  <si>
    <t xml:space="preserve">Add the information factor for an example </t>
  </si>
  <si>
    <t>Add " This example uses 'PIB attribute phyOFDMInterleaving = 0' "</t>
  </si>
  <si>
    <t>132-142</t>
  </si>
  <si>
    <t>Consider the modified Interleaving factor 'Nrow'</t>
  </si>
  <si>
    <t>Modify Annex J</t>
  </si>
  <si>
    <t>Table J.8</t>
  </si>
  <si>
    <t>The results of Interleaving are not correct.</t>
  </si>
  <si>
    <t>Reconsider the results of Interleaving.</t>
  </si>
  <si>
    <t>129-142</t>
  </si>
  <si>
    <t>Insert an example for 'PIB attribute phyOFDMInterleaving = 1'</t>
  </si>
  <si>
    <t>Fuji Electric</t>
  </si>
  <si>
    <t>5.1.8a</t>
  </si>
  <si>
    <t>Since we defined the term "Duty cycle" in Clause 3, we had better use the term consistently.</t>
  </si>
  <si>
    <t>Change "duty ratio (cycle)" to "Duty cycle".</t>
  </si>
  <si>
    <t>5.2.2.3</t>
  </si>
  <si>
    <t>It is unnecessary to add underscore in Figure 42 as the whole figure is to be replaced.</t>
  </si>
  <si>
    <t>Delete underscore at the right most column (under "4").</t>
  </si>
  <si>
    <t>5.2.2.5</t>
  </si>
  <si>
    <t>It is unclear that Enhanced beacon frame is indentical to that is defined in 4e or is Multi purpose frame which is also specified in 4e.</t>
  </si>
  <si>
    <t>Coordinate with TG4e</t>
  </si>
  <si>
    <t>In Table 7d, the entries for bit position 1 and 2 are identical.</t>
  </si>
  <si>
    <t>Remove one entry, or change one of the PHY modes.</t>
  </si>
  <si>
    <t>In Table 7d, the entry for bit position 0 (40kb/s) should be moved to Table 7c, as 40kbps is used in the same frequency bands that use 10 or 20kb/s.</t>
  </si>
  <si>
    <t>Change as proposed</t>
  </si>
  <si>
    <t>In Table 67a, OFDM Option1 (1.2MHz ChanSpacing) is not allowed in 950MHz band under Japanese regulation.</t>
  </si>
  <si>
    <t>Remove the entry</t>
  </si>
  <si>
    <t>16.1.2.2</t>
  </si>
  <si>
    <t>This whole paragraph seems redundant and seems to have little information.</t>
  </si>
  <si>
    <t>Remove the paragraph (line 28-31) and Figure 113</t>
  </si>
  <si>
    <t>16.1.4</t>
  </si>
  <si>
    <t>Wrong reference</t>
  </si>
  <si>
    <t>Change "7.5.6.2." to "5.1.6.2."</t>
  </si>
  <si>
    <t>Change "7.5.1.3." to "5.1.1.3."</t>
  </si>
  <si>
    <t>16.1.5.11</t>
  </si>
  <si>
    <t>The whole subclause is redundant and is inconsistent with the way they are written in other related subclauses.</t>
  </si>
  <si>
    <t xml:space="preserve">Replace the whole subclause with the following sentence; "The MR-FSK PHY shall meet the requirements for transmit power as described in 8.2.5." </t>
  </si>
  <si>
    <t>16.1.5.12</t>
  </si>
  <si>
    <t>Change "8.2.4." to "8.2.6."</t>
  </si>
  <si>
    <t>16.1.5.13</t>
  </si>
  <si>
    <t>Change "8.2.5." to "8.2.7."</t>
  </si>
  <si>
    <t>16.1.5.14</t>
  </si>
  <si>
    <t>Change "8.2.6." to "8.2.8."</t>
  </si>
  <si>
    <t>Change "8.2.7." to "8.2.9."</t>
  </si>
  <si>
    <t>16.2.4.10</t>
  </si>
  <si>
    <t xml:space="preserve">Replace the whole subclause with the following sentence; "The MR-OFDM PHY shall meet the requirements for transmit power as described in 8.2.5." </t>
  </si>
  <si>
    <t>16.2.4.11</t>
  </si>
  <si>
    <t>16.2.4.12</t>
  </si>
  <si>
    <t>16.3.4.7</t>
  </si>
  <si>
    <t xml:space="preserve">Replace the whole subclause with the following sentence; "The MR-O-QPSK PHY shall meet the requirements for transmit power as described in 8.2.5." </t>
  </si>
  <si>
    <t>16.3.4.8</t>
  </si>
  <si>
    <t>16.3.4.9</t>
  </si>
  <si>
    <t>16.3.4.10</t>
  </si>
  <si>
    <t>16.3.4.11</t>
  </si>
  <si>
    <t>As regulatory annex, providing information for Japanese 950 MHz band, is removed from the draft, it is necessary to update the reference to the latest version.</t>
  </si>
  <si>
    <r>
      <t>Insert the following text for Annex A.2; 
"</t>
    </r>
    <r>
      <rPr>
        <i/>
        <sz val="10"/>
        <rFont val="Arial"/>
        <family val="2"/>
      </rPr>
      <t xml:space="preserve">Change the following reference as indicated.
</t>
    </r>
    <r>
      <rPr>
        <sz val="10"/>
        <rFont val="Arial"/>
        <family val="2"/>
      </rPr>
      <t xml:space="preserve">
[B25] ARIB STD-T96, 950 MHz-Band Telemeter, Telecontrol and Data Transmission Radio Equipment for
Specified Low Power Radio Station, </t>
    </r>
    <r>
      <rPr>
        <strike/>
        <sz val="10"/>
        <rFont val="Arial"/>
        <family val="2"/>
      </rPr>
      <t>2008.6.6 (H20.6.6) Version 1.0</t>
    </r>
    <r>
      <rPr>
        <sz val="10"/>
        <rFont val="Arial"/>
        <family val="2"/>
      </rPr>
      <t xml:space="preserve">
</t>
    </r>
    <r>
      <rPr>
        <u/>
        <sz val="10"/>
        <rFont val="Arial"/>
        <family val="2"/>
      </rPr>
      <t>2010.7.15 (H22.7.15) Version 1.1</t>
    </r>
    <r>
      <rPr>
        <sz val="10"/>
        <rFont val="Arial"/>
        <family val="2"/>
      </rPr>
      <t>."</t>
    </r>
  </si>
  <si>
    <t>Yang Yang</t>
  </si>
  <si>
    <t>SIMIT/WSNIRI</t>
  </si>
  <si>
    <t>8.1.1</t>
  </si>
  <si>
    <t xml:space="preserve">On 780MBand, two Filtered FSK are added. It is agaist modulation definition on the CWPAN GB/T15629.15-2010. </t>
  </si>
  <si>
    <t>Xing Tao</t>
  </si>
  <si>
    <t xml:space="preserve">MSW Consulting Inc </t>
  </si>
  <si>
    <t>2c</t>
  </si>
  <si>
    <t>text references wrong table 68</t>
  </si>
  <si>
    <t>Change reference to read table 68a</t>
  </si>
  <si>
    <t xml:space="preserve">Text states " EB shall be sent in CSM" but the description of the CSM is incomplete  </t>
  </si>
  <si>
    <t>Add channel definition for CSM in table 68a</t>
  </si>
  <si>
    <t>Text States "may respond
Text States a device may respond by sending the EB to the intending coordinator</t>
  </si>
  <si>
    <t>Add required information to the  text informing  the reader how to transmit this response "channel and time"</t>
  </si>
  <si>
    <t>1a</t>
  </si>
  <si>
    <t xml:space="preserve">Text States "modulation and channel specification of CSM are given in 16.1" but none are provided </t>
  </si>
  <si>
    <t xml:space="preserve">Add channel specification for CSM and correct text reference </t>
  </si>
  <si>
    <t>Text States "For the 450 MHz band, a device shall support operating mode #1 or operating mode #2."</t>
  </si>
  <si>
    <t>Delete redundant Text the following line states all devices shall support mode 1 and may support modes 2 or 3 and foot note defines regulatory requirements</t>
  </si>
  <si>
    <t>Text States "The maximum PSDU size (in octets) the PHY shall be able to receive is 2047"</t>
  </si>
  <si>
    <t xml:space="preserve">Change text to state "up to 2047"      this number is unnecessarily restrictive and could add significant cost to devices that may never use even 1/10 of this PSDU length  </t>
  </si>
  <si>
    <t>2.4.2.1</t>
  </si>
  <si>
    <t>Table 7c list data rates as 5,10 and 20kbps</t>
  </si>
  <si>
    <t xml:space="preserve">Change data rates to 4.8, 9.6, and 19.2 in order be consistent with the rest of the document </t>
  </si>
  <si>
    <t>1.2.5a</t>
  </si>
  <si>
    <t>Filtered FSK shown Twice for 450-470</t>
  </si>
  <si>
    <t xml:space="preserve">Delete second redundant occurrence </t>
  </si>
  <si>
    <t>Channel Freq Center 0 incorrectly defined as 450.0125</t>
  </si>
  <si>
    <t>Correct Channel Freq 0 to read 450.00625 to match FCC channel definitions listed in CFR47.90.35</t>
  </si>
  <si>
    <t>1.2.7.1</t>
  </si>
  <si>
    <t>table list only part 90                       "450–470 (US FCC Part 90)"</t>
  </si>
  <si>
    <t>Change text to read 450–470 (FCC Part 22/90) to be consistent with the text on pg 55 line 28</t>
  </si>
  <si>
    <t>Text states "A SUN device shall support the MR-FSK PHY."</t>
  </si>
  <si>
    <t xml:space="preserve">Add text to justify this requirement as it has huge impact on the current and future non-FSK PHY SUN devices </t>
  </si>
  <si>
    <t>Text States "All reserved fields shall be set to zero upon transmission and shall be ignored upon reception</t>
  </si>
  <si>
    <t xml:space="preserve">Change text to read "All reserved fields shall be set to alternating ones and zeros upon transmission and shall be ignored upon reception" In order to prevent long strings of zeros within the PSDU when few reserve bits are used </t>
  </si>
  <si>
    <t>1.5.8</t>
  </si>
  <si>
    <t xml:space="preserve">Text incorrectly states that the intended interferer is to be unmodulated. This is not a reasonable test, devices  will rarely have to reject unmodulated carriers in the real world </t>
  </si>
  <si>
    <t xml:space="preserve">Correct text to match 802.15.4i 6.5.3.4 and the other two PHY's listed in this draft that state" In either the adjacent or the alternate channel, an IEEE 802.15.4 signal is input at the required min performance level" </t>
  </si>
  <si>
    <t xml:space="preserve">Text has min ACR performance  values of 10 and 30 for alternate and adjacent channels these numbers offer extremely minimal system performance  and may result in multiple retry's  to successfully deliver payloads </t>
  </si>
  <si>
    <t xml:space="preserve">Change text to read a min of 30 db ACR is required in both adjacent and alternate channels </t>
  </si>
  <si>
    <t>D7</t>
  </si>
  <si>
    <t>Remove text " except 450 band "</t>
  </si>
  <si>
    <t>All mode 2 options for table 116 should be optional</t>
  </si>
  <si>
    <t xml:space="preserve">Text states Transmit and receive enhanced
beacons using CSM is mandatory </t>
  </si>
  <si>
    <t>Add details to text for which  channels used to transmit CSM</t>
  </si>
  <si>
    <t>Text States "Operating mode #2 when operated in 450 MHz band" is mandatory</t>
  </si>
  <si>
    <t xml:space="preserve">Delete this text as all mode 2 options are optional </t>
  </si>
  <si>
    <t>PSDU length = 250 octets for MR-FSK
PHY with data rates 50 kbps and greater,
25 octets for MR-FSK PHY with data
rates less than 50 kbps, 20 octets for all
other PHYs</t>
  </si>
  <si>
    <t>The delta from 20-25 octets is trivial clean up the text as follows           "250 octets for MR-FSK PHY with data rates 50 kbps and greater, 20 octets for all other PHYs."</t>
  </si>
  <si>
    <t>Text provides no information on how the 3 orthogonal PHY's listed in this draft will utilize any of the  CCA mechanism to avoid collisions</t>
  </si>
  <si>
    <t xml:space="preserve">Add text that defines the proper use of the CCA mechanism to avoid collisions between the 3 orthogonal PHY listed in this draft  </t>
  </si>
  <si>
    <t xml:space="preserve">Mode Switch Description text incomplete </t>
  </si>
  <si>
    <t xml:space="preserve">Add text providing a description of how communications are restored following a failed mode switch operation </t>
  </si>
  <si>
    <t>2.4.14</t>
  </si>
  <si>
    <t xml:space="preserve">CCA Text Incomplete </t>
  </si>
  <si>
    <t>3.4.11</t>
  </si>
  <si>
    <t>SIMIT</t>
  </si>
  <si>
    <t>Violate Chinese Regulations on 470MHz Band: For data transmission, when the working time of the transmitter is not more than 5 seconds, the 470-510 MHz frequency band can be used for civil radio measuring instrument. The occupied bandwidth: no larger than 200 kHz.</t>
  </si>
  <si>
    <t>Delete OFDM Option1/2/3</t>
  </si>
  <si>
    <t>On 780MBand, two Filtered FSK are added. It is agaist modulation definition on the CWPAN GB/T15629.15-2010.</t>
  </si>
  <si>
    <t>Take out two FSK modulations on 780Mhz Band</t>
  </si>
  <si>
    <t>It doesn't need to distinguish aMRFSKPHRLength and aMROQPSKPHRLength in PHY constants</t>
  </si>
  <si>
    <t>Constant: aPHRLength
Description: The length of the PHR, in octets
Value: 2 for MR-FSK, 3 for MR-O-QPSK, 1 for all other PHYs</t>
  </si>
  <si>
    <t>It doesn't need to distinguish aMRFSKSFDLength and aMROQPSKSFDLength in PHY constants</t>
  </si>
  <si>
    <t>Constant: aSFDLength
Description: The length of the SFD, in octets
Value: 2 for MR-FSKand MR-O-QPSK, 1 for all other PHYs</t>
  </si>
  <si>
    <t>16.3.1.3</t>
  </si>
  <si>
    <t>R1 and R0 should set to zeros</t>
  </si>
  <si>
    <t>Add this</t>
  </si>
  <si>
    <t>Introduction</t>
  </si>
  <si>
    <t>"multi-rate and multi-regional" should be added to the OFDM introduction.</t>
  </si>
  <si>
    <t xml:space="preserve">Add "multi-rate and multi-regional" in front of "orthogonal frequency division multiplexing (MR-OFDM) PHY" </t>
  </si>
  <si>
    <t>sublayer should have an s at the end.</t>
  </si>
  <si>
    <t>Correct spelling.</t>
  </si>
  <si>
    <t>4.2b</t>
  </si>
  <si>
    <t>15.4i uses the term kb/s, while kbps is often used in this draft.</t>
  </si>
  <si>
    <t>Change kbps to kb/s in all instances in this draft.  There are 50 places besides this one where this change needs to be made to be consistent with 15.4i, so a global search and replace should be done.</t>
  </si>
  <si>
    <t>Symbol duration for MR-OFDM in this section is defined as 20 microseconds, while in the PHY specification the symbol duration for MR-OFDM is 120 microseconds.  If the symbol duration for MR-OFDM is defined differently in the MAC and PHY, then this needs to be explicitly stated so that there is no confusion.  Then timings such as LIFS, SIFS, turnaround time, and CCA need to be explicitly designated as MAC or PHY so that the appropriate symbol duration can be used without confusion.  All these timing values may need to be adjusted to be computed with the appropriate symbol time.  An alternative is to use 120 microseconds for both the MAC and PHY for MR-OFDM, and then all the timing values may still need to be adjusted for this symbol time.</t>
  </si>
  <si>
    <t>If the symbol duration for MR-OFDM is defined differently in the MAC and PHY, then this needs to be explicitly stated so that there is no confusion.  Then timings such as LIFS, SIFS, turnaround time, and CCA need to be explicitly designated as MAC or PHY so that the appropriate symbol duration can be used without confusion.  All these timing values may need to be adjusted to be computed with the appropriate symbol time.  An alternative is to use 120 microseconds for both the MAC and PHY for MR-OFDM, and then all the timing values may still need to be adjusted for this symbol time.</t>
  </si>
  <si>
    <t>5.2.1.9</t>
  </si>
  <si>
    <t>This paragraph is not needed since the MPDU length will not be less than 4 octets.</t>
  </si>
  <si>
    <t>Remove paragraph</t>
  </si>
  <si>
    <t>Table 7c is not correct. 4.8 kbps and 9.6 kbps are missing. 5 kbps has not been defined for any frequency band.</t>
  </si>
  <si>
    <t>Add 4.8 kbps and 9.6 kbps with the parameters in Table 116 and remove 5 kbps.</t>
  </si>
  <si>
    <t>There is a missing space between "of" and "the".</t>
  </si>
  <si>
    <t>Add the missing space.</t>
  </si>
  <si>
    <t>5.2.4.2.3</t>
  </si>
  <si>
    <t>2-FSK and 4-FSK should be 2FSK and 4FSK to follow the convention used in the rest of the document.</t>
  </si>
  <si>
    <t>MR-O-QPSK is used in most of the draft, so the term MR-OQPSK should have the extra hyphen.</t>
  </si>
  <si>
    <t>6.4.3</t>
  </si>
  <si>
    <t>macAckWaitDuration is defined as an integer, but the equation for MR-OFDM does not always yield an integer.</t>
  </si>
  <si>
    <t>Fix this, perhaps with a ceiling function.</t>
  </si>
  <si>
    <t>In d2 OFDM was supported in the 779-787 band, and in d3 OFDM has been changed to FSK.  I see no difference in the regulatory requirements between FSK and OFDM, so both should be supported.</t>
  </si>
  <si>
    <t>Put OFDM back into the list of supported PHY's for the 779-787 band.</t>
  </si>
  <si>
    <t>8.1.2.7.1</t>
  </si>
  <si>
    <t>Table 67e shows the MR-FSK PHY supported bitmap for all the supported frequency bands.  Investigate whether it is feasible to make a similar table for MR-OFDM.</t>
  </si>
  <si>
    <t>8.1.3</t>
  </si>
  <si>
    <t>15.4i uses the term macLIFSPeriod rather than maxMinLIFSPeriod, and there is no range of +/- 0.25.</t>
  </si>
  <si>
    <t>Align with 15.4i by using the term macLIFSPeriod and removing the +/-0.25</t>
  </si>
  <si>
    <t>15.4i uses the term macSIFSPeriod rather than maxMinSIFSPeriod, and there is no range of +/- 0.25.</t>
  </si>
  <si>
    <t>Align with 15.4i by using the term macSIFSPeriod and removing the +/-0.25</t>
  </si>
  <si>
    <t>The 917 MHz band is missing in Table 68a.</t>
  </si>
  <si>
    <t>Add 917-923.5 to Table 68a.</t>
  </si>
  <si>
    <t>For MR-OFDM a reference to 16.2 should be given for the definition of symbol duration.</t>
  </si>
  <si>
    <t>8.2.7</t>
  </si>
  <si>
    <t>For MR-OFDM the CCA time in symbols may need to be adjusted depending on whether the symbol duration is defined as 20 or 120 microseconds.</t>
  </si>
  <si>
    <t>When the MR-OFDM symbol time is clarified between 20 and 120 microseconds, the aTurnaroundTime needs to be set to the appropriate number of symbols.</t>
  </si>
  <si>
    <t>15.4i does not have a range of +/- 0.25 for aTurnaroundTime</t>
  </si>
  <si>
    <t>Align with 15.4i by removing the +/-0.25 for aTurnaroundTime.</t>
  </si>
  <si>
    <t>phyFSKFECInterleaving Type should be Boolean.</t>
  </si>
  <si>
    <t>Change phyFSKFECInterleaving Type to Boolean.</t>
  </si>
  <si>
    <t>"sps" should be symbols/s to align with 15.4i</t>
  </si>
  <si>
    <t>MF-O-QPSK should be MR-O-QPSK.</t>
  </si>
  <si>
    <t>16.1.2.3</t>
  </si>
  <si>
    <t>There is no PN9 sequence of length 512 bits, so it should state PN sequence of at least 511 bits.</t>
  </si>
  <si>
    <t>There is an extra s on tails that is not needed.</t>
  </si>
  <si>
    <t>16.1.5.8</t>
  </si>
  <si>
    <t>Adjacent channel and alternate channel are already defined in the base specification.  It is not appropriate to redefine terms that are already in the base specification, and it is even worse when the new definition conflicts with the original definition.  The new definition for alternate channels includes all channels except the desired channel and the two adjacent channels, and this definition is wrong.</t>
  </si>
  <si>
    <t>Delete the adjacent and alternate channel definitions and simply state that these terms are defined in 11.3.5.</t>
  </si>
  <si>
    <t>sec should be abbreviated with s.</t>
  </si>
  <si>
    <t>Correct abbreviation.</t>
  </si>
  <si>
    <t>16.2.1.1.3</t>
  </si>
  <si>
    <t>For Option 4, the repetition length is 1/2, not 1/4, to match the figure.</t>
  </si>
  <si>
    <t>16.2.1.2</t>
  </si>
  <si>
    <t>T_DFT should be T with the subscript DFT</t>
  </si>
  <si>
    <t>Correct the subscript.</t>
  </si>
  <si>
    <t>16-QAM is the terminology used in the rest of the document, so "16QAM" should be changed to "16-QAM"</t>
  </si>
  <si>
    <t>Correct the terminology.</t>
  </si>
  <si>
    <t>16.2.3.6.2</t>
  </si>
  <si>
    <t>It should state negative frequencies and upper half of the positive frequencies (to match the equations).</t>
  </si>
  <si>
    <t>16.3.4.5</t>
  </si>
  <si>
    <t>Measure should end with a d.</t>
  </si>
  <si>
    <t>D</t>
  </si>
  <si>
    <t>The 3 SUN PHY's are presented in the order of MR-FSK, MR-OFDM, and MR-O-QPSK in the rest of the document, so it makes sense to continue the convention in the annex.</t>
  </si>
  <si>
    <t>Label MR-OFDM as 10.2 and MR-O-QPSK as 10.3.</t>
  </si>
  <si>
    <t>J</t>
  </si>
  <si>
    <t>J.2</t>
  </si>
  <si>
    <t>It does not state explicitly how the ASCII characters are converted to a bit stream.  In this example it was done MSB first, so a statement should be included to state this.</t>
  </si>
  <si>
    <t>It should state that the ASCII characters were converted to a bit stream MSB first.  Alternatively, the ASCII characters can be read LSB first, and in this case this should be clarified and all the values in all the tables in Annex J need to be updated.</t>
  </si>
  <si>
    <t>J.3.3</t>
  </si>
  <si>
    <t>Nrow for the interleaver in Section 16.3.2.5 is now divided by the spreading factor, so this affects the values in the informative annex.  The values from J.3.3 onward need to be updated since the header bits are interleaved.</t>
  </si>
  <si>
    <t>The values from J.3.3 onward need to be updated since the header bits are interleaved.</t>
  </si>
  <si>
    <t>Kentaro Sakamoto</t>
  </si>
  <si>
    <t>Tokyo Gas</t>
  </si>
  <si>
    <t>Figure 29a</t>
  </si>
  <si>
    <t>In Figure 29a, the intending coordinator keep scanning for EB even after the reception of a EB. It's not consistent with the description of Line #10 in this page.</t>
  </si>
  <si>
    <t>Fix it.</t>
  </si>
  <si>
    <t>CSM</t>
  </si>
  <si>
    <t>Figure 29b</t>
  </si>
  <si>
    <t>In Figure 29b, the intending coordinator keep scanning for EB even after the reception of a EB. It's not consistent with the description of Line #10 in this page.</t>
  </si>
  <si>
    <t>In the current regulation of Japanese 950MHz band, there are 3 options of CCA time depending on duty cycle.
Option 1: 10ms or more
Option 2: 128μs or more for the devices operationg at duty cycle of 10% or less
Option 3: not needed for the devices operationg at duty cycle of 0.1% or less
However, phyCCADuration can not be set at just 128μs.</t>
  </si>
  <si>
    <t>Add phyCCADurationMethod to Table 70 as a new PIB.
If the value of phyCCADurationMethod is set to "0";
CCATime = symbol duration * phyCCADuration
If the value of phyCCADurationMethod is set to "1";
CCATime = 2^phyCCADuration (unit:μsec)</t>
  </si>
  <si>
    <t>CCA</t>
  </si>
  <si>
    <t>table 69</t>
  </si>
  <si>
    <t>phyCCADuraton should be used for the 950MHz band PHY instead of aCCATime as described in 8.2.7.</t>
  </si>
  <si>
    <t>Change to "For the SUN PHYs other than MR-FSK PHYs for 950-958MHz band and MR-O-QPSK PHYs, …"</t>
  </si>
  <si>
    <t>42-46</t>
  </si>
  <si>
    <t>The resolution for CID # 158 from D2 clearly states that only O-QPSK is allowed for the 780 MHz band (in China).</t>
  </si>
  <si>
    <t>Remove everything except for O-QPSK for the 780 MHz band.</t>
  </si>
  <si>
    <t>Follow style guide for cross-references.</t>
  </si>
  <si>
    <t>Change from "Subclause 16.1" to "16.1." Make similar changes on lines 13 and 17.</t>
  </si>
  <si>
    <t>Column 2 should read "Frequency band (MHz)" to match 4i.</t>
  </si>
  <si>
    <t>Footnote next to "Modulation" column heading should be underlined, since it is new.</t>
  </si>
  <si>
    <t>Make cross-reference format consistent with 4i for each and every one.</t>
  </si>
  <si>
    <t>There is no need to have the SUN PHY channel numbering information in two subclauses (8.1.2.5a and 8.1.2.5b).</t>
  </si>
  <si>
    <t>Move everything from 8.1.2.5a and 8.1.2.5b into one new subclause (8.1.2.5a) and lose the awkward titles. Change the title of 8.1.2.5a to "Channel numbering for SUN PHYs." Also, Change the editing instruction at the bottom of page 29 to the following: "Insert the following new subclause (8.1.2.5a) after 8.1.2.5:"</t>
  </si>
  <si>
    <t>Change from "0" to "zero."</t>
  </si>
  <si>
    <t>Make plural.</t>
  </si>
  <si>
    <t>Change to "…frequency bands and modulation schemes."</t>
  </si>
  <si>
    <t>Check formatting for all equations in the drafts.</t>
  </si>
  <si>
    <t>Change to "center frequencies."</t>
  </si>
  <si>
    <t>ChanSpacing and TotalNumChan should be in italics.</t>
  </si>
  <si>
    <t>Why are there two rows for filtered 2FSK/4FSK? This is done for other bands as well.</t>
  </si>
  <si>
    <t>Either add text to explain what is going on or remove redundant/incorrect text.</t>
  </si>
  <si>
    <t>8.1.2.5b</t>
  </si>
  <si>
    <t>Change to "center frequencies…are shown."</t>
  </si>
  <si>
    <t>Change title to "…MR-O-QPSK PHY operating in the 868…"</t>
  </si>
  <si>
    <t>8.1.2.7</t>
  </si>
  <si>
    <t>Swap the rows for O-QPSK and OFDM to follow the general text flow.</t>
  </si>
  <si>
    <t>I don't understand the description. It says "Each bit corresponds to an array in phyGenericPHYDescriptors." According to Table 70, phyGenericPHYDescriptors is an array.</t>
  </si>
  <si>
    <t>Replace the word "array" with something more appropriate like "element."</t>
  </si>
  <si>
    <t>Change to "Table 116 and Table 117."</t>
  </si>
  <si>
    <t>Change to "values-supported" for clarity.</t>
  </si>
  <si>
    <t>Change to "allowed combinations of spreading modes, frequency bands, and PHY modes are defined…"</t>
  </si>
  <si>
    <t>8.1.2.7.2</t>
  </si>
  <si>
    <t>Text says "MR-FSK Generic PHY operating modes." Figure 68a says "MR-FSK Generic-PHY-defined PHY modes."</t>
  </si>
  <si>
    <t>Make the wording match.</t>
  </si>
  <si>
    <t>There is too much duplication between Table 67e and Table 116. Also, the text on line 43 mentions operating mode #1 without much explanation.</t>
  </si>
  <si>
    <t>Delete the present contents of Table 67e. Remove the first column heading (remove "Band"). Add one body row with the following info into the four columns: Operating mode #4, Operating mode #3, Operating mode #2, and Operating mode #1. Use text on page 33 to tie this new table in with Table 116 and Table 117.</t>
  </si>
  <si>
    <t>Change column heading from "Encoding, bits 12…9" to "Bits b12 b11 b10 b9."</t>
  </si>
  <si>
    <t>The second sentence is not needed. Figure 68b and the paragraphs that follow tell the reader everthing he needs to know.</t>
  </si>
  <si>
    <t>Remove the second sentence of the paragraph. That is, remove "An MR-FSK Generic PHY…modulation scheme."</t>
  </si>
  <si>
    <t>Text says, "phySUNGenericPHYDescriptors array consists of up to 16 MR-FSK Generic PHY descriptors." Table 70 shows a range of 0-16.</t>
  </si>
  <si>
    <t>Change the table range to 0-15.</t>
  </si>
  <si>
    <t>The sentence "ModulationScheme indicates…" does not belong in the bulleted list.</t>
  </si>
  <si>
    <t>Move this item to the paragraph above.</t>
  </si>
  <si>
    <t>For consistency, add FSK modulation order and FSK modulation index to the list.</t>
  </si>
  <si>
    <t>Add two new bullet items.</t>
  </si>
  <si>
    <t xml:space="preserve">Change from "ModulationScheme" (no space) to "Modulation Scheme" to match figure 68b. </t>
  </si>
  <si>
    <t>Table 67h</t>
  </si>
  <si>
    <t>Spreading mode is bit 4.</t>
  </si>
  <si>
    <t>Split the heading row (like for bits 3,2,1,0) and add "Bit 4."</t>
  </si>
  <si>
    <t xml:space="preserve">There is a lot of duplication between Table 67h and Table 147, which can lead to errors. </t>
  </si>
  <si>
    <t>Remove duplication in Table 67h and include a cross-reference to Table 147.</t>
  </si>
  <si>
    <t>Change to "bit-to-symbol."</t>
  </si>
  <si>
    <t>Cross-reference to 16.1.</t>
  </si>
  <si>
    <t>Make the cross-ref more specific.</t>
  </si>
  <si>
    <t>Table 68a</t>
  </si>
  <si>
    <t>Make sure all relevant bands from Table 65 are included here.</t>
  </si>
  <si>
    <t>Check the paragraph against the 4i draft for consistency.</t>
  </si>
  <si>
    <t>Change editing instruction to "…to assist the reader. No changes are made..."</t>
  </si>
  <si>
    <t>phyMaxFrameDuration and phySHRDuration are also there only to assist the reader.</t>
  </si>
  <si>
    <t>Add these to the editing instruction.</t>
  </si>
  <si>
    <t>phyFSKFECInterleaving is more logically a Boolean.</t>
  </si>
  <si>
    <t>Make TRUE = interleaving enabled. FALSE = interleaving disabled.</t>
  </si>
  <si>
    <t>Remove the unit "bits" from the valid range column.</t>
  </si>
  <si>
    <t>The description of phyMaxSUNChannelSupported seems incorrect. It is described as the "maximum channel number," which is different from the maximum number of channels.</t>
  </si>
  <si>
    <t>Review text and change if necessary.</t>
  </si>
  <si>
    <t>The description of phyNumSUNPageEntriesSupported says nothing more than the PIB name itself.</t>
  </si>
  <si>
    <t>Replace description with something more informative.</t>
  </si>
  <si>
    <t>The description of phySUNPageEntriesSupported needs work.</t>
  </si>
  <si>
    <t>Change the second sentence of the first paragraph to the following: "The 32 bits are defined as shown in Figure 68a."
Once this reference is added, the last part of the description is not needed. That is, remove "and bits 0-15 are for each of the supported Generic PHY-defined modes" from the end of the description.</t>
  </si>
  <si>
    <t>Change the first sentence of the second paragraph to the following: "In the case of the channel page 7 entries, there may only be one entry for any given frequency band/modulation scheme pair."</t>
  </si>
  <si>
    <t>The description of phyCurrentSUNPageEntry needs work.</t>
  </si>
  <si>
    <t>Remove "(see Figure 68a)" from the end of the first sentence. Add "The 32 bits are defined as shown in Figure 68a" to the end of the first paragraph.
Remove the first sentence of the second paragraph. That is, remove "It is a 32-bit field…"</t>
  </si>
  <si>
    <t>Reword description. Change to "interleaving depth equal to the number of symbols, which is equal to…"</t>
  </si>
  <si>
    <t>Change to "If the phyOFDMInterleaving attribute is zero…" Same comment on line 15.</t>
  </si>
  <si>
    <t>Description says "An identifier..." Is there mode than one?</t>
  </si>
  <si>
    <t>Change to "The identifier..."</t>
  </si>
  <si>
    <t>Put the last sentence of the description in context. Also, call out the ModulationScheme parameter by name.</t>
  </si>
  <si>
    <t>Change to "The remaining parameters in this table are determined based on the value of the ModulationScheme parameter."</t>
  </si>
  <si>
    <t>Is there any reason "settling" is not capitalized in "settlingDelay?" Same question for "secondaryFSKPreambleLength" and "secondaryFSKSFD."</t>
  </si>
  <si>
    <t>If not, capitalize the first letter in the first part of all three attribute names.</t>
  </si>
  <si>
    <t>Rearrange first sentence for clarity.</t>
  </si>
  <si>
    <t>Change to "The number of preamble…secondary preamble if the new mode if MR-FSK."</t>
  </si>
  <si>
    <t>Change to "MR-O-QPSK."</t>
  </si>
  <si>
    <t>Add the word "that." Also, missing period at the end of the last sentence.</t>
  </si>
  <si>
    <t>Change to "…TRUE indicates that a secondary…" Add period.</t>
  </si>
  <si>
    <t>Rewrite description of settlingDelay for clarity.</t>
  </si>
  <si>
    <t>Change to the following: "…between the end of the final symbol of the PPDU initiating the mode switch and the start of the PPDU transmitted using the new PHY mode."</t>
  </si>
  <si>
    <t>16.1.1</t>
  </si>
  <si>
    <t>Spell out SHR, too.</t>
  </si>
  <si>
    <t>Change to "The synchronization header (SHR), PHY header (PHR)…" Make same change on Page 71, line 5 and page 92, line 15.</t>
  </si>
  <si>
    <t>Change to "b0 on the left of the page and bn-1 on the right."</t>
  </si>
  <si>
    <t>16.1.1.2</t>
  </si>
  <si>
    <t>Text says, "(i.e., starting with b0)." This notation is not used in the tables.</t>
  </si>
  <si>
    <t>Change the Table 113 headings from "(bits 0-15)" to "(b0-b15)." Make similar changes to Table 114.</t>
  </si>
  <si>
    <t>Add spaces to the SFD values for readability. Make similar changes to other long strings.</t>
  </si>
  <si>
    <t>16.1.1.3</t>
  </si>
  <si>
    <t>Replace "1" with "one."</t>
  </si>
  <si>
    <t>16.1.1.4</t>
  </si>
  <si>
    <t>Swap order of the O-QPSK and OFDM sentences to follow the general flow of the draft.</t>
  </si>
  <si>
    <t>Why is "and, therefore, packet coding information" in parenthesis?</t>
  </si>
  <si>
    <t>Remove parenthesis. Also change "that SFD" to "the SFD" and change "this value" to "the value."</t>
  </si>
  <si>
    <t>Change "MODE" to "Mode." Same comment for line 24. Delete the second occurrence of "(MD3-MD0)."</t>
  </si>
  <si>
    <t>There are no subfields in the draft, only fields.</t>
  </si>
  <si>
    <t xml:space="preserve">Change "Subfield name" to "Field name." </t>
  </si>
  <si>
    <t>Page, Modulation Scheme, and Mode are fields.</t>
  </si>
  <si>
    <t>Do not refer to these fields as "bits."</t>
  </si>
  <si>
    <t>Should read "…for the Bose Chaudhuri Hocquenghem (BCH) code…"</t>
  </si>
  <si>
    <t>Change from "The value of PC is calculated" to "Its value is calculated…"</t>
  </si>
  <si>
    <t>Use the acronym that was introduced.</t>
  </si>
  <si>
    <t>Change "Parity Check" to "PC."</t>
  </si>
  <si>
    <t>Table 116</t>
  </si>
  <si>
    <t>The table doesn't include all the bands given in Table 65. Make the tables consistent.</t>
  </si>
  <si>
    <t>Swap order of 2400 and 1427 table entries.</t>
  </si>
  <si>
    <t>Table 117</t>
  </si>
  <si>
    <t>Should the wording of this footnote be identical to the wording of the similar footnote in Table 116?</t>
  </si>
  <si>
    <t>Make change if necessary.</t>
  </si>
  <si>
    <t>16.1.2</t>
  </si>
  <si>
    <t>Here we use the term "standard-defined PHY modes." We should also use the term when discussing Tables 116 and 117.</t>
  </si>
  <si>
    <t>Use the term throughout this subclause.</t>
  </si>
  <si>
    <t>16.1.2.1</t>
  </si>
  <si>
    <t>Mandatory statement.</t>
  </si>
  <si>
    <t>Change text to "All fields in the PPDU shall use the same symbol rate…"</t>
  </si>
  <si>
    <t>Make text into an equation for clarity.</t>
  </si>
  <si>
    <t>16.1.2.3.1</t>
  </si>
  <si>
    <t>Define Ts before using it.</t>
  </si>
  <si>
    <t>16.1.2.3.2</t>
  </si>
  <si>
    <t>Correct the punctuation throughout this paragraph.</t>
  </si>
  <si>
    <t>Figure 116</t>
  </si>
  <si>
    <t>Define terms before using.</t>
  </si>
  <si>
    <t>Ti and M0-M2 should be defined. It doesn't seem like Ti is needed (it isn't used in Figure 117).</t>
  </si>
  <si>
    <t>Replace mathematical symbol with words.</t>
  </si>
  <si>
    <t>Make sure that all numbered equations are referenced elsewhere.</t>
  </si>
  <si>
    <t>Put (ui)0 on its own line for readability. Similar comment for Equation (21d).</t>
  </si>
  <si>
    <t>Change from "The total size of bits" to "The total number of bits."</t>
  </si>
  <si>
    <t>Too many commas in this sentence makes it difficult to read.</t>
  </si>
  <si>
    <t>Change to the following: "…size of the PHR (LPHR), the length of the PSDU (LPSDU; FCS included), the number of tail bits (LTAIL), and the number of padding bits (LPAD)."</t>
  </si>
  <si>
    <t>Remove "(the tail bits)," because LTAIL was just defined.</t>
  </si>
  <si>
    <t>Change T0 T1 and T2 to subscripts if appropriate. Same comment for Table 119 and Figures 119 and 120.</t>
  </si>
  <si>
    <t>Separate the two equations with a carriage return.</t>
  </si>
  <si>
    <t>What is meant by "default?" I only see this term in the mode switching text.</t>
  </si>
  <si>
    <t>Replace this term with something commonly used. Same comment for page 66, line 38 and page 5, line 48.</t>
  </si>
  <si>
    <t>Check cross-reference.</t>
  </si>
  <si>
    <t>16.1.3</t>
  </si>
  <si>
    <t>Define Rn first, since it occurs first in the equation.</t>
  </si>
  <si>
    <t>Change from "PN9" to "PN9 sequence" here and in line 22.</t>
  </si>
  <si>
    <t>Figure 121</t>
  </si>
  <si>
    <t>The input to the interleaver is "S," and the output is "SP." However, the text uses S(ii) for both input and output.</t>
  </si>
  <si>
    <t>Change either the figure or the text such that the two things agree.</t>
  </si>
  <si>
    <t>Is it necessary to show repeat the sequence S twice within the same paragraph? It appears on both line 28 and 31.</t>
  </si>
  <si>
    <t>Remove one of them.</t>
  </si>
  <si>
    <t xml:space="preserve">Equation (21g) is repeated again on line 54. </t>
  </si>
  <si>
    <t>Delete the occurrence on line 54. Change the text on line 52 to say the following: "For each input sequence…" or something similar.</t>
  </si>
  <si>
    <t xml:space="preserve">So it appears that the term S(ii) represents both the input sequence and the output sequence. The index may be different in the two cases (j vs. k), but I still find them too similar. </t>
  </si>
  <si>
    <t>Change at least one of the names, such that the two sequences no longer use the same term.</t>
  </si>
  <si>
    <t>Make sure to clearly differentiate between a sequence and a subsequence.</t>
  </si>
  <si>
    <t>Table 121</t>
  </si>
  <si>
    <t>Make it clear that the values in parenthesis are channel spacing values.</t>
  </si>
  <si>
    <t>Add text to the paragraph introducing this table.</t>
  </si>
  <si>
    <t>16.2.1.1.4</t>
  </si>
  <si>
    <t>Combine the first sentence of the last paragraph with the text before the equation.</t>
  </si>
  <si>
    <t xml:space="preserve">Change the first paragraph as follows: "Power boosting shall be applied to the STF symbols, in order to aid preamble detection. Power boosting is necessary, because the STF uses a lesser number of tones than the data portion. Hence…" </t>
  </si>
  <si>
    <t>Wording is odd. Also, introduce term "CP," since it is used in figure 126.</t>
  </si>
  <si>
    <t>Change to "…Following subclauses. T_DFT is… the cyclic prefix (CP)."</t>
  </si>
  <si>
    <t>16.2.1.3</t>
  </si>
  <si>
    <t>Explain what the value one means for the PIB attribute phyOFDMInterleaving.</t>
  </si>
  <si>
    <t>Change text as follows: "…phyOFDMInterleaving is zero (i.e., interleaving depth of one symbol), the PHR occupies…" Add similar text for the case when the attribute is one.</t>
  </si>
  <si>
    <t>Add a cross-reference to where MCSs are explained.</t>
  </si>
  <si>
    <t>16.2.2</t>
  </si>
  <si>
    <t>The sentence describing the nominal BW still looks strange. Consider using square brackets instead of parenthesis.</t>
  </si>
  <si>
    <t>Table 130</t>
  </si>
  <si>
    <t>Get rid of the "Unit" column. Move the units to the first column, next to the parameter name.</t>
  </si>
  <si>
    <t>Make change for all rows.</t>
  </si>
  <si>
    <t>Figure 128</t>
  </si>
  <si>
    <t>Add cross-reference for each function in the figure.</t>
  </si>
  <si>
    <t>Table 132</t>
  </si>
  <si>
    <t>Column heading seems misplaced.</t>
  </si>
  <si>
    <t>Column one heading should be something like "MCS level," not phySymbolsPerOctet. Make the heading of Table 140 consistent with this table.</t>
  </si>
  <si>
    <t>Figure 131</t>
  </si>
  <si>
    <t>I can't read the cells with diagonal shading.</t>
  </si>
  <si>
    <t>Please use some other method to differentiate.</t>
  </si>
  <si>
    <t>Both Ncbps and Nrow have already been defined. Is it necessary to repeat the definitions here?</t>
  </si>
  <si>
    <t>Check IEEE style guide.</t>
  </si>
  <si>
    <t>Change text to "…interleaving depth equal to the number of symbols, which is equal to the frequency spreading factor and is associated with…"</t>
  </si>
  <si>
    <t>16.2.3.6</t>
  </si>
  <si>
    <t>Define N.</t>
  </si>
  <si>
    <t>16.2.3.6.1</t>
  </si>
  <si>
    <t>Revise the paragraph to give a more direct introduction of the equation.</t>
  </si>
  <si>
    <t>16.2.3.7</t>
  </si>
  <si>
    <t>Change from "Set 1" to "pilot set 1" for consistency.</t>
  </si>
  <si>
    <t>16.2.3.10</t>
  </si>
  <si>
    <t>Change from "('pad bits')" to "(i.e., pad bits)."</t>
  </si>
  <si>
    <t>Introduce the term "SF" here.</t>
  </si>
  <si>
    <t>Change to "equal to the frequency domain spreading factor (SF)" in line 18. In line 22, remove "(frequency domain spreading factor)."</t>
  </si>
  <si>
    <t>Change "left-most" to "leftmost."</t>
  </si>
  <si>
    <t>Remove "which are the PSDU + tail + pad bits," because this was just defined in the preceeding paragraph. Also, change "by" to "using" and change from "each bit" to "bit."</t>
  </si>
  <si>
    <t>Change sentence as follows: "The scrambled bits are found using an XOR operation of each of the input bits with the PN9 sequence."</t>
  </si>
  <si>
    <t>Table 141</t>
  </si>
  <si>
    <t>Change column to "MSC level." Same comment for Table 142.</t>
  </si>
  <si>
    <t>Do not underline RateMode. Same comment goes for SpreadingMode in the following paragraph.</t>
  </si>
  <si>
    <t>"MR-O-QPSK PHY supports an alternative spreading mode…(MDSSS)."</t>
  </si>
  <si>
    <t>If this is optional, use the word "may." Change to "MR-O-QPSK PHY may support and alternative…"</t>
  </si>
  <si>
    <t>Remove quotes from DSSS and MDSSS.</t>
  </si>
  <si>
    <t>MDSSS already defined.</t>
  </si>
  <si>
    <t>Remove definition of MDSSS acronym. Same for DSSS on line 13.</t>
  </si>
  <si>
    <t>Change "usage" to "use."</t>
  </si>
  <si>
    <t>16.3.2.1</t>
  </si>
  <si>
    <t>No future tense. Also, there are two chip sequences, not one.</t>
  </si>
  <si>
    <t>Change from "will give a corresponding chip sequence" to "gives corresponding chip sequences."</t>
  </si>
  <si>
    <t>"as shown in 16.3.2.5 and 16.3.2.5, respectively." The word "shown" is better for illustrations. Also, don't use "respectively" this way.</t>
  </si>
  <si>
    <t>Change to "as described in 16.3.2.5 and 16.3.2.5."</t>
  </si>
  <si>
    <t>Define Npreamble before using it.</t>
  </si>
  <si>
    <t>"This will result in a SHR chip sequence."</t>
  </si>
  <si>
    <t>Is the correct word "will" or "shall?" Same question for page 95, line 52. Make changes if necessary.</t>
  </si>
  <si>
    <t>"Figure 130 shows the signal flow when DSSS is applied during PSDU." "During PSDU?"</t>
  </si>
  <si>
    <t>This type of odd language appears throughout the OQPSK subclauses. Find better wording in each case.</t>
  </si>
  <si>
    <t>16.3.2.6</t>
  </si>
  <si>
    <t>FEC "shall be always applied."</t>
  </si>
  <si>
    <t>This should say that FEC "shall always be applied." This wording appears in many places in the OQPSK text. Find all and correct.</t>
  </si>
  <si>
    <t>Define terms NB, ND and NINTRLV before using.</t>
  </si>
  <si>
    <t>16.3.2.7</t>
  </si>
  <si>
    <t>Should say "single sequence," not "sequences."</t>
  </si>
  <si>
    <t>16.3.2.8</t>
  </si>
  <si>
    <t>Define M.</t>
  </si>
  <si>
    <t>Table 152</t>
  </si>
  <si>
    <t>Remove underscores. Do the same for all OQPSK table entries.</t>
  </si>
  <si>
    <t>Check IEEE style guide. Possibly use spaces instead.</t>
  </si>
  <si>
    <t>16.3.2.9</t>
  </si>
  <si>
    <t>Change to "For N= 8, 16, and 32." Also, the word "respectively" doesn't belong here.</t>
  </si>
  <si>
    <t>The notation "hi, hi" is confusing. Also, I don't understand the use of the word "respectively" here.</t>
  </si>
  <si>
    <t>Clarify text.</t>
  </si>
  <si>
    <t>Define Tunit before using.</t>
  </si>
  <si>
    <t>The word is "spread," not "spreaded." Also, this is the second equation 21l I've seen (the other one is on page 64).</t>
  </si>
  <si>
    <t>Change to "the spread i-th row of Tunit is." If the equation number is not referenced elsewhere, remove it. Make sure all numbered equations have unique numbers.</t>
  </si>
  <si>
    <t>16.3.2.14</t>
  </si>
  <si>
    <t>Change to "is also given in Table 165."</t>
  </si>
  <si>
    <t>This sentence is really broken up and is hard to read.</t>
  </si>
  <si>
    <t>Locate table anchors for tables 164 and 165 and consider moving them.</t>
  </si>
  <si>
    <t>16.3.4.1</t>
  </si>
  <si>
    <t>Revise sentence for clarity.</t>
  </si>
  <si>
    <t>Change to "…capable of achieving the sensitivity values given in…"</t>
  </si>
  <si>
    <t xml:space="preserve">"at least one of the IEEE 802.15.4 medium access control (MAC) sublayer, and ..." doesn't make sense. </t>
  </si>
  <si>
    <t>Either delete the MAC reference or change to "the IEEE 802.15.4 medium access control (MAC) sublayer and…"</t>
  </si>
  <si>
    <t>The statement "the symbol duration of the mandatory mode with lowest data rate for that band" is not clear.</t>
  </si>
  <si>
    <t>Change to "the symbol duration of the lowest data rate mandatory mode for the particular frequency band".</t>
  </si>
  <si>
    <t>The symbol duration used for MAC and PHY timing parameters should be consistent for a given frequency band and should be based on the mandatory data rate. There is no reason to specify a different symbol rate for Generic PHY modes.</t>
  </si>
  <si>
    <t>Delete the sentence "For the MR-FSK Generic PHY, this corresponds to the lowest data rate defined for that Generic PHY."</t>
  </si>
  <si>
    <t>The transmission and wait periods for coordinators and potential coordinators is not clearly defined for a network where CSM must use frequency hopping techniques. Refer to a further discussion of issues related to frequency hopping in document #15-11-0054-01.</t>
  </si>
  <si>
    <t>Add the following text after the paragraph that ends on line 54 of page 9: "In frequency bands where the CSM requires the use of frequency hopping, an existing coordinator should transmit an EB in CSM at least once on every available channel every EB transmission interval. The channels on which the EB must be transmitted are all those which are defined for the CSM. The existing coordinator shall transmit an EB upon receiving an EBR. Any intending coordinator shall listen on at least two different channels, each for the maximum duration of EBINBPAN, or until an EB is detected, whichever occurs first. An intending coordinator should satisfy the above timing description before it can assume that the failure to receive an EB indicates that another network is not present.”
Add the following text on page 8 line 9 (after the EBINBPAN equation: "In frequency bands where the CSM requires the use of frequency hopping, the EB interval is the time between transmissions of the EB on all channels used for CSM."</t>
  </si>
  <si>
    <t xml:space="preserve">Where is the format of IE List defined? How are multiple IE s put into one EB? In the 4g draft, only the IEs should be defined and the definition of the EB should be per 4e. </t>
  </si>
  <si>
    <t xml:space="preserve">Either define how multiple IEs are put into the EB or remove this and use the 4e definition. </t>
  </si>
  <si>
    <t>5.2.4.1</t>
  </si>
  <si>
    <t>Add a definition of the Element ID and IE Content Length subfields. The sentence as it is adds no value over what is shown in the figure.</t>
  </si>
  <si>
    <t xml:space="preserve">The sentence "Additionally, if the source and destination PAN are operating in different PHY modes and both intend to employ the same frequency diversity scheme, all corresponding frames facilitating that frequency diversity scheme shall be conducted using the CSM specified in 8.1a." doesn't make sense (why does it matter if they both intend to employ the same frequency diversity scheme) and it doesn't belong in the section that defines the Coex Spec. </t>
  </si>
  <si>
    <t xml:space="preserve">Delete the paragraph. </t>
  </si>
  <si>
    <t>In the SUN PHY Capabilities IE, add a parameter for maximum PSDU size supported by the device.</t>
  </si>
  <si>
    <t>Insert a 2-octet field between Frequency Bands Supported and PHY Type Descriptor(s). The field is the maximum PSDU size supported and has a valid range of 128-2047.</t>
  </si>
  <si>
    <t>13 bits are used for Freq Bands Supported, but there are only 12 Freq Bands in Table 67c.</t>
  </si>
  <si>
    <t>Change to 0-11 for Freq Bands Supported and 12-15 Reserved.</t>
  </si>
  <si>
    <t>(see Figure 54d) is a circular reference.</t>
  </si>
  <si>
    <t>Change to (see Figure 54c) or remove the reference</t>
  </si>
  <si>
    <t>Bit position 1 and 2 are the same.</t>
  </si>
  <si>
    <t>Change bit position 2 to channel spacing = 400 kHz</t>
  </si>
  <si>
    <t xml:space="preserve">Bit position 9 is not a separate mode from bit positions 1 and 2. </t>
  </si>
  <si>
    <t>Delete bit position 9</t>
  </si>
  <si>
    <t>"ofthe" needs a space</t>
  </si>
  <si>
    <t>Add space</t>
  </si>
  <si>
    <t>The mode switch settling is defined in other sections of the document as having a range of 0-512 usec. The range here is limited to 255 usec.</t>
  </si>
  <si>
    <t>Change to "Settling Delay is an unsigned integer whose value times two is the settling delay in microseconds (0-512 usec)."</t>
  </si>
  <si>
    <t>The definitions for ScanDurationBPAN and ScanDurationNBPAN are unclear. Is n equal to ScanDurationBPAN?</t>
  </si>
  <si>
    <t>In the description, change n to the corresponding value or make it clear that n is the parameter name being described.</t>
  </si>
  <si>
    <t>The range of ScanDurationNBPAN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 are evenly spaced, equates to one EB transmission every 0.6 seconds. This is an unnecessary burden and the allowed range should be higher.</t>
  </si>
  <si>
    <t>Change the valid range to at least 0-1048576 (20 bits). If 128 channels are used and the transmissions are equally spaced, this equates to one transmission every 9.8 seconds. This max value should be evaluated for frequency bands with more than 128 channels.</t>
  </si>
  <si>
    <t>Table 34 seems out of place and is not explained. Aren't these parameters added to an existing table?</t>
  </si>
  <si>
    <t>The range of NBPANEnhancedBeaconOrder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 are evenly spaced, equates to one EB transmission every 0.6 seconds. This is an unnecessary burden and the allowed range should be higher.</t>
  </si>
  <si>
    <t>The range of macNBPANEnhancedBeaconOrder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transmissions are evenly spaced, equates to one EB transmission every 0.6 seconds. This is an unnecessary burden and the allowed range should be higher.
There should also be a definition of this field or a reference to the other sections in the document that define this.</t>
  </si>
  <si>
    <t>10.1.3</t>
  </si>
  <si>
    <t>Table 71 is in the O-QPSK PHY section, but it is referenced by other PHYs. With this amendment, move it to a more generic section.</t>
  </si>
  <si>
    <t>17-18</t>
  </si>
  <si>
    <t>"corresponds to the bit position in the PHY mode bitmap, and selects the particular PHY mode" is not well defined</t>
  </si>
  <si>
    <t>Change to "is the integer value of the specific FSK mode in the FSK modes supported bitmap (refer to Figure 68a)"</t>
  </si>
  <si>
    <t>16.1.1.5</t>
  </si>
  <si>
    <t>The PSDU always carries the data for the PPDU.</t>
  </si>
  <si>
    <t>Delete the clause "for PHY packets not employing mode switching.'</t>
  </si>
  <si>
    <t>41-42</t>
  </si>
  <si>
    <t>Center frequency alignment applies to all bands and is not specific to the 915 MHz band.</t>
  </si>
  <si>
    <t>Change wording to:
"by a PHY mode switch, and center frequencies for various PHY modes within a frequency band are aligned and facilitate mode switching. An example of center frequency alignment for the 915 MHz band is shown in Table 121."</t>
  </si>
  <si>
    <t>51-54</t>
  </si>
  <si>
    <t>"the level specified in 16.1.5" is unclear. Where in 16.1.5?</t>
  </si>
  <si>
    <t>Change to:
"In either the adjacent or the alternate channel, an unmodulated carrier in the center of that channel is input at the following level relative to the level of the desired signal:
- The adjacent channel rejection shall be greater than or equal to 10 dB.
- The alternate channel rejection shall be greater than or equal to 30 dB.
The test shall be performed for only one interfering signal at a time. The receiver shall meet the error rate criteria defined in 8.1.7 under these conditions."</t>
  </si>
  <si>
    <t>D7.2.1a</t>
  </si>
  <si>
    <t>A PSDU size of 2047 should not be mandatory for SUN devices. While the protocol supports this value, there may be a variety of devices in the network, e.g. reduced function devices, whose maximum supported packet size is less than 2047. The device's max packet size should be included in the SUN PHY Capabilities IE</t>
  </si>
  <si>
    <t>Remove the PSDU size requirement that is specific for SUN devices or change the required value to a lower number, e.g. a SUN device shall support a packet size of at least 512 octets</t>
  </si>
  <si>
    <t>Vinno Technologies Inc.</t>
  </si>
  <si>
    <t>5.2.4</t>
  </si>
  <si>
    <t xml:space="preserve">IEEE802.15.4E also adopts the IE concept. Suggest both of std units same IE definition and Description </t>
  </si>
  <si>
    <t xml:space="preserve">On 780MBand, two Filtered FSK are added. It is difference to the modulation definition on the CWPAN GB/T15629.15-2010.  Such as FSK addition may cause the difficults of 15.4G chip and equipment being accepted at Chinese Markets. </t>
  </si>
  <si>
    <t>Kunal Shah</t>
  </si>
  <si>
    <t>There was no agreement for 780 MHz FSK related parameters specified in table 65</t>
  </si>
  <si>
    <t xml:space="preserve">Remove FSK for 780 MHz from table 65 </t>
  </si>
  <si>
    <t>There was no agreement for 917 MHz FSK related parameters specified in table 65</t>
  </si>
  <si>
    <t xml:space="preserve">Remove FSK for 917 MHz from table 65 </t>
  </si>
  <si>
    <t>As SUN device shall support the MR-FSK PHY, the status of RF10.1 should be FD6: M</t>
  </si>
  <si>
    <t>Change status to FD6: M</t>
  </si>
  <si>
    <t>Steve Jillings</t>
  </si>
  <si>
    <t>Semtech Corp</t>
  </si>
  <si>
    <t>-</t>
  </si>
  <si>
    <t>Consistency: data rate defined as either kbps or kb/s</t>
  </si>
  <si>
    <t>Change all references of kbps to kb/s for consistency with 15.4i d4</t>
  </si>
  <si>
    <t>Table 7d: Bit positions 1 and 2 both refer to 50 kbps; Filtered 2FSK; mod index = 1.0; channel spacing = 200 kHz. Verify table is correct</t>
  </si>
  <si>
    <t>Verify Table is correct</t>
  </si>
  <si>
    <t>Table 67c: For consistency either remove reference to regulatory requirements from all rows or add them to all rows. The former is preferable</t>
  </si>
  <si>
    <t>Remove regulatory reference</t>
  </si>
  <si>
    <t>Table 68: PSDU length and PER threshold level. PER threshold should be set to 10% to assist with PER sensitivity testing over extremes of symbol rate tolerance</t>
  </si>
  <si>
    <t>PSDU length should be 250 octets for all PHYs of data rates 50 kbps or greater. PER threshold criteria should be set to &lt; 10%. Minimum sensitivity levels of 16.1.5.8 and 16.3.4.1 to be amended accordingly</t>
  </si>
  <si>
    <t>PHY</t>
  </si>
  <si>
    <r>
      <t xml:space="preserve">Remove 2400 - 2483.5 MHz band from Table 68a so that there is no requirement to support CSM for MPM in this band. I fail to see why a narrowband PHY should be enforced upon short-range, wideband devices. A MR-FSK operating at 200 kb/s or a wideband DSSS device (which may be subject to reduced power regulatory requirements) will have a reduced  link margin compared to narrowband 50 kb/s FHSS systems. Operating in CSM under this example may result in devices joining a network that ordinarily would be out of range. </t>
    </r>
    <r>
      <rPr>
        <u/>
        <sz val="10"/>
        <rFont val="Arial"/>
        <family val="2"/>
      </rPr>
      <t>NOTE</t>
    </r>
    <r>
      <rPr>
        <sz val="10"/>
        <rFont val="Arial"/>
        <family val="2"/>
      </rPr>
      <t xml:space="preserve"> that this comment would treat 2450 MHz band under the same consideration as the licensed frequency bands</t>
    </r>
  </si>
  <si>
    <t>Table 68a: Remove 2400 - 2483.5 MHz band from Table 68a. Amend table D.3 (RF10.5) accordingly</t>
  </si>
  <si>
    <t>Incorrect cross reference? CCA is referenced in 8.2.9 of 802.15.4i_D04</t>
  </si>
  <si>
    <t>Cross reference to 8.2.9</t>
  </si>
  <si>
    <r>
      <t xml:space="preserve">Table 70a: </t>
    </r>
    <r>
      <rPr>
        <i/>
        <sz val="10"/>
        <rFont val="Arial"/>
        <family val="2"/>
      </rPr>
      <t>phyFSKpreambleRepititions</t>
    </r>
    <r>
      <rPr>
        <sz val="10"/>
        <rFont val="Arial"/>
        <family val="2"/>
      </rPr>
      <t xml:space="preserve"> upper limit of 1000 octets is too large. Granularity (1 octet) is too small</t>
    </r>
  </si>
  <si>
    <t>Restrict range from 4 - 80 octets. Granularity 4 octets</t>
  </si>
  <si>
    <t>"A SUN device shall support the MR-FSK PHY." This is inconsistent with 8.1a which states that "A SUN device acting as a coordinator and with a duty cycle greater than 1% shall support CSM." CSM refers to MR-FSK mode 1 and only applies to co-ordinators or devices with 1% duty cycle and thus not all SUN devices</t>
  </si>
  <si>
    <t>Remove text on line 13</t>
  </si>
  <si>
    <r>
      <t xml:space="preserve">Usage of the 2450 MHz band for standards based applications tends to reflect higher data rate, wideband usage. Whilst understanding that there may be applications that intend to support operation at 50 kb/s in a 200 kHz channelised system, the option should be provided to allow for any of the three operating modes for this band be given equal consideration and weighting. </t>
    </r>
    <r>
      <rPr>
        <u/>
        <sz val="10"/>
        <rFont val="Arial"/>
        <family val="2"/>
      </rPr>
      <t>NOTE</t>
    </r>
    <r>
      <rPr>
        <sz val="10"/>
        <rFont val="Arial"/>
        <family val="2"/>
      </rPr>
      <t xml:space="preserve"> that this comment would treat 2450 MHz band under the same consideration as the licensed frequency bands</t>
    </r>
  </si>
  <si>
    <t>Add a line below Table 116 that states (along the lines of): For operation in the 2450 MHz band a SUN device shall support at least one of operating mode #1, operating mode #2 or operating mode #3</t>
  </si>
  <si>
    <t>16.1.5.4</t>
  </si>
  <si>
    <t xml:space="preserve">Channel switch time = 500 us. What is the definition of this parameter? Is this the time for the PLL to switch from channel x to channel y and land within T ppm of the nominal channel centre frequency? Or is the time to switch channel and be ready to TX or RX? If this is considered the time for the TX to channel switch AND be ready to transmit, then there will be a requirement for the RX to switch faster to allow for group delay within the RX architecture. For FHSS systems channel switching will typical involve TX -&gt; RX and RX -&gt; TX for transmission / reception of ACK. Hence define 16.1.5.4 in terms of Transmitter channel switch time as a method of promoting good spectral management and efficiency. </t>
  </si>
  <si>
    <r>
      <t xml:space="preserve">Define RX channel switch time as to not exceed </t>
    </r>
    <r>
      <rPr>
        <i/>
        <sz val="10"/>
        <rFont val="Arial"/>
        <family val="2"/>
      </rPr>
      <t xml:space="preserve">aTurnaroundTime </t>
    </r>
    <r>
      <rPr>
        <sz val="10"/>
        <rFont val="Arial"/>
        <family val="2"/>
      </rPr>
      <t xml:space="preserve">or add MAC hold-off time to compensate for slower switching of RX so that RX channel switch time + RX MAC hold-off does not exceed </t>
    </r>
    <r>
      <rPr>
        <i/>
        <sz val="10"/>
        <rFont val="Arial"/>
        <family val="2"/>
      </rPr>
      <t>aTurnaroundTime</t>
    </r>
  </si>
  <si>
    <t>16.1.5.6</t>
  </si>
  <si>
    <t>Transmit spectral mask is too loose (refer 11-0027-00-004g). Rather than argue over the correct spectral mask, defer to regulatory bodies.</t>
  </si>
  <si>
    <t>Remove 16.1.5.6 from standard</t>
  </si>
  <si>
    <t>Receiver interference rejection at 2.4 GHz should reflect standards based usage of this band and reflect the baseline standard</t>
  </si>
  <si>
    <t>Amend 16.1.5.8 as follows: For all+K8 PHYs, except 2450 MHz, the adjacent channel rejection shall be greater than or equal to 10 dB. The alternate channel rejection shall be greater than or equal to 30 dB.
For the 2450 MHz PHY, the adjacent channel rejection shall be greater than or equal to 0 dB. The alternate channel rejection shall be greater than or equal to 24 dB.</t>
  </si>
  <si>
    <t>Incorrect cross reference? Receiver max input level is referenced in 8.2.6 of 802.15.4i_D04</t>
  </si>
  <si>
    <t>Cross reference to 8.26</t>
  </si>
  <si>
    <t>Incorrect cross reference? Receiver ED is referenced in 8.2.7 of 802.15.4i_D04</t>
  </si>
  <si>
    <t>Cross reference to 8.2.7</t>
  </si>
  <si>
    <t>Incorrect cross reference? LQI is referenced in 8.2.8 of 802.15.4i_D04</t>
  </si>
  <si>
    <t>Cross reference to 8.2.8</t>
  </si>
  <si>
    <t xml:space="preserve">RF10.5 should not apply to devices operating at 2450 MHz </t>
  </si>
  <si>
    <t>Amend RF10.5 as follows: "Transmit and receive enhanced beacons using CSM for sub GHz frequency bands listed in table 116"</t>
  </si>
  <si>
    <t>Kiyoshi Fukui</t>
    <phoneticPr fontId="0"/>
  </si>
  <si>
    <t>OKI</t>
    <phoneticPr fontId="0"/>
  </si>
  <si>
    <t>4.2c</t>
    <phoneticPr fontId="0"/>
  </si>
  <si>
    <t>It seems that 'Table 68' should be replaced to  'Table 68a'.</t>
    <phoneticPr fontId="0"/>
  </si>
  <si>
    <t>confirm it</t>
    <phoneticPr fontId="0"/>
  </si>
  <si>
    <t>5.2.4.2.1</t>
    <phoneticPr fontId="0"/>
  </si>
  <si>
    <t>Space is omitted between 'of' and 'the'</t>
  </si>
  <si>
    <t>add space.</t>
    <phoneticPr fontId="0"/>
  </si>
  <si>
    <t>8.1.1</t>
    <phoneticPr fontId="0"/>
  </si>
  <si>
    <t>It seems that the modulation of 200kbps in the 917MHz band should be 'Filtered 2FSK/4FSK' instead of 'Filtered 2FSK'.</t>
    <phoneticPr fontId="0"/>
  </si>
  <si>
    <t>8.1.2.5a</t>
    <phoneticPr fontId="0"/>
  </si>
  <si>
    <t>The channel with 1.2MHz bandwidth is not available in the Japanese 950 MHz.</t>
    <phoneticPr fontId="0"/>
  </si>
  <si>
    <t>This line should be deleted.</t>
    <phoneticPr fontId="0"/>
  </si>
  <si>
    <t>The 400kHz channel with center frequency of 950.9MHz is not permitted in the Japanese 950 MHz band.</t>
  </si>
  <si>
    <t>It should be 951.1 MHz</t>
    <phoneticPr fontId="0"/>
  </si>
  <si>
    <t>8.2.7</t>
    <phoneticPr fontId="0"/>
  </si>
  <si>
    <t>It seems that '8.2.7' should be replaced to  '8.2.9'</t>
    <phoneticPr fontId="0"/>
  </si>
  <si>
    <t>16.1.5.8</t>
    <phoneticPr fontId="0"/>
  </si>
  <si>
    <t>It seems that '16.2.2' should be replaced to '16.1.2.3'.</t>
    <phoneticPr fontId="0"/>
  </si>
  <si>
    <t>"ofthe"</t>
  </si>
  <si>
    <t>"of the"</t>
  </si>
  <si>
    <t>"For the MR-FSK and MR-O-QPSK PHYs, the value is 1 ms converted to an integer number of symbols, which is then rounded up to the next symbol using the ceiling() function*. For the OFDM PHY, the value is 5. The value is 12 ± 0.25 for all other PHYs."  Say what?  "1 ms converted to an integer number of symbols" will leave you with a value that does not need to be rounded, because it's already an integer.  There is some redundancy here.</t>
  </si>
  <si>
    <t>5.2.4.2.2</t>
  </si>
  <si>
    <t>Figure 54e formatting is corrupted.</t>
  </si>
  <si>
    <t>In several places, colons need to be with "bits" and not with the following numbers; "…Number of Channels" needs the ellipsis removed; "Length" needs to be unbroken; and bits 4-0 of the first octet need to be defined (what does "No. = 2" mean?  I have no idea).</t>
  </si>
  <si>
    <t>Since the MAC timing is based on the symbol rate, having a symbol rate tolerance of +/- 300 ppm will mean that timing errors of greater than one symbol will occur for macBeaconOrder values greater than 5.  With the original spec of 40 ppm, this occurs for macBeaconOrder values greater than 9, so the proposed change would raise the duty cycle lower bound up by a factor of 16.  This seems unnecessary, as there is no difference in implementation cost.</t>
  </si>
  <si>
    <t>I would prefer to stay with the 40 ppm value.  Why change it?</t>
  </si>
  <si>
    <t>16.2.4.5 is relevant for six different bands (16.2.4.1), yet this line says, "The definition of an alternate channel can be found in 11.3.5."  Unfortunately, 11.3.5 states that, "This subclause applies only to the 915 MHz band and the 950 MHz band as there is only one channel available in the 868 MHz band", then gives a unique definition for an alternate channel that is specific for each band.</t>
  </si>
  <si>
    <t>Delete the line, and insert (and improve) text from 16.1.5.8: "Adjacent channels are those on either side of the desired channel that is closest in frequency to the desired channel. Alternate channels are those one removed from the desired channel in the operational bandwidth, i.e., adjacent to the adjacent channel."</t>
  </si>
  <si>
    <t>5.1.1.2a</t>
  </si>
  <si>
    <t>Figure 16a:  The periods between the beacon and the extended beacon are not defined.</t>
  </si>
  <si>
    <t>Place an abbreviation for "active superframe portion" in the top row between the two beacons, and "CAP" in the bottom row.</t>
  </si>
  <si>
    <t>"Frequency diversity scheme"?  What frequency diversity scheme?  The word "diversity" is nowhere else in the draft.</t>
  </si>
  <si>
    <t>Either define the term "frequency diversity scheme" or remove this sentence.</t>
  </si>
  <si>
    <r>
      <t xml:space="preserve">"… the intended recipient </t>
    </r>
    <r>
      <rPr>
        <i/>
        <sz val="10"/>
        <rFont val="Arial"/>
        <family val="2"/>
      </rPr>
      <t>may</t>
    </r>
    <r>
      <rPr>
        <sz val="10"/>
        <rFont val="Arial"/>
        <family val="2"/>
      </rPr>
      <t xml:space="preserve"> (not </t>
    </r>
    <r>
      <rPr>
        <i/>
        <sz val="10"/>
        <rFont val="Arial"/>
        <family val="2"/>
      </rPr>
      <t>shall</t>
    </r>
    <r>
      <rPr>
        <sz val="10"/>
        <rFont val="Arial"/>
        <family val="2"/>
      </rPr>
      <t xml:space="preserve">) use asynchronous acknowledgment."  I take it that this is not mandatory, then?  So a source device requesting an ACK has no idea when the ACK will come?  If a standard ACK is expected, and missed, the source device knows immediately, since it knows when the ACK is expected.  But what if the destination device sets the Asynchronous Acknowledgment bit, but sends a standard ACK instead, that the source device does not receive?  Is there a timeout timer for the asynchronous acknowledgment to let the source device conclude that the ACK was lost?  </t>
    </r>
    <r>
      <rPr>
        <i/>
        <sz val="10"/>
        <rFont val="Arial"/>
        <family val="2"/>
      </rPr>
      <t>macAckWaitDuration</t>
    </r>
    <r>
      <rPr>
        <sz val="10"/>
        <rFont val="Arial"/>
        <family val="2"/>
      </rPr>
      <t>, as presently constituted, is not sufficient.</t>
    </r>
  </si>
  <si>
    <t>Please elucidate.  If a timeout timer is required, its threshold value (i.e., maximum wait time) should be in the MAC PIB.</t>
  </si>
  <si>
    <t>5.2.4.2</t>
  </si>
  <si>
    <t>To what do the "Group ID" and "Number" columns refer in Table 7a?  They don't seem to be described anywhere.</t>
  </si>
  <si>
    <t>Add explanatory text in this section.</t>
  </si>
  <si>
    <t>Figure 54a:  The "Sub-IE Descriptor" is two octets long, but the division between Group ID (whatever that is), "No" (whatever that is), and "length" is nowhere defined.</t>
  </si>
  <si>
    <t>Define these parameters in the text, and place their individual lengths in the Figure.</t>
  </si>
  <si>
    <t>Change to "of the"</t>
  </si>
  <si>
    <t>In Figure 54e, "Group ID =0" and "No.= 2" are not defined.</t>
  </si>
  <si>
    <t>Define them.</t>
  </si>
  <si>
    <t>In Figure 54f, "Group ID =0" and "No.= 3" are not defined.</t>
  </si>
  <si>
    <r>
      <t xml:space="preserve">macEnhancedBeaconOrder </t>
    </r>
    <r>
      <rPr>
        <sz val="10"/>
        <rFont val="Arial"/>
        <family val="2"/>
      </rPr>
      <t>describes the interval between EB transmission starts, not between EB transmissions.</t>
    </r>
  </si>
  <si>
    <t>On line 46, change "describes the interval at which the coordinator shall transmit its enhanced beacon frames" to "describes the interval at which the coordinator shall start transmissions of its enhanced beacon frames".</t>
  </si>
  <si>
    <r>
      <t xml:space="preserve">macOffsetTimeSlot </t>
    </r>
    <r>
      <rPr>
        <sz val="10"/>
        <rFont val="Arial"/>
        <family val="2"/>
      </rPr>
      <t>describes the interval between the start of a beacon transmission and the start of an EB transmission start, not the interval between the beacon and the EB.</t>
    </r>
  </si>
  <si>
    <r>
      <t xml:space="preserve">Change "The interval between an EB and the preceding periodic beacon is described by the MAC PIB attribute </t>
    </r>
    <r>
      <rPr>
        <i/>
        <sz val="10"/>
        <rFont val="Arial"/>
        <family val="2"/>
      </rPr>
      <t>macOffsetTimeSlot</t>
    </r>
    <r>
      <rPr>
        <sz val="10"/>
        <rFont val="Arial"/>
        <family val="2"/>
      </rPr>
      <t xml:space="preserve">" to "The interval between the start of an EB transmission and the start of the preceding periodic beacon transmission is described by the MAC PIB attribute </t>
    </r>
    <r>
      <rPr>
        <i/>
        <sz val="10"/>
        <rFont val="Arial"/>
        <family val="2"/>
      </rPr>
      <t>macOffsetTimeSlot</t>
    </r>
    <r>
      <rPr>
        <sz val="10"/>
        <rFont val="Arial"/>
        <family val="2"/>
      </rPr>
      <t>."</t>
    </r>
  </si>
  <si>
    <r>
      <rPr>
        <i/>
        <sz val="10"/>
        <rFont val="Arial"/>
        <family val="2"/>
      </rPr>
      <t>macNBPANEnhancedBeaconOrder</t>
    </r>
    <r>
      <rPr>
        <sz val="10"/>
        <rFont val="Arial"/>
        <family val="2"/>
      </rPr>
      <t xml:space="preserve"> describes the interval between the start of two EBs, not the interval between them.</t>
    </r>
  </si>
  <si>
    <r>
      <t xml:space="preserve">Change "In a non-beacon-enabled PAN, the interval between two EB frames is described by the NBPAN enhanced beacon order, </t>
    </r>
    <r>
      <rPr>
        <i/>
        <sz val="10"/>
        <rFont val="Arial"/>
        <family val="2"/>
      </rPr>
      <t>macNBPANEnhancedBeaconOrder</t>
    </r>
    <r>
      <rPr>
        <sz val="10"/>
        <rFont val="Arial"/>
        <family val="2"/>
      </rPr>
      <t xml:space="preserve">" to "In a non-beacon-enabled PAN, the interval between the starts of two EB frames is described by the NBPAN enhanced beacon order, </t>
    </r>
    <r>
      <rPr>
        <i/>
        <sz val="10"/>
        <rFont val="Arial"/>
        <family val="2"/>
      </rPr>
      <t>macNBPANEnhancedBeaconOrder</t>
    </r>
    <r>
      <rPr>
        <sz val="10"/>
        <rFont val="Arial"/>
        <family val="2"/>
      </rPr>
      <t>."</t>
    </r>
  </si>
  <si>
    <r>
      <rPr>
        <i/>
        <sz val="10"/>
        <rFont val="Arial"/>
        <family val="2"/>
      </rPr>
      <t>NBPANEnhancedBeaconOrder</t>
    </r>
    <r>
      <rPr>
        <sz val="10"/>
        <rFont val="Arial"/>
        <family val="2"/>
      </rPr>
      <t xml:space="preserve"> describes the interval between the start of two EBs, not the interval between them.</t>
    </r>
  </si>
  <si>
    <t>Change "the MLME examines the NBPANEnhancedBeaconOrder parameter to determine the interval between EBs" to "the MLME examines the NBPANEnhancedBeaconOrder parameter to determine the interval between the start of two EBs."</t>
  </si>
  <si>
    <r>
      <t>Table 34:  I don't understand.  EnhancedBeaconOrder, OffsetTimeSlot, and NBPANEnhancedBeaconOrder have analogs in the MAC PIB (</t>
    </r>
    <r>
      <rPr>
        <i/>
        <sz val="10"/>
        <rFont val="Arial"/>
        <family val="2"/>
      </rPr>
      <t>macEnhancedBeaconOrder</t>
    </r>
    <r>
      <rPr>
        <sz val="10"/>
        <rFont val="Arial"/>
        <family val="2"/>
      </rPr>
      <t xml:space="preserve">, </t>
    </r>
    <r>
      <rPr>
        <i/>
        <sz val="10"/>
        <rFont val="Arial"/>
        <family val="2"/>
      </rPr>
      <t>macOffsetTimeSlot</t>
    </r>
    <r>
      <rPr>
        <sz val="10"/>
        <rFont val="Arial"/>
        <family val="2"/>
      </rPr>
      <t xml:space="preserve">, and </t>
    </r>
    <r>
      <rPr>
        <i/>
        <sz val="10"/>
        <rFont val="Arial"/>
        <family val="2"/>
      </rPr>
      <t>macNBPANEnhancedBeaconOrder</t>
    </r>
    <r>
      <rPr>
        <sz val="10"/>
        <rFont val="Arial"/>
        <family val="2"/>
      </rPr>
      <t>).  When an MCPS-DATA.request arrives, which take priority -- the primitive parameters, or the MAC PIB parameters?</t>
    </r>
  </si>
  <si>
    <t>Please elucidate.  Can we delete the primitive parameters?</t>
  </si>
  <si>
    <r>
      <t xml:space="preserve">Having a tolerance on a number of symbols, as is done for </t>
    </r>
    <r>
      <rPr>
        <i/>
        <sz val="10"/>
        <rFont val="Arial"/>
        <family val="2"/>
      </rPr>
      <t>aTurnaroundTime</t>
    </r>
    <r>
      <rPr>
        <sz val="10"/>
        <rFont val="Arial"/>
        <family val="2"/>
      </rPr>
      <t>, is pointless.  The only requirement is to be fast enough for the MAC's needs, and the MAC will turnaround in exactly 12 symbols every time -- by design.  Symbols are atomic in the MAC.  (It's especially pointless to have a spec allowing 12.25 symbols, for that is guaranteed to fail in practice.)  If this reason isn't enough, consider that the MAC symbol accuracy, even with the degraded 300 ppm clock tolerance proposed, and at a 50 ksymbols/s data rate,  still produces a worst-case timing error of +/- 72 ns over 12 symbols.  It's irrelevant!</t>
    </r>
  </si>
  <si>
    <t>Delete the symbol tolerance.</t>
  </si>
  <si>
    <t>"Channel numbering for SUN PHYs except MR-O-QPSK PHY operating in the 868–870 MHz band" needs one or more commas.  Does this mean, "all of the SUN PHYs, except the MR-O-QPSK PHY that is in the 868-870 MHz band"?  Or, "all of the SUN PHYs operating in the 868-870 MHz band, except MR-O-QPSK PHY"?  It's ambiguous.</t>
  </si>
  <si>
    <r>
      <t xml:space="preserve">Based on the existence of 8.1.2.5b, I think the title should read, "Channel numbering for SUN PHYs, except MR-O-QPSK PHY operating in the 868–870 MHz band".  The first sentence should start, "The channel center frequency </t>
    </r>
    <r>
      <rPr>
        <i/>
        <sz val="10"/>
        <rFont val="Arial"/>
        <family val="2"/>
      </rPr>
      <t>ChanCenterFreq</t>
    </r>
    <r>
      <rPr>
        <sz val="10"/>
        <rFont val="Arial"/>
        <family val="2"/>
      </rPr>
      <t xml:space="preserve"> for all SUN PHYs, except the MR-O-QPSK PHY operating in the 868-870 MHz band, shall be derived ..."</t>
    </r>
  </si>
  <si>
    <t>Fractional symbols here make no sense -- no more than fractional-symbol packet lengths.  The LIFS and SIFS periods are determined by the same thing as packet lengths -- the MAC.</t>
  </si>
  <si>
    <t xml:space="preserve">Delete the tolerances in 8.1.3. </t>
  </si>
  <si>
    <t>Figure 113:  IIRC, footnotes, even in Figures, are not normative.</t>
  </si>
  <si>
    <t>Redraw Figure 113 so that the required normative information is not in footnotes.</t>
  </si>
  <si>
    <t>The lengths of LIFS and SIFS are specified in symbol times (8.1.3).  For mode switching, which symbol duration -- old or new -- is meant here?  (Also, the citation of 7.5.1.3 here is incorrect.)</t>
  </si>
  <si>
    <t>Specify which symbol duration is intended.  Or delete mode switching from the draft -- I'm flexible.</t>
  </si>
  <si>
    <t>Bit position 0 should correspond to 4.8kps mod index=1 per Tables 65, 67e, 116.</t>
  </si>
  <si>
    <t>Change 5 to 4.8 and 0.5 to 1.0.</t>
  </si>
  <si>
    <t>Table 7c is missing entry for 9.6 kbps 4FSK.</t>
  </si>
  <si>
    <t>Add entry for "9.6 kbps; mod index = 0.33; channel spacing = 12.5 kHz".  Suggest using Bit position 1 and shifting other entries by 1 bit.</t>
  </si>
  <si>
    <t>In Table 7c change channel spacing to 12.5 kHz.  12.5 kHz better aligns with FCC channelization.</t>
  </si>
  <si>
    <t>Change channel spacing = 25 kHz to 12.5 kHz.</t>
  </si>
  <si>
    <t>In Table 7c channel spacing should be 25 kHz for 20 kbps mode.  However, see my other comment recommending 12.5 kHz instead.</t>
  </si>
  <si>
    <t>Change channel spacing = 50 kHz to 25kHz (12.5 kHz preferred).</t>
  </si>
  <si>
    <t>In Table 7c change channel spacing to 12.5 kHz.  12.5 kHz provides better alignment with FCC channelization.</t>
  </si>
  <si>
    <t>An entry should be defined for 40 kbps for FSK-A PHY mode encoding.</t>
  </si>
  <si>
    <t>Add entry for "40 kbps; mod index = 0.5; channel spacing = 25 (12.5 preferred) kHz", per Tables 65, 67e, 116.</t>
  </si>
  <si>
    <t>8.1.2.51</t>
  </si>
  <si>
    <t>Aggregated channel modes for the 450-470 band were removed.  The second entry for 450-470 band in Table 67a is not needed.</t>
  </si>
  <si>
    <t>Remove the second entry for 450-470 band (one where first channel center is 450.025).</t>
  </si>
  <si>
    <t>Frequency band and modulation scheme should be plural.</t>
  </si>
  <si>
    <t>Change to "… frequency bands and modulation schemes …".</t>
  </si>
  <si>
    <t>Change channel spacing to 12.5 kHz for 896-901, 901-902, 928-960, and 1427-1518 bands.  12.5 kHz better aligns with FCC channelizations of these bands.</t>
  </si>
  <si>
    <t>Change channel spacing to 12.5 kHz for these bands.  Update TotalNumChan accordingly (i.e. update and use results from Khurram's spreadsheet).</t>
  </si>
  <si>
    <t>The ChanCenterFreq0 is incorrect for the 896-901, 901-902, 928-960, and 1427-1518 bands.  The entries reflect a non-zero lower guard but the lower (and upper) guard should be zero.</t>
  </si>
  <si>
    <t>Change ChanCenterFreq0 to the correct values, and update TotalNumChannels accordingly (i.e. update and use results from Khurram's spreadsheet).</t>
  </si>
  <si>
    <t>Table 67c defines and reserves 32 frequency bands, but the capabilities IEs can accommodate only 16 bands.  Also, Figure 54c indicates that 13 bands are defined while Table 67c defines only 12.</t>
  </si>
  <si>
    <t>Change the frequency band field in the channel page 7 structure to be 4 bits instead of 5, increasing the number of reserved bits by 1.  Change Figure 54c to indicate bits 11-0 are used and 15-12 reserved (or just remove the reserved in 54c like 54d).</t>
  </si>
  <si>
    <t>6.1.5.8</t>
  </si>
  <si>
    <t>Are the definitions of adjacent and alternate channels sufficient for bands with overlapping channels?  If the term 'operational bandwidth' applies to both adjacent and alternate then it may be sufficient, but it is not clear that adjacent is with respect to operational bandwidth.  'Adjacent' is used in all other contexts to mean the next numbered channel.</t>
  </si>
  <si>
    <t>Change sentence to "The adjacent channels are those on either side of the desired channel that are closest in frequency to the desired channel with non-overlapping operational bandwidth.".</t>
  </si>
  <si>
    <t>Is the asynchronous acknowledge mechanism sufficiently defined?  For example, how does the sender of a packet requesting an acknowledge know which ack mechanism the recipient will use?  Does the sender always listen for a normal ack but if not received then listen for an aynchronous ack?  What is the timeout for an asynchronous ack?</t>
  </si>
  <si>
    <t>Elaborate on the asynchronous acknowledge mechanism.</t>
  </si>
  <si>
    <t>3.1</t>
  </si>
  <si>
    <t>The definition of BT is very strange. What is BT?</t>
  </si>
  <si>
    <t>provide proper definition</t>
  </si>
  <si>
    <t>The definition of duty cycle is difficult to understand.</t>
  </si>
  <si>
    <t>improve definition</t>
  </si>
  <si>
    <t xml:space="preserve"> There is only a single one IEEE 802.15.4 medium access control (MAC) sublayer</t>
  </si>
  <si>
    <t>delete "at least one of"</t>
  </si>
  <si>
    <t>4.1</t>
  </si>
  <si>
    <t>A mesh is a concept of the networking layer, which is often done in the Internet Protocol address space. The Internet Protocol is out of scope of IEEE 802. A mesh can be also defined in the MAC address space, this is out of scope of IEEE 802.15.4g, because it is defining a new PHY. A PHY cannot define a mesh.</t>
  </si>
  <si>
    <t>remove insertion ", mesh,". That is, remove clause 4.1 so that there is no change to the existing clause 4.1 of 15.4i</t>
  </si>
  <si>
    <t>The changed text is under the heading "Some of the capabilities provided by this standard are as follows", that is, the listed things are specified in this standard. Mesh is not specified in this standard. Therefore, it cannot be mentioned here.</t>
  </si>
  <si>
    <t>4.2a</t>
  </si>
  <si>
    <t>SUN devices cannot create a new standard. But this is implied from the text in this clause.</t>
  </si>
  <si>
    <t>improve wording so that the benefits for SUN devices are clear.</t>
  </si>
  <si>
    <t>5.2.1</t>
  </si>
  <si>
    <t>The only acceptable change to Figure 30 by 15.4g is the addition of "4" to the length of the FCS field.</t>
  </si>
  <si>
    <t>Take Figure 30 from 15.4i and add "/4" to the octets of the FCS field.</t>
  </si>
  <si>
    <t>If you want to use a CRC eqivalent to [B23a], then [B23a] should be a normative reference. If you give a complete specification of the 32-bit CRC, than no reference should be given here.</t>
  </si>
  <si>
    <t>5.2.2.1</t>
  </si>
  <si>
    <t>In Figure 33, the octet number of 1 in the Auxiliary Security Header field is not in the 15.4g baseline document 15.4i D04.</t>
  </si>
  <si>
    <t>Remove "/1" from the octets of the Auxiliary Security Header field.</t>
  </si>
  <si>
    <t>The only acceptable change to Figure 42 by 15.4g is the addition of "4" to the length of the FCS field.</t>
  </si>
  <si>
    <t>Take Figure 42 from 15.4i D04 and add "/4" to the octets of the FCS field.</t>
  </si>
  <si>
    <t>5.2.2.2</t>
  </si>
  <si>
    <t>In Figure 41, the octet number of 1 in the Auxiliary Security Header field is not in the 15.4g baseline document 15.4i D04.</t>
  </si>
  <si>
    <t>5.2.2.4</t>
  </si>
  <si>
    <t>The "Enhanced beacon (EB) frame format for multi-PHY management" comes out of the blue. A figure with a frame format is given, but no specification of it.</t>
  </si>
  <si>
    <t>remove clause 5.2.2.5</t>
  </si>
  <si>
    <t>"0" is not a field name</t>
  </si>
  <si>
    <t>provide proper field name</t>
  </si>
  <si>
    <t>field size is usually given in octets.</t>
  </si>
  <si>
    <t>give field size in octets</t>
  </si>
  <si>
    <t>Element ID subfield and IE Content Length subfield are not described.</t>
  </si>
  <si>
    <t>Describe Element ID subfield and IE Content Length subfield</t>
  </si>
  <si>
    <t>The Channel Page field is the only field that has something to do with coexistence.</t>
  </si>
  <si>
    <t>Delete all fields except IE Descriptor and Channel Page from the format of the Coex Specification. Also delete the corresponding descriptions in the clause.</t>
  </si>
  <si>
    <t>Since the Coex Specification is a field, there should be some place where it is used.</t>
  </si>
  <si>
    <t>Coex is informal language</t>
  </si>
  <si>
    <t>Use coexistence</t>
  </si>
  <si>
    <t>What will the Channel Page field tell me?</t>
  </si>
  <si>
    <t>Explain.</t>
  </si>
  <si>
    <t>The Information elements come out of the blue.They are not defined in the baseline documents of 15.4g D03.</t>
  </si>
  <si>
    <t>Proper Reference is needed.</t>
  </si>
  <si>
    <t>This paragraph doesn't make sense. If the source and the destination PAN are operation in different PHY modes, they cannot be source and destination because they cannot communicate due to the different PHY modes. And if they are using the CSM they are not operating in different PHY modes anymore.</t>
  </si>
  <si>
    <t>delete this paragraph (page 15 lines 1-3)</t>
  </si>
  <si>
    <t>What are nested Information Elements? Nesting such kind of things is not a good idea anyways.</t>
  </si>
  <si>
    <t>remove content of clause 5.2.4.2 (lines 10-25)</t>
  </si>
  <si>
    <t>Capabilities are negotiated during association.</t>
  </si>
  <si>
    <t>Extend the Association request command and corresponding interfaces with SUN PHY capabilities. Delete this clause 5.2.4.2.1.</t>
  </si>
  <si>
    <t>Configurations are transmitted during association or in MAC command frames.</t>
  </si>
  <si>
    <t>Extend the Association request/respond commands and corresponding interfaces with the FMR-FSK Generic PHY Descriptor or make it a separate MAC command frame. Delete this clause 5.2.4.2.2.</t>
  </si>
  <si>
    <t>Mode Switch Parameter Entry seems to be more adequately specified as a separate MAC command frame.</t>
  </si>
  <si>
    <t>Define a separate Mode Swtich Parameter Entry MAC command frame.</t>
  </si>
  <si>
    <t>If the MR-FSK Generic PHY operating mode is defined in the standard, it is on channel page 7 (standard-defined PHY operating modes). If it is on channel page eight, it is not defined in the standard, so it should not be mentioned in this document.</t>
  </si>
  <si>
    <t>16.2.3.4</t>
  </si>
  <si>
    <t>Figure 130 has to be black and white. Although the Style Manual only says about color that "Color in figures shall not be required for proper interpretation of the information", the lack of any specified resolution for colored figures strongly indicates that color should not be used. Furthermore, the Style Manual says about line drawings, that line art shall be saved as black and white.</t>
  </si>
  <si>
    <t>Make figure 130 black and white.</t>
  </si>
  <si>
    <t>Asynchronous acknowledgment is a MAC mechanism that is not necessary for the PHY implementation, therefore out of scope. There exist actually 15.4 implementations that do asynchronous acknowledgments as a higher layer mechanism. That would be the recommended implementation.</t>
  </si>
  <si>
    <t>remove clause 5.1.6.4.2 from 15.4g D03 draft standard
remove subfield ASYNC ACK from Figure 54b
remove line 9 on page 16 (Bit 0)</t>
  </si>
  <si>
    <t>Joachim W. Walewski</t>
  </si>
  <si>
    <t>Since when can a PHY define a mesh??? Meshes are defined either on the network layer (out of scope!) or on the MAC sublayer. As far as I can see it 4g is not authorised to make such extensive changes to the 15.4 MAC.</t>
  </si>
  <si>
    <t>Mesh is not specified in this standard an can thus not be listed here.</t>
  </si>
  <si>
    <t>Remove clause 4.1</t>
  </si>
  <si>
    <t>5.1.1</t>
  </si>
  <si>
    <t xml:space="preserve">Even in case of beacon enabled PAN, mandated transmission of MPM-EB may waste and disturb the link resource by using lower bit rate and carrying long IE contents compared with much shorter sensor information. Especially in case of actual implementation where multiple PHY management functions are accommodated in the station management entity (SME) closely connected with application, the higher layer information with regard to an alien system and a set of regulatory rules for co-existence and fairness have to maximally be utilized.    </t>
  </si>
  <si>
    <t>Replace “shall transmit an EB” to “may transmit an EB”</t>
  </si>
  <si>
    <t>Replace “shall support the CSM and MPM” to “may support the CSM and MPM”</t>
  </si>
  <si>
    <t>In case of a non beacon enabled PAN, it have to be impossible to clarify how an intending coordinator employing any frequency agility can scan MPM-EB.</t>
  </si>
  <si>
    <t>Replace “shall first scan” to “may first scan”</t>
  </si>
  <si>
    <r>
      <t xml:space="preserve">Table 6 says:              – PSDU length = 250 octets for MR-FSK
PHY with data rates 50 kbps and greater,
25 octets for MR-FSK PHY with data
rates less than 50 kbps, 20 octets for all
other PHYs.
</t>
    </r>
    <r>
      <rPr>
        <sz val="10"/>
        <color indexed="10"/>
        <rFont val="Arial"/>
        <family val="2"/>
      </rPr>
      <t>– PER &lt; 1%.</t>
    </r>
    <r>
      <rPr>
        <sz val="10"/>
        <rFont val="Arial"/>
        <family val="2"/>
      </rPr>
      <t xml:space="preserve">
– Power measured at antenna terminals.
– Interference not present.
– For the MR-FSK PHY, forward error
correction (FEC) disabled.</t>
    </r>
  </si>
  <si>
    <r>
      <t xml:space="preserve">Table 6 should say : </t>
    </r>
    <r>
      <rPr>
        <b/>
        <sz val="10"/>
        <color indexed="10"/>
        <rFont val="Arial"/>
        <family val="2"/>
      </rPr>
      <t>-PER &lt;10%</t>
    </r>
    <r>
      <rPr>
        <sz val="10"/>
        <rFont val="Arial"/>
        <family val="2"/>
      </rPr>
      <t>. The measurements at this proposed power PER are more stable. This change includes also the change in the sensitivity threshold from section 6.12a.4.2 as specified in the comment below.</t>
    </r>
  </si>
  <si>
    <t>Document says "-90"</t>
  </si>
  <si>
    <t>Document should say "-98", which includes 10dB NF and 6dB margin, consistent with 6.12b.3.2</t>
  </si>
  <si>
    <t>The mapping of MPDU octets  to the PSDU bit stream is not described.</t>
  </si>
  <si>
    <t>Address this in 16.1.1, 16.2.1, and 16.3.1, respectively.</t>
  </si>
  <si>
    <t>The FCS sequence for the given example calculation field at line 14 is not correct.</t>
  </si>
  <si>
    <t>Correct to 0101 1100 1010 0001 0100 0101 1000 1010</t>
  </si>
  <si>
    <t>24-28</t>
  </si>
  <si>
    <t>Zero padding of MPDU is useless, since the MPDU contains the FCS, so it can never be less than 4 octets. If the original intention was to refer to the calculation field (rather than MPDU),  zero padding is still questionable, since the FCS is defined for calculation fields of length &gt;= 1 octet.</t>
  </si>
  <si>
    <t>Clarify. Possibly delete redundant text.</t>
  </si>
  <si>
    <t>The variable PSDU length for ACK frames seems to be in contradiction to Table 71.</t>
  </si>
  <si>
    <t>Some entries of the General PHY feature field are not general at all. Their  meaning is constrained to the MR-FSK PHY: RSCFEC, NRNSC FEC, SFD G1 and IL.</t>
  </si>
  <si>
    <t>Move entries to reserved field of  PHY Type descriptors for MR-FSK.</t>
  </si>
  <si>
    <t>The heading of this section is a bit confusing.</t>
  </si>
  <si>
    <t xml:space="preserve">Delete “except MR-OQPSK PHY operating in the 868-MHz band”. Delete header 8.1.2.5b.  </t>
  </si>
  <si>
    <t xml:space="preserve">Align center frequency of MR-OQPSK with MR-FSK and MR-OFDM using 400 kHz channel spacing. </t>
  </si>
  <si>
    <t>Change 470.2 to 470.4</t>
  </si>
  <si>
    <t>There was agreement to  exclude MR-FSK and MR-OFDM from the 779-787 MHz band in order to avoid conflicts with Chinese standardization.</t>
  </si>
  <si>
    <t>Remove MR-FSK from this frequency band.</t>
  </si>
  <si>
    <t>Change 950.9 to 951.1</t>
  </si>
  <si>
    <t>The unit is missing.</t>
  </si>
  <si>
    <t>Add: “The duration of the PHY header (PHR) in
symbols for the current PHY.”</t>
  </si>
  <si>
    <t xml:space="preserve">The equation is only given for FEC not being enabled. </t>
  </si>
  <si>
    <t>Add equations for  FEC with all the sub-options (interleaver off/on).</t>
  </si>
  <si>
    <t>FCS length is a clumsy specification.</t>
  </si>
  <si>
    <t>Replace “FCS length” by “FCS type”, see Table 52.</t>
  </si>
  <si>
    <t>wrong reference 16.1.5</t>
  </si>
  <si>
    <t>correct that</t>
  </si>
  <si>
    <t>ksymbols/sec</t>
  </si>
  <si>
    <t>replace by ksymbol/s</t>
  </si>
  <si>
    <t>The number of message bits is fixed.</t>
  </si>
  <si>
    <t>replace k by 16</t>
  </si>
  <si>
    <t xml:space="preserve">The interleaver depth of 176 will cause significant zero padding for ACK frames. </t>
  </si>
  <si>
    <t>Consider using a slightly  shorter interleaver depth. A good choice (for PSDU) is 18x7 = 126 and lambda = 7 (still prime). This will introduce small overhead for the ACK frames with the default FCS type.</t>
  </si>
  <si>
    <t>Insert symbol “x” after the lamda  symbol within the floor function to make it more readable.</t>
  </si>
  <si>
    <t>Do so.</t>
  </si>
  <si>
    <t>replace “the sequences” by “the sequence”</t>
  </si>
  <si>
    <t xml:space="preserve">After “(no spreading)”, a dot is missing </t>
  </si>
  <si>
    <t>Add “.”</t>
  </si>
  <si>
    <t>16.3.2.12</t>
  </si>
  <si>
    <t>Pilots can be possibly improved.</t>
  </si>
  <si>
    <t>Check.</t>
  </si>
  <si>
    <t>16.3.4</t>
  </si>
  <si>
    <t>Section “Operating frequency range” is missing for MR-O-QPSK.</t>
  </si>
  <si>
    <t>Add section “Operating frequency range”</t>
  </si>
  <si>
    <t>Section “Transmit power spectral density (PSD) mask” is missing for MR-O-QPSK.</t>
  </si>
  <si>
    <t xml:space="preserve">Add section Transmit power spectral density (PSD) mask. </t>
  </si>
  <si>
    <t>16.3.4.2</t>
  </si>
  <si>
    <t>917-923.5 MHz band is missing in Table 168.</t>
  </si>
  <si>
    <t>Add this band.</t>
  </si>
  <si>
    <t>Annex</t>
  </si>
  <si>
    <t>33-38</t>
  </si>
  <si>
    <t>Mandatory operating modes for  MR-OQPSK are missing.</t>
  </si>
  <si>
    <t>Add: M for RateMode = 0, and SpreadingMode = “DSSS”</t>
  </si>
  <si>
    <t>A similar example for MR-OQPSK would be nice.</t>
  </si>
  <si>
    <t xml:space="preserve">In order keep the environment clean: Use an ACK frame with default FCS type (i.e. PSDU LENGTH=7), use the mandatory Rate Mode = 0, use narrow band mode (fewest number of chip samples) .   </t>
  </si>
  <si>
    <t>Khurram Waheed</t>
  </si>
  <si>
    <t xml:space="preserve">Freescale Semiconductor, Inc. </t>
  </si>
  <si>
    <t>5.1.2</t>
  </si>
  <si>
    <t>5.1.2.3.1</t>
  </si>
  <si>
    <t>Kindly clarify the need for having a passive scan prior to active scan?</t>
  </si>
  <si>
    <t>Either include an explanation or possibly add a cross reference to appropriate section (5.1.8a)</t>
  </si>
  <si>
    <t>5.1.6.</t>
  </si>
  <si>
    <t>grammatical correction needed</t>
  </si>
  <si>
    <t>Replace "originating device indicates it supports asynchronous acknowledgment," with "originating device indicates that it supports asynchronous acknowledgment,"</t>
  </si>
  <si>
    <t>5.1.8</t>
  </si>
  <si>
    <t>26-29</t>
  </si>
  <si>
    <t>A figure elaborating the alternative approach outlined in the last para to be added</t>
  </si>
  <si>
    <t xml:space="preserve">Include a figure </t>
  </si>
  <si>
    <t>8.1.2</t>
  </si>
  <si>
    <t>The information in the Modulation column is inadequate to differentiate between various channel assignment rows, especially for MR-FSK in licensed bands with a fixed channel specing, e.g. 450-470, 896-901, 901-902 bands, etc.</t>
  </si>
  <si>
    <t>Either the data rate or the FSK operating modes (as per Table 116) should be used to avoid confusion</t>
  </si>
  <si>
    <t>The statement, " ..20 octets for all other PHYs" is confusing given the MR-OFDM exclusions discussed even in the description para above the table</t>
  </si>
  <si>
    <t xml:space="preserve">It will be best to list the PHYs meant by the … all other PHYs </t>
  </si>
  <si>
    <t>Do we need to elaborate the statement further to differentiate between SUN and non-SUN PHYs</t>
  </si>
  <si>
    <t>21-37</t>
  </si>
  <si>
    <t>The section is incorrectly enumerated to be 8.2.7</t>
  </si>
  <si>
    <t>Correct section number is 8.2.9</t>
  </si>
  <si>
    <t>The CCA detection time description for non MR-OQPSK mode, is with specific reference to 950 MHz band PHY</t>
  </si>
  <si>
    <t>Clarify requirements for other SUN non MR-OQPSK PHYs</t>
  </si>
  <si>
    <t xml:space="preserve">50kb/s; 200 kHz CSM requirement in 2.4GHz band results in unnecessarily tight transceiver performance requirements </t>
  </si>
  <si>
    <t xml:space="preserve">As per PAR, SUN transceivers are low-cost; it is recommended that 2.4GHz CSM requirements to be chosen independent of other bands </t>
  </si>
  <si>
    <t>21-24</t>
  </si>
  <si>
    <t xml:space="preserve">Table 69: aTurnaroundTime requirements for MR-OFDM of 5/8.33 ms are tighter than other PHYs, which specify it at 1ms. </t>
  </si>
  <si>
    <t>Use 1ms as aTurnaroundTime for MR-OFDM, or specify the requirement to be 8 symbols</t>
  </si>
  <si>
    <t>The statement "A SUN device shall support the MR-FSK PHY" is restrictive and does not allow for MR-OQPSK or MR_OFDM only PANs to exist without MR_FSK support''</t>
  </si>
  <si>
    <t>Proposed to change the statement to "A SUN FFD device shall support the MR-FSK PHY"</t>
  </si>
  <si>
    <t>To unify all the data for MR-FSK and avoid any ambiguities, it is proposed that the MR-FSK channelization parameters in Table 67a should be included in Table 116</t>
  </si>
  <si>
    <t>Combine MR-FSK related data into 1 table</t>
  </si>
  <si>
    <t>For clarity, please correct the use of +-12.5%</t>
  </si>
  <si>
    <t xml:space="preserve">replace +-12.5% with +/-12.5%; correct +- with +/- throughout the section </t>
  </si>
  <si>
    <t>The quality of fig 117 is poor</t>
  </si>
  <si>
    <t>Replace with a better quality figure</t>
  </si>
  <si>
    <t>Mode switch mechanism description is for bands such as 915 MHz, where the channel centers are aligned for various PHYs. Will this mechanism work if the channels are not aligned</t>
  </si>
  <si>
    <t>Please elaborate</t>
  </si>
  <si>
    <t>The definition "The alternate channel is more than one removed from the desired channel in the operational
bandwidth." is confusing in it wording</t>
  </si>
  <si>
    <t>Replace with the definition in 11.3.5</t>
  </si>
  <si>
    <t>69-70</t>
  </si>
  <si>
    <t>The ACR requirements result in tight performance requirements in a 2.4GHz radio</t>
  </si>
  <si>
    <t>The ACR requirements for sub-GHz and the 2.4GHz bands need to be separated to relax requirements on low cost SUN radios</t>
  </si>
  <si>
    <t>40-45</t>
  </si>
  <si>
    <t xml:space="preserve">The mode switch mechansim and the settling times have been described for a non-FH environment only. </t>
  </si>
  <si>
    <t xml:space="preserve">This assumption should be added included in the first paragraph lines 33-38. </t>
  </si>
  <si>
    <t>How will the mode switch mechansim work in a band with FH? How will FH impact the settling time specification?</t>
  </si>
  <si>
    <t>16.2.3</t>
  </si>
  <si>
    <t>16.2.3.1</t>
  </si>
  <si>
    <t xml:space="preserve">Differenital encoding is widely used in smart grid applications to achieve improved BER performance under low SNR conditions. For SUN PHYs, while MR-OQPSK optionally supports such encoding, MR-OFDM does not.  </t>
  </si>
  <si>
    <t xml:space="preserve">In Fig. 128, MR-OFDM PHY to consider an optional differential encoder between the data bits from 802.15.4 MAC and the scrambler. </t>
  </si>
  <si>
    <t>16.2.4</t>
  </si>
  <si>
    <t>16.2.4.8</t>
  </si>
  <si>
    <t>Table 142</t>
  </si>
  <si>
    <t xml:space="preserve">EVM values specified in Table 142 are extremely tight and not required to meet the PHY demodulation requirements. The proposed values are unrealiztic and seem to not account for physical impairments and calibration limitations in silicon </t>
  </si>
  <si>
    <t>Several studies for 16-QAM rate 3/4 suggest that the Tx EVM needs to be &lt; 11%. Similarly the numbers for  16-QAM rate 1/2 are &lt; 15%, QPSK rate 3/4 are 22%, etc. Even with margin, table 142 should be revised with practical values</t>
  </si>
  <si>
    <t>Eliminate Table 142</t>
  </si>
  <si>
    <t>16.2.4.4</t>
  </si>
  <si>
    <t xml:space="preserve">The Adjacent channel requirements are specified to be quite loose especially for MCS4 - 6, which practically implies that MR-OFDM PHY will practically occupy three channels when constellations other than BPSK are used. This poor selectivity results in inefficient use of spectrum and not good for co-existence at all. </t>
  </si>
  <si>
    <t>Table 141 needs to be carefully revised allowing for graceful use of spectrum by tightening the adjacent channel selectivity requirements</t>
  </si>
  <si>
    <t>16.2.4.2</t>
  </si>
  <si>
    <t xml:space="preserve">Currently no minimum Tx PSD requirements are specified </t>
  </si>
  <si>
    <t>Trasmit PSD or ACLR requirements need to be specified to define a minimum performance level for aspirant SUN MR-OFDM compliant devices.</t>
  </si>
  <si>
    <t>16.3.2</t>
  </si>
  <si>
    <t>Fig. 45</t>
  </si>
  <si>
    <t>The quality of text and the font used in Fig 145 is poor</t>
  </si>
  <si>
    <t>Please use a redrawn figure</t>
  </si>
  <si>
    <t>16.1.1.1</t>
  </si>
  <si>
    <t>A good precedent is set on page 53, line 25 where the referenced subclause is noted after a PHY constant or PIB attribute.  Let's continue this here.  Implementers will thank us.</t>
  </si>
  <si>
    <t>Add (9.3) after phyFSKPreambleRepetitions and search the document for other PHY constants and PIB attributes to ensure that this edit is consistent.</t>
  </si>
  <si>
    <t>This sentence is a bit cumbersome.  Can we try rewriting it to be more clear?</t>
  </si>
  <si>
    <t>I need to understand the objective of this sentence to propose a change.</t>
  </si>
  <si>
    <t>43-53</t>
  </si>
  <si>
    <t>An operating Mode #5 which specifies a datarate of 100kbps with Filtered 2FSK, a mod index of 0.5, and channel spacing of 200kHz is beneficial for Japan.  It is efficient and provides coherent benefits.  Noticeably, Japan is the ONLY region without a listed option at this technically advantageous index.</t>
  </si>
  <si>
    <t>Add operating mode #5 which specifies a datarate of 100kbps with Filtered 2FSK, a mod index of 0.5, and channel spacing of 200kHz to Table 117</t>
  </si>
  <si>
    <t>The conditions for the receiver sensitivity tests are overly complicated and costly for test time</t>
  </si>
  <si>
    <t xml:space="preserve">Use PSDU length of 20 octets for all PHYs as in the baseline standard or use a PER of 10% and PSDU length of 250 octets that will allow longer packets to be tested without adding test time. </t>
  </si>
  <si>
    <t>1-2</t>
  </si>
  <si>
    <t xml:space="preserve">Use 6 dB for the adjacent channel and 24 dB for the alternate.  </t>
  </si>
  <si>
    <t>The ACR numbers for the MR-FSK PHY need to be separate for subGHz and 2.4GHz, as the application spaces are massively different</t>
  </si>
  <si>
    <t>Use 6 dB for the adjacent channel and 24 dB for the alternate in the subGHz bands and 0 dB for the adjacent channel and 10 dB for the alternate in the 2.4GHz band</t>
  </si>
  <si>
    <t>Change specification to 55%fdev &lt; |f| &lt; 145%fdev</t>
  </si>
  <si>
    <t>Permissible value is 0-45…  field can actually be set as high as 63.  How do we handle values from 46-63?</t>
  </si>
  <si>
    <t>Lines 17-18 are not equivalent to the text in Annex D regarding the 450MHz band (lines 43-53 on page 124)</t>
  </si>
  <si>
    <t>Revisit</t>
  </si>
  <si>
    <t>Table D.3</t>
  </si>
  <si>
    <t>7-9</t>
  </si>
  <si>
    <t>This is non-consistent with section 16.1.2, page 55, lines 15-17 which states "or"</t>
  </si>
  <si>
    <t>As the 2450MHz band is hugely different from the others in terms of bandwidth, applications, and modulation options it would be wise to reconsider the sensibility of 50kbps for the CSM.</t>
  </si>
  <si>
    <t>Change the CSM for 2450MHz to the specifications listed for this band at operating modes #2 or #3 as referenced in Table 116.</t>
  </si>
  <si>
    <t>16.3.3</t>
  </si>
  <si>
    <t>33-36</t>
  </si>
  <si>
    <t xml:space="preserve">The statement,  "O-QPSK with half-sine shaping is very similar to O-QPSK with raised cosine shaping." is debatable.  Raised Cosine OQPSK shaping results in non-constant envelope modulation and, thus, is not the same as O-QPSK with half-sine shaping - which is a constant envelope modulation and is also spectrally identical to MSK. </t>
  </si>
  <si>
    <t xml:space="preserve">As legacy support has been documented as critical, hence, the inclusion of 16.3.3 in the document, either remove the raised cosine requirement or make it optional and provide a 100% mechanism  that ensures that transmit/receive using (32,4)-DSSS with O-QPSK half-sine shaping is fully compliant with the 15.4g standard.  This could be done in the PICS.
</t>
  </si>
  <si>
    <t>the wording "at least one of the SUN physical layers" is misleading. There should be a mention about the mandatory modes for each band.</t>
  </si>
  <si>
    <t>rephrase the end of the sentence as : " and the MR-FSK PHY, and optionally the MR-OFDM or MR-OQPSK PHY"</t>
  </si>
  <si>
    <t>Having an exception for O-QPSK mode is making things more complicated since each SUN device must support also MR-FSK PHY. This wording leads to two different symbol durations for MR-OQPSK devices.</t>
  </si>
  <si>
    <t>Replace "the MR-FSK and MR-OFDM PHYs" by "SUN devices". Remove the last sentence, starting with "For the MR-O-QPSK PHY,…".</t>
  </si>
  <si>
    <t>The rational for the threshold of 1% is unclear. As small SUN networks are deployeds, most coordinators will have a duty cycle below 1% but when the network size increases over time, they might have a traffic above 1%. During certification, devices will be run in a low duty cycle mode, but in real deployment the traffic can fluctuate. This metric  is not only impossible to measure but is also out of scope for a MAC/PHY standard.</t>
  </si>
  <si>
    <t>The MAC/PHY standard can only make a recommendation here. Remove the requirement to support CSM and MPM and say "the MPM scheme is recommended for all SUN devices operating at a duty ratio (cycle) of more than 1%. In such case, the devices should support CSM and MPM procedures for better coexistence between SUN networks"</t>
  </si>
  <si>
    <t>The text says "if the MPDU length is less than 4 octets". This condition will never be true since the minimum MHR size is 3 and the minimum FCS size is 2. Furthermore, it would make more sense to have this requirement on the MHR+Mac Payload to simplify the FCS computation.</t>
  </si>
  <si>
    <t>Replace the wording "if the MPDU length is less than 4 octets" by "if the MHR+Mac Payload is less than 4 octets"</t>
  </si>
  <si>
    <t>This wording "superframe" makes the SUN PHY incompatible with new MAC protocols that are not using superframes (such as TSCH or unslotted Frequency Hopping defined in 802.15.4e).</t>
  </si>
  <si>
    <t>Make the MPM applicable only to beacon-enabled MAC protocols.</t>
  </si>
  <si>
    <t>16.2.4.3</t>
  </si>
  <si>
    <t>It is common practice to specify the channel used to characterize an OFDM design</t>
  </si>
  <si>
    <t>Add a note at the bottom of the table saying "Note: the sensitivity is measured in AWGN channel"</t>
  </si>
  <si>
    <t>Table J.1 was computed using MSB first, the same way it was computed in 802.11-2007. In the later revisions, 802.11-revmb, the annex was modified and now uses LSB first. This appendix should be modified accordingly</t>
  </si>
  <si>
    <t>Compute the CRC with LSB first convention for each byte, the same way it is done in 802.11-revmb</t>
  </si>
  <si>
    <t>For all SUN PHYs, the mapping of MPDU octets  to the PSDU bit stream is not described.</t>
  </si>
  <si>
    <t>Add appropriate text, to clarify bit order of octets.</t>
  </si>
  <si>
    <t>Why is zero padding of the MPDU introduced?</t>
  </si>
  <si>
    <t xml:space="preserve">Some entries of the General PHY feature field are not general. </t>
  </si>
  <si>
    <t>Group agreed to exclude MR-FSK and MR-OFDM from the 779-787 MHz band.</t>
  </si>
  <si>
    <t xml:space="preserve">The interleaver depth of 176 will introduce a  significant number of padding bits for ACK frames. </t>
  </si>
  <si>
    <t>Consider using a slightly  shorter interleaver depth, being more appropriate for ACK frames.</t>
  </si>
  <si>
    <t>The use of "packet header" may be misleading</t>
  </si>
  <si>
    <t>Replace with PPDU</t>
  </si>
  <si>
    <t xml:space="preserve">Use of "mandatory" in General description sub-clause. </t>
  </si>
  <si>
    <t>Remove "mandatory" and reword sentence as needed</t>
  </si>
  <si>
    <t xml:space="preserve">It appears, based on Figure 30, that an attempt is being made to make the MAC frame formats consistent with 4e. However, the IEs are missing from the figure. Also, the figures further down in this section are not reflecting the changes in 4e (in part because the 4e draft has been inconsistent). </t>
  </si>
  <si>
    <t>Remove the figures or make them consistent either with the 4i baseline or 4e, while also indicating the change in FCS length.</t>
  </si>
  <si>
    <t>Clarify what appending means</t>
  </si>
  <si>
    <t>Append to the most significant bits</t>
  </si>
  <si>
    <t>Table 52</t>
  </si>
  <si>
    <t>The mapping of macFCSType is inconsistent with that of FCS length in the PHR</t>
  </si>
  <si>
    <t>Make the mapping at this interface consistent with that for the FCS field in the PHR, shown in Table 115.</t>
  </si>
  <si>
    <t xml:space="preserve">There is no standard defined 4-level FSK for the 915 MHz band. </t>
  </si>
  <si>
    <t>Change to Filtered 2FSK</t>
  </si>
  <si>
    <t xml:space="preserve">I think the intention is to state that  maxMinLIFSPeriod = 40 symbols +- 0.25 symbols, etc. </t>
  </si>
  <si>
    <t>Change as suggested. Suggest changing expression in baseline standard also.</t>
  </si>
  <si>
    <t>The receiver sensitivity definitions should be all in this subclause.</t>
  </si>
  <si>
    <t>Consolidate the sensitivity method definition into this sub-clause. Move the text from 16.2.4.3 and 16.2.4.4 to here.</t>
  </si>
  <si>
    <t>9 and other?</t>
  </si>
  <si>
    <t>9.4 and other?</t>
  </si>
  <si>
    <t>47 and other?</t>
  </si>
  <si>
    <t>Table 70b and other?</t>
  </si>
  <si>
    <t>A zero length secondary preamble and no secondary SFD can cause synchronization issues.</t>
  </si>
  <si>
    <t>Clarify and as needed, reduce the list in the ModeSwitchDescriptor to a useful subset.</t>
  </si>
  <si>
    <t xml:space="preserve">In the 450 MHz band, one device may support only operating mode 1, and another may support only operating mode 2, thus not have the means to interoperate. </t>
  </si>
  <si>
    <t>Clarify. Suggest changing text to: "For the
450 MHz band, a device shall support operating mode #1 and may additionally support operating mode #2."</t>
  </si>
  <si>
    <t>The text uses "integration bandwidth" on the previous line and "frequency interval" here, referring to the same thing.</t>
  </si>
  <si>
    <t>Change to "The integration bandwidth shall be equal to …"</t>
  </si>
  <si>
    <t>28-30</t>
  </si>
  <si>
    <t>Further corrections to Table D.3 needed.</t>
  </si>
  <si>
    <t xml:space="preserve">The Status field of RF10.1 should read FD6: M, with a Reference to Clause 16 where the normative statement is made. The Status field of RF10.2 should read FD6: O. The Status field of RF10.3 should read FD6: O. Remove O.9. from bottom of table D.3. </t>
  </si>
  <si>
    <t>124-125</t>
  </si>
  <si>
    <t xml:space="preserve">If the requirements for the 450 MHz band stand as in the current draft, operating modes #1 and #2 need to be reflected in the PICS not as M, but as O.9 (both optional but one of the two modes needs to be supported). </t>
  </si>
  <si>
    <t xml:space="preserve">Change the description of RF11.1 to exclude the 450 MHz band. Change the Status of RF11.3 to state FD6:O.9. Add another row similar to RF11.3 but for operating mode #1. Keep the footnote defining O.9. </t>
  </si>
  <si>
    <t>There is only one MAC sublayer defined in 802.15.4</t>
  </si>
  <si>
    <t>delete "at least one of
the" from "at least one of
the IEEE 802.15.4 medium access control (MAC) sublayer"</t>
  </si>
  <si>
    <t>"This is done as a PHY layer operation, requiring minimal
involvement from the MAC layer." doesn't make sense - 15.4 PHY doesn't do anything without MAC controlling it.</t>
  </si>
  <si>
    <t>remove sentence</t>
  </si>
  <si>
    <t>There is no "default" operating mode. The term "default" is used in the standard to mean state upon MLME-RESET. Sentence is thus confusing to readers familiar with the  base standard.</t>
  </si>
  <si>
    <t>delete first sentence, as it repeats what was said in the prior paragraph.</t>
  </si>
  <si>
    <t>Remove "mandatory" and "high data rate"</t>
  </si>
  <si>
    <t xml:space="preserve">change to "at the MR-FSK 50kbps mode". Change "high" to "higher". </t>
  </si>
  <si>
    <t>Wouldn't hurt to add xrefs to the appropriate clauses where mode switch and capabilities exchange are defined.</t>
  </si>
  <si>
    <t>add xref</t>
  </si>
  <si>
    <t>4.2c</t>
  </si>
  <si>
    <t>consistent terminology: uses 'enable' here and 'facilitate'  in next sentence. Facilitate is a better word here.</t>
  </si>
  <si>
    <t>change "to enable" to "to facilitate"</t>
  </si>
  <si>
    <t>text may be confusing and is unnecessarily limiting to SUN devices.</t>
  </si>
  <si>
    <t>change "a SUN device" to "an MPM capable device"</t>
  </si>
  <si>
    <t>EB related attributes should be defined in 4e draft. Unless they are specific to MPM usage of EB then should be named accordingly.</t>
  </si>
  <si>
    <t>move to 4e draft (comment also submitted to LB 69)</t>
  </si>
  <si>
    <t>"MPM Capable device" is more descriptive and generally useful than "SUN device"</t>
  </si>
  <si>
    <t>Change "SUN device" to "MPM capable device" here and everywhere else.</t>
  </si>
  <si>
    <t>5.1.6.1</t>
  </si>
  <si>
    <t>This paragraph and following paragraph are redundant with 4e draft</t>
  </si>
  <si>
    <t>Align two drafts eventually.</t>
  </si>
  <si>
    <t>Term "duty cycle' is already used in 802.15.4 so lets stick with it.</t>
  </si>
  <si>
    <t>change "duty ratio (cycle)" to "duty cycle"</t>
  </si>
  <si>
    <t>Term "existing coordinator" is probably not what is meant, because just existing does not mean the device is acting as a coordinator.  Also "intending coordinator" may be misunderstood.</t>
  </si>
  <si>
    <t>suggest change "an existing coordinator" to "an MPM capable coordinator acting as PAN coordinator"; change "intending coordinator" to "MPM capable device intending to start a PAN"</t>
  </si>
  <si>
    <t>"MAC sublayer shall ensure" is awkward and not clear.</t>
  </si>
  <si>
    <t>I think what needs to be said is that if there is enough time in the CAP do it, if not defer to the next CAP.  Clarify text accordingly.</t>
  </si>
  <si>
    <t>Figure 30 and other MAC frame depictions: These will need to be aligned with format in 4e draft when that is finalized. May need to be deferred to sponsor ballot depending on timing of TG4e schedule.</t>
  </si>
  <si>
    <t>Coordinate with TG4e, and correct throughout the MAC clause where frame depictions are shown.</t>
  </si>
  <si>
    <t>Caption "field" should be "IE"</t>
  </si>
  <si>
    <t>Change "field" to "Information Element" in caption</t>
  </si>
  <si>
    <t>And elsewhere: "subfield' still used…</t>
  </si>
  <si>
    <t>change "subfield" to "field" per base standard (4i)</t>
  </si>
  <si>
    <t>Table 7a: The "group/number" form of nested IE identifiers was altered in the 4e draft (and will change again in the next draft most likely); ID assignment is to be coordinated by the WG 15 number authority (JPKG).</t>
  </si>
  <si>
    <t>Coordinate with TG4e and WG15NA.</t>
  </si>
  <si>
    <t>6.2.9</t>
  </si>
  <si>
    <t>Primitives need to be aligned with 4e draft (eventually); at least some of this content is already in 4e draft 3.</t>
  </si>
  <si>
    <t>Align new attributes with 4e (there is some redundancy).</t>
  </si>
  <si>
    <t>"for all PHYs except the SUN PHYs" isn't correct. The formula that follows is not correct for other PHYs already defined in the base standard.</t>
  </si>
  <si>
    <t>Correct per the base standard.</t>
  </si>
  <si>
    <t>Valid range edit is off - should be "1-8" not "1-48" (i.e. strikeout 4)</t>
  </si>
  <si>
    <t>Correct instructions so 4 is replaced by 8.</t>
  </si>
  <si>
    <t>PIB attribute definition (as bitmap) is not consistent with channel page anymore.</t>
  </si>
  <si>
    <t>Fix to align with base standard (4i)</t>
  </si>
  <si>
    <t>Should valid range be decimal?</t>
  </si>
  <si>
    <t>Be consistent with base standard for type "integer".</t>
  </si>
  <si>
    <t xml:space="preserve">Missed some edits while aligning with 4i: Representation of attribute channel page is  not consistent with text in 8.1.2.6 and base standard.  </t>
  </si>
  <si>
    <t>align with base standard (should not be bitmap). Any place else 'bitmap' was used notional interfaces (not over the air representations) s/b fixed too.</t>
  </si>
  <si>
    <t xml:space="preserve">Missed some edits while aligning with 4i: Representation of attribute is inconsistent with text in 8.1.2.6 (and base standard).  </t>
  </si>
  <si>
    <t>7-8</t>
  </si>
  <si>
    <t xml:space="preserve">Enhanced beacon (EB) is a different beacon type defined by 4e. If different timing definition is needed for EB, it needs to be defined in 4e as part of EB definition. </t>
  </si>
  <si>
    <t>Justify the necessary of 5.1.1.2a in 4g and delete it if it is not needed.</t>
  </si>
  <si>
    <t>3, 4</t>
  </si>
  <si>
    <t>Replace "either the MR-FSK PHY, MR-OFDM PHY or MR-O-QPSK PHY" with "SUN PHYs".</t>
  </si>
  <si>
    <t>Remove the underline in 4.</t>
  </si>
  <si>
    <t>13-20</t>
  </si>
  <si>
    <t>Update Figure 43a, 43b, 54a, 54e, 54f, and Table 7a and their related text according to the updated IE definition in 4e D3 draft.</t>
  </si>
  <si>
    <t>Add a space before "shown in Figure 54a.</t>
  </si>
  <si>
    <t>38-43</t>
  </si>
  <si>
    <t>Two bits 15-0 field in Figure 54d.</t>
  </si>
  <si>
    <t xml:space="preserve">Add Octet field. </t>
  </si>
  <si>
    <t>18-19</t>
  </si>
  <si>
    <t>Add space between "of" and "the".</t>
  </si>
  <si>
    <t>Change "Secondary SFD" in this subclause to "Secondary FSK SFD" to be consistent with Clause 16.</t>
  </si>
  <si>
    <t>Change "Secondary Preamble Length" in this subclause to "Secondary FSK Preamble Length" to be consistent with Clause 16.</t>
  </si>
  <si>
    <t>43-44</t>
  </si>
  <si>
    <t>Enhance the description of "Source Mode".</t>
  </si>
  <si>
    <t>Rewrite "Source Mode is set to zero for 2-FSK or to one for 4-FSK" to "Source Mode is the mode that is used to transmit the mode switch PPDU. It is set to zero for 2FSK or set to one for 4FSK".</t>
  </si>
  <si>
    <t>Add "(See Table 70b)" at the end of the sentence.</t>
  </si>
  <si>
    <t>6.2.9.1</t>
  </si>
  <si>
    <t>6-7</t>
  </si>
  <si>
    <t xml:space="preserve">The number "(phyMaxSUNChannelSupported-1)" inside the Description of ScanChannels is incorrect. </t>
  </si>
  <si>
    <t>Change "(phyMaxSUNChannelSupported-1)" to "(phyMaxSUNChannelSupported+1)".</t>
  </si>
  <si>
    <t>42-48</t>
  </si>
  <si>
    <t>The corresponding values of the newly added MAC PIB attribute "macFCSTpye" is in conflict with the defined values of FCS Length field of the MR-FSK PHR (Table 115).</t>
  </si>
  <si>
    <t>Make the corresponding values of macFCSType and FCS Length field to be consistent. 
Modify the Description of macFCSType from "The type of the FCS. A value of zero indicates a 2-octet FCS, as specified in 5.2.1.9. A value of one indicates a 4-octet FCS, as specified in 5.2.1.9." to "The type of the FCS. A value of zero indicates a 4-octet FCS, as specified in 5.2.1.9. A value of one indicates a 2-octet FCS, as specified in 5.2.1.9."
Change the Default value of macFCSType from "1" to "0".
Change "where K = 5 (macFCSType is zero) or K = 7 (macFCSType is one)" in line 17-18 of page 26 to "where K = 5 (macFCSType is one) or K = 7 (macFCSType is zero)".</t>
  </si>
  <si>
    <t>15</t>
  </si>
  <si>
    <t>Change "Bit 3…0" to "Bits 3…0" to be consistent with the rest of Figure 68a.</t>
  </si>
  <si>
    <t>For OFDM, the number of MCS values has reduced from 9 to 7 but the channel page structure doesn't reflect that.</t>
  </si>
  <si>
    <t>Change the bits used to represent MCS values from "Bit 8…0" to "Bits 6…0". Change the bits used to represent OFDM Option from "Bits 12…9" to "Bits 10…7" in Figure 68a, Table 67f, and Table 67g.</t>
  </si>
  <si>
    <t>Change "(for Option)" to "(for each Option)".</t>
  </si>
  <si>
    <t>Add period at the end of the sentence.</t>
  </si>
  <si>
    <t>28-29, 45</t>
  </si>
  <si>
    <t>Change "First Channel Frequency" to "First Channel Center Frequency" to be consistent with Table 67a.</t>
  </si>
  <si>
    <t>Add a period at the end of the sentence.</t>
  </si>
  <si>
    <t>The description of some of the Generic PHY parameters is missing in this paragraph.</t>
  </si>
  <si>
    <t>Rewrite this paragrapgh to be as following:
The Parametric PHY Descriptor fields associated with FSK are listed as follows:
— FSK Modulation Order specifies the modulation order. Only 2-level FSK and 4-level FSK are defined.
— FSK Modulatio Index specifies the modulation index ranging from 0.25 to 2.50.
— FSK BT is used only if the ModulationScheme value is set to GFSK.</t>
  </si>
  <si>
    <t>Add a space between "MR-O-QPSK," and "8".</t>
  </si>
  <si>
    <t>10-11</t>
  </si>
  <si>
    <t>Change the name "FirstChannel Frequency" to "FirstChannelCenterFrequency" to be consistent with clause 8.</t>
  </si>
  <si>
    <t>28-52</t>
  </si>
  <si>
    <t xml:space="preserve">Since Generic PHY is for MR-FSK PHY only, the note "This parameter is not valid for other values of the ModulationScheme parameter" in the Description of "FSKModulationOrder", "FSKModulationIndex", and "FSKBT" is no more needed. </t>
  </si>
  <si>
    <t>Delete "This parameter is not valid for other values of the ModulationScheme parameter" from the Description of "FSKModulationOrder", "FSKModulationIndex", and "FSKBT".</t>
  </si>
  <si>
    <t>Change "mode switching" to "mode switch" to be consistent with the rest of the draft.</t>
  </si>
  <si>
    <t>Change "mode switching" in the caption of Figure 107 to "mode switch" to be consistent with the rest of the draft.</t>
  </si>
  <si>
    <t xml:space="preserve">"see 16.1.2.3" is incorrect. </t>
  </si>
  <si>
    <t>Change "…packet coding information)(see 16.1.2.3)" to "…packet encoding information)(see 16.1.2.4)".</t>
  </si>
  <si>
    <t>Change "Page bit (PAGE)" to "Page field (PAGE)" to be consistent with Figure 111.</t>
  </si>
  <si>
    <t>13-14</t>
  </si>
  <si>
    <t>Change "Mode bits" to "Mode field" to be consistent with Figure 111.</t>
  </si>
  <si>
    <t>15, 24</t>
  </si>
  <si>
    <t>Change "PAGE field" to "Page field" to be consistent with Figure 111.</t>
  </si>
  <si>
    <t>15-16, 24</t>
  </si>
  <si>
    <t>Change "MODE field" to "Mode field" so that it is consistent with Figure 111.</t>
  </si>
  <si>
    <t>Missing the period at the end of the sentence.</t>
  </si>
  <si>
    <t>Replace "mode switching" with "mode switch".</t>
  </si>
  <si>
    <t>18-29</t>
  </si>
  <si>
    <t>In Table 116, move 1427 MHz band to be before 2450 MHz band so that the frequency bands are listed in order..</t>
  </si>
  <si>
    <t>18</t>
  </si>
  <si>
    <t>Reference the Equation number right before the equation is not necessary.</t>
  </si>
  <si>
    <t>Delete text "shown in Equation (21a) and Equation (21b).".</t>
  </si>
  <si>
    <t>Delete text "Equation (21c):".</t>
  </si>
  <si>
    <t>26</t>
  </si>
  <si>
    <t>Delete text "Equation (21d)".</t>
  </si>
  <si>
    <t>35-36</t>
  </si>
  <si>
    <t>Delete text "Equation (21e):".</t>
  </si>
  <si>
    <t>33</t>
  </si>
  <si>
    <t>Delete text "Equation (21f) and Equation (21g).".</t>
  </si>
  <si>
    <t>Delete text "Equation (21h) and Equation (21i).".</t>
  </si>
  <si>
    <r>
      <t xml:space="preserve"> Replace "N</t>
    </r>
    <r>
      <rPr>
        <vertAlign val="subscript"/>
        <sz val="10"/>
        <rFont val="Arial"/>
        <family val="2"/>
      </rPr>
      <t>BLOCK</t>
    </r>
    <r>
      <rPr>
        <sz val="10"/>
        <rFont val="Arial"/>
        <family val="2"/>
      </rPr>
      <t xml:space="preserve"> and N</t>
    </r>
    <r>
      <rPr>
        <vertAlign val="subscript"/>
        <sz val="10"/>
        <rFont val="Arial"/>
        <family val="2"/>
      </rPr>
      <t>INTERLEAV</t>
    </r>
    <r>
      <rPr>
        <sz val="10"/>
        <rFont val="Arial"/>
        <family val="2"/>
      </rPr>
      <t>" with "N</t>
    </r>
    <r>
      <rPr>
        <vertAlign val="subscript"/>
        <sz val="10"/>
        <rFont val="Arial"/>
        <family val="2"/>
      </rPr>
      <t>INTERLEAV</t>
    </r>
    <r>
      <rPr>
        <sz val="10"/>
        <rFont val="Arial"/>
        <family val="2"/>
      </rPr>
      <t xml:space="preserve"> and N</t>
    </r>
    <r>
      <rPr>
        <vertAlign val="subscript"/>
        <sz val="10"/>
        <rFont val="Arial"/>
        <family val="2"/>
      </rPr>
      <t>BLOCK</t>
    </r>
    <r>
      <rPr>
        <sz val="10"/>
        <rFont val="Arial"/>
        <family val="2"/>
      </rPr>
      <t>" so that it has the same order as the equation.</t>
    </r>
  </si>
  <si>
    <t>Delete text "Equation (21j).".</t>
  </si>
  <si>
    <t>32-33</t>
  </si>
  <si>
    <t>Delete text "Equation (21l).".</t>
  </si>
  <si>
    <t>Delete text "Equation (21m).".</t>
  </si>
  <si>
    <t>40-43</t>
  </si>
  <si>
    <t>The sentence "When changing from FSK to FSK.." is kind of confusion.</t>
  </si>
  <si>
    <t xml:space="preserve">Replace text "When changing from FSK to FSK, wherein the new mode is an FSK SUN PHY mode that differs from the default, the settling delay shall be in the range of zero to 100 μs. When changing from FSK to a non-FSK SUN PHY, the settling delay shall …" with "If the modulation scheme of the new mode is FSK, the settling delay shall be in the range of zero to 100 μs. If the modulation scheme of the new mode is not FSK, the settling delay shall …" </t>
  </si>
  <si>
    <t>"7.5.6.2" is incorrect.</t>
  </si>
  <si>
    <t>Replace "7.5.6.2" with "5.1.6.2".</t>
  </si>
  <si>
    <t>16..4</t>
  </si>
  <si>
    <t>3-9</t>
  </si>
  <si>
    <t>In Table 120, add "(Source Mode-&gt;Target Mode)" under Mode Switch
Operation.</t>
  </si>
  <si>
    <t>17</t>
  </si>
  <si>
    <t>"7.5.1.3" is incorrect.</t>
  </si>
  <si>
    <t>Change "7.5.1.3" to "5.1.1.3".</t>
  </si>
  <si>
    <t>16.1.5.7</t>
  </si>
  <si>
    <t>As "defined in 16.2.2" should be  "defined in 16.1.2".</t>
  </si>
  <si>
    <t>CheolHo Shin</t>
    <phoneticPr fontId="8" type="noConversion"/>
  </si>
  <si>
    <t>ETRI</t>
    <phoneticPr fontId="8" type="noConversion"/>
  </si>
  <si>
    <t>T</t>
    <phoneticPr fontId="8" type="noConversion"/>
  </si>
  <si>
    <t>8.1.2.5a</t>
    <phoneticPr fontId="8" type="noConversion"/>
  </si>
  <si>
    <t>Modify the ChanCenterFreq0 of OFDM Option 1 for Korea. In korea regulation, ChanCenterFreq should be defined as followings; Fc = 917 + 0.1*k in megahertz, for k=1,..,32</t>
    <phoneticPr fontId="8" type="noConversion"/>
  </si>
  <si>
    <t>Change from 917.6 to 917.9</t>
    <phoneticPr fontId="8" type="noConversion"/>
  </si>
  <si>
    <t>Y</t>
    <phoneticPr fontId="8" type="noConversion"/>
  </si>
  <si>
    <t>31~33</t>
    <phoneticPr fontId="8" type="noConversion"/>
  </si>
  <si>
    <t>Table 67a</t>
    <phoneticPr fontId="8" type="noConversion"/>
  </si>
  <si>
    <t>Modify the ChanSpacing of OFDM Option 1 because ChanCpacing of OFDM option1 is too tight compare to that of other OFDM options.</t>
    <phoneticPr fontId="8" type="noConversion"/>
  </si>
  <si>
    <t>Change from 1.2 to 1.4</t>
    <phoneticPr fontId="8" type="noConversion"/>
  </si>
  <si>
    <t>should consider the phyOFDMInterleaving</t>
    <phoneticPr fontId="8" type="noConversion"/>
  </si>
  <si>
    <t>Change from "For the MR-OFDM PHY, the attribute phyMaxFrameDuration is given by;                          phyMaxFrameDuration = phySHRDuration + phyPHRDuration + ceiling[(aMaxPHYPacketsize+1) * phySymbolsPerOctet]"      to                                  "When PIB attribute phyOFDMInterleaving = 0, phyMaxFrameDuration = phySHRDuration + phyPHRDuration + ceiling[(aMaxPHYPacketsize+1) * phySymbolsPerOctet].   When PIB attribute phyOFDMInterleaving = 1, phyMaxFrameDuration = phySHRDuration + phyPHRDuration + SF*ceiling[(aMaxPHYPacketsize+1) * (phySymbolsPerOctet/SF)]"</t>
    <phoneticPr fontId="8" type="noConversion"/>
  </si>
  <si>
    <t>16.2.3.5</t>
    <phoneticPr fontId="8" type="noConversion"/>
  </si>
  <si>
    <t>define the Ncbps clearly</t>
    <phoneticPr fontId="8" type="noConversion"/>
  </si>
  <si>
    <t>Change from "Ncbps is defined as follows; 96 or 192 bits for Option 1; 48,96, or 192 bits for Option 2; 24,48, or 96 bits for Option 3; 24 or 48 bits for Option 4"             to                                 "Ncbps is defined as follows; 96bits for BPSK or 192 bits for QPSK in Option 1; 48 bits for BPSK,96 bits for QPSK, or 192 bits for 16-QAM in Option 2; 24 bits for BPSK,48 bits for QPSK, or 96 bits  for 16-QAM in Option 3; 24 bits for QPSK or 48 bits for 16-QAM in Option 4"</t>
    <phoneticPr fontId="8" type="noConversion"/>
  </si>
  <si>
    <t xml:space="preserve">Annex </t>
    <phoneticPr fontId="8" type="noConversion"/>
  </si>
  <si>
    <t>Annex J</t>
    <phoneticPr fontId="8" type="noConversion"/>
  </si>
  <si>
    <t xml:space="preserve">Add the information factor for an example </t>
    <phoneticPr fontId="8" type="noConversion"/>
  </si>
  <si>
    <t>Add " This example uses 'PIB attribute phyOFDMInterleaving = 0' "</t>
    <phoneticPr fontId="8" type="noConversion"/>
  </si>
  <si>
    <t>132-142</t>
    <phoneticPr fontId="8" type="noConversion"/>
  </si>
  <si>
    <t>Consider the modified Interleaving factor 'Nrow'</t>
    <phoneticPr fontId="8" type="noConversion"/>
  </si>
  <si>
    <t>Modify Annex J</t>
    <phoneticPr fontId="8" type="noConversion"/>
  </si>
  <si>
    <t>Table J.8</t>
    <phoneticPr fontId="8" type="noConversion"/>
  </si>
  <si>
    <t>The results of Interleaving are not correct.</t>
    <phoneticPr fontId="8" type="noConversion"/>
  </si>
  <si>
    <t>Reconsider the results of Interleaving.</t>
    <phoneticPr fontId="8" type="noConversion"/>
  </si>
  <si>
    <t>129-142</t>
    <phoneticPr fontId="8" type="noConversion"/>
  </si>
  <si>
    <t>Insert an example for 'PIB attribute phyOFDMInterleaving = 1'</t>
    <phoneticPr fontId="8" type="noConversion"/>
  </si>
  <si>
    <t>Group R1 and R2 in the same way as L10 .. L0</t>
  </si>
  <si>
    <t>Group M1 and M0 in the same way as B3 - B0 for consistency</t>
  </si>
  <si>
    <t>Group Mod1 and Mod0 in the same way as MD3 - MD0 for consistency</t>
  </si>
  <si>
    <t>Chin-Sean Sum</t>
    <phoneticPr fontId="8"/>
  </si>
  <si>
    <t>NICT</t>
    <phoneticPr fontId="8"/>
  </si>
  <si>
    <t>5.1.8a</t>
    <phoneticPr fontId="8"/>
  </si>
  <si>
    <t>The terms 'existing coordinator' and 'intending coordinator' are being used multiple times. As these are not conventional 802.15.4 terminologies, add definition in text.</t>
    <phoneticPr fontId="8"/>
  </si>
  <si>
    <t>Add to either definitions or footnotes the following: "An existing coordinator is a coordinator currently operating a network in the channel of interest. An intending coordinator is a coordinator within the same POS intending to start a separate network in the channel of interest."</t>
    <phoneticPr fontId="8"/>
  </si>
  <si>
    <t>Yes</t>
    <phoneticPr fontId="8"/>
  </si>
  <si>
    <t>When the intending system and the existing system are operating in different channel spacing, the exchange of EB/EBR in the channels defined for CSM should be specified.</t>
    <phoneticPr fontId="8"/>
  </si>
  <si>
    <t>Add a sentence after paragraph 1 of 5.1.8a that says "The transmission of EB should take place in all the channels defined for CSM (see Table 68a) that overlap with the channel in operation. The scanning of EB and the transmission of EBR should take place in all the channels defined for CSM (see Table 68a) that overlap with the channel of interest. "</t>
    <phoneticPr fontId="8"/>
  </si>
  <si>
    <t>In this paragraph, the on-demand feature is described by employing the EBR. The description is not sufficient to provide the basic timing information on how the EBR should be transmitted, and how the scanning should be performed. Include some recommendations as guidelines.</t>
    <phoneticPr fontId="8"/>
  </si>
  <si>
    <r>
      <t xml:space="preserve">Add after the last sentence in the final paragraph of 5.1.8a, that says "The intending coordinator should transmit an EBR at least once every </t>
    </r>
    <r>
      <rPr>
        <i/>
        <sz val="10"/>
        <rFont val="Arial"/>
        <family val="2"/>
      </rPr>
      <t>EBI</t>
    </r>
    <r>
      <rPr>
        <i/>
        <vertAlign val="subscript"/>
        <sz val="10"/>
        <rFont val="Arial"/>
        <family val="2"/>
      </rPr>
      <t>NBPAN</t>
    </r>
    <r>
      <rPr>
        <sz val="10"/>
        <rFont val="Arial"/>
        <family val="2"/>
      </rPr>
      <t>. To increase the probability of receiving the EBR, the existing coordinator may periodically allocate a fraction of operation time to scan for the EBR."</t>
    </r>
  </si>
  <si>
    <t>5.2.4.1</t>
    <phoneticPr fontId="8"/>
  </si>
  <si>
    <t>In order to employ the functionality of MPM, the "Coex Specification IE" and its information need to be listed in the IE list. The IE list currently do not contain the information on "Coex Specification IE".</t>
    <phoneticPr fontId="8"/>
  </si>
  <si>
    <t>Add the "Coex Specification IE" into the list of IEs for EB/EBR, and make corresponding changes.</t>
    <phoneticPr fontId="8"/>
  </si>
  <si>
    <t>There are several wrong reference links in the document</t>
    <phoneticPr fontId="8"/>
  </si>
  <si>
    <t>Fix them</t>
    <phoneticPr fontId="8"/>
  </si>
  <si>
    <t>5.1.1.2a</t>
    <phoneticPr fontId="8"/>
  </si>
  <si>
    <t>Equation is not numbered and not aligned with other equations.</t>
    <phoneticPr fontId="8"/>
  </si>
  <si>
    <t>Fix it.</t>
    <phoneticPr fontId="8"/>
  </si>
  <si>
    <t>This subclauses describes the procedures of the MPM procedures. However the title does not clearly reflect the contents.</t>
    <phoneticPr fontId="8"/>
  </si>
  <si>
    <t>Change title of subclause to "MPM Procedure for Inter-PHY Coexistence"</t>
    <phoneticPr fontId="8"/>
  </si>
  <si>
    <t>"… all SUN coordinators operating at duty ratio (cycle) of more than 1% shall support the CSM and MPM procedures." contains some duplications of the text in 8.1a</t>
    <phoneticPr fontId="8"/>
  </si>
  <si>
    <t>Change to "...all SUN coordinators operating at duty ratio (cycle) of more than 1% shall support the MPM procedures."</t>
    <phoneticPr fontId="8"/>
  </si>
  <si>
    <t>Why do we have this strange term "duty ratio" which is then associated with the more usual term "duty cycle" by including "(cycle)"?</t>
  </si>
  <si>
    <t>Delete "ratio", remove "()" from around "cycle"</t>
  </si>
  <si>
    <t>"In the MPM scheme, an EB shall be sent in the CSM." This is descriptive text and should not use 'shall'. The following paragraph gives the mandatory behaviour.</t>
  </si>
  <si>
    <t>Change text to "In the MPM scheme EBs are sent in the CSM."</t>
  </si>
  <si>
    <t xml:space="preserve">Whereas EB is a defined acronym, EBI is not. Although EBI is defined in 5.1.1.2a it should perhaps also be in the acronym list </t>
  </si>
  <si>
    <t>Add EBI to list of acronyms</t>
  </si>
  <si>
    <t>"The illustration of the procedure is given in Fig 29a" is ambiguous. The immediately preceding text discusses synchronisation mechanisms whereas Fig 29a depicts the MPM procedure.</t>
  </si>
  <si>
    <t>Change the text to "Fig. 29a illustrates the MPM procedure."</t>
  </si>
  <si>
    <t>"The MAC sublayer shall ensure that, after the random backoff, the remaining CSMA-CA operations can be undertaken…." through to the end of line 50, duplicates existing frame transmission rules for CAP in 5.1.1.4.</t>
  </si>
  <si>
    <t>Delete duplicate text</t>
  </si>
  <si>
    <t>The text "In a beacon-enabled PAN, a coordinator operating as a SUN device shall transmit an enhanced beacon (EB) at fixed intervals, in addition to the usual periodic beacons. The superframe timing shall be as specified in Figure 16a." duplicates the rules for the MPM procedure given in 5.1.8a.Only the timing relationship should be given here.</t>
  </si>
  <si>
    <t>Replace the entire paragraph with "In a beacon-enabled PAN, a coordinator operating as a SUN device transmits an enhanced beacon (EB) at fixed intervals, in addition to the usual periodic beacons. Figure 16a shows MPM EB timing for beacon-enabled PANs."</t>
  </si>
  <si>
    <t>"...at which the coordinator shall transmit its enhanced beacon frames." is again duplicating MPM procedure rules defined in 5.1.8a.</t>
  </si>
  <si>
    <t>Replace text with "between two EB frames</t>
  </si>
  <si>
    <t>Kiyoshi Fukui</t>
  </si>
  <si>
    <t>Mark Wilbur</t>
  </si>
  <si>
    <t>Transmission, Reception and Ack/Asynchronous Ack</t>
  </si>
  <si>
    <t>15-11-0178-01-004g-LB67-Comments-TG4g.xls</t>
  </si>
  <si>
    <t>Note: This is a process issue that refers to the well established WG practice for labeling of comment resolutions.  Suggested resolution is to assure moving forward that the guidelines are followed and if there is doubt in the TG wrt R, AiP or A applies refer to the WG Technical Editor for a difinitive ruling.</t>
  </si>
  <si>
    <t>This is a repeat of a previously submitted comment which was rejected explaining that the TG selection process provided adequate technical justification for how each PHY provides capabilities the others lack that are appropriate to the intended application space.</t>
  </si>
  <si>
    <t>R</t>
  </si>
  <si>
    <t>A</t>
  </si>
  <si>
    <t>It is already stated in the base standard that all reserived bits are set to zero upon transmission and ignored upon reception.  Defer to editors to resolve consistent with base standard.</t>
  </si>
  <si>
    <t>Ensure consistency in naming.</t>
  </si>
  <si>
    <t>Need corrrect xref information</t>
  </si>
  <si>
    <t>Accept, suggested change is more consistent with base standard.</t>
  </si>
  <si>
    <t xml:space="preserve">Suggested resolution is to remove the attribute. The PIB is an abstract interface. The actual implementation is implementation specific. </t>
  </si>
  <si>
    <t xml:space="preserve">Suggest AIP: This should not be described as a bit map, this is quite confusing. It s/b represented as a simple list as per the base standard (4i). </t>
  </si>
  <si>
    <t>Follow established conventions per WG15 and the base standard.</t>
  </si>
  <si>
    <t>Accept that the Editor (also commenter) knows which word she meant is missing.</t>
  </si>
  <si>
    <t>Editor to confirm what is appropriate.</t>
  </si>
  <si>
    <t>Editor to confirm which is correct.</t>
  </si>
  <si>
    <t>Editor to confirm which goes and which stays.</t>
  </si>
  <si>
    <t>Delete entire reference</t>
  </si>
  <si>
    <t>Recommend accept #471 which is to remove the sentence (first option suggested here)</t>
  </si>
  <si>
    <t xml:space="preserve">The current text is consistent with the base standard (4i). JPKG can explain why it was done this way. </t>
  </si>
  <si>
    <t>Recommend Accept and reomve regulator references form the table. If someone feels strongly add to the regulator annex a table that shows bands and applicable regs known at the time of publication.</t>
  </si>
  <si>
    <t>Suggest refer to JPKG to provide less redundant text.</t>
  </si>
  <si>
    <t>Recommend delete footnotes: the paragraph above states what the FN is indicated, in properly worded normative text.</t>
  </si>
  <si>
    <t>Suggest accept: Commenter's suggested change is a more correct definition.</t>
  </si>
  <si>
    <t>Delayed ACK mechanism is described in 4e draft 3</t>
  </si>
  <si>
    <t>Defintion not really needed. Verify it is defined in IEEE glossary?</t>
  </si>
  <si>
    <t>Suggest reject:  This appears in the general description providing context for network topologies that are readily supported by this standard. There is no doubt that mesh topologies are well supported by 802.15.4 as evidence by the number of mesh networks defined on top of this standard (including 802.15.5). So are "star" and "peer-to-peer" also refer to network layer topologies, so this remains consistent to the base standard and technically correct.</t>
  </si>
  <si>
    <t>Duplication to #346.</t>
  </si>
  <si>
    <t xml:space="preserve">There is an inconsistency: in the base "ITU-T" is included here, not as a normative reference. Prior draft was more consistent. Refer to WG TE. </t>
  </si>
  <si>
    <t>Resolve with 349.</t>
  </si>
  <si>
    <t xml:space="preserve">Mostly editorial: the intent was to align with 4e also. Suggest that we refer to WG TE to decide how to handle MAC frame format figures.  </t>
  </si>
  <si>
    <t xml:space="preserve">Recommend accept. This is defined in the 4e draft. </t>
  </si>
  <si>
    <t>The correct text is "Type = 0" (the field name per 4e draft 3 is "Type".</t>
  </si>
  <si>
    <t xml:space="preserve">Suggest reject: The field is less than 8 bits, as defined in 4e draft 3. When fields of length &lt; 8 bits the base standard defines the length in bits (not fractions of an octet). </t>
  </si>
  <si>
    <t xml:space="preserve">Suggest reject: the defnitions of the fields are in 4e draft. </t>
  </si>
  <si>
    <t>The use of the IE s/b explained in 5.1.8a</t>
  </si>
  <si>
    <t>Suggest accept.</t>
  </si>
  <si>
    <t>Refer to WG TE as to how to handle coordination between 4g and 4e drafts.</t>
  </si>
  <si>
    <t>Nested IEs were introduced in 4e and will be correctly described in 4e draft 4.  The problem is that this didn't get into 4e draft 3 per the accepted resolutions in the January meeting so the commenter is justifiably confused.</t>
  </si>
  <si>
    <t xml:space="preserve">Suggest AIP as no means is currently defined for exchanging PHY capabilities durring association, which is the point of adding it. However commenter is correct in that a method for higher layer to invoke the use of this mechanism is missing. </t>
  </si>
  <si>
    <t>See #366</t>
  </si>
  <si>
    <t>Suggest reject.</t>
  </si>
  <si>
    <t xml:space="preserve">Color doesn't really add much to this figure. </t>
  </si>
  <si>
    <t xml:space="preserve">Same as #346. </t>
  </si>
  <si>
    <t>Comment is correct per 4i d4.</t>
  </si>
  <si>
    <t>Note: There are some changes going into 4e D4. Need an editorial solution that keeps us from constantly being out of sync.</t>
  </si>
  <si>
    <t>Reference is present but "7b" s/b "70b"</t>
  </si>
  <si>
    <t>See also 482</t>
  </si>
  <si>
    <t>see also 481.</t>
  </si>
  <si>
    <t>Accept.</t>
  </si>
  <si>
    <t>802.15.4g Proposed Resolutions for LB67 Comments</t>
  </si>
  <si>
    <t>Ben Rolfe</t>
  </si>
  <si>
    <t>E-mail: ben @ blindcreek.conm</t>
  </si>
  <si>
    <t>Blind Creek Associates; Silver Spring Networks</t>
  </si>
  <si>
    <t>d3P802-15-4g_Draft_Standard LB67 Comment Resolution</t>
  </si>
  <si>
    <t>802.15 TG4g Comments and Proposed resolutions for some groups</t>
  </si>
  <si>
    <t>[Rev 0 addresses groups IE and SUN PHY Capabilities Exchange]</t>
  </si>
  <si>
    <t xml:space="preserve">Accept in Principle.
Add improved explanation of what the two fields, which have distinct purposes: The first field is the list of all bands supported by the device; the second field, if present, indicates the bands supported by that particular PHY mode. This field may be omitted when the mode desribed is supported by the device in all bands in the first field. </t>
  </si>
  <si>
    <t>Accept.
Remove redundant text.</t>
  </si>
  <si>
    <t>Recommend Accept in Principle.
See #278.</t>
  </si>
  <si>
    <t>Accept in Principle.
See #256,</t>
  </si>
  <si>
    <t xml:space="preserve">Deferred.
Current draft species the supported PSDU size is fixed at 2047 so no need to include this in capabilities exchange: CID #8, 57, 277 suggest changes to this, which affects how this comment can be resolved. </t>
  </si>
  <si>
    <t xml:space="preserve">Reject.
I reviewed the  text at page/line# given and find that the existing cross reference is correcct. </t>
  </si>
  <si>
    <t>Accept in Principle.
The commenter is correct that this is defined in the 4e draft, and also that there is an inconsistency between 4gD3 and 4eD3. There is proposed resolutions in 4e to address, The general IE mechanism, MAC frame formats and anything else not specific to a PHY defined in 4g is defined in 4e;  specific IEs for  information specific to a PHY belong in the PHY amendment.   We should defer to the WG TE for editorial method to use to refer to material in a pending amendment to avoid duplication.</t>
  </si>
  <si>
    <t>Accept.
See #28 for editing instructions.</t>
  </si>
  <si>
    <t xml:space="preserve">Accept in Principle.
See 278. </t>
  </si>
  <si>
    <t>Accept in Princple.
Resolved per #29. The 40kbps mode is grouped with the narrow band modes.</t>
  </si>
  <si>
    <t xml:space="preserve">Accept in Principle.
Add a "General FSK features" field present when PHY type is FSK that contains FSK specific features; it was noted that also need a 'data whitening supported' flag for FSK PHYs.  Add to PHY mode descriptor, 5 bits from (3-10) become FSK options; bits 1-4 of "general features" moved there; bit for data whitening supported added.
</t>
  </si>
  <si>
    <t>Accept in Principle.
See #383</t>
  </si>
  <si>
    <t xml:space="preserve">Accept in Principle.
Editor to remove redundant line and resequence.  </t>
  </si>
  <si>
    <t xml:space="preserve">Accept in Principle.
Delete the paragraph. </t>
  </si>
  <si>
    <t xml:space="preserve">Accept in Principle.
Add as second sentence: "Values of 46 to 63 are undefined". </t>
  </si>
  <si>
    <t>Accept in Principle.
Update bit numbers so that 0-15 are not repeated. Note: Commenter clarified that the problem is that the the right most field bit #s are 0-15 and the left most fields use same bit #s.</t>
  </si>
</sst>
</file>

<file path=xl/styles.xml><?xml version="1.0" encoding="utf-8"?>
<styleSheet xmlns="http://schemas.openxmlformats.org/spreadsheetml/2006/main">
  <numFmts count="3">
    <numFmt numFmtId="164" formatCode="dddd&quot;, &quot;mmmm\ dd&quot;, &quot;yyyy"/>
    <numFmt numFmtId="165" formatCode="m/d/yy;@"/>
    <numFmt numFmtId="166" formatCode="m\月d\日"/>
  </numFmts>
  <fonts count="23">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sz val="10"/>
      <color indexed="10"/>
      <name val="Arial"/>
      <family val="2"/>
    </font>
    <font>
      <sz val="11"/>
      <name val="Calibri"/>
      <family val="2"/>
    </font>
    <font>
      <i/>
      <sz val="10"/>
      <name val="Arial"/>
      <family val="2"/>
    </font>
    <font>
      <u/>
      <sz val="10"/>
      <name val="Arial"/>
      <family val="2"/>
    </font>
    <font>
      <vertAlign val="subscript"/>
      <sz val="10"/>
      <name val="Arial"/>
      <family val="2"/>
    </font>
    <font>
      <i/>
      <vertAlign val="subscript"/>
      <sz val="10"/>
      <name val="Arial"/>
      <family val="2"/>
    </font>
    <font>
      <strike/>
      <sz val="10"/>
      <name val="Arial"/>
      <family val="2"/>
    </font>
    <font>
      <b/>
      <sz val="12"/>
      <name val="Arial"/>
      <family val="2"/>
    </font>
    <font>
      <sz val="12"/>
      <name val="Arial"/>
      <family val="2"/>
    </font>
    <font>
      <b/>
      <i/>
      <sz val="10"/>
      <name val="Arial"/>
      <family val="2"/>
    </font>
    <font>
      <sz val="8"/>
      <color indexed="81"/>
      <name val="Tahoma"/>
      <family val="2"/>
    </font>
    <font>
      <b/>
      <sz val="8"/>
      <color indexed="81"/>
      <name val="Tahoma"/>
      <family val="2"/>
    </font>
    <font>
      <b/>
      <sz val="10"/>
      <color indexed="10"/>
      <name val="Arial"/>
      <family val="2"/>
    </font>
    <font>
      <sz val="10"/>
      <color rgb="FF9C0006"/>
      <name val="Arial"/>
      <family val="2"/>
    </font>
    <font>
      <sz val="10"/>
      <color rgb="FF006100"/>
      <name val="Arial"/>
      <family val="2"/>
    </font>
  </fonts>
  <fills count="7">
    <fill>
      <patternFill patternType="none"/>
    </fill>
    <fill>
      <patternFill patternType="gray125"/>
    </fill>
    <fill>
      <patternFill patternType="solid">
        <fgColor indexed="29"/>
        <bgColor indexed="45"/>
      </patternFill>
    </fill>
    <fill>
      <patternFill patternType="solid">
        <fgColor indexed="15"/>
        <bgColor indexed="35"/>
      </patternFill>
    </fill>
    <fill>
      <patternFill patternType="solid">
        <fgColor rgb="FFFFC7CE"/>
      </patternFill>
    </fill>
    <fill>
      <patternFill patternType="solid">
        <fgColor rgb="FFC6EFCE"/>
      </patternFill>
    </fill>
    <fill>
      <patternFill patternType="solid">
        <fgColor rgb="FFFFFFCC"/>
        <bgColor indexed="64"/>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1" fillId="4" borderId="0" applyNumberFormat="0" applyBorder="0" applyAlignment="0" applyProtection="0"/>
    <xf numFmtId="0" fontId="22" fillId="5" borderId="0" applyNumberFormat="0" applyBorder="0" applyAlignment="0" applyProtection="0"/>
    <xf numFmtId="0" fontId="7" fillId="0" borderId="0"/>
  </cellStyleXfs>
  <cellXfs count="116">
    <xf numFmtId="0" fontId="0" fillId="0" borderId="0" xfId="0"/>
    <xf numFmtId="0" fontId="7" fillId="0" borderId="0" xfId="3"/>
    <xf numFmtId="0" fontId="2" fillId="0" borderId="0" xfId="3" applyFont="1"/>
    <xf numFmtId="0" fontId="3" fillId="0" borderId="0" xfId="3" applyFont="1" applyAlignment="1">
      <alignment horizontal="center"/>
    </xf>
    <xf numFmtId="0" fontId="4" fillId="0" borderId="1" xfId="3" applyFont="1" applyBorder="1" applyAlignment="1">
      <alignment vertical="top" wrapText="1"/>
    </xf>
    <xf numFmtId="0" fontId="4" fillId="0" borderId="2" xfId="3" applyFont="1" applyBorder="1" applyAlignment="1">
      <alignment vertical="top" wrapText="1"/>
    </xf>
    <xf numFmtId="0" fontId="4" fillId="0" borderId="0" xfId="3" applyFont="1" applyAlignment="1">
      <alignment vertical="top" wrapText="1"/>
    </xf>
    <xf numFmtId="0" fontId="4" fillId="0" borderId="3" xfId="3" applyFont="1" applyBorder="1" applyAlignment="1">
      <alignment vertical="top" wrapText="1"/>
    </xf>
    <xf numFmtId="0" fontId="4" fillId="0" borderId="0" xfId="3" applyFont="1" applyAlignment="1">
      <alignment horizontal="left"/>
    </xf>
    <xf numFmtId="0" fontId="7" fillId="0" borderId="0" xfId="3" applyAlignment="1">
      <alignment wrapText="1"/>
    </xf>
    <xf numFmtId="0" fontId="0" fillId="0" borderId="0" xfId="0" applyFill="1"/>
    <xf numFmtId="0" fontId="0" fillId="0" borderId="0" xfId="0" applyFill="1" applyAlignment="1">
      <alignment horizontal="left" vertical="top" wrapText="1"/>
    </xf>
    <xf numFmtId="0" fontId="0" fillId="0" borderId="0" xfId="0" applyAlignment="1">
      <alignment horizontal="left"/>
    </xf>
    <xf numFmtId="0" fontId="0" fillId="0" borderId="0" xfId="0" applyFont="1"/>
    <xf numFmtId="0" fontId="0" fillId="0" borderId="0" xfId="0" applyFont="1" applyFill="1"/>
    <xf numFmtId="0" fontId="0" fillId="0" borderId="0" xfId="0" applyFill="1" applyAlignment="1">
      <alignment horizontal="center" vertical="top" wrapText="1"/>
    </xf>
    <xf numFmtId="0" fontId="0" fillId="0" borderId="0" xfId="0" applyFont="1" applyFill="1" applyAlignment="1">
      <alignment horizontal="left" vertical="top" wrapText="1"/>
    </xf>
    <xf numFmtId="0" fontId="0" fillId="0" borderId="0" xfId="0" applyFont="1" applyAlignment="1">
      <alignment horizontal="left"/>
    </xf>
    <xf numFmtId="0" fontId="0" fillId="0" borderId="0" xfId="0" applyNumberFormat="1" applyFont="1"/>
    <xf numFmtId="0" fontId="6" fillId="0" borderId="0" xfId="0" applyNumberFormat="1" applyFont="1" applyFill="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0" xfId="0" applyFont="1"/>
    <xf numFmtId="0" fontId="15" fillId="0" borderId="0" xfId="0" applyFont="1"/>
    <xf numFmtId="0" fontId="10" fillId="0" borderId="0" xfId="0" applyFont="1"/>
    <xf numFmtId="0" fontId="0" fillId="2" borderId="0" xfId="0" applyNumberFormat="1" applyFont="1" applyFill="1"/>
    <xf numFmtId="0" fontId="0" fillId="3" borderId="0" xfId="0" applyNumberFormat="1" applyFont="1" applyFill="1"/>
    <xf numFmtId="9" fontId="0" fillId="0" borderId="0" xfId="0" applyNumberFormat="1" applyFont="1"/>
    <xf numFmtId="0" fontId="0" fillId="0" borderId="0" xfId="0" applyNumberFormat="1"/>
    <xf numFmtId="0" fontId="16" fillId="0" borderId="0" xfId="0" applyFont="1" applyAlignment="1">
      <alignment horizontal="left" vertical="center"/>
    </xf>
    <xf numFmtId="0" fontId="6" fillId="0" borderId="0" xfId="0" applyFont="1" applyAlignment="1">
      <alignment horizontal="left"/>
    </xf>
    <xf numFmtId="10" fontId="0" fillId="0" borderId="0" xfId="0" applyNumberFormat="1"/>
    <xf numFmtId="49" fontId="0" fillId="0" borderId="0" xfId="0" applyNumberFormat="1" applyFill="1" applyAlignment="1">
      <alignment horizontal="center" vertical="top" wrapText="1"/>
    </xf>
    <xf numFmtId="49" fontId="6" fillId="0" borderId="0" xfId="0" applyNumberFormat="1" applyFont="1" applyFill="1" applyBorder="1" applyAlignment="1">
      <alignment horizontal="center" vertical="center" wrapText="1"/>
    </xf>
    <xf numFmtId="0" fontId="0" fillId="0" borderId="0" xfId="0" applyNumberFormat="1" applyFill="1" applyAlignment="1">
      <alignment horizontal="center" vertical="center" wrapText="1"/>
    </xf>
    <xf numFmtId="0" fontId="0" fillId="0" borderId="0" xfId="0" applyFill="1" applyAlignment="1">
      <alignment vertical="top" wrapText="1"/>
    </xf>
    <xf numFmtId="165" fontId="0" fillId="0" borderId="0" xfId="0" applyNumberFormat="1" applyFill="1" applyAlignment="1">
      <alignment vertical="top" wrapText="1"/>
    </xf>
    <xf numFmtId="0" fontId="7" fillId="0" borderId="0" xfId="0" applyFont="1" applyFill="1" applyAlignment="1">
      <alignment vertical="top" wrapText="1"/>
    </xf>
    <xf numFmtId="0" fontId="0" fillId="0" borderId="0" xfId="0" applyFont="1" applyFill="1" applyAlignment="1">
      <alignment vertical="top" wrapText="1"/>
    </xf>
    <xf numFmtId="165" fontId="0" fillId="0" borderId="0" xfId="0" applyNumberFormat="1" applyFill="1" applyAlignment="1">
      <alignment horizontal="center" vertical="top" wrapText="1"/>
    </xf>
    <xf numFmtId="0" fontId="16" fillId="0" borderId="0" xfId="0" applyFont="1" applyAlignment="1">
      <alignment horizontal="right" vertical="center"/>
    </xf>
    <xf numFmtId="0" fontId="1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16" fillId="0" borderId="4" xfId="0" applyNumberFormat="1" applyFont="1" applyBorder="1"/>
    <xf numFmtId="0" fontId="21" fillId="0" borderId="0" xfId="1" applyFill="1" applyAlignment="1">
      <alignment vertical="top" wrapText="1"/>
    </xf>
    <xf numFmtId="49" fontId="1" fillId="0" borderId="0" xfId="3" applyNumberFormat="1" applyFont="1" applyAlignment="1">
      <alignment horizontal="left"/>
    </xf>
    <xf numFmtId="0" fontId="1" fillId="0" borderId="0" xfId="0" applyFont="1"/>
    <xf numFmtId="0" fontId="6" fillId="0" borderId="0" xfId="0" applyFont="1" applyAlignment="1">
      <alignment horizontal="center" wrapText="1"/>
    </xf>
    <xf numFmtId="0" fontId="0" fillId="0" borderId="0" xfId="0" applyAlignment="1">
      <alignment horizontal="center"/>
    </xf>
    <xf numFmtId="0" fontId="17" fillId="0" borderId="0" xfId="0" applyFont="1" applyAlignment="1">
      <alignment horizontal="center"/>
    </xf>
    <xf numFmtId="49" fontId="6" fillId="0" borderId="0" xfId="0" applyNumberFormat="1" applyFont="1" applyFill="1" applyBorder="1" applyAlignment="1">
      <alignment horizontal="center" vertical="top" wrapText="1"/>
    </xf>
    <xf numFmtId="49" fontId="0" fillId="0" borderId="0" xfId="0" applyNumberFormat="1" applyFont="1" applyFill="1" applyAlignment="1">
      <alignment vertical="top" wrapText="1"/>
    </xf>
    <xf numFmtId="0" fontId="0" fillId="0" borderId="0" xfId="0" applyNumberFormat="1" applyFill="1"/>
    <xf numFmtId="0" fontId="6" fillId="0" borderId="0" xfId="0" applyFont="1" applyFill="1"/>
    <xf numFmtId="0" fontId="7" fillId="0" borderId="0" xfId="0" applyFont="1" applyFill="1" applyAlignment="1">
      <alignment horizontal="center" vertical="top" wrapText="1"/>
    </xf>
    <xf numFmtId="0" fontId="0" fillId="0" borderId="0" xfId="0" applyFont="1" applyFill="1" applyAlignment="1">
      <alignment horizontal="center" vertical="top" wrapText="1"/>
    </xf>
    <xf numFmtId="0" fontId="7" fillId="0" borderId="0" xfId="2" applyFont="1" applyFill="1" applyAlignment="1">
      <alignment vertical="top" wrapText="1"/>
    </xf>
    <xf numFmtId="0" fontId="7" fillId="0" borderId="0" xfId="1" applyFont="1" applyFill="1" applyAlignment="1">
      <alignment horizontal="center" vertical="top" wrapText="1"/>
    </xf>
    <xf numFmtId="0" fontId="7" fillId="0" borderId="0" xfId="1" applyFont="1" applyFill="1" applyAlignment="1">
      <alignment vertical="top" wrapText="1"/>
    </xf>
    <xf numFmtId="0" fontId="0" fillId="0" borderId="0" xfId="0" applyFill="1" applyBorder="1" applyAlignment="1">
      <alignment horizontal="left" vertical="top" wrapText="1"/>
    </xf>
    <xf numFmtId="165" fontId="7" fillId="0" borderId="0" xfId="0" applyNumberFormat="1" applyFont="1" applyFill="1" applyAlignment="1">
      <alignment horizontal="center" vertical="top" wrapText="1"/>
    </xf>
    <xf numFmtId="0" fontId="6" fillId="0" borderId="0" xfId="0" applyFont="1" applyFill="1" applyBorder="1" applyAlignment="1">
      <alignment horizontal="center" vertical="top" wrapText="1"/>
    </xf>
    <xf numFmtId="0" fontId="9" fillId="0" borderId="0" xfId="0" applyFont="1" applyFill="1" applyAlignment="1">
      <alignment horizontal="left" vertical="top" wrapText="1"/>
    </xf>
    <xf numFmtId="165" fontId="0" fillId="0" borderId="0" xfId="0" applyNumberFormat="1" applyFill="1" applyAlignment="1">
      <alignment horizontal="left" vertical="top" wrapText="1"/>
    </xf>
    <xf numFmtId="49" fontId="9" fillId="0" borderId="0" xfId="0" applyNumberFormat="1" applyFont="1" applyFill="1" applyAlignment="1">
      <alignment horizontal="center" vertical="top" wrapText="1"/>
    </xf>
    <xf numFmtId="165" fontId="9" fillId="0" borderId="0" xfId="0" applyNumberFormat="1" applyFont="1" applyFill="1" applyAlignment="1">
      <alignment horizontal="center" vertical="top" wrapText="1"/>
    </xf>
    <xf numFmtId="165" fontId="7" fillId="0" borderId="0" xfId="0" applyNumberFormat="1" applyFont="1" applyFill="1" applyAlignment="1">
      <alignment vertical="top" wrapText="1"/>
    </xf>
    <xf numFmtId="49" fontId="0" fillId="0" borderId="0" xfId="0" applyNumberFormat="1" applyFont="1" applyFill="1" applyAlignment="1">
      <alignment horizontal="center" vertical="top" wrapText="1"/>
    </xf>
    <xf numFmtId="49" fontId="7" fillId="0" borderId="0" xfId="0" applyNumberFormat="1" applyFont="1" applyFill="1" applyAlignment="1">
      <alignment horizontal="center" vertical="top" wrapText="1"/>
    </xf>
    <xf numFmtId="0" fontId="0" fillId="0" borderId="0" xfId="0" applyNumberFormat="1" applyFill="1" applyAlignment="1">
      <alignment horizontal="left" vertical="top" wrapText="1"/>
    </xf>
    <xf numFmtId="49" fontId="0" fillId="0" borderId="0" xfId="0" applyNumberFormat="1" applyFill="1" applyAlignment="1">
      <alignment horizontal="left" vertical="top" wrapText="1"/>
    </xf>
    <xf numFmtId="49" fontId="0" fillId="0" borderId="0" xfId="0" applyNumberFormat="1" applyFont="1" applyFill="1" applyAlignment="1">
      <alignment horizontal="left" vertical="top" wrapText="1"/>
    </xf>
    <xf numFmtId="165" fontId="0" fillId="0" borderId="0" xfId="0" applyNumberFormat="1" applyFont="1" applyFill="1" applyAlignment="1">
      <alignment horizontal="center" vertical="top" wrapText="1"/>
    </xf>
    <xf numFmtId="165" fontId="0" fillId="0" borderId="0" xfId="0" applyNumberFormat="1" applyFont="1" applyFill="1" applyAlignment="1">
      <alignment vertical="top" wrapText="1"/>
    </xf>
    <xf numFmtId="0" fontId="7" fillId="0" borderId="0" xfId="1" applyFont="1" applyFill="1" applyAlignment="1">
      <alignment horizontal="left" vertical="top" wrapText="1"/>
    </xf>
    <xf numFmtId="49" fontId="7" fillId="0" borderId="0" xfId="1" applyNumberFormat="1" applyFont="1" applyFill="1" applyAlignment="1">
      <alignment horizontal="center" vertical="top" wrapText="1"/>
    </xf>
    <xf numFmtId="165" fontId="7" fillId="0" borderId="0" xfId="1" applyNumberFormat="1" applyFont="1" applyFill="1" applyAlignment="1">
      <alignment horizontal="center" vertical="top" wrapText="1"/>
    </xf>
    <xf numFmtId="165" fontId="7" fillId="0" borderId="0" xfId="1" applyNumberFormat="1" applyFont="1" applyFill="1" applyAlignment="1">
      <alignment vertical="top" wrapText="1"/>
    </xf>
    <xf numFmtId="49" fontId="7" fillId="0" borderId="0" xfId="1" applyNumberFormat="1" applyFont="1" applyFill="1" applyBorder="1" applyAlignment="1">
      <alignment horizontal="center" vertical="top" wrapText="1"/>
    </xf>
    <xf numFmtId="49" fontId="0" fillId="0" borderId="0" xfId="0" applyNumberFormat="1" applyFont="1" applyFill="1" applyBorder="1" applyAlignment="1">
      <alignment horizontal="center" vertical="top" wrapText="1"/>
    </xf>
    <xf numFmtId="16" fontId="0" fillId="0" borderId="0" xfId="0" quotePrefix="1" applyNumberFormat="1" applyFill="1" applyAlignment="1">
      <alignment horizontal="center" vertical="top" wrapText="1"/>
    </xf>
    <xf numFmtId="0" fontId="0" fillId="0" borderId="0" xfId="0" quotePrefix="1" applyFill="1" applyAlignment="1">
      <alignment horizontal="center" vertical="top" wrapText="1"/>
    </xf>
    <xf numFmtId="0" fontId="4" fillId="0" borderId="5" xfId="0" applyFont="1" applyBorder="1"/>
    <xf numFmtId="0" fontId="4" fillId="0" borderId="0" xfId="3" applyFont="1" applyBorder="1" applyAlignment="1">
      <alignment vertical="top" wrapText="1"/>
    </xf>
    <xf numFmtId="0" fontId="7" fillId="0" borderId="0" xfId="3" applyBorder="1"/>
    <xf numFmtId="0" fontId="0" fillId="0" borderId="0" xfId="0" applyAlignment="1">
      <alignment horizontal="left" vertical="top" wrapText="1"/>
    </xf>
    <xf numFmtId="0" fontId="0" fillId="0" borderId="0" xfId="0" applyAlignment="1">
      <alignment horizontal="center" vertical="top" wrapText="1"/>
    </xf>
    <xf numFmtId="17" fontId="0" fillId="0" borderId="0" xfId="0" applyNumberFormat="1" applyAlignment="1">
      <alignment horizontal="center" vertical="top" wrapText="1"/>
    </xf>
    <xf numFmtId="49" fontId="0" fillId="0" borderId="0" xfId="0" applyNumberFormat="1" applyAlignment="1">
      <alignment horizontal="left" vertical="top" wrapText="1"/>
    </xf>
    <xf numFmtId="0" fontId="0" fillId="0" borderId="0" xfId="0" applyAlignment="1">
      <alignment wrapText="1"/>
    </xf>
    <xf numFmtId="0" fontId="0" fillId="0" borderId="0" xfId="0" applyNumberFormat="1" applyAlignment="1">
      <alignment horizontal="left" vertical="top" wrapText="1"/>
    </xf>
    <xf numFmtId="0" fontId="0" fillId="0" borderId="0" xfId="0" applyFont="1" applyAlignment="1">
      <alignment horizontal="center" vertical="top" wrapText="1"/>
    </xf>
    <xf numFmtId="1" fontId="0" fillId="0" borderId="0" xfId="0" applyNumberForma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10" fillId="0" borderId="0" xfId="0" applyFont="1" applyAlignment="1">
      <alignment horizontal="left" vertical="top" wrapText="1"/>
    </xf>
    <xf numFmtId="16" fontId="0" fillId="0" borderId="0" xfId="0" quotePrefix="1" applyNumberFormat="1" applyAlignment="1">
      <alignment horizontal="center" vertical="top" wrapText="1"/>
    </xf>
    <xf numFmtId="16" fontId="0" fillId="0" borderId="0" xfId="0" applyNumberFormat="1" applyAlignment="1">
      <alignment horizontal="center" vertical="top" wrapText="1"/>
    </xf>
    <xf numFmtId="14" fontId="0" fillId="0" borderId="0" xfId="0" quotePrefix="1" applyNumberFormat="1" applyAlignment="1">
      <alignment horizontal="center" vertical="top" wrapText="1"/>
    </xf>
    <xf numFmtId="14" fontId="0" fillId="0" borderId="0" xfId="0" applyNumberFormat="1" applyAlignment="1">
      <alignment horizontal="center" vertical="top" wrapText="1"/>
    </xf>
    <xf numFmtId="166" fontId="7"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0" xfId="0" applyNumberFormat="1" applyFont="1" applyAlignment="1">
      <alignment horizontal="center" vertical="top" wrapText="1"/>
    </xf>
    <xf numFmtId="0" fontId="0" fillId="6" borderId="0" xfId="0" applyFill="1" applyAlignment="1">
      <alignment horizontal="left" vertical="top" wrapText="1"/>
    </xf>
    <xf numFmtId="0" fontId="0" fillId="6" borderId="0" xfId="0" applyFill="1" applyAlignment="1">
      <alignment horizontal="center" vertical="top" wrapText="1"/>
    </xf>
    <xf numFmtId="0" fontId="0" fillId="0" borderId="0" xfId="0" applyFont="1" applyAlignment="1">
      <alignment horizontal="left" vertical="top" wrapText="1"/>
    </xf>
    <xf numFmtId="49" fontId="0" fillId="0" borderId="0" xfId="0" applyNumberFormat="1" applyFont="1" applyAlignment="1">
      <alignment horizontal="center" vertical="top" wrapText="1"/>
    </xf>
    <xf numFmtId="49" fontId="0" fillId="0" borderId="0" xfId="0" applyNumberFormat="1" applyAlignment="1">
      <alignment horizontal="center" vertical="top" wrapText="1"/>
    </xf>
    <xf numFmtId="0" fontId="0" fillId="0" borderId="0" xfId="0" applyNumberFormat="1" applyFont="1" applyFill="1" applyAlignment="1">
      <alignment horizontal="center" vertical="top" wrapText="1"/>
    </xf>
    <xf numFmtId="0" fontId="0" fillId="0" borderId="0" xfId="0" applyNumberFormat="1" applyFont="1" applyFill="1" applyAlignment="1">
      <alignment horizontal="left" vertical="top" wrapText="1"/>
    </xf>
    <xf numFmtId="0" fontId="16" fillId="0" borderId="0" xfId="3" applyFont="1"/>
    <xf numFmtId="0" fontId="4" fillId="0" borderId="0" xfId="3" applyFont="1" applyBorder="1"/>
    <xf numFmtId="0" fontId="4" fillId="0" borderId="2" xfId="3" applyFont="1" applyBorder="1" applyAlignment="1">
      <alignment vertical="top" wrapText="1"/>
    </xf>
    <xf numFmtId="0" fontId="3" fillId="0" borderId="2" xfId="3" applyFont="1" applyBorder="1" applyAlignment="1">
      <alignment vertical="top" wrapText="1"/>
    </xf>
    <xf numFmtId="164" fontId="4" fillId="0" borderId="2" xfId="3" applyNumberFormat="1" applyFont="1" applyBorder="1" applyAlignment="1">
      <alignment horizontal="left" vertical="top" wrapText="1"/>
    </xf>
    <xf numFmtId="0" fontId="5" fillId="0" borderId="3" xfId="3" applyFont="1" applyBorder="1" applyAlignment="1">
      <alignment vertical="top" wrapText="1"/>
    </xf>
  </cellXfs>
  <cellStyles count="4">
    <cellStyle name="Bad" xfId="1" builtinId="27"/>
    <cellStyle name="Good" xfId="2" builtinId="26"/>
    <cellStyle name="Normal" xfId="0" builtinId="0"/>
    <cellStyle name="Normal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G19"/>
  <sheetViews>
    <sheetView topLeftCell="A4" workbookViewId="0">
      <selection activeCell="C18" sqref="C18:D18"/>
    </sheetView>
  </sheetViews>
  <sheetFormatPr defaultRowHeight="12.75"/>
  <cols>
    <col min="1" max="1" width="9.140625" style="1"/>
    <col min="2" max="2" width="15.7109375" style="1" customWidth="1"/>
    <col min="3" max="3" width="38.28515625" style="1" customWidth="1"/>
    <col min="4" max="4" width="43.7109375" style="1" customWidth="1"/>
    <col min="5" max="16384" width="9.140625" style="1"/>
  </cols>
  <sheetData>
    <row r="1" spans="2:7" ht="26.25">
      <c r="B1" s="45" t="s">
        <v>208</v>
      </c>
      <c r="C1" s="2"/>
      <c r="D1" s="46" t="s">
        <v>1401</v>
      </c>
    </row>
    <row r="3" spans="2:7" ht="18.75">
      <c r="C3" s="3" t="s">
        <v>0</v>
      </c>
    </row>
    <row r="4" spans="2:7" ht="18.75">
      <c r="C4" s="3" t="s">
        <v>1</v>
      </c>
    </row>
    <row r="5" spans="2:7" ht="18.75">
      <c r="B5" s="3"/>
    </row>
    <row r="6" spans="2:7" ht="15.75" customHeight="1">
      <c r="B6" s="4" t="s">
        <v>2</v>
      </c>
      <c r="C6" s="112" t="s">
        <v>3</v>
      </c>
      <c r="D6" s="112"/>
    </row>
    <row r="7" spans="2:7" ht="18.75" customHeight="1">
      <c r="B7" s="4" t="s">
        <v>4</v>
      </c>
      <c r="C7" s="113" t="s">
        <v>1450</v>
      </c>
      <c r="D7" s="113"/>
    </row>
    <row r="8" spans="2:7" ht="15.75" customHeight="1">
      <c r="B8" s="4" t="s">
        <v>5</v>
      </c>
      <c r="C8" s="114">
        <v>40611</v>
      </c>
      <c r="D8" s="114"/>
    </row>
    <row r="9" spans="2:7" ht="15.75">
      <c r="B9" s="112" t="s">
        <v>6</v>
      </c>
      <c r="C9" s="83" t="s">
        <v>1451</v>
      </c>
      <c r="D9" s="6" t="s">
        <v>1452</v>
      </c>
      <c r="F9" s="6"/>
      <c r="G9" s="6"/>
    </row>
    <row r="10" spans="2:7" ht="31.5">
      <c r="B10" s="112"/>
      <c r="C10" s="6" t="s">
        <v>1453</v>
      </c>
      <c r="D10" s="110"/>
      <c r="F10" s="84"/>
    </row>
    <row r="11" spans="2:7" ht="15.75">
      <c r="B11" s="112"/>
      <c r="C11" s="6"/>
      <c r="D11" s="6"/>
    </row>
    <row r="12" spans="2:7" ht="15.75">
      <c r="B12" s="112"/>
      <c r="C12" s="111"/>
      <c r="D12" s="110"/>
    </row>
    <row r="13" spans="2:7" ht="14.25" customHeight="1">
      <c r="B13" s="112" t="s">
        <v>7</v>
      </c>
      <c r="C13" s="82" t="s">
        <v>1454</v>
      </c>
      <c r="D13" s="4"/>
    </row>
    <row r="14" spans="2:7" ht="15.75" customHeight="1">
      <c r="B14" s="112"/>
      <c r="C14" s="115"/>
      <c r="D14" s="115"/>
    </row>
    <row r="15" spans="2:7" ht="15.75">
      <c r="B15" s="112"/>
      <c r="C15" s="8"/>
    </row>
    <row r="16" spans="2:7" ht="15.75" customHeight="1">
      <c r="B16" s="4" t="s">
        <v>8</v>
      </c>
      <c r="C16" s="112" t="s">
        <v>1455</v>
      </c>
      <c r="D16" s="112"/>
    </row>
    <row r="17" spans="2:4" s="9" customFormat="1" ht="20.25" customHeight="1">
      <c r="B17" s="4" t="s">
        <v>9</v>
      </c>
      <c r="C17" s="112" t="s">
        <v>1456</v>
      </c>
      <c r="D17" s="112"/>
    </row>
    <row r="18" spans="2:4" s="9" customFormat="1" ht="84" customHeight="1">
      <c r="B18" s="5" t="s">
        <v>10</v>
      </c>
      <c r="C18" s="112" t="s">
        <v>11</v>
      </c>
      <c r="D18" s="112"/>
    </row>
    <row r="19" spans="2:4" s="9" customFormat="1" ht="36.75" customHeight="1">
      <c r="B19" s="7" t="s">
        <v>12</v>
      </c>
      <c r="C19" s="112" t="s">
        <v>13</v>
      </c>
      <c r="D19" s="112"/>
    </row>
  </sheetData>
  <sheetProtection selectLockedCells="1" selectUnlockedCells="1"/>
  <mergeCells count="10">
    <mergeCell ref="C19:D19"/>
    <mergeCell ref="C6:D6"/>
    <mergeCell ref="C7:D7"/>
    <mergeCell ref="C8:D8"/>
    <mergeCell ref="B9:B12"/>
    <mergeCell ref="B13:B15"/>
    <mergeCell ref="C14:D14"/>
    <mergeCell ref="C16:D16"/>
    <mergeCell ref="C17:D17"/>
    <mergeCell ref="C18:D18"/>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AB571"/>
  <sheetViews>
    <sheetView tabSelected="1" zoomScaleNormal="100" workbookViewId="0">
      <pane xSplit="2" ySplit="1" topLeftCell="K336" activePane="bottomRight" state="frozen"/>
      <selection pane="topRight" activeCell="C1" sqref="C1"/>
      <selection pane="bottomLeft" activeCell="A2" sqref="A2"/>
      <selection pane="bottomRight" activeCell="M384" sqref="M384"/>
    </sheetView>
  </sheetViews>
  <sheetFormatPr defaultColWidth="8.85546875" defaultRowHeight="12.75"/>
  <cols>
    <col min="1" max="1" width="6.7109375" style="15" customWidth="1"/>
    <col min="2" max="2" width="13.28515625" style="11" customWidth="1"/>
    <col min="3" max="3" width="20.7109375" style="11" customWidth="1"/>
    <col min="4" max="4" width="9.140625" style="15" customWidth="1"/>
    <col min="5" max="5" width="10.42578125" style="15" customWidth="1"/>
    <col min="6" max="6" width="11" style="15" customWidth="1"/>
    <col min="7" max="7" width="9.7109375" style="15" customWidth="1"/>
    <col min="8" max="8" width="6.5703125" style="15" customWidth="1"/>
    <col min="9" max="10" width="40.7109375" style="11" customWidth="1"/>
    <col min="11" max="11" width="14.5703125" style="15" customWidth="1"/>
    <col min="12" max="12" width="15.7109375" style="15" customWidth="1"/>
    <col min="13" max="13" width="59.85546875" style="16" customWidth="1"/>
    <col min="14" max="14" width="12.7109375" style="31" customWidth="1"/>
    <col min="15" max="15" width="12.7109375" style="38" customWidth="1"/>
    <col min="16" max="16" width="16.7109375" style="11" customWidth="1"/>
    <col min="17" max="17" width="20.7109375" style="35" customWidth="1"/>
    <col min="18" max="18" width="20.7109375" style="34" customWidth="1"/>
    <col min="19" max="24" width="10.7109375" style="15" customWidth="1"/>
    <col min="25" max="25" width="12.7109375" style="38" customWidth="1"/>
    <col min="26" max="26" width="15.7109375" style="51" customWidth="1"/>
    <col min="27" max="27" width="8.7109375" style="34" customWidth="1"/>
    <col min="28" max="28" width="15.7109375" style="15" customWidth="1"/>
    <col min="29" max="16384" width="8.85546875" style="34"/>
  </cols>
  <sheetData>
    <row r="1" spans="1:28" s="33" customFormat="1" ht="51">
      <c r="A1" s="20" t="s">
        <v>117</v>
      </c>
      <c r="B1" s="19" t="s">
        <v>14</v>
      </c>
      <c r="C1" s="19" t="s">
        <v>15</v>
      </c>
      <c r="D1" s="19" t="s">
        <v>16</v>
      </c>
      <c r="E1" s="19" t="s">
        <v>17</v>
      </c>
      <c r="F1" s="19" t="s">
        <v>18</v>
      </c>
      <c r="G1" s="19" t="s">
        <v>19</v>
      </c>
      <c r="H1" s="19" t="s">
        <v>20</v>
      </c>
      <c r="I1" s="19" t="s">
        <v>21</v>
      </c>
      <c r="J1" s="19" t="s">
        <v>22</v>
      </c>
      <c r="K1" s="19" t="s">
        <v>23</v>
      </c>
      <c r="L1" s="20" t="s">
        <v>116</v>
      </c>
      <c r="M1" s="19" t="s">
        <v>113</v>
      </c>
      <c r="N1" s="32" t="s">
        <v>114</v>
      </c>
      <c r="O1" s="20" t="s">
        <v>115</v>
      </c>
      <c r="P1" s="20" t="s">
        <v>118</v>
      </c>
      <c r="Q1" s="20" t="s">
        <v>119</v>
      </c>
      <c r="R1" s="20" t="s">
        <v>120</v>
      </c>
      <c r="S1" s="20" t="s">
        <v>121</v>
      </c>
      <c r="T1" s="20" t="s">
        <v>122</v>
      </c>
      <c r="U1" s="20" t="s">
        <v>184</v>
      </c>
      <c r="V1" s="20" t="s">
        <v>185</v>
      </c>
      <c r="W1" s="20" t="s">
        <v>200</v>
      </c>
      <c r="X1" s="20" t="s">
        <v>201</v>
      </c>
      <c r="Y1" s="20" t="s">
        <v>123</v>
      </c>
      <c r="Z1" s="32" t="s">
        <v>124</v>
      </c>
      <c r="AA1" s="19" t="s">
        <v>197</v>
      </c>
      <c r="AB1" s="19" t="s">
        <v>196</v>
      </c>
    </row>
    <row r="2" spans="1:28" s="56" customFormat="1" ht="76.5">
      <c r="A2" s="15">
        <v>1</v>
      </c>
      <c r="B2" s="85" t="s">
        <v>87</v>
      </c>
      <c r="C2" s="85" t="s">
        <v>88</v>
      </c>
      <c r="D2" s="86" t="s">
        <v>24</v>
      </c>
      <c r="E2" s="86">
        <v>5</v>
      </c>
      <c r="F2" s="86" t="s">
        <v>209</v>
      </c>
      <c r="G2" s="86">
        <v>16</v>
      </c>
      <c r="H2" s="87" t="s">
        <v>210</v>
      </c>
      <c r="I2" s="85" t="s">
        <v>211</v>
      </c>
      <c r="J2" s="85" t="s">
        <v>212</v>
      </c>
      <c r="K2" s="86" t="s">
        <v>31</v>
      </c>
      <c r="L2" s="86" t="s">
        <v>213</v>
      </c>
      <c r="M2" s="59" t="s">
        <v>1457</v>
      </c>
      <c r="N2" s="31"/>
      <c r="O2" s="60"/>
      <c r="P2" s="34"/>
      <c r="Q2" s="35"/>
      <c r="R2" s="61"/>
      <c r="S2" s="15" t="str">
        <f t="shared" ref="S2:S65" si="0">IF(D2="E",N2,"")</f>
        <v/>
      </c>
      <c r="T2" s="15">
        <f t="shared" ref="T2:T65" si="1">IF(OR(D2="T",D2="G"),N2,"")</f>
        <v>0</v>
      </c>
      <c r="U2" s="15" t="str">
        <f t="shared" ref="U2:U65" si="2">IF(OR(T2="A",T2="AP",T2="R",T2="Z"),L2,"")</f>
        <v/>
      </c>
      <c r="V2" s="15" t="str">
        <f t="shared" ref="V2:V65" si="3">IF(T2=0,L2,"")</f>
        <v>SUN PHY Capabilities IE</v>
      </c>
      <c r="W2" s="15" t="str">
        <f t="shared" ref="W2:W65" si="4">IF(T2="wp",L2,"")</f>
        <v/>
      </c>
      <c r="X2" s="15" t="str">
        <f t="shared" ref="X2:X65" si="5">IF(T2="rdy2vote",L2,IF(T2="rdy2vote2",L2,""))</f>
        <v/>
      </c>
      <c r="Y2" s="38"/>
      <c r="Z2" s="50" t="str">
        <f t="shared" ref="Z2:Z65" si="6">IF(OR(T2="rdy2vote", T2="wp"), P2, "")</f>
        <v/>
      </c>
      <c r="AA2" s="34"/>
      <c r="AB2" s="15"/>
    </row>
    <row r="3" spans="1:28" ht="38.25">
      <c r="A3" s="15">
        <v>2</v>
      </c>
      <c r="B3" s="85" t="s">
        <v>87</v>
      </c>
      <c r="C3" s="85" t="s">
        <v>88</v>
      </c>
      <c r="D3" s="86" t="s">
        <v>24</v>
      </c>
      <c r="E3" s="86">
        <v>5</v>
      </c>
      <c r="F3" s="86" t="s">
        <v>209</v>
      </c>
      <c r="G3" s="86">
        <v>17</v>
      </c>
      <c r="H3" s="86" t="s">
        <v>214</v>
      </c>
      <c r="I3" s="85" t="s">
        <v>215</v>
      </c>
      <c r="J3" s="85" t="s">
        <v>216</v>
      </c>
      <c r="K3" s="86" t="s">
        <v>31</v>
      </c>
      <c r="L3" s="86" t="s">
        <v>213</v>
      </c>
      <c r="M3" s="59" t="s">
        <v>1458</v>
      </c>
      <c r="O3" s="60"/>
      <c r="P3" s="34"/>
      <c r="S3" s="15" t="str">
        <f t="shared" si="0"/>
        <v/>
      </c>
      <c r="T3" s="15">
        <f t="shared" si="1"/>
        <v>0</v>
      </c>
      <c r="U3" s="15" t="str">
        <f t="shared" si="2"/>
        <v/>
      </c>
      <c r="V3" s="15" t="str">
        <f t="shared" si="3"/>
        <v>SUN PHY Capabilities IE</v>
      </c>
      <c r="W3" s="15" t="str">
        <f t="shared" si="4"/>
        <v/>
      </c>
      <c r="X3" s="15" t="str">
        <f t="shared" si="5"/>
        <v/>
      </c>
      <c r="Z3" s="50" t="str">
        <f t="shared" si="6"/>
        <v/>
      </c>
    </row>
    <row r="4" spans="1:28" ht="63.75" hidden="1">
      <c r="A4" s="15">
        <v>3</v>
      </c>
      <c r="B4" s="85" t="s">
        <v>87</v>
      </c>
      <c r="C4" s="85" t="s">
        <v>88</v>
      </c>
      <c r="D4" s="86" t="s">
        <v>24</v>
      </c>
      <c r="E4" s="86">
        <v>8</v>
      </c>
      <c r="F4" s="86" t="s">
        <v>217</v>
      </c>
      <c r="G4" s="86">
        <v>38</v>
      </c>
      <c r="H4" s="86" t="s">
        <v>218</v>
      </c>
      <c r="I4" s="85" t="s">
        <v>219</v>
      </c>
      <c r="J4" s="85" t="s">
        <v>220</v>
      </c>
      <c r="K4" s="86" t="s">
        <v>31</v>
      </c>
      <c r="L4" s="86" t="s">
        <v>163</v>
      </c>
      <c r="M4" s="59"/>
      <c r="O4" s="60"/>
      <c r="P4" s="34"/>
      <c r="S4" s="15" t="str">
        <f t="shared" si="0"/>
        <v/>
      </c>
      <c r="T4" s="15">
        <f t="shared" si="1"/>
        <v>0</v>
      </c>
      <c r="U4" s="15" t="str">
        <f t="shared" si="2"/>
        <v/>
      </c>
      <c r="V4" s="15" t="str">
        <f t="shared" si="3"/>
        <v>Radio Spec</v>
      </c>
      <c r="W4" s="15" t="str">
        <f t="shared" si="4"/>
        <v/>
      </c>
      <c r="X4" s="15" t="str">
        <f t="shared" si="5"/>
        <v/>
      </c>
      <c r="Z4" s="50" t="str">
        <f t="shared" si="6"/>
        <v/>
      </c>
    </row>
    <row r="5" spans="1:28" ht="102" hidden="1">
      <c r="A5" s="15">
        <v>4</v>
      </c>
      <c r="B5" s="85" t="s">
        <v>87</v>
      </c>
      <c r="C5" s="85" t="s">
        <v>88</v>
      </c>
      <c r="D5" s="86" t="s">
        <v>24</v>
      </c>
      <c r="E5" s="86">
        <v>8</v>
      </c>
      <c r="F5" s="86" t="s">
        <v>221</v>
      </c>
      <c r="G5" s="86">
        <v>39</v>
      </c>
      <c r="H5" s="86" t="s">
        <v>222</v>
      </c>
      <c r="I5" s="85" t="s">
        <v>223</v>
      </c>
      <c r="J5" s="85" t="s">
        <v>224</v>
      </c>
      <c r="K5" s="86" t="s">
        <v>31</v>
      </c>
      <c r="L5" s="86" t="s">
        <v>145</v>
      </c>
      <c r="M5" s="59"/>
      <c r="O5" s="60"/>
      <c r="P5" s="34"/>
      <c r="S5" s="15" t="str">
        <f t="shared" si="0"/>
        <v/>
      </c>
      <c r="T5" s="15">
        <f t="shared" si="1"/>
        <v>0</v>
      </c>
      <c r="U5" s="15" t="str">
        <f t="shared" si="2"/>
        <v/>
      </c>
      <c r="V5" s="15" t="str">
        <f t="shared" si="3"/>
        <v>Channelization</v>
      </c>
      <c r="W5" s="15" t="str">
        <f t="shared" si="4"/>
        <v/>
      </c>
      <c r="X5" s="15" t="str">
        <f t="shared" si="5"/>
        <v/>
      </c>
      <c r="Z5" s="50" t="str">
        <f t="shared" si="6"/>
        <v/>
      </c>
    </row>
    <row r="6" spans="1:28" s="56" customFormat="1" ht="140.25" hidden="1">
      <c r="A6" s="15">
        <v>5</v>
      </c>
      <c r="B6" s="85" t="s">
        <v>87</v>
      </c>
      <c r="C6" s="85" t="s">
        <v>88</v>
      </c>
      <c r="D6" s="86" t="s">
        <v>24</v>
      </c>
      <c r="E6" s="86">
        <v>16</v>
      </c>
      <c r="F6" s="86" t="s">
        <v>225</v>
      </c>
      <c r="G6" s="86">
        <v>90</v>
      </c>
      <c r="H6" s="86">
        <v>28</v>
      </c>
      <c r="I6" s="85" t="s">
        <v>226</v>
      </c>
      <c r="J6" s="85" t="s">
        <v>227</v>
      </c>
      <c r="K6" s="86" t="s">
        <v>31</v>
      </c>
      <c r="L6" s="86" t="s">
        <v>163</v>
      </c>
      <c r="M6" s="59"/>
      <c r="N6" s="31"/>
      <c r="O6" s="60"/>
      <c r="P6" s="34"/>
      <c r="Q6" s="35"/>
      <c r="R6" s="34"/>
      <c r="S6" s="15" t="str">
        <f t="shared" si="0"/>
        <v/>
      </c>
      <c r="T6" s="15">
        <f t="shared" si="1"/>
        <v>0</v>
      </c>
      <c r="U6" s="15" t="str">
        <f t="shared" si="2"/>
        <v/>
      </c>
      <c r="V6" s="15" t="str">
        <f t="shared" si="3"/>
        <v>Radio Spec</v>
      </c>
      <c r="W6" s="15" t="str">
        <f t="shared" si="4"/>
        <v/>
      </c>
      <c r="X6" s="15" t="str">
        <f t="shared" si="5"/>
        <v/>
      </c>
      <c r="Y6" s="38"/>
      <c r="Z6" s="50" t="str">
        <f t="shared" si="6"/>
        <v/>
      </c>
      <c r="AA6" s="34"/>
      <c r="AB6" s="15"/>
    </row>
    <row r="7" spans="1:28" ht="51" hidden="1">
      <c r="A7" s="15">
        <v>6</v>
      </c>
      <c r="B7" s="11" t="s">
        <v>87</v>
      </c>
      <c r="C7" s="11" t="s">
        <v>88</v>
      </c>
      <c r="D7" s="15" t="s">
        <v>25</v>
      </c>
      <c r="E7" s="15">
        <v>16</v>
      </c>
      <c r="F7" s="15" t="s">
        <v>228</v>
      </c>
      <c r="G7" s="15">
        <v>60</v>
      </c>
      <c r="H7" s="15">
        <v>17</v>
      </c>
      <c r="I7" s="11" t="s">
        <v>229</v>
      </c>
      <c r="J7" s="11" t="s">
        <v>230</v>
      </c>
      <c r="K7" s="15" t="s">
        <v>31</v>
      </c>
      <c r="L7" s="15" t="s">
        <v>30</v>
      </c>
      <c r="M7" s="59"/>
      <c r="O7" s="60"/>
      <c r="P7" s="34"/>
      <c r="S7" s="15">
        <f t="shared" si="0"/>
        <v>0</v>
      </c>
      <c r="T7" s="15" t="str">
        <f t="shared" si="1"/>
        <v/>
      </c>
      <c r="U7" s="15" t="str">
        <f t="shared" si="2"/>
        <v/>
      </c>
      <c r="V7" s="15" t="str">
        <f t="shared" si="3"/>
        <v/>
      </c>
      <c r="W7" s="15" t="str">
        <f t="shared" si="4"/>
        <v/>
      </c>
      <c r="X7" s="15" t="str">
        <f t="shared" si="5"/>
        <v/>
      </c>
      <c r="Z7" s="50" t="str">
        <f t="shared" si="6"/>
        <v/>
      </c>
    </row>
    <row r="8" spans="1:28" ht="25.5" hidden="1">
      <c r="A8" s="15">
        <v>7</v>
      </c>
      <c r="B8" s="11" t="s">
        <v>87</v>
      </c>
      <c r="C8" s="11" t="s">
        <v>88</v>
      </c>
      <c r="D8" s="15" t="s">
        <v>25</v>
      </c>
      <c r="E8" s="15">
        <v>16</v>
      </c>
      <c r="F8" s="15" t="s">
        <v>231</v>
      </c>
      <c r="G8" s="15">
        <v>63</v>
      </c>
      <c r="H8" s="15" t="s">
        <v>232</v>
      </c>
      <c r="I8" s="11" t="s">
        <v>233</v>
      </c>
      <c r="J8" s="11" t="s">
        <v>234</v>
      </c>
      <c r="K8" s="15" t="s">
        <v>31</v>
      </c>
      <c r="L8" s="15" t="s">
        <v>30</v>
      </c>
      <c r="M8" s="59"/>
      <c r="O8" s="60"/>
      <c r="P8" s="34"/>
      <c r="S8" s="15">
        <f t="shared" si="0"/>
        <v>0</v>
      </c>
      <c r="T8" s="15" t="str">
        <f t="shared" si="1"/>
        <v/>
      </c>
      <c r="U8" s="15" t="str">
        <f t="shared" si="2"/>
        <v/>
      </c>
      <c r="V8" s="15" t="str">
        <f t="shared" si="3"/>
        <v/>
      </c>
      <c r="W8" s="15" t="str">
        <f t="shared" si="4"/>
        <v/>
      </c>
      <c r="X8" s="15" t="str">
        <f t="shared" si="5"/>
        <v/>
      </c>
      <c r="Z8" s="50" t="str">
        <f t="shared" si="6"/>
        <v/>
      </c>
    </row>
    <row r="9" spans="1:28" ht="51" hidden="1">
      <c r="A9" s="15">
        <v>8</v>
      </c>
      <c r="B9" s="85" t="s">
        <v>87</v>
      </c>
      <c r="C9" s="85" t="s">
        <v>88</v>
      </c>
      <c r="D9" s="86" t="s">
        <v>24</v>
      </c>
      <c r="E9" s="86">
        <v>9</v>
      </c>
      <c r="F9" s="86" t="s">
        <v>235</v>
      </c>
      <c r="G9" s="86">
        <v>40</v>
      </c>
      <c r="H9" s="86" t="s">
        <v>236</v>
      </c>
      <c r="I9" s="85" t="s">
        <v>237</v>
      </c>
      <c r="J9" s="85" t="s">
        <v>238</v>
      </c>
      <c r="K9" s="86" t="s">
        <v>31</v>
      </c>
      <c r="L9" s="86" t="s">
        <v>798</v>
      </c>
      <c r="M9" s="59"/>
      <c r="O9" s="60"/>
      <c r="P9" s="34"/>
      <c r="S9" s="15" t="str">
        <f t="shared" si="0"/>
        <v/>
      </c>
      <c r="T9" s="15">
        <f t="shared" si="1"/>
        <v>0</v>
      </c>
      <c r="U9" s="15" t="str">
        <f t="shared" si="2"/>
        <v/>
      </c>
      <c r="V9" s="15" t="str">
        <f t="shared" si="3"/>
        <v>PHY</v>
      </c>
      <c r="W9" s="15" t="str">
        <f t="shared" si="4"/>
        <v/>
      </c>
      <c r="X9" s="15" t="str">
        <f t="shared" si="5"/>
        <v/>
      </c>
      <c r="Z9" s="50" t="str">
        <f t="shared" si="6"/>
        <v/>
      </c>
    </row>
    <row r="10" spans="1:28" ht="51" hidden="1">
      <c r="A10" s="15">
        <v>9</v>
      </c>
      <c r="B10" s="85" t="s">
        <v>87</v>
      </c>
      <c r="C10" s="85" t="s">
        <v>88</v>
      </c>
      <c r="D10" s="86" t="s">
        <v>24</v>
      </c>
      <c r="E10" s="86" t="s">
        <v>42</v>
      </c>
      <c r="F10" s="86" t="s">
        <v>239</v>
      </c>
      <c r="G10" s="86">
        <v>124</v>
      </c>
      <c r="H10" s="86" t="s">
        <v>240</v>
      </c>
      <c r="I10" s="85" t="s">
        <v>241</v>
      </c>
      <c r="J10" s="85" t="s">
        <v>242</v>
      </c>
      <c r="K10" s="86" t="s">
        <v>31</v>
      </c>
      <c r="L10" s="86" t="s">
        <v>198</v>
      </c>
      <c r="M10" s="59"/>
      <c r="O10" s="60"/>
      <c r="P10" s="34"/>
      <c r="S10" s="15" t="str">
        <f t="shared" si="0"/>
        <v/>
      </c>
      <c r="T10" s="15">
        <f t="shared" si="1"/>
        <v>0</v>
      </c>
      <c r="U10" s="15" t="str">
        <f t="shared" si="2"/>
        <v/>
      </c>
      <c r="V10" s="15" t="str">
        <f t="shared" si="3"/>
        <v>PICS</v>
      </c>
      <c r="W10" s="15" t="str">
        <f t="shared" si="4"/>
        <v/>
      </c>
      <c r="X10" s="15" t="str">
        <f t="shared" si="5"/>
        <v/>
      </c>
      <c r="Y10" s="35"/>
      <c r="Z10" s="50" t="str">
        <f t="shared" si="6"/>
        <v/>
      </c>
    </row>
    <row r="11" spans="1:28" ht="127.5" hidden="1">
      <c r="A11" s="15">
        <v>10</v>
      </c>
      <c r="B11" s="85" t="s">
        <v>87</v>
      </c>
      <c r="C11" s="85" t="s">
        <v>88</v>
      </c>
      <c r="D11" s="15" t="s">
        <v>24</v>
      </c>
      <c r="E11" s="15">
        <v>5</v>
      </c>
      <c r="F11" s="15" t="s">
        <v>243</v>
      </c>
      <c r="G11" s="15">
        <v>8</v>
      </c>
      <c r="H11" s="15" t="s">
        <v>90</v>
      </c>
      <c r="I11" s="11" t="s">
        <v>244</v>
      </c>
      <c r="J11" s="11" t="s">
        <v>245</v>
      </c>
      <c r="K11" s="15" t="s">
        <v>31</v>
      </c>
      <c r="L11" s="15" t="s">
        <v>1400</v>
      </c>
      <c r="M11" s="59"/>
      <c r="O11" s="60"/>
      <c r="P11" s="34"/>
      <c r="S11" s="15" t="str">
        <f t="shared" si="0"/>
        <v/>
      </c>
      <c r="T11" s="15">
        <f t="shared" si="1"/>
        <v>0</v>
      </c>
      <c r="U11" s="15" t="str">
        <f t="shared" si="2"/>
        <v/>
      </c>
      <c r="V11" s="15" t="str">
        <f t="shared" si="3"/>
        <v>Transmission, Reception and Ack/Asynchronous Ack</v>
      </c>
      <c r="W11" s="15" t="str">
        <f t="shared" si="4"/>
        <v/>
      </c>
      <c r="X11" s="15" t="str">
        <f t="shared" si="5"/>
        <v/>
      </c>
      <c r="Y11" s="35"/>
      <c r="Z11" s="50" t="str">
        <f t="shared" si="6"/>
        <v/>
      </c>
    </row>
    <row r="12" spans="1:28" ht="76.5" hidden="1">
      <c r="A12" s="15">
        <v>11</v>
      </c>
      <c r="B12" s="85" t="s">
        <v>87</v>
      </c>
      <c r="C12" s="85" t="s">
        <v>88</v>
      </c>
      <c r="D12" s="15" t="s">
        <v>24</v>
      </c>
      <c r="E12" s="15">
        <v>16</v>
      </c>
      <c r="F12" s="15" t="s">
        <v>246</v>
      </c>
      <c r="G12" s="15">
        <v>97</v>
      </c>
      <c r="H12" s="15" t="s">
        <v>247</v>
      </c>
      <c r="I12" s="11" t="s">
        <v>248</v>
      </c>
      <c r="J12" s="11" t="s">
        <v>249</v>
      </c>
      <c r="K12" s="15" t="s">
        <v>31</v>
      </c>
      <c r="L12" s="15" t="s">
        <v>146</v>
      </c>
      <c r="M12" s="59"/>
      <c r="O12" s="60"/>
      <c r="P12" s="34"/>
      <c r="S12" s="15" t="str">
        <f t="shared" si="0"/>
        <v/>
      </c>
      <c r="T12" s="15">
        <f t="shared" si="1"/>
        <v>0</v>
      </c>
      <c r="U12" s="15" t="str">
        <f t="shared" si="2"/>
        <v/>
      </c>
      <c r="V12" s="15" t="str">
        <f t="shared" si="3"/>
        <v>Data Rate</v>
      </c>
      <c r="W12" s="15" t="str">
        <f t="shared" si="4"/>
        <v/>
      </c>
      <c r="X12" s="15" t="str">
        <f t="shared" si="5"/>
        <v/>
      </c>
      <c r="Z12" s="50" t="str">
        <f t="shared" si="6"/>
        <v/>
      </c>
    </row>
    <row r="13" spans="1:28" ht="191.25" hidden="1">
      <c r="A13" s="15">
        <v>12</v>
      </c>
      <c r="B13" s="11" t="s">
        <v>54</v>
      </c>
      <c r="C13" s="11" t="s">
        <v>55</v>
      </c>
      <c r="D13" s="15" t="s">
        <v>24</v>
      </c>
      <c r="I13" s="11" t="s">
        <v>250</v>
      </c>
      <c r="J13" s="11" t="s">
        <v>251</v>
      </c>
      <c r="K13" s="15" t="s">
        <v>31</v>
      </c>
      <c r="L13" s="15" t="s">
        <v>26</v>
      </c>
      <c r="M13" s="59"/>
      <c r="O13" s="60"/>
      <c r="P13" s="34"/>
      <c r="S13" s="15" t="str">
        <f t="shared" si="0"/>
        <v/>
      </c>
      <c r="T13" s="15">
        <f t="shared" si="1"/>
        <v>0</v>
      </c>
      <c r="U13" s="15" t="str">
        <f t="shared" si="2"/>
        <v/>
      </c>
      <c r="V13" s="15" t="str">
        <f t="shared" si="3"/>
        <v>CA</v>
      </c>
      <c r="W13" s="15" t="str">
        <f t="shared" si="4"/>
        <v/>
      </c>
      <c r="X13" s="15" t="str">
        <f t="shared" si="5"/>
        <v/>
      </c>
      <c r="Y13" s="35"/>
      <c r="Z13" s="50" t="str">
        <f t="shared" si="6"/>
        <v/>
      </c>
    </row>
    <row r="14" spans="1:28" ht="153" hidden="1">
      <c r="A14" s="15">
        <v>13</v>
      </c>
      <c r="B14" s="11" t="s">
        <v>54</v>
      </c>
      <c r="C14" s="11" t="s">
        <v>55</v>
      </c>
      <c r="D14" s="15" t="s">
        <v>49</v>
      </c>
      <c r="I14" s="11" t="s">
        <v>252</v>
      </c>
      <c r="J14" s="11" t="s">
        <v>253</v>
      </c>
      <c r="K14" s="15" t="s">
        <v>31</v>
      </c>
      <c r="L14" s="15" t="s">
        <v>30</v>
      </c>
      <c r="M14" s="59" t="s">
        <v>1402</v>
      </c>
      <c r="N14" s="31" t="s">
        <v>1405</v>
      </c>
      <c r="O14" s="60"/>
      <c r="P14" s="34"/>
      <c r="S14" s="15" t="str">
        <f t="shared" si="0"/>
        <v/>
      </c>
      <c r="T14" s="15" t="str">
        <f t="shared" si="1"/>
        <v>A</v>
      </c>
      <c r="U14" s="15" t="str">
        <f t="shared" si="2"/>
        <v>Editorial</v>
      </c>
      <c r="V14" s="15" t="str">
        <f t="shared" si="3"/>
        <v/>
      </c>
      <c r="W14" s="15" t="str">
        <f t="shared" si="4"/>
        <v/>
      </c>
      <c r="X14" s="15" t="str">
        <f t="shared" si="5"/>
        <v/>
      </c>
      <c r="Z14" s="50" t="str">
        <f t="shared" si="6"/>
        <v/>
      </c>
    </row>
    <row r="15" spans="1:28" ht="51" hidden="1">
      <c r="A15" s="15">
        <v>14</v>
      </c>
      <c r="B15" s="11" t="s">
        <v>54</v>
      </c>
      <c r="C15" s="11" t="s">
        <v>55</v>
      </c>
      <c r="D15" s="15" t="s">
        <v>24</v>
      </c>
      <c r="I15" s="11" t="s">
        <v>254</v>
      </c>
      <c r="J15" s="11" t="s">
        <v>255</v>
      </c>
      <c r="K15" s="15" t="s">
        <v>31</v>
      </c>
      <c r="L15" s="15" t="s">
        <v>158</v>
      </c>
      <c r="M15" s="59" t="s">
        <v>1403</v>
      </c>
      <c r="N15" s="31" t="s">
        <v>1404</v>
      </c>
      <c r="O15" s="60"/>
      <c r="P15" s="34"/>
      <c r="S15" s="15" t="str">
        <f t="shared" si="0"/>
        <v/>
      </c>
      <c r="T15" s="15" t="str">
        <f t="shared" si="1"/>
        <v>R</v>
      </c>
      <c r="U15" s="15" t="str">
        <f t="shared" si="2"/>
        <v>General</v>
      </c>
      <c r="V15" s="15" t="str">
        <f t="shared" si="3"/>
        <v/>
      </c>
      <c r="W15" s="15" t="str">
        <f t="shared" si="4"/>
        <v/>
      </c>
      <c r="X15" s="15" t="str">
        <f t="shared" si="5"/>
        <v/>
      </c>
      <c r="Z15" s="50" t="str">
        <f t="shared" si="6"/>
        <v/>
      </c>
    </row>
    <row r="16" spans="1:28" ht="102" hidden="1">
      <c r="A16" s="15">
        <v>15</v>
      </c>
      <c r="B16" s="11" t="s">
        <v>86</v>
      </c>
      <c r="C16" s="11" t="s">
        <v>256</v>
      </c>
      <c r="D16" s="15" t="s">
        <v>24</v>
      </c>
      <c r="E16" s="15">
        <v>16</v>
      </c>
      <c r="F16" s="15" t="s">
        <v>257</v>
      </c>
      <c r="G16" s="15">
        <v>68</v>
      </c>
      <c r="H16" s="15">
        <v>47</v>
      </c>
      <c r="I16" s="11" t="s">
        <v>258</v>
      </c>
      <c r="J16" s="11" t="s">
        <v>259</v>
      </c>
      <c r="L16" s="15" t="s">
        <v>163</v>
      </c>
      <c r="M16" s="59"/>
      <c r="O16" s="60"/>
      <c r="P16" s="34"/>
      <c r="S16" s="15" t="str">
        <f t="shared" si="0"/>
        <v/>
      </c>
      <c r="T16" s="15">
        <f t="shared" si="1"/>
        <v>0</v>
      </c>
      <c r="U16" s="15" t="str">
        <f t="shared" si="2"/>
        <v/>
      </c>
      <c r="V16" s="15" t="str">
        <f t="shared" si="3"/>
        <v>Radio Spec</v>
      </c>
      <c r="W16" s="15" t="str">
        <f t="shared" si="4"/>
        <v/>
      </c>
      <c r="X16" s="15" t="str">
        <f t="shared" si="5"/>
        <v/>
      </c>
      <c r="Y16" s="35"/>
      <c r="Z16" s="50" t="str">
        <f t="shared" si="6"/>
        <v/>
      </c>
    </row>
    <row r="17" spans="1:26" ht="25.5" hidden="1">
      <c r="A17" s="15">
        <v>16</v>
      </c>
      <c r="B17" s="85" t="s">
        <v>109</v>
      </c>
      <c r="C17" s="85" t="s">
        <v>98</v>
      </c>
      <c r="D17" s="86" t="s">
        <v>24</v>
      </c>
      <c r="E17" s="86">
        <v>16</v>
      </c>
      <c r="F17" s="86" t="s">
        <v>260</v>
      </c>
      <c r="G17" s="86">
        <v>107</v>
      </c>
      <c r="H17" s="86">
        <v>31</v>
      </c>
      <c r="I17" s="85" t="s">
        <v>261</v>
      </c>
      <c r="J17" s="85" t="s">
        <v>262</v>
      </c>
      <c r="K17" s="86" t="s">
        <v>31</v>
      </c>
      <c r="L17" s="15" t="s">
        <v>150</v>
      </c>
      <c r="M17" s="59"/>
      <c r="O17" s="60"/>
      <c r="P17" s="34"/>
      <c r="S17" s="15" t="str">
        <f t="shared" si="0"/>
        <v/>
      </c>
      <c r="T17" s="15">
        <f t="shared" si="1"/>
        <v>0</v>
      </c>
      <c r="U17" s="15" t="str">
        <f t="shared" si="2"/>
        <v/>
      </c>
      <c r="V17" s="15" t="str">
        <f t="shared" si="3"/>
        <v>OQPSK</v>
      </c>
      <c r="W17" s="15" t="str">
        <f t="shared" si="4"/>
        <v/>
      </c>
      <c r="X17" s="15" t="str">
        <f t="shared" si="5"/>
        <v/>
      </c>
      <c r="Y17" s="35"/>
      <c r="Z17" s="50" t="str">
        <f t="shared" si="6"/>
        <v/>
      </c>
    </row>
    <row r="18" spans="1:26" ht="63.75" hidden="1">
      <c r="A18" s="15">
        <v>17</v>
      </c>
      <c r="B18" s="85" t="s">
        <v>108</v>
      </c>
      <c r="C18" s="85" t="s">
        <v>98</v>
      </c>
      <c r="D18" s="86" t="s">
        <v>24</v>
      </c>
      <c r="E18" s="86">
        <v>8</v>
      </c>
      <c r="F18" s="86" t="s">
        <v>263</v>
      </c>
      <c r="G18" s="86">
        <v>31</v>
      </c>
      <c r="H18" s="86">
        <v>26</v>
      </c>
      <c r="I18" s="85" t="s">
        <v>264</v>
      </c>
      <c r="J18" s="85" t="s">
        <v>265</v>
      </c>
      <c r="K18" s="86" t="s">
        <v>27</v>
      </c>
      <c r="L18" s="86" t="s">
        <v>145</v>
      </c>
      <c r="M18" s="59"/>
      <c r="O18" s="60"/>
      <c r="P18" s="34"/>
      <c r="S18" s="15" t="str">
        <f t="shared" si="0"/>
        <v/>
      </c>
      <c r="T18" s="15">
        <f t="shared" si="1"/>
        <v>0</v>
      </c>
      <c r="U18" s="15" t="str">
        <f t="shared" si="2"/>
        <v/>
      </c>
      <c r="V18" s="15" t="str">
        <f t="shared" si="3"/>
        <v>Channelization</v>
      </c>
      <c r="W18" s="15" t="str">
        <f t="shared" si="4"/>
        <v/>
      </c>
      <c r="X18" s="15" t="str">
        <f t="shared" si="5"/>
        <v/>
      </c>
      <c r="Y18" s="35"/>
      <c r="Z18" s="50" t="str">
        <f t="shared" si="6"/>
        <v/>
      </c>
    </row>
    <row r="19" spans="1:26" ht="38.25" hidden="1">
      <c r="A19" s="15">
        <v>18</v>
      </c>
      <c r="B19" s="85" t="s">
        <v>108</v>
      </c>
      <c r="C19" s="85" t="s">
        <v>98</v>
      </c>
      <c r="D19" s="86" t="s">
        <v>24</v>
      </c>
      <c r="E19" s="86">
        <v>8</v>
      </c>
      <c r="F19" s="86" t="s">
        <v>263</v>
      </c>
      <c r="G19" s="86" t="s">
        <v>266</v>
      </c>
      <c r="H19" s="86" t="s">
        <v>267</v>
      </c>
      <c r="I19" s="85" t="s">
        <v>268</v>
      </c>
      <c r="J19" s="85" t="s">
        <v>269</v>
      </c>
      <c r="K19" s="86" t="s">
        <v>27</v>
      </c>
      <c r="L19" s="86" t="s">
        <v>145</v>
      </c>
      <c r="M19" s="59"/>
      <c r="O19" s="60"/>
      <c r="P19" s="34"/>
      <c r="S19" s="15" t="str">
        <f t="shared" si="0"/>
        <v/>
      </c>
      <c r="T19" s="15">
        <f t="shared" si="1"/>
        <v>0</v>
      </c>
      <c r="U19" s="15" t="str">
        <f t="shared" si="2"/>
        <v/>
      </c>
      <c r="V19" s="15" t="str">
        <f t="shared" si="3"/>
        <v>Channelization</v>
      </c>
      <c r="W19" s="15" t="str">
        <f t="shared" si="4"/>
        <v/>
      </c>
      <c r="X19" s="15" t="str">
        <f t="shared" si="5"/>
        <v/>
      </c>
      <c r="Z19" s="50" t="str">
        <f t="shared" si="6"/>
        <v/>
      </c>
    </row>
    <row r="20" spans="1:26" ht="204" hidden="1">
      <c r="A20" s="15">
        <v>19</v>
      </c>
      <c r="B20" s="85" t="s">
        <v>108</v>
      </c>
      <c r="C20" s="85" t="s">
        <v>98</v>
      </c>
      <c r="D20" s="86" t="s">
        <v>24</v>
      </c>
      <c r="E20" s="86">
        <v>9</v>
      </c>
      <c r="F20" s="86">
        <v>9.4</v>
      </c>
      <c r="G20" s="86">
        <v>45</v>
      </c>
      <c r="H20" s="86">
        <v>46</v>
      </c>
      <c r="I20" s="85" t="s">
        <v>270</v>
      </c>
      <c r="J20" s="85" t="s">
        <v>271</v>
      </c>
      <c r="K20" s="86" t="s">
        <v>27</v>
      </c>
      <c r="L20" s="86" t="s">
        <v>149</v>
      </c>
      <c r="M20" s="59"/>
      <c r="O20" s="60"/>
      <c r="P20" s="34"/>
      <c r="S20" s="15" t="str">
        <f t="shared" si="0"/>
        <v/>
      </c>
      <c r="T20" s="15">
        <f t="shared" si="1"/>
        <v>0</v>
      </c>
      <c r="U20" s="15" t="str">
        <f t="shared" si="2"/>
        <v/>
      </c>
      <c r="V20" s="15" t="str">
        <f t="shared" si="3"/>
        <v>OFDM</v>
      </c>
      <c r="W20" s="15" t="str">
        <f t="shared" si="4"/>
        <v/>
      </c>
      <c r="X20" s="15" t="str">
        <f t="shared" si="5"/>
        <v/>
      </c>
      <c r="Y20" s="35"/>
      <c r="Z20" s="50" t="str">
        <f t="shared" si="6"/>
        <v/>
      </c>
    </row>
    <row r="21" spans="1:26" ht="140.25" hidden="1">
      <c r="A21" s="15">
        <v>20</v>
      </c>
      <c r="B21" s="85" t="s">
        <v>108</v>
      </c>
      <c r="C21" s="85" t="s">
        <v>98</v>
      </c>
      <c r="D21" s="86" t="s">
        <v>24</v>
      </c>
      <c r="E21" s="86">
        <v>16</v>
      </c>
      <c r="F21" s="86" t="s">
        <v>272</v>
      </c>
      <c r="G21" s="86">
        <v>83</v>
      </c>
      <c r="H21" s="86">
        <v>33</v>
      </c>
      <c r="I21" s="85" t="s">
        <v>273</v>
      </c>
      <c r="J21" s="85" t="s">
        <v>274</v>
      </c>
      <c r="K21" s="86" t="s">
        <v>27</v>
      </c>
      <c r="L21" s="86" t="s">
        <v>149</v>
      </c>
      <c r="M21" s="59"/>
      <c r="O21" s="60"/>
      <c r="P21" s="34"/>
      <c r="S21" s="15" t="str">
        <f t="shared" si="0"/>
        <v/>
      </c>
      <c r="T21" s="15">
        <f t="shared" si="1"/>
        <v>0</v>
      </c>
      <c r="U21" s="15" t="str">
        <f t="shared" si="2"/>
        <v/>
      </c>
      <c r="V21" s="15" t="str">
        <f t="shared" si="3"/>
        <v>OFDM</v>
      </c>
      <c r="W21" s="15" t="str">
        <f t="shared" si="4"/>
        <v/>
      </c>
      <c r="X21" s="15" t="str">
        <f t="shared" si="5"/>
        <v/>
      </c>
      <c r="Y21" s="35"/>
      <c r="Z21" s="50" t="str">
        <f t="shared" si="6"/>
        <v/>
      </c>
    </row>
    <row r="22" spans="1:26" ht="25.5" hidden="1">
      <c r="A22" s="15">
        <v>21</v>
      </c>
      <c r="B22" s="85" t="s">
        <v>108</v>
      </c>
      <c r="C22" s="85" t="s">
        <v>98</v>
      </c>
      <c r="D22" s="86" t="s">
        <v>24</v>
      </c>
      <c r="E22" s="86" t="s">
        <v>275</v>
      </c>
      <c r="F22" s="86" t="s">
        <v>276</v>
      </c>
      <c r="G22" s="86">
        <v>129</v>
      </c>
      <c r="H22" s="86">
        <v>44</v>
      </c>
      <c r="I22" s="85" t="s">
        <v>277</v>
      </c>
      <c r="J22" s="85" t="s">
        <v>278</v>
      </c>
      <c r="K22" s="86" t="s">
        <v>27</v>
      </c>
      <c r="L22" s="86" t="s">
        <v>149</v>
      </c>
      <c r="M22" s="59"/>
      <c r="O22" s="60"/>
      <c r="P22" s="34"/>
      <c r="S22" s="15" t="str">
        <f t="shared" si="0"/>
        <v/>
      </c>
      <c r="T22" s="15">
        <f t="shared" si="1"/>
        <v>0</v>
      </c>
      <c r="U22" s="15" t="str">
        <f t="shared" si="2"/>
        <v/>
      </c>
      <c r="V22" s="15" t="str">
        <f t="shared" si="3"/>
        <v>OFDM</v>
      </c>
      <c r="W22" s="15" t="str">
        <f t="shared" si="4"/>
        <v/>
      </c>
      <c r="X22" s="15" t="str">
        <f t="shared" si="5"/>
        <v/>
      </c>
      <c r="Y22" s="35"/>
      <c r="Z22" s="50" t="str">
        <f t="shared" si="6"/>
        <v/>
      </c>
    </row>
    <row r="23" spans="1:26" ht="25.5" hidden="1">
      <c r="A23" s="15">
        <v>22</v>
      </c>
      <c r="B23" s="85" t="s">
        <v>108</v>
      </c>
      <c r="C23" s="85" t="s">
        <v>98</v>
      </c>
      <c r="D23" s="86" t="s">
        <v>24</v>
      </c>
      <c r="E23" s="86" t="s">
        <v>275</v>
      </c>
      <c r="F23" s="86" t="s">
        <v>276</v>
      </c>
      <c r="G23" s="86" t="s">
        <v>279</v>
      </c>
      <c r="H23" s="86" t="s">
        <v>276</v>
      </c>
      <c r="I23" s="85" t="s">
        <v>280</v>
      </c>
      <c r="J23" s="85" t="s">
        <v>281</v>
      </c>
      <c r="K23" s="86" t="s">
        <v>27</v>
      </c>
      <c r="L23" s="86" t="s">
        <v>149</v>
      </c>
      <c r="M23" s="59"/>
      <c r="O23" s="60"/>
      <c r="P23" s="34"/>
      <c r="S23" s="15" t="str">
        <f t="shared" si="0"/>
        <v/>
      </c>
      <c r="T23" s="15">
        <f t="shared" si="1"/>
        <v>0</v>
      </c>
      <c r="U23" s="15" t="str">
        <f t="shared" si="2"/>
        <v/>
      </c>
      <c r="V23" s="15" t="str">
        <f t="shared" si="3"/>
        <v>OFDM</v>
      </c>
      <c r="W23" s="15" t="str">
        <f t="shared" si="4"/>
        <v/>
      </c>
      <c r="X23" s="15" t="str">
        <f t="shared" si="5"/>
        <v/>
      </c>
      <c r="Y23" s="35"/>
      <c r="Z23" s="50" t="str">
        <f t="shared" si="6"/>
        <v/>
      </c>
    </row>
    <row r="24" spans="1:26" ht="25.5" hidden="1">
      <c r="A24" s="15">
        <v>23</v>
      </c>
      <c r="B24" s="85" t="s">
        <v>108</v>
      </c>
      <c r="C24" s="85" t="s">
        <v>98</v>
      </c>
      <c r="D24" s="86" t="s">
        <v>24</v>
      </c>
      <c r="E24" s="86" t="s">
        <v>275</v>
      </c>
      <c r="F24" s="86" t="s">
        <v>276</v>
      </c>
      <c r="G24" s="86">
        <v>137</v>
      </c>
      <c r="H24" s="86" t="s">
        <v>282</v>
      </c>
      <c r="I24" s="85" t="s">
        <v>283</v>
      </c>
      <c r="J24" s="85" t="s">
        <v>284</v>
      </c>
      <c r="K24" s="86" t="s">
        <v>27</v>
      </c>
      <c r="L24" s="86" t="s">
        <v>149</v>
      </c>
      <c r="M24" s="59"/>
      <c r="O24" s="60"/>
      <c r="P24" s="34"/>
      <c r="S24" s="15" t="str">
        <f t="shared" si="0"/>
        <v/>
      </c>
      <c r="T24" s="15">
        <f t="shared" si="1"/>
        <v>0</v>
      </c>
      <c r="U24" s="15" t="str">
        <f t="shared" si="2"/>
        <v/>
      </c>
      <c r="V24" s="15" t="str">
        <f t="shared" si="3"/>
        <v>OFDM</v>
      </c>
      <c r="W24" s="15" t="str">
        <f t="shared" si="4"/>
        <v/>
      </c>
      <c r="X24" s="15" t="str">
        <f t="shared" si="5"/>
        <v/>
      </c>
      <c r="Z24" s="50" t="str">
        <f t="shared" si="6"/>
        <v/>
      </c>
    </row>
    <row r="25" spans="1:26" ht="25.5" hidden="1">
      <c r="A25" s="15">
        <v>24</v>
      </c>
      <c r="B25" s="85" t="s">
        <v>108</v>
      </c>
      <c r="C25" s="85" t="s">
        <v>98</v>
      </c>
      <c r="D25" s="86" t="s">
        <v>24</v>
      </c>
      <c r="E25" s="86" t="s">
        <v>275</v>
      </c>
      <c r="F25" s="86" t="s">
        <v>276</v>
      </c>
      <c r="G25" s="86" t="s">
        <v>285</v>
      </c>
      <c r="H25" s="86" t="s">
        <v>276</v>
      </c>
      <c r="I25" s="85" t="s">
        <v>270</v>
      </c>
      <c r="J25" s="85" t="s">
        <v>286</v>
      </c>
      <c r="K25" s="86" t="s">
        <v>27</v>
      </c>
      <c r="L25" s="86" t="s">
        <v>149</v>
      </c>
      <c r="M25" s="11"/>
      <c r="P25" s="34"/>
      <c r="S25" s="15" t="str">
        <f t="shared" si="0"/>
        <v/>
      </c>
      <c r="T25" s="15">
        <f t="shared" si="1"/>
        <v>0</v>
      </c>
      <c r="U25" s="15" t="str">
        <f t="shared" si="2"/>
        <v/>
      </c>
      <c r="V25" s="15" t="str">
        <f t="shared" si="3"/>
        <v>OFDM</v>
      </c>
      <c r="W25" s="15" t="str">
        <f t="shared" si="4"/>
        <v/>
      </c>
      <c r="X25" s="15" t="str">
        <f t="shared" si="5"/>
        <v/>
      </c>
      <c r="Z25" s="50" t="str">
        <f t="shared" si="6"/>
        <v/>
      </c>
    </row>
    <row r="26" spans="1:26" ht="38.25" hidden="1">
      <c r="A26" s="15">
        <v>25</v>
      </c>
      <c r="B26" s="85" t="s">
        <v>107</v>
      </c>
      <c r="C26" s="85" t="s">
        <v>287</v>
      </c>
      <c r="D26" s="86" t="s">
        <v>24</v>
      </c>
      <c r="E26" s="86">
        <v>5</v>
      </c>
      <c r="F26" s="86" t="s">
        <v>288</v>
      </c>
      <c r="G26" s="86">
        <v>9</v>
      </c>
      <c r="H26" s="86">
        <v>7</v>
      </c>
      <c r="I26" s="88" t="s">
        <v>289</v>
      </c>
      <c r="J26" s="85" t="s">
        <v>290</v>
      </c>
      <c r="K26" s="86"/>
      <c r="L26" s="86" t="s">
        <v>161</v>
      </c>
      <c r="P26" s="34"/>
      <c r="S26" s="15" t="str">
        <f t="shared" si="0"/>
        <v/>
      </c>
      <c r="T26" s="15">
        <f t="shared" si="1"/>
        <v>0</v>
      </c>
      <c r="U26" s="15" t="str">
        <f t="shared" si="2"/>
        <v/>
      </c>
      <c r="V26" s="15" t="str">
        <f t="shared" si="3"/>
        <v>MPM</v>
      </c>
      <c r="W26" s="15" t="str">
        <f t="shared" si="4"/>
        <v/>
      </c>
      <c r="X26" s="15" t="str">
        <f t="shared" si="5"/>
        <v/>
      </c>
      <c r="Y26" s="35"/>
      <c r="Z26" s="50" t="str">
        <f t="shared" si="6"/>
        <v/>
      </c>
    </row>
    <row r="27" spans="1:26" ht="25.5" hidden="1">
      <c r="A27" s="15">
        <v>26</v>
      </c>
      <c r="B27" s="85" t="s">
        <v>107</v>
      </c>
      <c r="C27" s="85" t="s">
        <v>287</v>
      </c>
      <c r="D27" s="86" t="s">
        <v>25</v>
      </c>
      <c r="E27" s="86">
        <v>5</v>
      </c>
      <c r="F27" s="86" t="s">
        <v>291</v>
      </c>
      <c r="G27" s="86">
        <v>13</v>
      </c>
      <c r="H27" s="86">
        <v>11</v>
      </c>
      <c r="I27" s="88" t="s">
        <v>292</v>
      </c>
      <c r="J27" s="85" t="s">
        <v>293</v>
      </c>
      <c r="K27" s="86"/>
      <c r="L27" s="86" t="s">
        <v>30</v>
      </c>
      <c r="M27" s="11"/>
      <c r="P27" s="34"/>
      <c r="S27" s="15">
        <f t="shared" si="0"/>
        <v>0</v>
      </c>
      <c r="T27" s="15" t="str">
        <f t="shared" si="1"/>
        <v/>
      </c>
      <c r="U27" s="15" t="str">
        <f t="shared" si="2"/>
        <v/>
      </c>
      <c r="V27" s="15" t="str">
        <f t="shared" si="3"/>
        <v/>
      </c>
      <c r="W27" s="15" t="str">
        <f t="shared" si="4"/>
        <v/>
      </c>
      <c r="X27" s="15" t="str">
        <f t="shared" si="5"/>
        <v/>
      </c>
      <c r="Y27" s="35"/>
      <c r="Z27" s="50" t="str">
        <f t="shared" si="6"/>
        <v/>
      </c>
    </row>
    <row r="28" spans="1:26" ht="38.25" hidden="1">
      <c r="A28" s="15">
        <v>27</v>
      </c>
      <c r="B28" s="85" t="s">
        <v>107</v>
      </c>
      <c r="C28" s="85" t="s">
        <v>287</v>
      </c>
      <c r="D28" s="86" t="s">
        <v>24</v>
      </c>
      <c r="E28" s="86">
        <v>5</v>
      </c>
      <c r="F28" s="86" t="s">
        <v>294</v>
      </c>
      <c r="G28" s="86">
        <v>13</v>
      </c>
      <c r="H28" s="86">
        <v>38</v>
      </c>
      <c r="I28" s="88" t="s">
        <v>295</v>
      </c>
      <c r="J28" s="85" t="s">
        <v>296</v>
      </c>
      <c r="K28" s="86"/>
      <c r="L28" s="86" t="s">
        <v>161</v>
      </c>
      <c r="M28" s="11"/>
      <c r="P28" s="34"/>
      <c r="S28" s="15" t="str">
        <f t="shared" si="0"/>
        <v/>
      </c>
      <c r="T28" s="15">
        <f t="shared" si="1"/>
        <v>0</v>
      </c>
      <c r="U28" s="15" t="str">
        <f t="shared" si="2"/>
        <v/>
      </c>
      <c r="V28" s="15" t="str">
        <f t="shared" si="3"/>
        <v>MPM</v>
      </c>
      <c r="W28" s="15" t="str">
        <f t="shared" si="4"/>
        <v/>
      </c>
      <c r="X28" s="15" t="str">
        <f t="shared" si="5"/>
        <v/>
      </c>
      <c r="Y28" s="35"/>
      <c r="Z28" s="50" t="str">
        <f t="shared" si="6"/>
        <v/>
      </c>
    </row>
    <row r="29" spans="1:26" ht="38.25">
      <c r="A29" s="15">
        <v>28</v>
      </c>
      <c r="B29" s="85" t="s">
        <v>107</v>
      </c>
      <c r="C29" s="85" t="s">
        <v>287</v>
      </c>
      <c r="D29" s="86" t="s">
        <v>24</v>
      </c>
      <c r="E29" s="86">
        <v>5</v>
      </c>
      <c r="F29" s="86" t="s">
        <v>209</v>
      </c>
      <c r="G29" s="86">
        <v>17</v>
      </c>
      <c r="H29" s="86">
        <v>39</v>
      </c>
      <c r="I29" s="88" t="s">
        <v>297</v>
      </c>
      <c r="J29" s="85" t="s">
        <v>298</v>
      </c>
      <c r="K29" s="86"/>
      <c r="L29" s="86" t="s">
        <v>213</v>
      </c>
      <c r="M29" s="11" t="s">
        <v>1469</v>
      </c>
      <c r="P29" s="34"/>
      <c r="S29" s="15" t="str">
        <f t="shared" si="0"/>
        <v/>
      </c>
      <c r="T29" s="15">
        <f t="shared" si="1"/>
        <v>0</v>
      </c>
      <c r="U29" s="15" t="str">
        <f t="shared" si="2"/>
        <v/>
      </c>
      <c r="V29" s="15" t="str">
        <f t="shared" si="3"/>
        <v>SUN PHY Capabilities IE</v>
      </c>
      <c r="W29" s="15" t="str">
        <f t="shared" si="4"/>
        <v/>
      </c>
      <c r="X29" s="15" t="str">
        <f t="shared" si="5"/>
        <v/>
      </c>
      <c r="Y29" s="35"/>
      <c r="Z29" s="50" t="str">
        <f t="shared" si="6"/>
        <v/>
      </c>
    </row>
    <row r="30" spans="1:26" ht="51">
      <c r="A30" s="15">
        <v>29</v>
      </c>
      <c r="B30" s="85" t="s">
        <v>107</v>
      </c>
      <c r="C30" s="85" t="s">
        <v>287</v>
      </c>
      <c r="D30" s="86" t="s">
        <v>24</v>
      </c>
      <c r="E30" s="86">
        <v>5</v>
      </c>
      <c r="F30" s="86" t="s">
        <v>209</v>
      </c>
      <c r="G30" s="86">
        <v>17</v>
      </c>
      <c r="H30" s="86">
        <v>37</v>
      </c>
      <c r="I30" s="88" t="s">
        <v>299</v>
      </c>
      <c r="J30" s="85" t="s">
        <v>300</v>
      </c>
      <c r="K30" s="86"/>
      <c r="L30" s="86" t="s">
        <v>213</v>
      </c>
      <c r="M30" s="11" t="s">
        <v>1449</v>
      </c>
      <c r="P30" s="34"/>
      <c r="S30" s="15" t="str">
        <f t="shared" si="0"/>
        <v/>
      </c>
      <c r="T30" s="15">
        <f t="shared" si="1"/>
        <v>0</v>
      </c>
      <c r="U30" s="15" t="str">
        <f t="shared" si="2"/>
        <v/>
      </c>
      <c r="V30" s="15" t="str">
        <f t="shared" si="3"/>
        <v>SUN PHY Capabilities IE</v>
      </c>
      <c r="W30" s="15" t="str">
        <f t="shared" si="4"/>
        <v/>
      </c>
      <c r="X30" s="15" t="str">
        <f t="shared" si="5"/>
        <v/>
      </c>
      <c r="Y30" s="35"/>
      <c r="Z30" s="50" t="str">
        <f t="shared" si="6"/>
        <v/>
      </c>
    </row>
    <row r="31" spans="1:26" ht="38.25" hidden="1">
      <c r="A31" s="15">
        <v>30</v>
      </c>
      <c r="B31" s="85" t="s">
        <v>107</v>
      </c>
      <c r="C31" s="85" t="s">
        <v>287</v>
      </c>
      <c r="D31" s="86" t="s">
        <v>24</v>
      </c>
      <c r="E31" s="86">
        <v>8</v>
      </c>
      <c r="F31" s="86" t="s">
        <v>263</v>
      </c>
      <c r="G31" s="86">
        <v>31</v>
      </c>
      <c r="H31" s="86">
        <v>45</v>
      </c>
      <c r="I31" s="88" t="s">
        <v>301</v>
      </c>
      <c r="J31" s="85" t="s">
        <v>302</v>
      </c>
      <c r="K31" s="86"/>
      <c r="L31" s="86" t="s">
        <v>149</v>
      </c>
      <c r="M31" s="11"/>
      <c r="P31" s="34"/>
      <c r="S31" s="15" t="str">
        <f t="shared" si="0"/>
        <v/>
      </c>
      <c r="T31" s="15">
        <f t="shared" si="1"/>
        <v>0</v>
      </c>
      <c r="U31" s="15" t="str">
        <f t="shared" si="2"/>
        <v/>
      </c>
      <c r="V31" s="15" t="str">
        <f t="shared" si="3"/>
        <v>OFDM</v>
      </c>
      <c r="W31" s="15" t="str">
        <f t="shared" si="4"/>
        <v/>
      </c>
      <c r="X31" s="15" t="str">
        <f t="shared" si="5"/>
        <v/>
      </c>
      <c r="Y31" s="35"/>
      <c r="Z31" s="50" t="str">
        <f t="shared" si="6"/>
        <v/>
      </c>
    </row>
    <row r="32" spans="1:26" ht="25.5" hidden="1">
      <c r="A32" s="15">
        <v>31</v>
      </c>
      <c r="B32" s="85" t="s">
        <v>107</v>
      </c>
      <c r="C32" s="85" t="s">
        <v>287</v>
      </c>
      <c r="D32" s="86" t="s">
        <v>24</v>
      </c>
      <c r="E32" s="86">
        <v>16</v>
      </c>
      <c r="F32" s="86" t="s">
        <v>303</v>
      </c>
      <c r="G32" s="86">
        <v>58</v>
      </c>
      <c r="H32" s="86">
        <v>28</v>
      </c>
      <c r="I32" s="88" t="s">
        <v>304</v>
      </c>
      <c r="J32" s="85" t="s">
        <v>305</v>
      </c>
      <c r="K32" s="86"/>
      <c r="L32" s="86" t="s">
        <v>147</v>
      </c>
      <c r="P32" s="34"/>
      <c r="S32" s="15" t="str">
        <f t="shared" si="0"/>
        <v/>
      </c>
      <c r="T32" s="15">
        <f t="shared" si="1"/>
        <v>0</v>
      </c>
      <c r="U32" s="15" t="str">
        <f t="shared" si="2"/>
        <v/>
      </c>
      <c r="V32" s="15" t="str">
        <f t="shared" si="3"/>
        <v>FSK</v>
      </c>
      <c r="W32" s="15" t="str">
        <f t="shared" si="4"/>
        <v/>
      </c>
      <c r="X32" s="15" t="str">
        <f t="shared" si="5"/>
        <v/>
      </c>
      <c r="Y32" s="35"/>
      <c r="Z32" s="50" t="str">
        <f t="shared" si="6"/>
        <v/>
      </c>
    </row>
    <row r="33" spans="1:26" ht="25.5" hidden="1">
      <c r="A33" s="15">
        <v>32</v>
      </c>
      <c r="B33" s="85" t="s">
        <v>107</v>
      </c>
      <c r="C33" s="85" t="s">
        <v>287</v>
      </c>
      <c r="D33" s="86" t="s">
        <v>25</v>
      </c>
      <c r="E33" s="86">
        <v>16</v>
      </c>
      <c r="F33" s="86" t="s">
        <v>306</v>
      </c>
      <c r="G33" s="86">
        <v>65</v>
      </c>
      <c r="H33" s="86">
        <v>52</v>
      </c>
      <c r="I33" s="88" t="s">
        <v>307</v>
      </c>
      <c r="J33" s="85" t="s">
        <v>308</v>
      </c>
      <c r="K33" s="86"/>
      <c r="L33" s="86" t="s">
        <v>30</v>
      </c>
      <c r="P33" s="34"/>
      <c r="S33" s="15">
        <f t="shared" si="0"/>
        <v>0</v>
      </c>
      <c r="T33" s="15" t="str">
        <f t="shared" si="1"/>
        <v/>
      </c>
      <c r="U33" s="15" t="str">
        <f t="shared" si="2"/>
        <v/>
      </c>
      <c r="V33" s="15" t="str">
        <f t="shared" si="3"/>
        <v/>
      </c>
      <c r="W33" s="15" t="str">
        <f t="shared" si="4"/>
        <v/>
      </c>
      <c r="X33" s="15" t="str">
        <f t="shared" si="5"/>
        <v/>
      </c>
      <c r="Y33" s="35"/>
      <c r="Z33" s="50" t="str">
        <f t="shared" si="6"/>
        <v/>
      </c>
    </row>
    <row r="34" spans="1:26" ht="25.5" hidden="1">
      <c r="A34" s="15">
        <v>33</v>
      </c>
      <c r="B34" s="85" t="s">
        <v>107</v>
      </c>
      <c r="C34" s="85" t="s">
        <v>287</v>
      </c>
      <c r="D34" s="86" t="s">
        <v>25</v>
      </c>
      <c r="E34" s="86">
        <v>16</v>
      </c>
      <c r="F34" s="86" t="s">
        <v>306</v>
      </c>
      <c r="G34" s="86">
        <v>66</v>
      </c>
      <c r="H34" s="86">
        <v>17</v>
      </c>
      <c r="I34" s="88" t="s">
        <v>307</v>
      </c>
      <c r="J34" s="85" t="s">
        <v>309</v>
      </c>
      <c r="K34" s="86"/>
      <c r="L34" s="86" t="s">
        <v>30</v>
      </c>
      <c r="M34" s="11"/>
      <c r="P34" s="34"/>
      <c r="S34" s="15">
        <f t="shared" si="0"/>
        <v>0</v>
      </c>
      <c r="T34" s="15" t="str">
        <f t="shared" si="1"/>
        <v/>
      </c>
      <c r="U34" s="15" t="str">
        <f t="shared" si="2"/>
        <v/>
      </c>
      <c r="V34" s="15" t="str">
        <f t="shared" si="3"/>
        <v/>
      </c>
      <c r="W34" s="15" t="str">
        <f t="shared" si="4"/>
        <v/>
      </c>
      <c r="X34" s="15" t="str">
        <f t="shared" si="5"/>
        <v/>
      </c>
      <c r="Y34" s="35"/>
      <c r="Z34" s="50" t="str">
        <f t="shared" si="6"/>
        <v/>
      </c>
    </row>
    <row r="35" spans="1:26" ht="51" hidden="1">
      <c r="A35" s="15">
        <v>34</v>
      </c>
      <c r="B35" s="85" t="s">
        <v>107</v>
      </c>
      <c r="C35" s="85" t="s">
        <v>287</v>
      </c>
      <c r="D35" s="86" t="s">
        <v>25</v>
      </c>
      <c r="E35" s="86">
        <v>16</v>
      </c>
      <c r="F35" s="86" t="s">
        <v>310</v>
      </c>
      <c r="G35" s="86">
        <v>70</v>
      </c>
      <c r="H35" s="86">
        <v>15</v>
      </c>
      <c r="I35" s="88" t="s">
        <v>311</v>
      </c>
      <c r="J35" s="85" t="s">
        <v>312</v>
      </c>
      <c r="K35" s="86"/>
      <c r="L35" s="86" t="s">
        <v>30</v>
      </c>
      <c r="M35" s="11"/>
      <c r="P35" s="34"/>
      <c r="S35" s="15">
        <f t="shared" si="0"/>
        <v>0</v>
      </c>
      <c r="T35" s="15" t="str">
        <f t="shared" si="1"/>
        <v/>
      </c>
      <c r="U35" s="15" t="str">
        <f t="shared" si="2"/>
        <v/>
      </c>
      <c r="V35" s="15" t="str">
        <f t="shared" si="3"/>
        <v/>
      </c>
      <c r="W35" s="15" t="str">
        <f t="shared" si="4"/>
        <v/>
      </c>
      <c r="X35" s="15" t="str">
        <f t="shared" si="5"/>
        <v/>
      </c>
      <c r="Y35" s="35"/>
      <c r="Z35" s="50" t="str">
        <f t="shared" si="6"/>
        <v/>
      </c>
    </row>
    <row r="36" spans="1:26" ht="25.5" hidden="1">
      <c r="A36" s="15">
        <v>35</v>
      </c>
      <c r="B36" s="85" t="s">
        <v>107</v>
      </c>
      <c r="C36" s="85" t="s">
        <v>287</v>
      </c>
      <c r="D36" s="86" t="s">
        <v>25</v>
      </c>
      <c r="E36" s="86">
        <v>16</v>
      </c>
      <c r="F36" s="86" t="s">
        <v>313</v>
      </c>
      <c r="G36" s="86">
        <v>70</v>
      </c>
      <c r="H36" s="86">
        <v>22</v>
      </c>
      <c r="I36" s="88" t="s">
        <v>307</v>
      </c>
      <c r="J36" s="85" t="s">
        <v>314</v>
      </c>
      <c r="K36" s="86"/>
      <c r="L36" s="86" t="s">
        <v>30</v>
      </c>
      <c r="M36" s="11"/>
      <c r="P36" s="34"/>
      <c r="S36" s="15">
        <f t="shared" si="0"/>
        <v>0</v>
      </c>
      <c r="T36" s="15" t="str">
        <f t="shared" si="1"/>
        <v/>
      </c>
      <c r="U36" s="15" t="str">
        <f t="shared" si="2"/>
        <v/>
      </c>
      <c r="V36" s="15" t="str">
        <f t="shared" si="3"/>
        <v/>
      </c>
      <c r="W36" s="15" t="str">
        <f t="shared" si="4"/>
        <v/>
      </c>
      <c r="X36" s="15" t="str">
        <f t="shared" si="5"/>
        <v/>
      </c>
      <c r="Z36" s="50" t="str">
        <f t="shared" si="6"/>
        <v/>
      </c>
    </row>
    <row r="37" spans="1:26" ht="25.5" hidden="1">
      <c r="A37" s="15">
        <v>36</v>
      </c>
      <c r="B37" s="85" t="s">
        <v>107</v>
      </c>
      <c r="C37" s="85" t="s">
        <v>287</v>
      </c>
      <c r="D37" s="86" t="s">
        <v>25</v>
      </c>
      <c r="E37" s="86">
        <v>16</v>
      </c>
      <c r="F37" s="86" t="s">
        <v>315</v>
      </c>
      <c r="G37" s="86">
        <v>70</v>
      </c>
      <c r="H37" s="86">
        <v>27</v>
      </c>
      <c r="I37" s="88" t="s">
        <v>307</v>
      </c>
      <c r="J37" s="85" t="s">
        <v>316</v>
      </c>
      <c r="K37" s="86"/>
      <c r="L37" s="86" t="s">
        <v>30</v>
      </c>
      <c r="M37" s="11"/>
      <c r="P37" s="34"/>
      <c r="S37" s="15">
        <f t="shared" si="0"/>
        <v>0</v>
      </c>
      <c r="T37" s="15" t="str">
        <f t="shared" si="1"/>
        <v/>
      </c>
      <c r="U37" s="15" t="str">
        <f t="shared" si="2"/>
        <v/>
      </c>
      <c r="V37" s="15" t="str">
        <f t="shared" si="3"/>
        <v/>
      </c>
      <c r="W37" s="15" t="str">
        <f t="shared" si="4"/>
        <v/>
      </c>
      <c r="X37" s="15" t="str">
        <f t="shared" si="5"/>
        <v/>
      </c>
      <c r="Z37" s="50" t="str">
        <f t="shared" si="6"/>
        <v/>
      </c>
    </row>
    <row r="38" spans="1:26" ht="25.5" hidden="1">
      <c r="A38" s="15">
        <v>37</v>
      </c>
      <c r="B38" s="85" t="s">
        <v>107</v>
      </c>
      <c r="C38" s="85" t="s">
        <v>287</v>
      </c>
      <c r="D38" s="86" t="s">
        <v>25</v>
      </c>
      <c r="E38" s="86">
        <v>16</v>
      </c>
      <c r="F38" s="86" t="s">
        <v>317</v>
      </c>
      <c r="G38" s="86">
        <v>70</v>
      </c>
      <c r="H38" s="86">
        <v>31</v>
      </c>
      <c r="I38" s="88" t="s">
        <v>307</v>
      </c>
      <c r="J38" s="85" t="s">
        <v>318</v>
      </c>
      <c r="K38" s="86"/>
      <c r="L38" s="86" t="s">
        <v>30</v>
      </c>
      <c r="M38" s="34"/>
      <c r="P38" s="34"/>
      <c r="S38" s="15">
        <f t="shared" si="0"/>
        <v>0</v>
      </c>
      <c r="T38" s="15" t="str">
        <f t="shared" si="1"/>
        <v/>
      </c>
      <c r="U38" s="15" t="str">
        <f t="shared" si="2"/>
        <v/>
      </c>
      <c r="V38" s="15" t="str">
        <f t="shared" si="3"/>
        <v/>
      </c>
      <c r="W38" s="15" t="str">
        <f t="shared" si="4"/>
        <v/>
      </c>
      <c r="X38" s="15" t="str">
        <f t="shared" si="5"/>
        <v/>
      </c>
      <c r="Y38" s="35"/>
      <c r="Z38" s="50" t="str">
        <f t="shared" si="6"/>
        <v/>
      </c>
    </row>
    <row r="39" spans="1:26" ht="25.5" hidden="1">
      <c r="A39" s="15">
        <v>38</v>
      </c>
      <c r="B39" s="85" t="s">
        <v>107</v>
      </c>
      <c r="C39" s="85" t="s">
        <v>287</v>
      </c>
      <c r="D39" s="86" t="s">
        <v>25</v>
      </c>
      <c r="E39" s="86">
        <v>16</v>
      </c>
      <c r="F39" s="86" t="s">
        <v>317</v>
      </c>
      <c r="G39" s="86">
        <v>70</v>
      </c>
      <c r="H39" s="86">
        <v>31</v>
      </c>
      <c r="I39" s="88" t="s">
        <v>307</v>
      </c>
      <c r="J39" s="85" t="s">
        <v>319</v>
      </c>
      <c r="K39" s="86"/>
      <c r="L39" s="86" t="s">
        <v>30</v>
      </c>
      <c r="M39" s="11"/>
      <c r="O39" s="63"/>
      <c r="P39" s="34"/>
      <c r="S39" s="15">
        <f t="shared" si="0"/>
        <v>0</v>
      </c>
      <c r="T39" s="15" t="str">
        <f t="shared" si="1"/>
        <v/>
      </c>
      <c r="U39" s="15" t="str">
        <f t="shared" si="2"/>
        <v/>
      </c>
      <c r="V39" s="15" t="str">
        <f t="shared" si="3"/>
        <v/>
      </c>
      <c r="W39" s="15" t="str">
        <f t="shared" si="4"/>
        <v/>
      </c>
      <c r="X39" s="15" t="str">
        <f t="shared" si="5"/>
        <v/>
      </c>
      <c r="Z39" s="50" t="str">
        <f t="shared" si="6"/>
        <v/>
      </c>
    </row>
    <row r="40" spans="1:26" ht="51" hidden="1">
      <c r="A40" s="15">
        <v>39</v>
      </c>
      <c r="B40" s="85" t="s">
        <v>107</v>
      </c>
      <c r="C40" s="85" t="s">
        <v>287</v>
      </c>
      <c r="D40" s="86" t="s">
        <v>25</v>
      </c>
      <c r="E40" s="86">
        <v>16</v>
      </c>
      <c r="F40" s="86" t="s">
        <v>320</v>
      </c>
      <c r="G40" s="86">
        <v>91</v>
      </c>
      <c r="H40" s="86">
        <v>19</v>
      </c>
      <c r="I40" s="88" t="s">
        <v>311</v>
      </c>
      <c r="J40" s="85" t="s">
        <v>321</v>
      </c>
      <c r="K40" s="86"/>
      <c r="L40" s="86" t="s">
        <v>30</v>
      </c>
      <c r="P40" s="34"/>
      <c r="S40" s="15">
        <f t="shared" si="0"/>
        <v>0</v>
      </c>
      <c r="T40" s="15" t="str">
        <f t="shared" si="1"/>
        <v/>
      </c>
      <c r="U40" s="15" t="str">
        <f t="shared" si="2"/>
        <v/>
      </c>
      <c r="V40" s="15" t="str">
        <f t="shared" si="3"/>
        <v/>
      </c>
      <c r="W40" s="15" t="str">
        <f t="shared" si="4"/>
        <v/>
      </c>
      <c r="X40" s="15" t="str">
        <f t="shared" si="5"/>
        <v/>
      </c>
      <c r="Y40" s="35"/>
      <c r="Z40" s="50" t="str">
        <f t="shared" si="6"/>
        <v/>
      </c>
    </row>
    <row r="41" spans="1:26" ht="25.5" hidden="1">
      <c r="A41" s="15">
        <v>40</v>
      </c>
      <c r="B41" s="85" t="s">
        <v>107</v>
      </c>
      <c r="C41" s="85" t="s">
        <v>287</v>
      </c>
      <c r="D41" s="86" t="s">
        <v>25</v>
      </c>
      <c r="E41" s="86">
        <v>16</v>
      </c>
      <c r="F41" s="86" t="s">
        <v>322</v>
      </c>
      <c r="G41" s="86">
        <v>91</v>
      </c>
      <c r="H41" s="86">
        <v>26</v>
      </c>
      <c r="I41" s="88" t="s">
        <v>307</v>
      </c>
      <c r="J41" s="85" t="s">
        <v>314</v>
      </c>
      <c r="K41" s="86"/>
      <c r="L41" s="86" t="s">
        <v>30</v>
      </c>
      <c r="P41" s="34"/>
      <c r="S41" s="15">
        <f t="shared" si="0"/>
        <v>0</v>
      </c>
      <c r="T41" s="15" t="str">
        <f t="shared" si="1"/>
        <v/>
      </c>
      <c r="U41" s="15" t="str">
        <f t="shared" si="2"/>
        <v/>
      </c>
      <c r="V41" s="15" t="str">
        <f t="shared" si="3"/>
        <v/>
      </c>
      <c r="W41" s="15" t="str">
        <f t="shared" si="4"/>
        <v/>
      </c>
      <c r="X41" s="15" t="str">
        <f t="shared" si="5"/>
        <v/>
      </c>
      <c r="Y41" s="35"/>
      <c r="Z41" s="50" t="str">
        <f t="shared" si="6"/>
        <v/>
      </c>
    </row>
    <row r="42" spans="1:26" ht="25.5" hidden="1">
      <c r="A42" s="15">
        <v>41</v>
      </c>
      <c r="B42" s="85" t="s">
        <v>107</v>
      </c>
      <c r="C42" s="85" t="s">
        <v>287</v>
      </c>
      <c r="D42" s="86" t="s">
        <v>25</v>
      </c>
      <c r="E42" s="86">
        <v>16</v>
      </c>
      <c r="F42" s="86" t="s">
        <v>323</v>
      </c>
      <c r="G42" s="86">
        <v>91</v>
      </c>
      <c r="H42" s="86">
        <v>30</v>
      </c>
      <c r="I42" s="88" t="s">
        <v>307</v>
      </c>
      <c r="J42" s="85" t="s">
        <v>316</v>
      </c>
      <c r="K42" s="86"/>
      <c r="L42" s="86" t="s">
        <v>30</v>
      </c>
      <c r="M42" s="11"/>
      <c r="P42" s="34"/>
      <c r="S42" s="15">
        <f t="shared" si="0"/>
        <v>0</v>
      </c>
      <c r="T42" s="15" t="str">
        <f t="shared" si="1"/>
        <v/>
      </c>
      <c r="U42" s="15" t="str">
        <f t="shared" si="2"/>
        <v/>
      </c>
      <c r="V42" s="15" t="str">
        <f t="shared" si="3"/>
        <v/>
      </c>
      <c r="W42" s="15" t="str">
        <f t="shared" si="4"/>
        <v/>
      </c>
      <c r="X42" s="15" t="str">
        <f t="shared" si="5"/>
        <v/>
      </c>
      <c r="Z42" s="50" t="str">
        <f t="shared" si="6"/>
        <v/>
      </c>
    </row>
    <row r="43" spans="1:26" ht="25.5" hidden="1">
      <c r="A43" s="15">
        <v>42</v>
      </c>
      <c r="B43" s="85" t="s">
        <v>107</v>
      </c>
      <c r="C43" s="85" t="s">
        <v>287</v>
      </c>
      <c r="D43" s="86" t="s">
        <v>25</v>
      </c>
      <c r="E43" s="86">
        <v>16</v>
      </c>
      <c r="F43" s="86" t="s">
        <v>320</v>
      </c>
      <c r="G43" s="86">
        <v>91</v>
      </c>
      <c r="H43" s="86">
        <v>34</v>
      </c>
      <c r="I43" s="88" t="s">
        <v>307</v>
      </c>
      <c r="J43" s="85" t="s">
        <v>318</v>
      </c>
      <c r="K43" s="86"/>
      <c r="L43" s="86" t="s">
        <v>30</v>
      </c>
      <c r="M43" s="11"/>
      <c r="P43" s="34"/>
      <c r="S43" s="15">
        <f t="shared" si="0"/>
        <v>0</v>
      </c>
      <c r="T43" s="15" t="str">
        <f t="shared" si="1"/>
        <v/>
      </c>
      <c r="U43" s="15" t="str">
        <f t="shared" si="2"/>
        <v/>
      </c>
      <c r="V43" s="15" t="str">
        <f t="shared" si="3"/>
        <v/>
      </c>
      <c r="W43" s="15" t="str">
        <f t="shared" si="4"/>
        <v/>
      </c>
      <c r="X43" s="15" t="str">
        <f t="shared" si="5"/>
        <v/>
      </c>
      <c r="Z43" s="50" t="str">
        <f t="shared" si="6"/>
        <v/>
      </c>
    </row>
    <row r="44" spans="1:26" ht="25.5" hidden="1">
      <c r="A44" s="15">
        <v>43</v>
      </c>
      <c r="B44" s="85" t="s">
        <v>107</v>
      </c>
      <c r="C44" s="85" t="s">
        <v>287</v>
      </c>
      <c r="D44" s="86" t="s">
        <v>25</v>
      </c>
      <c r="E44" s="86">
        <v>16</v>
      </c>
      <c r="F44" s="86" t="s">
        <v>320</v>
      </c>
      <c r="G44" s="86">
        <v>91</v>
      </c>
      <c r="H44" s="86">
        <v>38</v>
      </c>
      <c r="I44" s="88" t="s">
        <v>307</v>
      </c>
      <c r="J44" s="85" t="s">
        <v>319</v>
      </c>
      <c r="K44" s="86"/>
      <c r="L44" s="86" t="s">
        <v>30</v>
      </c>
      <c r="M44" s="11"/>
      <c r="S44" s="15">
        <f t="shared" si="0"/>
        <v>0</v>
      </c>
      <c r="T44" s="15" t="str">
        <f t="shared" si="1"/>
        <v/>
      </c>
      <c r="U44" s="15" t="str">
        <f t="shared" si="2"/>
        <v/>
      </c>
      <c r="V44" s="15" t="str">
        <f t="shared" si="3"/>
        <v/>
      </c>
      <c r="W44" s="15" t="str">
        <f t="shared" si="4"/>
        <v/>
      </c>
      <c r="X44" s="15" t="str">
        <f t="shared" si="5"/>
        <v/>
      </c>
      <c r="Z44" s="50" t="str">
        <f t="shared" si="6"/>
        <v/>
      </c>
    </row>
    <row r="45" spans="1:26" ht="51" hidden="1">
      <c r="A45" s="15">
        <v>44</v>
      </c>
      <c r="B45" s="85" t="s">
        <v>107</v>
      </c>
      <c r="C45" s="85" t="s">
        <v>287</v>
      </c>
      <c r="D45" s="86" t="s">
        <v>25</v>
      </c>
      <c r="E45" s="86">
        <v>16</v>
      </c>
      <c r="F45" s="86" t="s">
        <v>324</v>
      </c>
      <c r="G45" s="86">
        <v>118</v>
      </c>
      <c r="H45" s="86">
        <v>29</v>
      </c>
      <c r="I45" s="88" t="s">
        <v>311</v>
      </c>
      <c r="J45" s="85" t="s">
        <v>325</v>
      </c>
      <c r="K45" s="86"/>
      <c r="L45" s="86" t="s">
        <v>30</v>
      </c>
      <c r="M45" s="11"/>
      <c r="S45" s="15">
        <f t="shared" si="0"/>
        <v>0</v>
      </c>
      <c r="T45" s="15" t="str">
        <f t="shared" si="1"/>
        <v/>
      </c>
      <c r="U45" s="15" t="str">
        <f t="shared" si="2"/>
        <v/>
      </c>
      <c r="V45" s="15" t="str">
        <f t="shared" si="3"/>
        <v/>
      </c>
      <c r="W45" s="15" t="str">
        <f t="shared" si="4"/>
        <v/>
      </c>
      <c r="X45" s="15" t="str">
        <f t="shared" si="5"/>
        <v/>
      </c>
      <c r="Z45" s="50" t="str">
        <f t="shared" si="6"/>
        <v/>
      </c>
    </row>
    <row r="46" spans="1:26" ht="25.5" hidden="1">
      <c r="A46" s="15">
        <v>45</v>
      </c>
      <c r="B46" s="85" t="s">
        <v>107</v>
      </c>
      <c r="C46" s="85" t="s">
        <v>287</v>
      </c>
      <c r="D46" s="86" t="s">
        <v>25</v>
      </c>
      <c r="E46" s="86">
        <v>16</v>
      </c>
      <c r="F46" s="86" t="s">
        <v>326</v>
      </c>
      <c r="G46" s="86">
        <v>118</v>
      </c>
      <c r="H46" s="86">
        <v>36</v>
      </c>
      <c r="I46" s="88" t="s">
        <v>307</v>
      </c>
      <c r="J46" s="85" t="s">
        <v>314</v>
      </c>
      <c r="K46" s="86"/>
      <c r="L46" s="86" t="s">
        <v>30</v>
      </c>
      <c r="M46" s="11"/>
      <c r="S46" s="15">
        <f t="shared" si="0"/>
        <v>0</v>
      </c>
      <c r="T46" s="15" t="str">
        <f t="shared" si="1"/>
        <v/>
      </c>
      <c r="U46" s="15" t="str">
        <f t="shared" si="2"/>
        <v/>
      </c>
      <c r="V46" s="15" t="str">
        <f t="shared" si="3"/>
        <v/>
      </c>
      <c r="W46" s="15" t="str">
        <f t="shared" si="4"/>
        <v/>
      </c>
      <c r="X46" s="15" t="str">
        <f t="shared" si="5"/>
        <v/>
      </c>
      <c r="Z46" s="50" t="str">
        <f t="shared" si="6"/>
        <v/>
      </c>
    </row>
    <row r="47" spans="1:26" ht="25.5" hidden="1">
      <c r="A47" s="15">
        <v>46</v>
      </c>
      <c r="B47" s="85" t="s">
        <v>107</v>
      </c>
      <c r="C47" s="85" t="s">
        <v>287</v>
      </c>
      <c r="D47" s="86" t="s">
        <v>25</v>
      </c>
      <c r="E47" s="86">
        <v>16</v>
      </c>
      <c r="F47" s="86" t="s">
        <v>327</v>
      </c>
      <c r="G47" s="86">
        <v>118</v>
      </c>
      <c r="H47" s="86">
        <v>40</v>
      </c>
      <c r="I47" s="88" t="s">
        <v>307</v>
      </c>
      <c r="J47" s="85" t="s">
        <v>316</v>
      </c>
      <c r="K47" s="86"/>
      <c r="L47" s="86" t="s">
        <v>30</v>
      </c>
      <c r="P47" s="34"/>
      <c r="S47" s="15">
        <f t="shared" si="0"/>
        <v>0</v>
      </c>
      <c r="T47" s="15" t="str">
        <f t="shared" si="1"/>
        <v/>
      </c>
      <c r="U47" s="15" t="str">
        <f t="shared" si="2"/>
        <v/>
      </c>
      <c r="V47" s="15" t="str">
        <f t="shared" si="3"/>
        <v/>
      </c>
      <c r="W47" s="15" t="str">
        <f t="shared" si="4"/>
        <v/>
      </c>
      <c r="X47" s="15" t="str">
        <f t="shared" si="5"/>
        <v/>
      </c>
      <c r="Y47" s="35"/>
      <c r="Z47" s="50" t="str">
        <f t="shared" si="6"/>
        <v/>
      </c>
    </row>
    <row r="48" spans="1:26" ht="25.5" hidden="1">
      <c r="A48" s="15">
        <v>47</v>
      </c>
      <c r="B48" s="85" t="s">
        <v>107</v>
      </c>
      <c r="C48" s="85" t="s">
        <v>287</v>
      </c>
      <c r="D48" s="86" t="s">
        <v>25</v>
      </c>
      <c r="E48" s="86">
        <v>16</v>
      </c>
      <c r="F48" s="86" t="s">
        <v>328</v>
      </c>
      <c r="G48" s="86">
        <v>118</v>
      </c>
      <c r="H48" s="86">
        <v>44</v>
      </c>
      <c r="I48" s="88" t="s">
        <v>307</v>
      </c>
      <c r="J48" s="85" t="s">
        <v>318</v>
      </c>
      <c r="K48" s="86"/>
      <c r="L48" s="86" t="s">
        <v>30</v>
      </c>
      <c r="P48" s="34"/>
      <c r="S48" s="15">
        <f t="shared" si="0"/>
        <v>0</v>
      </c>
      <c r="T48" s="15" t="str">
        <f t="shared" si="1"/>
        <v/>
      </c>
      <c r="U48" s="15" t="str">
        <f t="shared" si="2"/>
        <v/>
      </c>
      <c r="V48" s="15" t="str">
        <f t="shared" si="3"/>
        <v/>
      </c>
      <c r="W48" s="15" t="str">
        <f t="shared" si="4"/>
        <v/>
      </c>
      <c r="X48" s="15" t="str">
        <f t="shared" si="5"/>
        <v/>
      </c>
      <c r="Y48" s="35"/>
      <c r="Z48" s="50" t="str">
        <f t="shared" si="6"/>
        <v/>
      </c>
    </row>
    <row r="49" spans="1:28" ht="25.5" hidden="1">
      <c r="A49" s="15">
        <v>48</v>
      </c>
      <c r="B49" s="85" t="s">
        <v>107</v>
      </c>
      <c r="C49" s="85" t="s">
        <v>287</v>
      </c>
      <c r="D49" s="86" t="s">
        <v>25</v>
      </c>
      <c r="E49" s="86">
        <v>16</v>
      </c>
      <c r="F49" s="86" t="s">
        <v>329</v>
      </c>
      <c r="G49" s="86">
        <v>118</v>
      </c>
      <c r="H49" s="86">
        <v>48</v>
      </c>
      <c r="I49" s="88" t="s">
        <v>307</v>
      </c>
      <c r="J49" s="85" t="s">
        <v>319</v>
      </c>
      <c r="K49" s="86"/>
      <c r="L49" s="86" t="s">
        <v>30</v>
      </c>
      <c r="P49" s="34"/>
      <c r="S49" s="15">
        <f t="shared" si="0"/>
        <v>0</v>
      </c>
      <c r="T49" s="15" t="str">
        <f t="shared" si="1"/>
        <v/>
      </c>
      <c r="U49" s="15" t="str">
        <f t="shared" si="2"/>
        <v/>
      </c>
      <c r="V49" s="15" t="str">
        <f t="shared" si="3"/>
        <v/>
      </c>
      <c r="W49" s="15" t="str">
        <f t="shared" si="4"/>
        <v/>
      </c>
      <c r="X49" s="15" t="str">
        <f t="shared" si="5"/>
        <v/>
      </c>
      <c r="Y49" s="35"/>
      <c r="Z49" s="50" t="str">
        <f t="shared" si="6"/>
        <v/>
      </c>
    </row>
    <row r="50" spans="1:28" ht="127.5" hidden="1">
      <c r="A50" s="15">
        <v>49</v>
      </c>
      <c r="B50" s="85" t="s">
        <v>107</v>
      </c>
      <c r="C50" s="85" t="s">
        <v>287</v>
      </c>
      <c r="D50" s="86" t="s">
        <v>24</v>
      </c>
      <c r="E50" s="86"/>
      <c r="F50" s="86"/>
      <c r="G50" s="86"/>
      <c r="H50" s="86"/>
      <c r="I50" s="88" t="s">
        <v>330</v>
      </c>
      <c r="J50" s="89" t="s">
        <v>331</v>
      </c>
      <c r="K50" s="86"/>
      <c r="L50" s="86" t="s">
        <v>30</v>
      </c>
      <c r="M50" s="11"/>
      <c r="S50" s="15" t="str">
        <f t="shared" si="0"/>
        <v/>
      </c>
      <c r="T50" s="15">
        <f t="shared" si="1"/>
        <v>0</v>
      </c>
      <c r="U50" s="15" t="str">
        <f t="shared" si="2"/>
        <v/>
      </c>
      <c r="V50" s="15" t="str">
        <f t="shared" si="3"/>
        <v>Editorial</v>
      </c>
      <c r="W50" s="15" t="str">
        <f t="shared" si="4"/>
        <v/>
      </c>
      <c r="X50" s="15" t="str">
        <f t="shared" si="5"/>
        <v/>
      </c>
      <c r="Z50" s="50" t="str">
        <f t="shared" si="6"/>
        <v/>
      </c>
    </row>
    <row r="51" spans="1:28" ht="38.25" hidden="1">
      <c r="A51" s="15">
        <v>50</v>
      </c>
      <c r="B51" s="85" t="s">
        <v>332</v>
      </c>
      <c r="C51" s="85" t="s">
        <v>333</v>
      </c>
      <c r="D51" s="86" t="s">
        <v>24</v>
      </c>
      <c r="E51" s="86">
        <v>8</v>
      </c>
      <c r="F51" s="86" t="s">
        <v>334</v>
      </c>
      <c r="G51" s="86">
        <v>27</v>
      </c>
      <c r="H51" s="86">
        <v>1</v>
      </c>
      <c r="I51" s="85" t="s">
        <v>335</v>
      </c>
      <c r="J51" s="85"/>
      <c r="K51" s="86" t="s">
        <v>31</v>
      </c>
      <c r="L51" s="86" t="s">
        <v>147</v>
      </c>
      <c r="M51" s="11"/>
      <c r="P51" s="34"/>
      <c r="S51" s="15" t="str">
        <f t="shared" si="0"/>
        <v/>
      </c>
      <c r="T51" s="15">
        <f t="shared" si="1"/>
        <v>0</v>
      </c>
      <c r="U51" s="15" t="str">
        <f t="shared" si="2"/>
        <v/>
      </c>
      <c r="V51" s="15" t="str">
        <f t="shared" si="3"/>
        <v>FSK</v>
      </c>
      <c r="W51" s="15" t="str">
        <f t="shared" si="4"/>
        <v/>
      </c>
      <c r="X51" s="15" t="str">
        <f t="shared" si="5"/>
        <v/>
      </c>
      <c r="Z51" s="50" t="str">
        <f t="shared" si="6"/>
        <v/>
      </c>
    </row>
    <row r="52" spans="1:28" ht="38.25" hidden="1">
      <c r="A52" s="15">
        <v>51</v>
      </c>
      <c r="B52" s="85" t="s">
        <v>336</v>
      </c>
      <c r="C52" s="85" t="s">
        <v>333</v>
      </c>
      <c r="D52" s="86" t="s">
        <v>24</v>
      </c>
      <c r="E52" s="86">
        <v>8</v>
      </c>
      <c r="F52" s="86" t="s">
        <v>334</v>
      </c>
      <c r="G52" s="86">
        <v>27</v>
      </c>
      <c r="H52" s="86">
        <v>1</v>
      </c>
      <c r="I52" s="85" t="s">
        <v>335</v>
      </c>
      <c r="J52" s="85"/>
      <c r="K52" s="86" t="s">
        <v>31</v>
      </c>
      <c r="L52" s="86" t="s">
        <v>147</v>
      </c>
      <c r="M52" s="11"/>
      <c r="P52" s="34"/>
      <c r="S52" s="15" t="str">
        <f t="shared" si="0"/>
        <v/>
      </c>
      <c r="T52" s="15">
        <f t="shared" si="1"/>
        <v>0</v>
      </c>
      <c r="U52" s="15" t="str">
        <f t="shared" si="2"/>
        <v/>
      </c>
      <c r="V52" s="15" t="str">
        <f t="shared" si="3"/>
        <v>FSK</v>
      </c>
      <c r="W52" s="15" t="str">
        <f t="shared" si="4"/>
        <v/>
      </c>
      <c r="X52" s="15" t="str">
        <f t="shared" si="5"/>
        <v/>
      </c>
      <c r="Y52" s="35"/>
      <c r="Z52" s="50" t="str">
        <f t="shared" si="6"/>
        <v/>
      </c>
    </row>
    <row r="53" spans="1:28" ht="15" hidden="1">
      <c r="A53" s="15">
        <v>52</v>
      </c>
      <c r="B53" s="85" t="s">
        <v>1399</v>
      </c>
      <c r="C53" s="85" t="s">
        <v>337</v>
      </c>
      <c r="D53" s="86" t="s">
        <v>25</v>
      </c>
      <c r="E53" s="86">
        <v>4</v>
      </c>
      <c r="F53" s="86" t="s">
        <v>338</v>
      </c>
      <c r="G53" s="86">
        <v>6</v>
      </c>
      <c r="H53" s="86">
        <v>16</v>
      </c>
      <c r="I53" s="88" t="s">
        <v>339</v>
      </c>
      <c r="J53" s="85" t="s">
        <v>340</v>
      </c>
      <c r="K53" s="86" t="s">
        <v>89</v>
      </c>
      <c r="L53" s="86" t="s">
        <v>30</v>
      </c>
      <c r="N53" s="64"/>
      <c r="O53" s="65"/>
      <c r="P53" s="34"/>
      <c r="S53" s="15">
        <f t="shared" si="0"/>
        <v>0</v>
      </c>
      <c r="T53" s="15" t="str">
        <f t="shared" si="1"/>
        <v/>
      </c>
      <c r="U53" s="15" t="str">
        <f t="shared" si="2"/>
        <v/>
      </c>
      <c r="V53" s="15" t="str">
        <f t="shared" si="3"/>
        <v/>
      </c>
      <c r="W53" s="15" t="str">
        <f t="shared" si="4"/>
        <v/>
      </c>
      <c r="X53" s="15" t="str">
        <f t="shared" si="5"/>
        <v/>
      </c>
      <c r="Y53" s="35"/>
      <c r="Z53" s="50" t="str">
        <f t="shared" si="6"/>
        <v/>
      </c>
    </row>
    <row r="54" spans="1:28" ht="25.5" hidden="1">
      <c r="A54" s="15">
        <v>53</v>
      </c>
      <c r="B54" s="85" t="s">
        <v>1399</v>
      </c>
      <c r="C54" s="85" t="s">
        <v>337</v>
      </c>
      <c r="D54" s="86" t="s">
        <v>24</v>
      </c>
      <c r="E54" s="86">
        <v>5</v>
      </c>
      <c r="F54" s="86">
        <v>1.8</v>
      </c>
      <c r="G54" s="86">
        <v>10</v>
      </c>
      <c r="H54" s="86">
        <v>8</v>
      </c>
      <c r="I54" s="88" t="s">
        <v>341</v>
      </c>
      <c r="J54" s="85" t="s">
        <v>342</v>
      </c>
      <c r="K54" s="86" t="s">
        <v>89</v>
      </c>
      <c r="L54" s="86" t="s">
        <v>478</v>
      </c>
      <c r="M54" s="11"/>
      <c r="P54" s="34"/>
      <c r="S54" s="15" t="str">
        <f t="shared" si="0"/>
        <v/>
      </c>
      <c r="T54" s="15">
        <f t="shared" si="1"/>
        <v>0</v>
      </c>
      <c r="U54" s="15" t="str">
        <f t="shared" si="2"/>
        <v/>
      </c>
      <c r="V54" s="15" t="str">
        <f t="shared" si="3"/>
        <v>CSM</v>
      </c>
      <c r="W54" s="15" t="str">
        <f t="shared" si="4"/>
        <v/>
      </c>
      <c r="X54" s="15" t="str">
        <f t="shared" si="5"/>
        <v/>
      </c>
      <c r="Z54" s="50" t="str">
        <f t="shared" si="6"/>
        <v/>
      </c>
    </row>
    <row r="55" spans="1:28" ht="38.25" hidden="1">
      <c r="A55" s="15">
        <v>54</v>
      </c>
      <c r="B55" s="85" t="s">
        <v>1399</v>
      </c>
      <c r="C55" s="85" t="s">
        <v>337</v>
      </c>
      <c r="D55" s="86" t="s">
        <v>24</v>
      </c>
      <c r="E55" s="86">
        <v>5</v>
      </c>
      <c r="F55" s="86">
        <v>1.8</v>
      </c>
      <c r="G55" s="86">
        <v>9</v>
      </c>
      <c r="H55" s="86">
        <v>27</v>
      </c>
      <c r="I55" s="88" t="s">
        <v>343</v>
      </c>
      <c r="J55" s="85" t="s">
        <v>344</v>
      </c>
      <c r="K55" s="86" t="s">
        <v>89</v>
      </c>
      <c r="L55" s="86" t="s">
        <v>478</v>
      </c>
      <c r="M55" s="11"/>
      <c r="P55" s="34"/>
      <c r="S55" s="15" t="str">
        <f t="shared" si="0"/>
        <v/>
      </c>
      <c r="T55" s="15">
        <f t="shared" si="1"/>
        <v>0</v>
      </c>
      <c r="U55" s="15" t="str">
        <f t="shared" si="2"/>
        <v/>
      </c>
      <c r="V55" s="15" t="str">
        <f t="shared" si="3"/>
        <v>CSM</v>
      </c>
      <c r="W55" s="15" t="str">
        <f t="shared" si="4"/>
        <v/>
      </c>
      <c r="X55" s="15" t="str">
        <f t="shared" si="5"/>
        <v/>
      </c>
      <c r="Y55" s="35"/>
      <c r="Z55" s="50" t="str">
        <f t="shared" si="6"/>
        <v/>
      </c>
    </row>
    <row r="56" spans="1:28" ht="38.25" hidden="1">
      <c r="A56" s="15">
        <v>55</v>
      </c>
      <c r="B56" s="85" t="s">
        <v>1399</v>
      </c>
      <c r="C56" s="85" t="s">
        <v>337</v>
      </c>
      <c r="D56" s="86" t="s">
        <v>24</v>
      </c>
      <c r="E56" s="86">
        <v>8</v>
      </c>
      <c r="F56" s="86" t="s">
        <v>345</v>
      </c>
      <c r="G56" s="86">
        <v>38</v>
      </c>
      <c r="H56" s="86">
        <v>50</v>
      </c>
      <c r="I56" s="88" t="s">
        <v>346</v>
      </c>
      <c r="J56" s="88" t="s">
        <v>347</v>
      </c>
      <c r="K56" s="86" t="s">
        <v>89</v>
      </c>
      <c r="L56" s="86" t="s">
        <v>478</v>
      </c>
      <c r="M56" s="62"/>
      <c r="N56" s="64"/>
      <c r="O56" s="65"/>
      <c r="P56" s="34"/>
      <c r="S56" s="15" t="str">
        <f t="shared" si="0"/>
        <v/>
      </c>
      <c r="T56" s="15">
        <f t="shared" si="1"/>
        <v>0</v>
      </c>
      <c r="U56" s="15" t="str">
        <f t="shared" si="2"/>
        <v/>
      </c>
      <c r="V56" s="15" t="str">
        <f t="shared" si="3"/>
        <v>CSM</v>
      </c>
      <c r="W56" s="15" t="str">
        <f t="shared" si="4"/>
        <v/>
      </c>
      <c r="X56" s="15" t="str">
        <f t="shared" si="5"/>
        <v/>
      </c>
      <c r="Y56" s="35"/>
      <c r="Z56" s="50" t="str">
        <f t="shared" si="6"/>
        <v/>
      </c>
    </row>
    <row r="57" spans="1:28" ht="51" hidden="1">
      <c r="A57" s="15">
        <v>56</v>
      </c>
      <c r="B57" s="85" t="s">
        <v>1399</v>
      </c>
      <c r="C57" s="85" t="s">
        <v>337</v>
      </c>
      <c r="D57" s="86" t="s">
        <v>24</v>
      </c>
      <c r="E57" s="86">
        <v>16</v>
      </c>
      <c r="F57" s="86">
        <v>1.2</v>
      </c>
      <c r="G57" s="86">
        <v>16</v>
      </c>
      <c r="H57" s="86">
        <v>55</v>
      </c>
      <c r="I57" s="88" t="s">
        <v>348</v>
      </c>
      <c r="J57" s="85" t="s">
        <v>349</v>
      </c>
      <c r="K57" s="86" t="s">
        <v>89</v>
      </c>
      <c r="L57" s="86" t="s">
        <v>157</v>
      </c>
      <c r="M57" s="11"/>
      <c r="P57" s="34"/>
      <c r="S57" s="15" t="str">
        <f t="shared" si="0"/>
        <v/>
      </c>
      <c r="T57" s="15">
        <f t="shared" si="1"/>
        <v>0</v>
      </c>
      <c r="U57" s="15" t="str">
        <f t="shared" si="2"/>
        <v/>
      </c>
      <c r="V57" s="15" t="str">
        <f t="shared" si="3"/>
        <v>Frequency Band</v>
      </c>
      <c r="W57" s="15" t="str">
        <f t="shared" si="4"/>
        <v/>
      </c>
      <c r="X57" s="15" t="str">
        <f t="shared" si="5"/>
        <v/>
      </c>
      <c r="Y57" s="35"/>
      <c r="Z57" s="50" t="str">
        <f t="shared" si="6"/>
        <v/>
      </c>
    </row>
    <row r="58" spans="1:28" ht="51" hidden="1">
      <c r="A58" s="15">
        <v>57</v>
      </c>
      <c r="B58" s="85" t="s">
        <v>1399</v>
      </c>
      <c r="C58" s="85" t="s">
        <v>337</v>
      </c>
      <c r="D58" s="86" t="s">
        <v>24</v>
      </c>
      <c r="E58" s="86">
        <v>9</v>
      </c>
      <c r="F58" s="86">
        <v>2</v>
      </c>
      <c r="G58" s="86">
        <v>41</v>
      </c>
      <c r="H58" s="86">
        <v>12</v>
      </c>
      <c r="I58" s="88" t="s">
        <v>350</v>
      </c>
      <c r="J58" s="88" t="s">
        <v>351</v>
      </c>
      <c r="K58" s="86" t="s">
        <v>89</v>
      </c>
      <c r="L58" s="86" t="s">
        <v>156</v>
      </c>
      <c r="M58" s="11"/>
      <c r="P58" s="34"/>
      <c r="S58" s="15" t="str">
        <f t="shared" si="0"/>
        <v/>
      </c>
      <c r="T58" s="15">
        <f t="shared" si="1"/>
        <v>0</v>
      </c>
      <c r="U58" s="15" t="str">
        <f t="shared" si="2"/>
        <v/>
      </c>
      <c r="V58" s="15" t="str">
        <f t="shared" si="3"/>
        <v>Frame Format</v>
      </c>
      <c r="W58" s="15" t="str">
        <f t="shared" si="4"/>
        <v/>
      </c>
      <c r="X58" s="15" t="str">
        <f t="shared" si="5"/>
        <v/>
      </c>
      <c r="Z58" s="50" t="str">
        <f t="shared" si="6"/>
        <v/>
      </c>
    </row>
    <row r="59" spans="1:28" ht="38.25" hidden="1">
      <c r="A59" s="15">
        <v>58</v>
      </c>
      <c r="B59" s="85" t="s">
        <v>1399</v>
      </c>
      <c r="C59" s="85" t="s">
        <v>337</v>
      </c>
      <c r="D59" s="86" t="s">
        <v>24</v>
      </c>
      <c r="E59" s="86">
        <v>5</v>
      </c>
      <c r="F59" s="86" t="s">
        <v>352</v>
      </c>
      <c r="G59" s="86">
        <v>17</v>
      </c>
      <c r="H59" s="86">
        <v>25</v>
      </c>
      <c r="I59" s="88" t="s">
        <v>353</v>
      </c>
      <c r="J59" s="85" t="s">
        <v>354</v>
      </c>
      <c r="K59" s="86" t="s">
        <v>89</v>
      </c>
      <c r="L59" s="86" t="s">
        <v>146</v>
      </c>
      <c r="M59" s="11"/>
      <c r="P59" s="34"/>
      <c r="S59" s="15" t="str">
        <f t="shared" si="0"/>
        <v/>
      </c>
      <c r="T59" s="15">
        <f t="shared" si="1"/>
        <v>0</v>
      </c>
      <c r="U59" s="15" t="str">
        <f t="shared" si="2"/>
        <v/>
      </c>
      <c r="V59" s="15" t="str">
        <f t="shared" si="3"/>
        <v>Data Rate</v>
      </c>
      <c r="W59" s="15" t="str">
        <f t="shared" si="4"/>
        <v/>
      </c>
      <c r="X59" s="15" t="str">
        <f t="shared" si="5"/>
        <v/>
      </c>
      <c r="Y59" s="35"/>
      <c r="Z59" s="50" t="str">
        <f t="shared" si="6"/>
        <v/>
      </c>
    </row>
    <row r="60" spans="1:28" hidden="1">
      <c r="A60" s="15">
        <v>59</v>
      </c>
      <c r="B60" s="85" t="s">
        <v>1399</v>
      </c>
      <c r="C60" s="85" t="s">
        <v>337</v>
      </c>
      <c r="D60" s="86" t="s">
        <v>24</v>
      </c>
      <c r="E60" s="86">
        <v>8</v>
      </c>
      <c r="F60" s="86" t="s">
        <v>355</v>
      </c>
      <c r="G60" s="86">
        <v>30</v>
      </c>
      <c r="H60" s="86">
        <v>22</v>
      </c>
      <c r="I60" s="88" t="s">
        <v>356</v>
      </c>
      <c r="J60" s="88" t="s">
        <v>357</v>
      </c>
      <c r="K60" s="86" t="s">
        <v>89</v>
      </c>
      <c r="L60" s="86" t="s">
        <v>30</v>
      </c>
      <c r="M60" s="11"/>
      <c r="S60" s="15" t="str">
        <f t="shared" si="0"/>
        <v/>
      </c>
      <c r="T60" s="15">
        <f t="shared" si="1"/>
        <v>0</v>
      </c>
      <c r="U60" s="15" t="str">
        <f t="shared" si="2"/>
        <v/>
      </c>
      <c r="V60" s="15" t="str">
        <f t="shared" si="3"/>
        <v>Editorial</v>
      </c>
      <c r="W60" s="15" t="str">
        <f t="shared" si="4"/>
        <v/>
      </c>
      <c r="X60" s="15" t="str">
        <f t="shared" si="5"/>
        <v/>
      </c>
      <c r="Z60" s="50" t="str">
        <f t="shared" si="6"/>
        <v/>
      </c>
    </row>
    <row r="61" spans="1:28" s="36" customFormat="1" ht="38.25" hidden="1">
      <c r="A61" s="15">
        <v>60</v>
      </c>
      <c r="B61" s="85" t="s">
        <v>1399</v>
      </c>
      <c r="C61" s="85" t="s">
        <v>337</v>
      </c>
      <c r="D61" s="86" t="s">
        <v>24</v>
      </c>
      <c r="E61" s="86">
        <v>8</v>
      </c>
      <c r="F61" s="86" t="s">
        <v>355</v>
      </c>
      <c r="G61" s="86">
        <v>30</v>
      </c>
      <c r="H61" s="86">
        <v>22</v>
      </c>
      <c r="I61" s="88" t="s">
        <v>358</v>
      </c>
      <c r="J61" s="85" t="s">
        <v>359</v>
      </c>
      <c r="K61" s="86" t="s">
        <v>89</v>
      </c>
      <c r="L61" s="86" t="s">
        <v>145</v>
      </c>
      <c r="M61" s="11"/>
      <c r="N61" s="31"/>
      <c r="O61" s="38"/>
      <c r="P61" s="34"/>
      <c r="Q61" s="66"/>
      <c r="S61" s="15" t="str">
        <f t="shared" si="0"/>
        <v/>
      </c>
      <c r="T61" s="15">
        <f t="shared" si="1"/>
        <v>0</v>
      </c>
      <c r="U61" s="15" t="str">
        <f t="shared" si="2"/>
        <v/>
      </c>
      <c r="V61" s="15" t="str">
        <f t="shared" si="3"/>
        <v>Channelization</v>
      </c>
      <c r="W61" s="15" t="str">
        <f t="shared" si="4"/>
        <v/>
      </c>
      <c r="X61" s="15" t="str">
        <f t="shared" si="5"/>
        <v/>
      </c>
      <c r="Y61" s="66"/>
      <c r="Z61" s="50" t="str">
        <f t="shared" si="6"/>
        <v/>
      </c>
      <c r="AB61" s="54"/>
    </row>
    <row r="62" spans="1:28" s="36" customFormat="1" ht="25.5" hidden="1">
      <c r="A62" s="15">
        <v>61</v>
      </c>
      <c r="B62" s="85" t="s">
        <v>1399</v>
      </c>
      <c r="C62" s="85" t="s">
        <v>337</v>
      </c>
      <c r="D62" s="86" t="s">
        <v>24</v>
      </c>
      <c r="E62" s="86">
        <v>8</v>
      </c>
      <c r="F62" s="86" t="s">
        <v>360</v>
      </c>
      <c r="G62" s="86">
        <v>34</v>
      </c>
      <c r="H62" s="86">
        <v>7</v>
      </c>
      <c r="I62" s="88" t="s">
        <v>361</v>
      </c>
      <c r="J62" s="88" t="s">
        <v>362</v>
      </c>
      <c r="K62" s="86" t="s">
        <v>89</v>
      </c>
      <c r="L62" s="86" t="s">
        <v>30</v>
      </c>
      <c r="M62" s="11"/>
      <c r="N62" s="31"/>
      <c r="O62" s="60"/>
      <c r="Q62" s="66"/>
      <c r="S62" s="15" t="str">
        <f t="shared" si="0"/>
        <v/>
      </c>
      <c r="T62" s="15">
        <f t="shared" si="1"/>
        <v>0</v>
      </c>
      <c r="U62" s="15" t="str">
        <f t="shared" si="2"/>
        <v/>
      </c>
      <c r="V62" s="15" t="str">
        <f t="shared" si="3"/>
        <v>Editorial</v>
      </c>
      <c r="W62" s="15" t="str">
        <f t="shared" si="4"/>
        <v/>
      </c>
      <c r="X62" s="15" t="str">
        <f t="shared" si="5"/>
        <v/>
      </c>
      <c r="Y62" s="66"/>
      <c r="Z62" s="50" t="str">
        <f t="shared" si="6"/>
        <v/>
      </c>
      <c r="AB62" s="54"/>
    </row>
    <row r="63" spans="1:28" s="36" customFormat="1" ht="38.25" hidden="1">
      <c r="A63" s="15">
        <v>62</v>
      </c>
      <c r="B63" s="85" t="s">
        <v>1399</v>
      </c>
      <c r="C63" s="85" t="s">
        <v>337</v>
      </c>
      <c r="D63" s="86" t="s">
        <v>24</v>
      </c>
      <c r="E63" s="86">
        <v>16</v>
      </c>
      <c r="F63" s="86">
        <v>0</v>
      </c>
      <c r="G63" s="86">
        <v>51</v>
      </c>
      <c r="H63" s="86">
        <v>13</v>
      </c>
      <c r="I63" s="88" t="s">
        <v>363</v>
      </c>
      <c r="J63" s="85" t="s">
        <v>364</v>
      </c>
      <c r="K63" s="86" t="s">
        <v>89</v>
      </c>
      <c r="L63" s="86" t="s">
        <v>798</v>
      </c>
      <c r="M63" s="16"/>
      <c r="N63" s="67"/>
      <c r="O63" s="60"/>
      <c r="Q63" s="66"/>
      <c r="S63" s="15" t="str">
        <f t="shared" si="0"/>
        <v/>
      </c>
      <c r="T63" s="15">
        <f t="shared" si="1"/>
        <v>0</v>
      </c>
      <c r="U63" s="15" t="str">
        <f t="shared" si="2"/>
        <v/>
      </c>
      <c r="V63" s="15" t="str">
        <f t="shared" si="3"/>
        <v>PHY</v>
      </c>
      <c r="W63" s="15" t="str">
        <f t="shared" si="4"/>
        <v/>
      </c>
      <c r="X63" s="15" t="str">
        <f t="shared" si="5"/>
        <v/>
      </c>
      <c r="Y63" s="66"/>
      <c r="Z63" s="50" t="str">
        <f t="shared" si="6"/>
        <v/>
      </c>
      <c r="AB63" s="54"/>
    </row>
    <row r="64" spans="1:28" s="36" customFormat="1" ht="76.5" hidden="1">
      <c r="A64" s="15">
        <v>63</v>
      </c>
      <c r="B64" s="85" t="s">
        <v>1399</v>
      </c>
      <c r="C64" s="85" t="s">
        <v>337</v>
      </c>
      <c r="D64" s="86" t="s">
        <v>24</v>
      </c>
      <c r="E64" s="86">
        <v>16</v>
      </c>
      <c r="F64" s="86">
        <v>1.1000000000000001</v>
      </c>
      <c r="G64" s="86">
        <v>51</v>
      </c>
      <c r="H64" s="86">
        <v>33</v>
      </c>
      <c r="I64" s="88" t="s">
        <v>365</v>
      </c>
      <c r="J64" s="88" t="s">
        <v>366</v>
      </c>
      <c r="K64" s="86" t="s">
        <v>89</v>
      </c>
      <c r="L64" s="86" t="s">
        <v>147</v>
      </c>
      <c r="M64" s="11"/>
      <c r="N64" s="31"/>
      <c r="O64" s="38"/>
      <c r="P64" s="11"/>
      <c r="Q64" s="66"/>
      <c r="S64" s="15" t="str">
        <f t="shared" si="0"/>
        <v/>
      </c>
      <c r="T64" s="15">
        <f t="shared" si="1"/>
        <v>0</v>
      </c>
      <c r="U64" s="15" t="str">
        <f t="shared" si="2"/>
        <v/>
      </c>
      <c r="V64" s="15" t="str">
        <f t="shared" si="3"/>
        <v>FSK</v>
      </c>
      <c r="W64" s="15" t="str">
        <f t="shared" si="4"/>
        <v/>
      </c>
      <c r="X64" s="15" t="str">
        <f t="shared" si="5"/>
        <v/>
      </c>
      <c r="Y64" s="38"/>
      <c r="Z64" s="50" t="str">
        <f t="shared" si="6"/>
        <v/>
      </c>
      <c r="AB64" s="15"/>
    </row>
    <row r="65" spans="1:28" s="36" customFormat="1" ht="63.75" hidden="1">
      <c r="A65" s="15">
        <v>64</v>
      </c>
      <c r="B65" s="85" t="s">
        <v>1399</v>
      </c>
      <c r="C65" s="85" t="s">
        <v>337</v>
      </c>
      <c r="D65" s="86" t="s">
        <v>24</v>
      </c>
      <c r="E65" s="86">
        <v>16</v>
      </c>
      <c r="F65" s="86" t="s">
        <v>367</v>
      </c>
      <c r="G65" s="86">
        <v>69</v>
      </c>
      <c r="H65" s="86">
        <v>51</v>
      </c>
      <c r="I65" s="88" t="s">
        <v>368</v>
      </c>
      <c r="J65" s="85" t="s">
        <v>369</v>
      </c>
      <c r="K65" s="86" t="s">
        <v>89</v>
      </c>
      <c r="L65" s="86" t="s">
        <v>163</v>
      </c>
      <c r="M65" s="11"/>
      <c r="N65" s="68"/>
      <c r="O65" s="60"/>
      <c r="P65" s="34"/>
      <c r="Q65" s="66"/>
      <c r="S65" s="15" t="str">
        <f t="shared" si="0"/>
        <v/>
      </c>
      <c r="T65" s="15">
        <f t="shared" si="1"/>
        <v>0</v>
      </c>
      <c r="U65" s="15" t="str">
        <f t="shared" si="2"/>
        <v/>
      </c>
      <c r="V65" s="15" t="str">
        <f t="shared" si="3"/>
        <v>Radio Spec</v>
      </c>
      <c r="W65" s="15" t="str">
        <f t="shared" si="4"/>
        <v/>
      </c>
      <c r="X65" s="15" t="str">
        <f t="shared" si="5"/>
        <v/>
      </c>
      <c r="Y65" s="38"/>
      <c r="Z65" s="50" t="str">
        <f t="shared" si="6"/>
        <v/>
      </c>
      <c r="AA65" s="34"/>
      <c r="AB65" s="54"/>
    </row>
    <row r="66" spans="1:28" s="36" customFormat="1" ht="63.75" hidden="1">
      <c r="A66" s="15">
        <v>65</v>
      </c>
      <c r="B66" s="85" t="s">
        <v>1399</v>
      </c>
      <c r="C66" s="85" t="s">
        <v>337</v>
      </c>
      <c r="D66" s="86" t="s">
        <v>24</v>
      </c>
      <c r="E66" s="86">
        <v>16</v>
      </c>
      <c r="F66" s="86" t="s">
        <v>367</v>
      </c>
      <c r="G66" s="86">
        <v>70</v>
      </c>
      <c r="H66" s="86">
        <v>1</v>
      </c>
      <c r="I66" s="88" t="s">
        <v>370</v>
      </c>
      <c r="J66" s="88" t="s">
        <v>371</v>
      </c>
      <c r="K66" s="86" t="s">
        <v>89</v>
      </c>
      <c r="L66" s="86" t="s">
        <v>163</v>
      </c>
      <c r="M66" s="16"/>
      <c r="N66" s="31"/>
      <c r="O66" s="38"/>
      <c r="Q66" s="66"/>
      <c r="S66" s="15" t="str">
        <f t="shared" ref="S66:S129" si="7">IF(D66="E",N66,"")</f>
        <v/>
      </c>
      <c r="T66" s="15">
        <f t="shared" ref="T66:T129" si="8">IF(OR(D66="T",D66="G"),N66,"")</f>
        <v>0</v>
      </c>
      <c r="U66" s="15" t="str">
        <f t="shared" ref="U66:U129" si="9">IF(OR(T66="A",T66="AP",T66="R",T66="Z"),L66,"")</f>
        <v/>
      </c>
      <c r="V66" s="15" t="str">
        <f t="shared" ref="V66:V129" si="10">IF(T66=0,L66,"")</f>
        <v>Radio Spec</v>
      </c>
      <c r="W66" s="15" t="str">
        <f t="shared" ref="W66:W129" si="11">IF(T66="wp",L66,"")</f>
        <v/>
      </c>
      <c r="X66" s="15" t="str">
        <f t="shared" ref="X66:X129" si="12">IF(T66="rdy2vote",L66,IF(T66="rdy2vote2",L66,""))</f>
        <v/>
      </c>
      <c r="Y66" s="66"/>
      <c r="Z66" s="50" t="str">
        <f t="shared" ref="Z66:Z129" si="13">IF(OR(T66="rdy2vote", T66="wp"), P66, "")</f>
        <v/>
      </c>
      <c r="AB66" s="54"/>
    </row>
    <row r="67" spans="1:28" s="36" customFormat="1" ht="25.5" hidden="1">
      <c r="A67" s="15">
        <v>66</v>
      </c>
      <c r="B67" s="85" t="s">
        <v>1399</v>
      </c>
      <c r="C67" s="85" t="s">
        <v>337</v>
      </c>
      <c r="D67" s="86" t="s">
        <v>24</v>
      </c>
      <c r="E67" s="86" t="s">
        <v>372</v>
      </c>
      <c r="F67" s="86">
        <v>2.2000000000000002</v>
      </c>
      <c r="G67" s="86">
        <v>124</v>
      </c>
      <c r="H67" s="86">
        <v>48</v>
      </c>
      <c r="I67" s="88" t="s">
        <v>373</v>
      </c>
      <c r="J67" s="85" t="s">
        <v>374</v>
      </c>
      <c r="K67" s="86" t="s">
        <v>89</v>
      </c>
      <c r="L67" s="86" t="s">
        <v>198</v>
      </c>
      <c r="M67" s="11"/>
      <c r="N67" s="31"/>
      <c r="O67" s="38"/>
      <c r="Q67" s="66"/>
      <c r="S67" s="15" t="str">
        <f t="shared" si="7"/>
        <v/>
      </c>
      <c r="T67" s="15">
        <f t="shared" si="8"/>
        <v>0</v>
      </c>
      <c r="U67" s="15" t="str">
        <f t="shared" si="9"/>
        <v/>
      </c>
      <c r="V67" s="15" t="str">
        <f t="shared" si="10"/>
        <v>PICS</v>
      </c>
      <c r="W67" s="15" t="str">
        <f t="shared" si="11"/>
        <v/>
      </c>
      <c r="X67" s="15" t="str">
        <f t="shared" si="12"/>
        <v/>
      </c>
      <c r="Y67" s="60"/>
      <c r="Z67" s="50" t="str">
        <f t="shared" si="13"/>
        <v/>
      </c>
      <c r="AB67" s="54"/>
    </row>
    <row r="68" spans="1:28" s="36" customFormat="1" ht="25.5" hidden="1">
      <c r="A68" s="15">
        <v>67</v>
      </c>
      <c r="B68" s="85" t="s">
        <v>1399</v>
      </c>
      <c r="C68" s="85" t="s">
        <v>337</v>
      </c>
      <c r="D68" s="86" t="s">
        <v>24</v>
      </c>
      <c r="E68" s="86" t="s">
        <v>372</v>
      </c>
      <c r="F68" s="86">
        <v>2.2000000000000002</v>
      </c>
      <c r="G68" s="86">
        <v>124</v>
      </c>
      <c r="H68" s="86">
        <v>35</v>
      </c>
      <c r="I68" s="88" t="s">
        <v>375</v>
      </c>
      <c r="J68" s="88" t="s">
        <v>376</v>
      </c>
      <c r="K68" s="86" t="s">
        <v>89</v>
      </c>
      <c r="L68" s="86" t="s">
        <v>198</v>
      </c>
      <c r="M68" s="11"/>
      <c r="N68" s="31"/>
      <c r="O68" s="38"/>
      <c r="Q68" s="66"/>
      <c r="S68" s="15" t="str">
        <f t="shared" si="7"/>
        <v/>
      </c>
      <c r="T68" s="15">
        <f t="shared" si="8"/>
        <v>0</v>
      </c>
      <c r="U68" s="15" t="str">
        <f t="shared" si="9"/>
        <v/>
      </c>
      <c r="V68" s="15" t="str">
        <f t="shared" si="10"/>
        <v>PICS</v>
      </c>
      <c r="W68" s="15" t="str">
        <f t="shared" si="11"/>
        <v/>
      </c>
      <c r="X68" s="15" t="str">
        <f t="shared" si="12"/>
        <v/>
      </c>
      <c r="Y68" s="60"/>
      <c r="Z68" s="50" t="str">
        <f t="shared" si="13"/>
        <v/>
      </c>
      <c r="AB68" s="15"/>
    </row>
    <row r="69" spans="1:28" s="36" customFormat="1" ht="25.5" hidden="1">
      <c r="A69" s="15">
        <v>68</v>
      </c>
      <c r="B69" s="85" t="s">
        <v>1399</v>
      </c>
      <c r="C69" s="85" t="s">
        <v>337</v>
      </c>
      <c r="D69" s="86" t="s">
        <v>24</v>
      </c>
      <c r="E69" s="86" t="s">
        <v>372</v>
      </c>
      <c r="F69" s="86">
        <v>2.2000000000000002</v>
      </c>
      <c r="G69" s="86">
        <v>125</v>
      </c>
      <c r="H69" s="86">
        <v>7</v>
      </c>
      <c r="I69" s="88" t="s">
        <v>377</v>
      </c>
      <c r="J69" s="85" t="s">
        <v>378</v>
      </c>
      <c r="K69" s="86" t="s">
        <v>89</v>
      </c>
      <c r="L69" s="86" t="s">
        <v>198</v>
      </c>
      <c r="M69" s="11"/>
      <c r="N69" s="31"/>
      <c r="O69" s="60"/>
      <c r="Q69" s="66"/>
      <c r="S69" s="15" t="str">
        <f t="shared" si="7"/>
        <v/>
      </c>
      <c r="T69" s="15">
        <f t="shared" si="8"/>
        <v>0</v>
      </c>
      <c r="U69" s="15" t="str">
        <f t="shared" si="9"/>
        <v/>
      </c>
      <c r="V69" s="15" t="str">
        <f t="shared" si="10"/>
        <v>PICS</v>
      </c>
      <c r="W69" s="15" t="str">
        <f t="shared" si="11"/>
        <v/>
      </c>
      <c r="X69" s="15" t="str">
        <f t="shared" si="12"/>
        <v/>
      </c>
      <c r="Y69" s="66"/>
      <c r="Z69" s="50" t="str">
        <f t="shared" si="13"/>
        <v/>
      </c>
      <c r="AB69" s="54"/>
    </row>
    <row r="70" spans="1:28" s="36" customFormat="1" ht="63.75" hidden="1">
      <c r="A70" s="15">
        <v>69</v>
      </c>
      <c r="B70" s="85" t="s">
        <v>1399</v>
      </c>
      <c r="C70" s="85" t="s">
        <v>337</v>
      </c>
      <c r="D70" s="86" t="s">
        <v>24</v>
      </c>
      <c r="E70" s="86">
        <v>8</v>
      </c>
      <c r="F70" s="86">
        <v>1.7</v>
      </c>
      <c r="G70" s="86">
        <v>38</v>
      </c>
      <c r="H70" s="86">
        <v>34</v>
      </c>
      <c r="I70" s="88" t="s">
        <v>379</v>
      </c>
      <c r="J70" s="85" t="s">
        <v>380</v>
      </c>
      <c r="K70" s="86" t="s">
        <v>89</v>
      </c>
      <c r="L70" s="86" t="s">
        <v>163</v>
      </c>
      <c r="M70" s="11"/>
      <c r="N70" s="31"/>
      <c r="O70" s="60"/>
      <c r="P70" s="34"/>
      <c r="Q70" s="66"/>
      <c r="S70" s="15" t="str">
        <f t="shared" si="7"/>
        <v/>
      </c>
      <c r="T70" s="15">
        <f t="shared" si="8"/>
        <v>0</v>
      </c>
      <c r="U70" s="15" t="str">
        <f t="shared" si="9"/>
        <v/>
      </c>
      <c r="V70" s="15" t="str">
        <f t="shared" si="10"/>
        <v>Radio Spec</v>
      </c>
      <c r="W70" s="15" t="str">
        <f t="shared" si="11"/>
        <v/>
      </c>
      <c r="X70" s="15" t="str">
        <f t="shared" si="12"/>
        <v/>
      </c>
      <c r="Y70" s="38"/>
      <c r="Z70" s="50" t="str">
        <f t="shared" si="13"/>
        <v/>
      </c>
      <c r="AA70" s="34"/>
      <c r="AB70" s="54"/>
    </row>
    <row r="71" spans="1:28" s="36" customFormat="1" ht="38.25" hidden="1">
      <c r="A71" s="15">
        <v>70</v>
      </c>
      <c r="B71" s="85" t="s">
        <v>1399</v>
      </c>
      <c r="C71" s="85" t="s">
        <v>337</v>
      </c>
      <c r="D71" s="86" t="s">
        <v>24</v>
      </c>
      <c r="E71" s="86">
        <v>8</v>
      </c>
      <c r="F71" s="86">
        <v>2.7</v>
      </c>
      <c r="G71" s="86">
        <v>39</v>
      </c>
      <c r="H71" s="86">
        <v>19</v>
      </c>
      <c r="I71" s="88" t="s">
        <v>381</v>
      </c>
      <c r="J71" s="85" t="s">
        <v>382</v>
      </c>
      <c r="K71" s="86" t="s">
        <v>89</v>
      </c>
      <c r="L71" s="86" t="s">
        <v>483</v>
      </c>
      <c r="M71" s="11"/>
      <c r="N71" s="31"/>
      <c r="O71" s="60"/>
      <c r="P71" s="11"/>
      <c r="Q71" s="66"/>
      <c r="S71" s="15" t="str">
        <f t="shared" si="7"/>
        <v/>
      </c>
      <c r="T71" s="15">
        <f t="shared" si="8"/>
        <v>0</v>
      </c>
      <c r="U71" s="15" t="str">
        <f t="shared" si="9"/>
        <v/>
      </c>
      <c r="V71" s="15" t="str">
        <f t="shared" si="10"/>
        <v>CCA</v>
      </c>
      <c r="W71" s="15" t="str">
        <f t="shared" si="11"/>
        <v/>
      </c>
      <c r="X71" s="15" t="str">
        <f t="shared" si="12"/>
        <v/>
      </c>
      <c r="Y71" s="60"/>
      <c r="Z71" s="50" t="str">
        <f t="shared" si="13"/>
        <v/>
      </c>
      <c r="AB71" s="15"/>
    </row>
    <row r="72" spans="1:28" s="36" customFormat="1" ht="38.25" hidden="1">
      <c r="A72" s="15">
        <v>71</v>
      </c>
      <c r="B72" s="85" t="s">
        <v>1399</v>
      </c>
      <c r="C72" s="85" t="s">
        <v>337</v>
      </c>
      <c r="D72" s="86" t="s">
        <v>24</v>
      </c>
      <c r="E72" s="86">
        <v>16</v>
      </c>
      <c r="F72" s="86">
        <v>1.4</v>
      </c>
      <c r="G72" s="86">
        <v>65</v>
      </c>
      <c r="H72" s="86">
        <v>28</v>
      </c>
      <c r="I72" s="88" t="s">
        <v>383</v>
      </c>
      <c r="J72" s="85" t="s">
        <v>384</v>
      </c>
      <c r="K72" s="86" t="s">
        <v>89</v>
      </c>
      <c r="L72" s="86" t="s">
        <v>160</v>
      </c>
      <c r="M72" s="11"/>
      <c r="N72" s="31"/>
      <c r="O72" s="38"/>
      <c r="Q72" s="66"/>
      <c r="S72" s="15" t="str">
        <f t="shared" si="7"/>
        <v/>
      </c>
      <c r="T72" s="15">
        <f t="shared" si="8"/>
        <v>0</v>
      </c>
      <c r="U72" s="15" t="str">
        <f t="shared" si="9"/>
        <v/>
      </c>
      <c r="V72" s="15" t="str">
        <f t="shared" si="10"/>
        <v>Mode Switch</v>
      </c>
      <c r="W72" s="15" t="str">
        <f t="shared" si="11"/>
        <v/>
      </c>
      <c r="X72" s="15" t="str">
        <f t="shared" si="12"/>
        <v/>
      </c>
      <c r="Y72" s="60"/>
      <c r="Z72" s="50" t="str">
        <f t="shared" si="13"/>
        <v/>
      </c>
      <c r="AB72" s="54"/>
    </row>
    <row r="73" spans="1:28" s="36" customFormat="1" ht="38.25" hidden="1">
      <c r="A73" s="15">
        <v>72</v>
      </c>
      <c r="B73" s="85" t="s">
        <v>1399</v>
      </c>
      <c r="C73" s="85" t="s">
        <v>337</v>
      </c>
      <c r="D73" s="86" t="s">
        <v>24</v>
      </c>
      <c r="E73" s="86">
        <v>16</v>
      </c>
      <c r="F73" s="86" t="s">
        <v>385</v>
      </c>
      <c r="G73" s="86">
        <v>91</v>
      </c>
      <c r="H73" s="86">
        <v>36</v>
      </c>
      <c r="I73" s="88" t="s">
        <v>386</v>
      </c>
      <c r="J73" s="85" t="s">
        <v>382</v>
      </c>
      <c r="K73" s="86" t="s">
        <v>89</v>
      </c>
      <c r="L73" s="86" t="s">
        <v>483</v>
      </c>
      <c r="M73" s="11"/>
      <c r="N73" s="31"/>
      <c r="O73" s="38"/>
      <c r="P73" s="34"/>
      <c r="Q73" s="66"/>
      <c r="S73" s="15" t="str">
        <f t="shared" si="7"/>
        <v/>
      </c>
      <c r="T73" s="15">
        <f t="shared" si="8"/>
        <v>0</v>
      </c>
      <c r="U73" s="15" t="str">
        <f t="shared" si="9"/>
        <v/>
      </c>
      <c r="V73" s="15" t="str">
        <f t="shared" si="10"/>
        <v>CCA</v>
      </c>
      <c r="W73" s="15" t="str">
        <f t="shared" si="11"/>
        <v/>
      </c>
      <c r="X73" s="15" t="str">
        <f t="shared" si="12"/>
        <v/>
      </c>
      <c r="Y73" s="38"/>
      <c r="Z73" s="50" t="str">
        <f t="shared" si="13"/>
        <v/>
      </c>
      <c r="AB73" s="15"/>
    </row>
    <row r="74" spans="1:28" s="36" customFormat="1" ht="38.25" hidden="1">
      <c r="A74" s="15">
        <v>73</v>
      </c>
      <c r="B74" s="85" t="s">
        <v>1399</v>
      </c>
      <c r="C74" s="85" t="s">
        <v>337</v>
      </c>
      <c r="D74" s="86" t="s">
        <v>24</v>
      </c>
      <c r="E74" s="86">
        <v>16</v>
      </c>
      <c r="F74" s="86" t="s">
        <v>387</v>
      </c>
      <c r="G74" s="86">
        <v>118</v>
      </c>
      <c r="H74" s="86">
        <v>54</v>
      </c>
      <c r="I74" s="88" t="s">
        <v>386</v>
      </c>
      <c r="J74" s="85" t="s">
        <v>382</v>
      </c>
      <c r="K74" s="86" t="s">
        <v>89</v>
      </c>
      <c r="L74" s="86" t="s">
        <v>483</v>
      </c>
      <c r="M74" s="11"/>
      <c r="N74" s="31"/>
      <c r="O74" s="60"/>
      <c r="P74" s="11"/>
      <c r="Q74" s="66"/>
      <c r="S74" s="15" t="str">
        <f t="shared" si="7"/>
        <v/>
      </c>
      <c r="T74" s="15">
        <f t="shared" si="8"/>
        <v>0</v>
      </c>
      <c r="U74" s="15" t="str">
        <f t="shared" si="9"/>
        <v/>
      </c>
      <c r="V74" s="15" t="str">
        <f t="shared" si="10"/>
        <v>CCA</v>
      </c>
      <c r="W74" s="15" t="str">
        <f t="shared" si="11"/>
        <v/>
      </c>
      <c r="X74" s="15" t="str">
        <f t="shared" si="12"/>
        <v/>
      </c>
      <c r="Y74" s="60"/>
      <c r="Z74" s="50" t="str">
        <f t="shared" si="13"/>
        <v/>
      </c>
      <c r="AB74" s="15"/>
    </row>
    <row r="75" spans="1:28" s="36" customFormat="1" ht="76.5" hidden="1">
      <c r="A75" s="15">
        <v>74</v>
      </c>
      <c r="B75" s="85" t="s">
        <v>110</v>
      </c>
      <c r="C75" s="85" t="s">
        <v>388</v>
      </c>
      <c r="D75" s="86" t="s">
        <v>24</v>
      </c>
      <c r="E75" s="86">
        <v>8</v>
      </c>
      <c r="F75" s="86" t="s">
        <v>263</v>
      </c>
      <c r="G75" s="86">
        <v>30</v>
      </c>
      <c r="H75" s="86">
        <v>30</v>
      </c>
      <c r="I75" s="85" t="s">
        <v>389</v>
      </c>
      <c r="J75" s="85" t="s">
        <v>390</v>
      </c>
      <c r="K75" s="86" t="s">
        <v>31</v>
      </c>
      <c r="L75" s="86" t="s">
        <v>149</v>
      </c>
      <c r="M75" s="11"/>
      <c r="N75" s="31"/>
      <c r="O75" s="60"/>
      <c r="Q75" s="66"/>
      <c r="S75" s="15" t="str">
        <f t="shared" si="7"/>
        <v/>
      </c>
      <c r="T75" s="15">
        <f t="shared" si="8"/>
        <v>0</v>
      </c>
      <c r="U75" s="15" t="str">
        <f t="shared" si="9"/>
        <v/>
      </c>
      <c r="V75" s="15" t="str">
        <f t="shared" si="10"/>
        <v>OFDM</v>
      </c>
      <c r="W75" s="15" t="str">
        <f t="shared" si="11"/>
        <v/>
      </c>
      <c r="X75" s="15" t="str">
        <f t="shared" si="12"/>
        <v/>
      </c>
      <c r="Y75" s="66"/>
      <c r="Z75" s="50" t="str">
        <f t="shared" si="13"/>
        <v/>
      </c>
      <c r="AB75" s="54"/>
    </row>
    <row r="76" spans="1:28" s="36" customFormat="1" ht="38.25" hidden="1">
      <c r="A76" s="15">
        <v>75</v>
      </c>
      <c r="B76" s="85" t="s">
        <v>110</v>
      </c>
      <c r="C76" s="85" t="s">
        <v>388</v>
      </c>
      <c r="D76" s="86" t="s">
        <v>24</v>
      </c>
      <c r="E76" s="86">
        <v>8</v>
      </c>
      <c r="F76" s="86" t="s">
        <v>334</v>
      </c>
      <c r="G76" s="86">
        <v>27</v>
      </c>
      <c r="H76" s="86">
        <v>43</v>
      </c>
      <c r="I76" s="85" t="s">
        <v>391</v>
      </c>
      <c r="J76" s="85" t="s">
        <v>392</v>
      </c>
      <c r="K76" s="86" t="s">
        <v>31</v>
      </c>
      <c r="L76" s="86" t="s">
        <v>157</v>
      </c>
      <c r="M76" s="16"/>
      <c r="N76" s="67"/>
      <c r="O76" s="60"/>
      <c r="Q76" s="66"/>
      <c r="S76" s="15" t="str">
        <f t="shared" si="7"/>
        <v/>
      </c>
      <c r="T76" s="15">
        <f t="shared" si="8"/>
        <v>0</v>
      </c>
      <c r="U76" s="15" t="str">
        <f t="shared" si="9"/>
        <v/>
      </c>
      <c r="V76" s="15" t="str">
        <f t="shared" si="10"/>
        <v>Frequency Band</v>
      </c>
      <c r="W76" s="15" t="str">
        <f t="shared" si="11"/>
        <v/>
      </c>
      <c r="X76" s="15" t="str">
        <f t="shared" si="12"/>
        <v/>
      </c>
      <c r="Y76" s="66"/>
      <c r="Z76" s="50" t="str">
        <f t="shared" si="13"/>
        <v/>
      </c>
      <c r="AB76" s="54"/>
    </row>
    <row r="77" spans="1:28" s="37" customFormat="1" ht="51" hidden="1">
      <c r="A77" s="15">
        <v>76</v>
      </c>
      <c r="B77" s="85" t="s">
        <v>110</v>
      </c>
      <c r="C77" s="85" t="s">
        <v>388</v>
      </c>
      <c r="D77" s="86" t="s">
        <v>24</v>
      </c>
      <c r="E77" s="86">
        <v>9</v>
      </c>
      <c r="F77" s="86">
        <v>9.1999999999999993</v>
      </c>
      <c r="G77" s="86">
        <v>41</v>
      </c>
      <c r="H77" s="86">
        <v>36</v>
      </c>
      <c r="I77" s="85" t="s">
        <v>393</v>
      </c>
      <c r="J77" s="85" t="s">
        <v>394</v>
      </c>
      <c r="K77" s="86"/>
      <c r="L77" s="86" t="s">
        <v>30</v>
      </c>
      <c r="M77" s="11"/>
      <c r="N77" s="31"/>
      <c r="O77" s="60"/>
      <c r="P77" s="11"/>
      <c r="Q77" s="66"/>
      <c r="R77" s="36"/>
      <c r="S77" s="15" t="str">
        <f t="shared" si="7"/>
        <v/>
      </c>
      <c r="T77" s="15">
        <f t="shared" si="8"/>
        <v>0</v>
      </c>
      <c r="U77" s="15" t="str">
        <f t="shared" si="9"/>
        <v/>
      </c>
      <c r="V77" s="15" t="str">
        <f t="shared" si="10"/>
        <v>Editorial</v>
      </c>
      <c r="W77" s="15" t="str">
        <f t="shared" si="11"/>
        <v/>
      </c>
      <c r="X77" s="15" t="str">
        <f t="shared" si="12"/>
        <v/>
      </c>
      <c r="Y77" s="60"/>
      <c r="Z77" s="50" t="str">
        <f t="shared" si="13"/>
        <v/>
      </c>
      <c r="AA77" s="36"/>
      <c r="AB77" s="15"/>
    </row>
    <row r="78" spans="1:28" s="36" customFormat="1" ht="51" hidden="1">
      <c r="A78" s="15">
        <v>77</v>
      </c>
      <c r="B78" s="85" t="s">
        <v>110</v>
      </c>
      <c r="C78" s="85" t="s">
        <v>388</v>
      </c>
      <c r="D78" s="86" t="s">
        <v>24</v>
      </c>
      <c r="E78" s="86">
        <v>9</v>
      </c>
      <c r="F78" s="86">
        <v>9.1999999999999993</v>
      </c>
      <c r="G78" s="86">
        <v>38</v>
      </c>
      <c r="H78" s="86">
        <v>36</v>
      </c>
      <c r="I78" s="85" t="s">
        <v>395</v>
      </c>
      <c r="J78" s="85" t="s">
        <v>396</v>
      </c>
      <c r="K78" s="86"/>
      <c r="L78" s="86" t="s">
        <v>30</v>
      </c>
      <c r="M78" s="34"/>
      <c r="N78" s="31"/>
      <c r="O78" s="60"/>
      <c r="Q78" s="66"/>
      <c r="S78" s="15" t="str">
        <f t="shared" si="7"/>
        <v/>
      </c>
      <c r="T78" s="15">
        <f t="shared" si="8"/>
        <v>0</v>
      </c>
      <c r="U78" s="15" t="str">
        <f t="shared" si="9"/>
        <v/>
      </c>
      <c r="V78" s="15" t="str">
        <f t="shared" si="10"/>
        <v>Editorial</v>
      </c>
      <c r="W78" s="15" t="str">
        <f t="shared" si="11"/>
        <v/>
      </c>
      <c r="X78" s="15" t="str">
        <f t="shared" si="12"/>
        <v/>
      </c>
      <c r="Y78" s="60"/>
      <c r="Z78" s="50" t="str">
        <f t="shared" si="13"/>
        <v/>
      </c>
      <c r="AA78" s="34"/>
      <c r="AB78" s="54"/>
    </row>
    <row r="79" spans="1:28" s="36" customFormat="1" ht="38.25" hidden="1">
      <c r="A79" s="15">
        <v>78</v>
      </c>
      <c r="B79" s="85" t="s">
        <v>110</v>
      </c>
      <c r="C79" s="85" t="s">
        <v>388</v>
      </c>
      <c r="D79" s="86" t="s">
        <v>24</v>
      </c>
      <c r="E79" s="86">
        <v>16</v>
      </c>
      <c r="F79" s="86" t="s">
        <v>397</v>
      </c>
      <c r="G79" s="86">
        <v>93</v>
      </c>
      <c r="H79" s="86">
        <v>34</v>
      </c>
      <c r="I79" s="85" t="s">
        <v>398</v>
      </c>
      <c r="J79" s="85" t="s">
        <v>399</v>
      </c>
      <c r="K79" s="86"/>
      <c r="L79" s="86" t="s">
        <v>30</v>
      </c>
      <c r="M79" s="11" t="s">
        <v>1406</v>
      </c>
      <c r="N79" s="31"/>
      <c r="O79" s="38"/>
      <c r="Q79" s="66"/>
      <c r="S79" s="15" t="str">
        <f t="shared" si="7"/>
        <v/>
      </c>
      <c r="T79" s="15">
        <f t="shared" si="8"/>
        <v>0</v>
      </c>
      <c r="U79" s="15" t="str">
        <f t="shared" si="9"/>
        <v/>
      </c>
      <c r="V79" s="15" t="str">
        <f t="shared" si="10"/>
        <v>Editorial</v>
      </c>
      <c r="W79" s="15" t="str">
        <f t="shared" si="11"/>
        <v/>
      </c>
      <c r="X79" s="15" t="str">
        <f t="shared" si="12"/>
        <v/>
      </c>
      <c r="Y79" s="60"/>
      <c r="Z79" s="50" t="str">
        <f t="shared" si="13"/>
        <v/>
      </c>
      <c r="AA79" s="34"/>
      <c r="AB79" s="15"/>
    </row>
    <row r="80" spans="1:28" ht="38.25" hidden="1">
      <c r="A80" s="15">
        <v>79</v>
      </c>
      <c r="B80" s="85" t="s">
        <v>99</v>
      </c>
      <c r="C80" s="85" t="s">
        <v>44</v>
      </c>
      <c r="D80" s="86" t="s">
        <v>25</v>
      </c>
      <c r="E80" s="86" t="s">
        <v>400</v>
      </c>
      <c r="F80" s="86" t="s">
        <v>400</v>
      </c>
      <c r="G80" s="86" t="s">
        <v>48</v>
      </c>
      <c r="H80" s="86"/>
      <c r="I80" s="88" t="s">
        <v>401</v>
      </c>
      <c r="J80" s="88" t="s">
        <v>402</v>
      </c>
      <c r="K80" s="86" t="s">
        <v>31</v>
      </c>
      <c r="L80" s="86" t="s">
        <v>30</v>
      </c>
      <c r="M80" s="11" t="s">
        <v>1407</v>
      </c>
      <c r="P80" s="34"/>
      <c r="S80" s="15">
        <f t="shared" si="7"/>
        <v>0</v>
      </c>
      <c r="T80" s="15" t="str">
        <f t="shared" si="8"/>
        <v/>
      </c>
      <c r="U80" s="15" t="str">
        <f t="shared" si="9"/>
        <v/>
      </c>
      <c r="V80" s="15" t="str">
        <f t="shared" si="10"/>
        <v/>
      </c>
      <c r="W80" s="15" t="str">
        <f t="shared" si="11"/>
        <v/>
      </c>
      <c r="X80" s="15" t="str">
        <f t="shared" si="12"/>
        <v/>
      </c>
      <c r="Y80" s="35"/>
      <c r="Z80" s="50" t="str">
        <f t="shared" si="13"/>
        <v/>
      </c>
    </row>
    <row r="81" spans="1:26" hidden="1">
      <c r="A81" s="15">
        <v>80</v>
      </c>
      <c r="B81" s="85" t="s">
        <v>99</v>
      </c>
      <c r="C81" s="85" t="s">
        <v>44</v>
      </c>
      <c r="D81" s="86" t="s">
        <v>25</v>
      </c>
      <c r="E81" s="86">
        <v>3</v>
      </c>
      <c r="F81" s="86">
        <v>3.1</v>
      </c>
      <c r="G81" s="86">
        <v>3</v>
      </c>
      <c r="H81" s="86">
        <v>21</v>
      </c>
      <c r="I81" s="85" t="s">
        <v>403</v>
      </c>
      <c r="J81" s="85" t="s">
        <v>404</v>
      </c>
      <c r="K81" s="86" t="s">
        <v>31</v>
      </c>
      <c r="L81" s="86" t="s">
        <v>30</v>
      </c>
      <c r="M81" s="11"/>
      <c r="P81" s="34"/>
      <c r="S81" s="15">
        <f t="shared" si="7"/>
        <v>0</v>
      </c>
      <c r="T81" s="15" t="str">
        <f t="shared" si="8"/>
        <v/>
      </c>
      <c r="U81" s="15" t="str">
        <f t="shared" si="9"/>
        <v/>
      </c>
      <c r="V81" s="15" t="str">
        <f t="shared" si="10"/>
        <v/>
      </c>
      <c r="W81" s="15" t="str">
        <f t="shared" si="11"/>
        <v/>
      </c>
      <c r="X81" s="15" t="str">
        <f t="shared" si="12"/>
        <v/>
      </c>
      <c r="Y81" s="35"/>
      <c r="Z81" s="50" t="str">
        <f t="shared" si="13"/>
        <v/>
      </c>
    </row>
    <row r="82" spans="1:26" ht="63.75" hidden="1">
      <c r="A82" s="15">
        <v>81</v>
      </c>
      <c r="B82" s="85" t="s">
        <v>99</v>
      </c>
      <c r="C82" s="85" t="s">
        <v>44</v>
      </c>
      <c r="D82" s="86" t="s">
        <v>25</v>
      </c>
      <c r="E82" s="86">
        <v>5</v>
      </c>
      <c r="F82" s="86" t="s">
        <v>405</v>
      </c>
      <c r="G82" s="86">
        <v>5</v>
      </c>
      <c r="H82" s="86">
        <v>50</v>
      </c>
      <c r="I82" s="85" t="s">
        <v>406</v>
      </c>
      <c r="J82" s="85" t="s">
        <v>407</v>
      </c>
      <c r="K82" s="86" t="s">
        <v>31</v>
      </c>
      <c r="L82" s="86" t="s">
        <v>30</v>
      </c>
      <c r="M82" s="11"/>
      <c r="P82" s="34"/>
      <c r="S82" s="15">
        <f t="shared" si="7"/>
        <v>0</v>
      </c>
      <c r="T82" s="15" t="str">
        <f t="shared" si="8"/>
        <v/>
      </c>
      <c r="U82" s="15" t="str">
        <f t="shared" si="9"/>
        <v/>
      </c>
      <c r="V82" s="15" t="str">
        <f t="shared" si="10"/>
        <v/>
      </c>
      <c r="W82" s="15" t="str">
        <f t="shared" si="11"/>
        <v/>
      </c>
      <c r="X82" s="15" t="str">
        <f t="shared" si="12"/>
        <v/>
      </c>
      <c r="Y82" s="35"/>
      <c r="Z82" s="50" t="str">
        <f t="shared" si="13"/>
        <v/>
      </c>
    </row>
    <row r="83" spans="1:26" ht="229.5" hidden="1">
      <c r="A83" s="15">
        <v>82</v>
      </c>
      <c r="B83" s="85" t="s">
        <v>99</v>
      </c>
      <c r="C83" s="85" t="s">
        <v>44</v>
      </c>
      <c r="D83" s="86" t="s">
        <v>24</v>
      </c>
      <c r="E83" s="86">
        <v>5</v>
      </c>
      <c r="F83" s="86">
        <v>5.0999999999999996</v>
      </c>
      <c r="G83" s="86">
        <v>7</v>
      </c>
      <c r="H83" s="86">
        <v>8</v>
      </c>
      <c r="I83" s="85" t="s">
        <v>408</v>
      </c>
      <c r="J83" s="90" t="s">
        <v>409</v>
      </c>
      <c r="K83" s="86" t="s">
        <v>31</v>
      </c>
      <c r="L83" s="86" t="s">
        <v>149</v>
      </c>
      <c r="M83" s="11"/>
      <c r="P83" s="34"/>
      <c r="S83" s="15" t="str">
        <f t="shared" si="7"/>
        <v/>
      </c>
      <c r="T83" s="15">
        <f t="shared" si="8"/>
        <v>0</v>
      </c>
      <c r="U83" s="15" t="str">
        <f t="shared" si="9"/>
        <v/>
      </c>
      <c r="V83" s="15" t="str">
        <f t="shared" si="10"/>
        <v>OFDM</v>
      </c>
      <c r="W83" s="15" t="str">
        <f t="shared" si="11"/>
        <v/>
      </c>
      <c r="X83" s="15" t="str">
        <f t="shared" si="12"/>
        <v/>
      </c>
      <c r="Z83" s="50" t="str">
        <f t="shared" si="13"/>
        <v/>
      </c>
    </row>
    <row r="84" spans="1:26" ht="25.5" hidden="1">
      <c r="A84" s="15">
        <v>83</v>
      </c>
      <c r="B84" s="85" t="s">
        <v>99</v>
      </c>
      <c r="C84" s="85" t="s">
        <v>44</v>
      </c>
      <c r="D84" s="86" t="s">
        <v>24</v>
      </c>
      <c r="E84" s="86">
        <v>5</v>
      </c>
      <c r="F84" s="86" t="s">
        <v>410</v>
      </c>
      <c r="G84" s="86">
        <v>12</v>
      </c>
      <c r="H84" s="86">
        <v>24</v>
      </c>
      <c r="I84" s="85" t="s">
        <v>411</v>
      </c>
      <c r="J84" s="85" t="s">
        <v>412</v>
      </c>
      <c r="K84" s="86" t="s">
        <v>31</v>
      </c>
      <c r="L84" s="86" t="s">
        <v>155</v>
      </c>
      <c r="M84" s="11"/>
      <c r="P84" s="34"/>
      <c r="S84" s="15" t="str">
        <f t="shared" si="7"/>
        <v/>
      </c>
      <c r="T84" s="15">
        <f t="shared" si="8"/>
        <v>0</v>
      </c>
      <c r="U84" s="15" t="str">
        <f t="shared" si="9"/>
        <v/>
      </c>
      <c r="V84" s="15" t="str">
        <f t="shared" si="10"/>
        <v>FCS</v>
      </c>
      <c r="W84" s="15" t="str">
        <f t="shared" si="11"/>
        <v/>
      </c>
      <c r="X84" s="15" t="str">
        <f t="shared" si="12"/>
        <v/>
      </c>
      <c r="Z84" s="50" t="str">
        <f t="shared" si="13"/>
        <v/>
      </c>
    </row>
    <row r="85" spans="1:26" ht="38.25" hidden="1">
      <c r="A85" s="15">
        <v>84</v>
      </c>
      <c r="B85" s="85" t="s">
        <v>99</v>
      </c>
      <c r="C85" s="85" t="s">
        <v>44</v>
      </c>
      <c r="D85" s="86" t="s">
        <v>24</v>
      </c>
      <c r="E85" s="86">
        <v>5</v>
      </c>
      <c r="F85" s="86" t="s">
        <v>209</v>
      </c>
      <c r="G85" s="86">
        <v>17</v>
      </c>
      <c r="H85" s="86">
        <v>26</v>
      </c>
      <c r="I85" s="88" t="s">
        <v>413</v>
      </c>
      <c r="J85" s="88" t="s">
        <v>414</v>
      </c>
      <c r="K85" s="86" t="s">
        <v>31</v>
      </c>
      <c r="L85" s="86" t="s">
        <v>147</v>
      </c>
      <c r="M85" s="11"/>
      <c r="P85" s="34"/>
      <c r="S85" s="15" t="str">
        <f t="shared" si="7"/>
        <v/>
      </c>
      <c r="T85" s="15">
        <f t="shared" si="8"/>
        <v>0</v>
      </c>
      <c r="U85" s="15" t="str">
        <f t="shared" si="9"/>
        <v/>
      </c>
      <c r="V85" s="15" t="str">
        <f t="shared" si="10"/>
        <v>FSK</v>
      </c>
      <c r="W85" s="15" t="str">
        <f t="shared" si="11"/>
        <v/>
      </c>
      <c r="X85" s="15" t="str">
        <f t="shared" si="12"/>
        <v/>
      </c>
      <c r="Z85" s="50" t="str">
        <f t="shared" si="13"/>
        <v/>
      </c>
    </row>
    <row r="86" spans="1:26" ht="25.5" hidden="1">
      <c r="A86" s="15">
        <v>85</v>
      </c>
      <c r="B86" s="85" t="s">
        <v>99</v>
      </c>
      <c r="C86" s="85" t="s">
        <v>44</v>
      </c>
      <c r="D86" s="86" t="s">
        <v>25</v>
      </c>
      <c r="E86" s="86">
        <v>5</v>
      </c>
      <c r="F86" s="86" t="s">
        <v>209</v>
      </c>
      <c r="G86" s="86">
        <v>19</v>
      </c>
      <c r="H86" s="86">
        <v>18</v>
      </c>
      <c r="I86" s="85" t="s">
        <v>415</v>
      </c>
      <c r="J86" s="85" t="s">
        <v>416</v>
      </c>
      <c r="K86" s="86" t="s">
        <v>31</v>
      </c>
      <c r="L86" s="86" t="s">
        <v>30</v>
      </c>
      <c r="M86" s="11"/>
      <c r="P86" s="34"/>
      <c r="S86" s="15">
        <f t="shared" si="7"/>
        <v>0</v>
      </c>
      <c r="T86" s="15" t="str">
        <f t="shared" si="8"/>
        <v/>
      </c>
      <c r="U86" s="15" t="str">
        <f t="shared" si="9"/>
        <v/>
      </c>
      <c r="V86" s="15" t="str">
        <f t="shared" si="10"/>
        <v/>
      </c>
      <c r="W86" s="15" t="str">
        <f t="shared" si="11"/>
        <v/>
      </c>
      <c r="X86" s="15" t="str">
        <f t="shared" si="12"/>
        <v/>
      </c>
      <c r="Z86" s="50" t="str">
        <f t="shared" si="13"/>
        <v/>
      </c>
    </row>
    <row r="87" spans="1:26" ht="38.25" hidden="1">
      <c r="A87" s="15">
        <v>86</v>
      </c>
      <c r="B87" s="85" t="s">
        <v>99</v>
      </c>
      <c r="C87" s="85" t="s">
        <v>44</v>
      </c>
      <c r="D87" s="86" t="s">
        <v>25</v>
      </c>
      <c r="E87" s="86">
        <v>5</v>
      </c>
      <c r="F87" s="86" t="s">
        <v>417</v>
      </c>
      <c r="G87" s="86">
        <v>20</v>
      </c>
      <c r="H87" s="86">
        <v>44</v>
      </c>
      <c r="I87" s="85" t="s">
        <v>418</v>
      </c>
      <c r="J87" s="85" t="s">
        <v>418</v>
      </c>
      <c r="K87" s="86" t="s">
        <v>31</v>
      </c>
      <c r="L87" s="86" t="s">
        <v>30</v>
      </c>
      <c r="M87" s="11"/>
      <c r="P87" s="34"/>
      <c r="S87" s="15">
        <f t="shared" si="7"/>
        <v>0</v>
      </c>
      <c r="T87" s="15" t="str">
        <f t="shared" si="8"/>
        <v/>
      </c>
      <c r="U87" s="15" t="str">
        <f t="shared" si="9"/>
        <v/>
      </c>
      <c r="V87" s="15" t="str">
        <f t="shared" si="10"/>
        <v/>
      </c>
      <c r="W87" s="15" t="str">
        <f t="shared" si="11"/>
        <v/>
      </c>
      <c r="X87" s="15" t="str">
        <f t="shared" si="12"/>
        <v/>
      </c>
      <c r="Y87" s="35"/>
      <c r="Z87" s="50" t="str">
        <f t="shared" si="13"/>
        <v/>
      </c>
    </row>
    <row r="88" spans="1:26" ht="38.25" hidden="1">
      <c r="A88" s="15">
        <v>87</v>
      </c>
      <c r="B88" s="85" t="s">
        <v>99</v>
      </c>
      <c r="C88" s="85" t="s">
        <v>44</v>
      </c>
      <c r="D88" s="86" t="s">
        <v>25</v>
      </c>
      <c r="E88" s="86">
        <v>6</v>
      </c>
      <c r="F88" s="86" t="s">
        <v>112</v>
      </c>
      <c r="G88" s="86">
        <v>22</v>
      </c>
      <c r="H88" s="86">
        <v>32</v>
      </c>
      <c r="I88" s="85" t="s">
        <v>419</v>
      </c>
      <c r="J88" s="85" t="s">
        <v>419</v>
      </c>
      <c r="K88" s="86" t="s">
        <v>31</v>
      </c>
      <c r="L88" s="86" t="s">
        <v>30</v>
      </c>
      <c r="M88" s="11"/>
      <c r="P88" s="34"/>
      <c r="S88" s="15">
        <f t="shared" si="7"/>
        <v>0</v>
      </c>
      <c r="T88" s="15" t="str">
        <f t="shared" si="8"/>
        <v/>
      </c>
      <c r="U88" s="15" t="str">
        <f t="shared" si="9"/>
        <v/>
      </c>
      <c r="V88" s="15" t="str">
        <f t="shared" si="10"/>
        <v/>
      </c>
      <c r="W88" s="15" t="str">
        <f t="shared" si="11"/>
        <v/>
      </c>
      <c r="X88" s="15" t="str">
        <f t="shared" si="12"/>
        <v/>
      </c>
      <c r="Z88" s="50" t="str">
        <f t="shared" si="13"/>
        <v/>
      </c>
    </row>
    <row r="89" spans="1:26" ht="38.25" hidden="1">
      <c r="A89" s="15">
        <v>88</v>
      </c>
      <c r="B89" s="85" t="s">
        <v>99</v>
      </c>
      <c r="C89" s="85" t="s">
        <v>44</v>
      </c>
      <c r="D89" s="86" t="s">
        <v>24</v>
      </c>
      <c r="E89" s="86">
        <v>6</v>
      </c>
      <c r="F89" s="86" t="s">
        <v>420</v>
      </c>
      <c r="G89" s="86">
        <v>26</v>
      </c>
      <c r="H89" s="86">
        <v>9</v>
      </c>
      <c r="I89" s="85" t="s">
        <v>421</v>
      </c>
      <c r="J89" s="85" t="s">
        <v>422</v>
      </c>
      <c r="K89" s="86" t="s">
        <v>31</v>
      </c>
      <c r="L89" s="86" t="s">
        <v>149</v>
      </c>
      <c r="M89" s="11"/>
      <c r="P89" s="34"/>
      <c r="S89" s="15" t="str">
        <f t="shared" si="7"/>
        <v/>
      </c>
      <c r="T89" s="15">
        <f t="shared" si="8"/>
        <v>0</v>
      </c>
      <c r="U89" s="15" t="str">
        <f t="shared" si="9"/>
        <v/>
      </c>
      <c r="V89" s="15" t="str">
        <f t="shared" si="10"/>
        <v>OFDM</v>
      </c>
      <c r="W89" s="15" t="str">
        <f t="shared" si="11"/>
        <v/>
      </c>
      <c r="X89" s="15" t="str">
        <f t="shared" si="12"/>
        <v/>
      </c>
      <c r="Z89" s="50" t="str">
        <f t="shared" si="13"/>
        <v/>
      </c>
    </row>
    <row r="90" spans="1:26" ht="63.75" hidden="1">
      <c r="A90" s="15">
        <v>89</v>
      </c>
      <c r="B90" s="85" t="s">
        <v>99</v>
      </c>
      <c r="C90" s="85" t="s">
        <v>44</v>
      </c>
      <c r="D90" s="86" t="s">
        <v>24</v>
      </c>
      <c r="E90" s="86">
        <v>8</v>
      </c>
      <c r="F90" s="86" t="s">
        <v>334</v>
      </c>
      <c r="G90" s="86">
        <v>27</v>
      </c>
      <c r="H90" s="86">
        <v>43</v>
      </c>
      <c r="I90" s="85" t="s">
        <v>423</v>
      </c>
      <c r="J90" s="85" t="s">
        <v>424</v>
      </c>
      <c r="K90" s="86" t="s">
        <v>31</v>
      </c>
      <c r="L90" s="86" t="s">
        <v>149</v>
      </c>
      <c r="M90" s="11"/>
      <c r="P90" s="34"/>
      <c r="S90" s="15" t="str">
        <f t="shared" si="7"/>
        <v/>
      </c>
      <c r="T90" s="15">
        <f t="shared" si="8"/>
        <v>0</v>
      </c>
      <c r="U90" s="15" t="str">
        <f t="shared" si="9"/>
        <v/>
      </c>
      <c r="V90" s="15" t="str">
        <f t="shared" si="10"/>
        <v>OFDM</v>
      </c>
      <c r="W90" s="15" t="str">
        <f t="shared" si="11"/>
        <v/>
      </c>
      <c r="X90" s="15" t="str">
        <f t="shared" si="12"/>
        <v/>
      </c>
      <c r="Z90" s="50" t="str">
        <f t="shared" si="13"/>
        <v/>
      </c>
    </row>
    <row r="91" spans="1:26" ht="51" hidden="1">
      <c r="A91" s="15">
        <v>90</v>
      </c>
      <c r="B91" s="85" t="s">
        <v>99</v>
      </c>
      <c r="C91" s="85" t="s">
        <v>44</v>
      </c>
      <c r="D91" s="86" t="s">
        <v>24</v>
      </c>
      <c r="E91" s="86">
        <v>8</v>
      </c>
      <c r="F91" s="86" t="s">
        <v>425</v>
      </c>
      <c r="G91" s="86">
        <v>33</v>
      </c>
      <c r="H91" s="86">
        <v>46</v>
      </c>
      <c r="I91" s="85" t="s">
        <v>426</v>
      </c>
      <c r="J91" s="85" t="s">
        <v>426</v>
      </c>
      <c r="K91" s="86" t="s">
        <v>31</v>
      </c>
      <c r="L91" s="86" t="s">
        <v>149</v>
      </c>
      <c r="M91" s="11"/>
      <c r="P91" s="34"/>
      <c r="S91" s="15" t="str">
        <f t="shared" si="7"/>
        <v/>
      </c>
      <c r="T91" s="15">
        <f t="shared" si="8"/>
        <v>0</v>
      </c>
      <c r="U91" s="15" t="str">
        <f t="shared" si="9"/>
        <v/>
      </c>
      <c r="V91" s="15" t="str">
        <f t="shared" si="10"/>
        <v>OFDM</v>
      </c>
      <c r="W91" s="15" t="str">
        <f t="shared" si="11"/>
        <v/>
      </c>
      <c r="X91" s="15" t="str">
        <f t="shared" si="12"/>
        <v/>
      </c>
      <c r="Z91" s="50" t="str">
        <f t="shared" si="13"/>
        <v/>
      </c>
    </row>
    <row r="92" spans="1:26" ht="38.25" hidden="1">
      <c r="A92" s="15">
        <v>91</v>
      </c>
      <c r="B92" s="85" t="s">
        <v>99</v>
      </c>
      <c r="C92" s="85" t="s">
        <v>44</v>
      </c>
      <c r="D92" s="86" t="s">
        <v>24</v>
      </c>
      <c r="E92" s="86">
        <v>8</v>
      </c>
      <c r="F92" s="86" t="s">
        <v>427</v>
      </c>
      <c r="G92" s="86">
        <v>38</v>
      </c>
      <c r="H92" s="86">
        <v>7</v>
      </c>
      <c r="I92" s="85" t="s">
        <v>428</v>
      </c>
      <c r="J92" s="85" t="s">
        <v>429</v>
      </c>
      <c r="K92" s="86" t="s">
        <v>31</v>
      </c>
      <c r="L92" s="86" t="s">
        <v>163</v>
      </c>
      <c r="M92" s="11"/>
      <c r="P92" s="34"/>
      <c r="S92" s="15" t="str">
        <f t="shared" si="7"/>
        <v/>
      </c>
      <c r="T92" s="15">
        <f t="shared" si="8"/>
        <v>0</v>
      </c>
      <c r="U92" s="15" t="str">
        <f t="shared" si="9"/>
        <v/>
      </c>
      <c r="V92" s="15" t="str">
        <f t="shared" si="10"/>
        <v>Radio Spec</v>
      </c>
      <c r="W92" s="15" t="str">
        <f t="shared" si="11"/>
        <v/>
      </c>
      <c r="X92" s="15" t="str">
        <f t="shared" si="12"/>
        <v/>
      </c>
      <c r="Z92" s="50" t="str">
        <f t="shared" si="13"/>
        <v/>
      </c>
    </row>
    <row r="93" spans="1:26" ht="38.25" hidden="1">
      <c r="A93" s="15">
        <v>92</v>
      </c>
      <c r="B93" s="85" t="s">
        <v>99</v>
      </c>
      <c r="C93" s="85" t="s">
        <v>44</v>
      </c>
      <c r="D93" s="86" t="s">
        <v>24</v>
      </c>
      <c r="E93" s="86">
        <v>8</v>
      </c>
      <c r="F93" s="86" t="s">
        <v>427</v>
      </c>
      <c r="G93" s="86">
        <v>38</v>
      </c>
      <c r="H93" s="86">
        <v>8</v>
      </c>
      <c r="I93" s="85" t="s">
        <v>430</v>
      </c>
      <c r="J93" s="85" t="s">
        <v>431</v>
      </c>
      <c r="K93" s="86" t="s">
        <v>31</v>
      </c>
      <c r="L93" s="86" t="s">
        <v>163</v>
      </c>
      <c r="M93" s="11"/>
      <c r="P93" s="34"/>
      <c r="S93" s="15" t="str">
        <f t="shared" si="7"/>
        <v/>
      </c>
      <c r="T93" s="15">
        <f t="shared" si="8"/>
        <v>0</v>
      </c>
      <c r="U93" s="15" t="str">
        <f t="shared" si="9"/>
        <v/>
      </c>
      <c r="V93" s="15" t="str">
        <f t="shared" si="10"/>
        <v>Radio Spec</v>
      </c>
      <c r="W93" s="15" t="str">
        <f t="shared" si="11"/>
        <v/>
      </c>
      <c r="X93" s="15" t="str">
        <f t="shared" si="12"/>
        <v/>
      </c>
      <c r="Z93" s="50" t="str">
        <f t="shared" si="13"/>
        <v/>
      </c>
    </row>
    <row r="94" spans="1:26" ht="38.25" hidden="1">
      <c r="A94" s="15">
        <v>93</v>
      </c>
      <c r="B94" s="85" t="s">
        <v>99</v>
      </c>
      <c r="C94" s="85" t="s">
        <v>44</v>
      </c>
      <c r="D94" s="86" t="s">
        <v>24</v>
      </c>
      <c r="E94" s="86">
        <v>8</v>
      </c>
      <c r="F94" s="86" t="s">
        <v>427</v>
      </c>
      <c r="G94" s="86">
        <v>38</v>
      </c>
      <c r="H94" s="86">
        <v>14</v>
      </c>
      <c r="I94" s="85" t="s">
        <v>428</v>
      </c>
      <c r="J94" s="85" t="s">
        <v>429</v>
      </c>
      <c r="K94" s="86" t="s">
        <v>31</v>
      </c>
      <c r="L94" s="86" t="s">
        <v>163</v>
      </c>
      <c r="M94" s="34"/>
      <c r="O94" s="60"/>
      <c r="P94" s="34"/>
      <c r="S94" s="15" t="str">
        <f t="shared" si="7"/>
        <v/>
      </c>
      <c r="T94" s="15">
        <f t="shared" si="8"/>
        <v>0</v>
      </c>
      <c r="U94" s="15" t="str">
        <f t="shared" si="9"/>
        <v/>
      </c>
      <c r="V94" s="15" t="str">
        <f t="shared" si="10"/>
        <v>Radio Spec</v>
      </c>
      <c r="W94" s="15" t="str">
        <f t="shared" si="11"/>
        <v/>
      </c>
      <c r="X94" s="15" t="str">
        <f t="shared" si="12"/>
        <v/>
      </c>
      <c r="Z94" s="50" t="str">
        <f t="shared" si="13"/>
        <v/>
      </c>
    </row>
    <row r="95" spans="1:26" ht="38.25" hidden="1">
      <c r="A95" s="15">
        <v>94</v>
      </c>
      <c r="B95" s="85" t="s">
        <v>99</v>
      </c>
      <c r="C95" s="85" t="s">
        <v>44</v>
      </c>
      <c r="D95" s="86" t="s">
        <v>24</v>
      </c>
      <c r="E95" s="86">
        <v>8</v>
      </c>
      <c r="F95" s="86" t="s">
        <v>427</v>
      </c>
      <c r="G95" s="86">
        <v>38</v>
      </c>
      <c r="H95" s="86">
        <v>15</v>
      </c>
      <c r="I95" s="85" t="s">
        <v>430</v>
      </c>
      <c r="J95" s="85" t="s">
        <v>431</v>
      </c>
      <c r="K95" s="86" t="s">
        <v>31</v>
      </c>
      <c r="L95" s="86" t="s">
        <v>163</v>
      </c>
      <c r="M95" s="11"/>
      <c r="P95" s="34"/>
      <c r="S95" s="15" t="str">
        <f t="shared" si="7"/>
        <v/>
      </c>
      <c r="T95" s="15">
        <f t="shared" si="8"/>
        <v>0</v>
      </c>
      <c r="U95" s="15" t="str">
        <f t="shared" si="9"/>
        <v/>
      </c>
      <c r="V95" s="15" t="str">
        <f t="shared" si="10"/>
        <v>Radio Spec</v>
      </c>
      <c r="W95" s="15" t="str">
        <f t="shared" si="11"/>
        <v/>
      </c>
      <c r="X95" s="15" t="str">
        <f t="shared" si="12"/>
        <v/>
      </c>
      <c r="Y95" s="35"/>
      <c r="Z95" s="50" t="str">
        <f t="shared" si="13"/>
        <v/>
      </c>
    </row>
    <row r="96" spans="1:26" hidden="1">
      <c r="A96" s="15">
        <v>95</v>
      </c>
      <c r="B96" s="85" t="s">
        <v>99</v>
      </c>
      <c r="C96" s="85" t="s">
        <v>44</v>
      </c>
      <c r="D96" s="86" t="s">
        <v>24</v>
      </c>
      <c r="E96" s="86">
        <v>8</v>
      </c>
      <c r="F96" s="86" t="s">
        <v>221</v>
      </c>
      <c r="G96" s="86">
        <v>39</v>
      </c>
      <c r="H96" s="86">
        <v>7</v>
      </c>
      <c r="I96" s="88" t="s">
        <v>432</v>
      </c>
      <c r="J96" s="88" t="s">
        <v>433</v>
      </c>
      <c r="K96" s="86" t="s">
        <v>31</v>
      </c>
      <c r="L96" s="86" t="s">
        <v>147</v>
      </c>
      <c r="M96" s="11"/>
      <c r="P96" s="34"/>
      <c r="S96" s="15" t="str">
        <f t="shared" si="7"/>
        <v/>
      </c>
      <c r="T96" s="15">
        <f t="shared" si="8"/>
        <v>0</v>
      </c>
      <c r="U96" s="15" t="str">
        <f t="shared" si="9"/>
        <v/>
      </c>
      <c r="V96" s="15" t="str">
        <f t="shared" si="10"/>
        <v>FSK</v>
      </c>
      <c r="W96" s="15" t="str">
        <f t="shared" si="11"/>
        <v/>
      </c>
      <c r="X96" s="15" t="str">
        <f t="shared" si="12"/>
        <v/>
      </c>
      <c r="Z96" s="50" t="str">
        <f t="shared" si="13"/>
        <v/>
      </c>
    </row>
    <row r="97" spans="1:26" ht="25.5" hidden="1">
      <c r="A97" s="15">
        <v>96</v>
      </c>
      <c r="B97" s="85" t="s">
        <v>99</v>
      </c>
      <c r="C97" s="85" t="s">
        <v>44</v>
      </c>
      <c r="D97" s="86" t="s">
        <v>24</v>
      </c>
      <c r="E97" s="86">
        <v>8</v>
      </c>
      <c r="F97" s="86">
        <v>8.1999999999999993</v>
      </c>
      <c r="G97" s="86">
        <v>39</v>
      </c>
      <c r="H97" s="86">
        <v>18</v>
      </c>
      <c r="I97" s="85" t="s">
        <v>434</v>
      </c>
      <c r="J97" s="85" t="s">
        <v>434</v>
      </c>
      <c r="K97" s="86" t="s">
        <v>31</v>
      </c>
      <c r="L97" s="86" t="s">
        <v>149</v>
      </c>
      <c r="M97" s="11"/>
      <c r="P97" s="34"/>
      <c r="S97" s="15" t="str">
        <f t="shared" si="7"/>
        <v/>
      </c>
      <c r="T97" s="15">
        <f t="shared" si="8"/>
        <v>0</v>
      </c>
      <c r="U97" s="15" t="str">
        <f t="shared" si="9"/>
        <v/>
      </c>
      <c r="V97" s="15" t="str">
        <f t="shared" si="10"/>
        <v>OFDM</v>
      </c>
      <c r="W97" s="15" t="str">
        <f t="shared" si="11"/>
        <v/>
      </c>
      <c r="X97" s="15" t="str">
        <f t="shared" si="12"/>
        <v/>
      </c>
      <c r="Z97" s="50" t="str">
        <f t="shared" si="13"/>
        <v/>
      </c>
    </row>
    <row r="98" spans="1:26" ht="51" hidden="1">
      <c r="A98" s="15">
        <v>97</v>
      </c>
      <c r="B98" s="85" t="s">
        <v>99</v>
      </c>
      <c r="C98" s="85" t="s">
        <v>44</v>
      </c>
      <c r="D98" s="86" t="s">
        <v>24</v>
      </c>
      <c r="E98" s="86">
        <v>8</v>
      </c>
      <c r="F98" s="86" t="s">
        <v>435</v>
      </c>
      <c r="G98" s="86">
        <v>39</v>
      </c>
      <c r="H98" s="86">
        <v>34</v>
      </c>
      <c r="I98" s="85" t="s">
        <v>436</v>
      </c>
      <c r="J98" s="85" t="s">
        <v>436</v>
      </c>
      <c r="K98" s="86" t="s">
        <v>31</v>
      </c>
      <c r="L98" s="86" t="s">
        <v>149</v>
      </c>
      <c r="M98" s="11"/>
      <c r="P98" s="34"/>
      <c r="S98" s="15" t="str">
        <f t="shared" si="7"/>
        <v/>
      </c>
      <c r="T98" s="15">
        <f t="shared" si="8"/>
        <v>0</v>
      </c>
      <c r="U98" s="15" t="str">
        <f t="shared" si="9"/>
        <v/>
      </c>
      <c r="V98" s="15" t="str">
        <f t="shared" si="10"/>
        <v>OFDM</v>
      </c>
      <c r="W98" s="15" t="str">
        <f t="shared" si="11"/>
        <v/>
      </c>
      <c r="X98" s="15" t="str">
        <f t="shared" si="12"/>
        <v/>
      </c>
      <c r="Y98" s="35"/>
      <c r="Z98" s="50" t="str">
        <f t="shared" si="13"/>
        <v/>
      </c>
    </row>
    <row r="99" spans="1:26" ht="51" hidden="1">
      <c r="A99" s="15">
        <v>98</v>
      </c>
      <c r="B99" s="85" t="s">
        <v>99</v>
      </c>
      <c r="C99" s="85" t="s">
        <v>44</v>
      </c>
      <c r="D99" s="86" t="s">
        <v>24</v>
      </c>
      <c r="E99" s="86">
        <v>9</v>
      </c>
      <c r="F99" s="86">
        <v>9.1999999999999993</v>
      </c>
      <c r="G99" s="86">
        <v>41</v>
      </c>
      <c r="H99" s="86">
        <v>23</v>
      </c>
      <c r="I99" s="85" t="s">
        <v>437</v>
      </c>
      <c r="J99" s="85" t="s">
        <v>437</v>
      </c>
      <c r="K99" s="86" t="s">
        <v>31</v>
      </c>
      <c r="L99" s="86" t="s">
        <v>149</v>
      </c>
      <c r="M99" s="11"/>
      <c r="P99" s="34"/>
      <c r="S99" s="15" t="str">
        <f t="shared" si="7"/>
        <v/>
      </c>
      <c r="T99" s="15">
        <f t="shared" si="8"/>
        <v>0</v>
      </c>
      <c r="U99" s="15" t="str">
        <f t="shared" si="9"/>
        <v/>
      </c>
      <c r="V99" s="15" t="str">
        <f t="shared" si="10"/>
        <v>OFDM</v>
      </c>
      <c r="W99" s="15" t="str">
        <f t="shared" si="11"/>
        <v/>
      </c>
      <c r="X99" s="15" t="str">
        <f t="shared" si="12"/>
        <v/>
      </c>
      <c r="Z99" s="50" t="str">
        <f t="shared" si="13"/>
        <v/>
      </c>
    </row>
    <row r="100" spans="1:26" ht="25.5" hidden="1">
      <c r="A100" s="15">
        <v>99</v>
      </c>
      <c r="B100" s="85" t="s">
        <v>99</v>
      </c>
      <c r="C100" s="85" t="s">
        <v>44</v>
      </c>
      <c r="D100" s="86" t="s">
        <v>24</v>
      </c>
      <c r="E100" s="86">
        <v>9</v>
      </c>
      <c r="F100" s="86">
        <v>9.1999999999999993</v>
      </c>
      <c r="G100" s="86">
        <v>41</v>
      </c>
      <c r="H100" s="86">
        <v>24</v>
      </c>
      <c r="I100" s="85" t="s">
        <v>438</v>
      </c>
      <c r="J100" s="85" t="s">
        <v>439</v>
      </c>
      <c r="K100" s="86" t="s">
        <v>31</v>
      </c>
      <c r="L100" s="86" t="s">
        <v>163</v>
      </c>
      <c r="M100" s="11"/>
      <c r="P100" s="34"/>
      <c r="S100" s="15" t="str">
        <f t="shared" si="7"/>
        <v/>
      </c>
      <c r="T100" s="15">
        <f t="shared" si="8"/>
        <v>0</v>
      </c>
      <c r="U100" s="15" t="str">
        <f t="shared" si="9"/>
        <v/>
      </c>
      <c r="V100" s="15" t="str">
        <f t="shared" si="10"/>
        <v>Radio Spec</v>
      </c>
      <c r="W100" s="15" t="str">
        <f t="shared" si="11"/>
        <v/>
      </c>
      <c r="X100" s="15" t="str">
        <f t="shared" si="12"/>
        <v/>
      </c>
      <c r="Z100" s="50" t="str">
        <f t="shared" si="13"/>
        <v/>
      </c>
    </row>
    <row r="101" spans="1:26" ht="25.5" hidden="1">
      <c r="A101" s="15">
        <v>100</v>
      </c>
      <c r="B101" s="85" t="s">
        <v>99</v>
      </c>
      <c r="C101" s="85" t="s">
        <v>44</v>
      </c>
      <c r="D101" s="86" t="s">
        <v>24</v>
      </c>
      <c r="E101" s="86">
        <v>9</v>
      </c>
      <c r="F101" s="86">
        <v>9.3000000000000007</v>
      </c>
      <c r="G101" s="86">
        <v>42</v>
      </c>
      <c r="H101" s="86">
        <v>46</v>
      </c>
      <c r="I101" s="88" t="s">
        <v>440</v>
      </c>
      <c r="J101" s="88" t="s">
        <v>441</v>
      </c>
      <c r="K101" s="86" t="s">
        <v>31</v>
      </c>
      <c r="L101" s="86" t="s">
        <v>147</v>
      </c>
      <c r="M101" s="11"/>
      <c r="P101" s="34"/>
      <c r="S101" s="15" t="str">
        <f t="shared" si="7"/>
        <v/>
      </c>
      <c r="T101" s="15">
        <f t="shared" si="8"/>
        <v>0</v>
      </c>
      <c r="U101" s="15" t="str">
        <f t="shared" si="9"/>
        <v/>
      </c>
      <c r="V101" s="15" t="str">
        <f t="shared" si="10"/>
        <v>FSK</v>
      </c>
      <c r="W101" s="15" t="str">
        <f t="shared" si="11"/>
        <v/>
      </c>
      <c r="X101" s="15" t="str">
        <f t="shared" si="12"/>
        <v/>
      </c>
      <c r="Z101" s="50" t="str">
        <f t="shared" si="13"/>
        <v/>
      </c>
    </row>
    <row r="102" spans="1:26" hidden="1">
      <c r="A102" s="15">
        <v>101</v>
      </c>
      <c r="B102" s="85" t="s">
        <v>99</v>
      </c>
      <c r="C102" s="85" t="s">
        <v>44</v>
      </c>
      <c r="D102" s="86" t="s">
        <v>25</v>
      </c>
      <c r="E102" s="86">
        <v>9</v>
      </c>
      <c r="F102" s="86">
        <v>9.4</v>
      </c>
      <c r="G102" s="86">
        <v>46</v>
      </c>
      <c r="H102" s="86">
        <v>54</v>
      </c>
      <c r="I102" s="85" t="s">
        <v>442</v>
      </c>
      <c r="J102" s="85" t="s">
        <v>442</v>
      </c>
      <c r="K102" s="86" t="s">
        <v>31</v>
      </c>
      <c r="L102" s="86" t="s">
        <v>30</v>
      </c>
      <c r="M102" s="11"/>
      <c r="S102" s="15">
        <f t="shared" si="7"/>
        <v>0</v>
      </c>
      <c r="T102" s="15" t="str">
        <f t="shared" si="8"/>
        <v/>
      </c>
      <c r="U102" s="15" t="str">
        <f t="shared" si="9"/>
        <v/>
      </c>
      <c r="V102" s="15" t="str">
        <f t="shared" si="10"/>
        <v/>
      </c>
      <c r="W102" s="15" t="str">
        <f t="shared" si="11"/>
        <v/>
      </c>
      <c r="X102" s="15" t="str">
        <f t="shared" si="12"/>
        <v/>
      </c>
      <c r="Z102" s="50" t="str">
        <f t="shared" si="13"/>
        <v/>
      </c>
    </row>
    <row r="103" spans="1:26" ht="15" hidden="1">
      <c r="A103" s="15">
        <v>102</v>
      </c>
      <c r="B103" s="85" t="s">
        <v>99</v>
      </c>
      <c r="C103" s="85" t="s">
        <v>44</v>
      </c>
      <c r="D103" s="86" t="s">
        <v>25</v>
      </c>
      <c r="E103" s="86">
        <v>9</v>
      </c>
      <c r="F103" s="86">
        <v>9.4</v>
      </c>
      <c r="G103" s="86">
        <v>47</v>
      </c>
      <c r="H103" s="86">
        <v>13</v>
      </c>
      <c r="I103" s="85" t="s">
        <v>443</v>
      </c>
      <c r="J103" s="85" t="s">
        <v>443</v>
      </c>
      <c r="K103" s="86" t="s">
        <v>31</v>
      </c>
      <c r="L103" s="86" t="s">
        <v>30</v>
      </c>
      <c r="M103" s="62"/>
      <c r="N103" s="64"/>
      <c r="O103" s="65"/>
      <c r="P103" s="34"/>
      <c r="S103" s="15">
        <f t="shared" si="7"/>
        <v>0</v>
      </c>
      <c r="T103" s="15" t="str">
        <f t="shared" si="8"/>
        <v/>
      </c>
      <c r="U103" s="15" t="str">
        <f t="shared" si="9"/>
        <v/>
      </c>
      <c r="V103" s="15" t="str">
        <f t="shared" si="10"/>
        <v/>
      </c>
      <c r="W103" s="15" t="str">
        <f t="shared" si="11"/>
        <v/>
      </c>
      <c r="X103" s="15" t="str">
        <f t="shared" si="12"/>
        <v/>
      </c>
      <c r="Y103" s="35"/>
      <c r="Z103" s="50" t="str">
        <f t="shared" si="13"/>
        <v/>
      </c>
    </row>
    <row r="104" spans="1:26" ht="38.25" hidden="1">
      <c r="A104" s="15">
        <v>103</v>
      </c>
      <c r="B104" s="85" t="s">
        <v>99</v>
      </c>
      <c r="C104" s="85" t="s">
        <v>44</v>
      </c>
      <c r="D104" s="86" t="s">
        <v>24</v>
      </c>
      <c r="E104" s="86">
        <v>16</v>
      </c>
      <c r="F104" s="86" t="s">
        <v>444</v>
      </c>
      <c r="G104" s="86">
        <v>58</v>
      </c>
      <c r="H104" s="86">
        <v>45</v>
      </c>
      <c r="I104" s="85" t="s">
        <v>445</v>
      </c>
      <c r="J104" s="85" t="s">
        <v>445</v>
      </c>
      <c r="K104" s="86" t="s">
        <v>31</v>
      </c>
      <c r="L104" s="86" t="s">
        <v>163</v>
      </c>
      <c r="M104" s="11"/>
      <c r="P104" s="34"/>
      <c r="S104" s="15" t="str">
        <f t="shared" si="7"/>
        <v/>
      </c>
      <c r="T104" s="15">
        <f t="shared" si="8"/>
        <v>0</v>
      </c>
      <c r="U104" s="15" t="str">
        <f t="shared" si="9"/>
        <v/>
      </c>
      <c r="V104" s="15" t="str">
        <f t="shared" si="10"/>
        <v>Radio Spec</v>
      </c>
      <c r="W104" s="15" t="str">
        <f t="shared" si="11"/>
        <v/>
      </c>
      <c r="X104" s="15" t="str">
        <f t="shared" si="12"/>
        <v/>
      </c>
      <c r="Y104" s="35"/>
      <c r="Z104" s="50" t="str">
        <f t="shared" si="13"/>
        <v/>
      </c>
    </row>
    <row r="105" spans="1:26" hidden="1">
      <c r="A105" s="15">
        <v>104</v>
      </c>
      <c r="B105" s="85" t="s">
        <v>99</v>
      </c>
      <c r="C105" s="85" t="s">
        <v>44</v>
      </c>
      <c r="D105" s="86" t="s">
        <v>25</v>
      </c>
      <c r="E105" s="86">
        <v>16</v>
      </c>
      <c r="F105" s="86" t="s">
        <v>228</v>
      </c>
      <c r="G105" s="86">
        <v>62</v>
      </c>
      <c r="H105" s="86">
        <v>22</v>
      </c>
      <c r="I105" s="85" t="s">
        <v>446</v>
      </c>
      <c r="J105" s="85" t="s">
        <v>404</v>
      </c>
      <c r="K105" s="86" t="s">
        <v>31</v>
      </c>
      <c r="L105" s="86" t="s">
        <v>30</v>
      </c>
      <c r="M105" s="11"/>
      <c r="P105" s="34"/>
      <c r="S105" s="15">
        <f t="shared" si="7"/>
        <v>0</v>
      </c>
      <c r="T105" s="15" t="str">
        <f t="shared" si="8"/>
        <v/>
      </c>
      <c r="U105" s="15" t="str">
        <f t="shared" si="9"/>
        <v/>
      </c>
      <c r="V105" s="15" t="str">
        <f t="shared" si="10"/>
        <v/>
      </c>
      <c r="W105" s="15" t="str">
        <f t="shared" si="11"/>
        <v/>
      </c>
      <c r="X105" s="15" t="str">
        <f t="shared" si="12"/>
        <v/>
      </c>
      <c r="Y105" s="35"/>
      <c r="Z105" s="50" t="str">
        <f t="shared" si="13"/>
        <v/>
      </c>
    </row>
    <row r="106" spans="1:26" ht="114.75" hidden="1">
      <c r="A106" s="15">
        <v>105</v>
      </c>
      <c r="B106" s="85" t="s">
        <v>99</v>
      </c>
      <c r="C106" s="85" t="s">
        <v>44</v>
      </c>
      <c r="D106" s="86" t="s">
        <v>24</v>
      </c>
      <c r="E106" s="86">
        <v>16</v>
      </c>
      <c r="F106" s="86" t="s">
        <v>447</v>
      </c>
      <c r="G106" s="86">
        <v>69</v>
      </c>
      <c r="H106" s="86">
        <v>22</v>
      </c>
      <c r="I106" s="85" t="s">
        <v>448</v>
      </c>
      <c r="J106" s="85" t="s">
        <v>449</v>
      </c>
      <c r="K106" s="86" t="s">
        <v>31</v>
      </c>
      <c r="L106" s="86" t="s">
        <v>163</v>
      </c>
      <c r="M106" s="34"/>
      <c r="P106" s="34"/>
      <c r="S106" s="15" t="str">
        <f t="shared" si="7"/>
        <v/>
      </c>
      <c r="T106" s="15">
        <f t="shared" si="8"/>
        <v>0</v>
      </c>
      <c r="U106" s="15" t="str">
        <f t="shared" si="9"/>
        <v/>
      </c>
      <c r="V106" s="15" t="str">
        <f t="shared" si="10"/>
        <v>Radio Spec</v>
      </c>
      <c r="W106" s="15" t="str">
        <f t="shared" si="11"/>
        <v/>
      </c>
      <c r="X106" s="15" t="str">
        <f t="shared" si="12"/>
        <v/>
      </c>
      <c r="Z106" s="50" t="str">
        <f t="shared" si="13"/>
        <v/>
      </c>
    </row>
    <row r="107" spans="1:26" hidden="1">
      <c r="A107" s="15">
        <v>106</v>
      </c>
      <c r="B107" s="85" t="s">
        <v>99</v>
      </c>
      <c r="C107" s="85" t="s">
        <v>44</v>
      </c>
      <c r="D107" s="86" t="s">
        <v>25</v>
      </c>
      <c r="E107" s="86">
        <v>16</v>
      </c>
      <c r="F107" s="86">
        <v>16.2</v>
      </c>
      <c r="G107" s="86">
        <v>70</v>
      </c>
      <c r="H107" s="86">
        <v>45</v>
      </c>
      <c r="I107" s="85" t="s">
        <v>450</v>
      </c>
      <c r="J107" s="85" t="s">
        <v>451</v>
      </c>
      <c r="K107" s="86" t="s">
        <v>31</v>
      </c>
      <c r="L107" s="86" t="s">
        <v>30</v>
      </c>
      <c r="M107" s="11"/>
      <c r="P107" s="34"/>
      <c r="S107" s="15">
        <f t="shared" si="7"/>
        <v>0</v>
      </c>
      <c r="T107" s="15" t="str">
        <f t="shared" si="8"/>
        <v/>
      </c>
      <c r="U107" s="15" t="str">
        <f t="shared" si="9"/>
        <v/>
      </c>
      <c r="V107" s="15" t="str">
        <f t="shared" si="10"/>
        <v/>
      </c>
      <c r="W107" s="15" t="str">
        <f t="shared" si="11"/>
        <v/>
      </c>
      <c r="X107" s="15" t="str">
        <f t="shared" si="12"/>
        <v/>
      </c>
      <c r="Z107" s="50" t="str">
        <f t="shared" si="13"/>
        <v/>
      </c>
    </row>
    <row r="108" spans="1:26" ht="25.5" hidden="1">
      <c r="A108" s="15">
        <v>107</v>
      </c>
      <c r="B108" s="85" t="s">
        <v>99</v>
      </c>
      <c r="C108" s="85" t="s">
        <v>44</v>
      </c>
      <c r="D108" s="86" t="s">
        <v>24</v>
      </c>
      <c r="E108" s="86">
        <v>16</v>
      </c>
      <c r="F108" s="86" t="s">
        <v>452</v>
      </c>
      <c r="G108" s="86">
        <v>74</v>
      </c>
      <c r="H108" s="86">
        <v>28</v>
      </c>
      <c r="I108" s="85" t="s">
        <v>453</v>
      </c>
      <c r="J108" s="85" t="s">
        <v>453</v>
      </c>
      <c r="K108" s="86" t="s">
        <v>31</v>
      </c>
      <c r="L108" s="86" t="s">
        <v>149</v>
      </c>
      <c r="M108" s="11"/>
      <c r="P108" s="34"/>
      <c r="S108" s="15" t="str">
        <f t="shared" si="7"/>
        <v/>
      </c>
      <c r="T108" s="15">
        <f t="shared" si="8"/>
        <v>0</v>
      </c>
      <c r="U108" s="15" t="str">
        <f t="shared" si="9"/>
        <v/>
      </c>
      <c r="V108" s="15" t="str">
        <f t="shared" si="10"/>
        <v>OFDM</v>
      </c>
      <c r="W108" s="15" t="str">
        <f t="shared" si="11"/>
        <v/>
      </c>
      <c r="X108" s="15" t="str">
        <f t="shared" si="12"/>
        <v/>
      </c>
      <c r="Z108" s="50" t="str">
        <f t="shared" si="13"/>
        <v/>
      </c>
    </row>
    <row r="109" spans="1:26" hidden="1">
      <c r="A109" s="15">
        <v>108</v>
      </c>
      <c r="B109" s="85" t="s">
        <v>99</v>
      </c>
      <c r="C109" s="85" t="s">
        <v>44</v>
      </c>
      <c r="D109" s="86" t="s">
        <v>25</v>
      </c>
      <c r="E109" s="86">
        <v>16</v>
      </c>
      <c r="F109" s="86" t="s">
        <v>454</v>
      </c>
      <c r="G109" s="86">
        <v>75</v>
      </c>
      <c r="H109" s="86">
        <v>21</v>
      </c>
      <c r="I109" s="85" t="s">
        <v>455</v>
      </c>
      <c r="J109" s="85" t="s">
        <v>456</v>
      </c>
      <c r="K109" s="86" t="s">
        <v>31</v>
      </c>
      <c r="L109" s="86" t="s">
        <v>30</v>
      </c>
      <c r="M109" s="11"/>
      <c r="S109" s="15">
        <f t="shared" si="7"/>
        <v>0</v>
      </c>
      <c r="T109" s="15" t="str">
        <f t="shared" si="8"/>
        <v/>
      </c>
      <c r="U109" s="15" t="str">
        <f t="shared" si="9"/>
        <v/>
      </c>
      <c r="V109" s="15" t="str">
        <f t="shared" si="10"/>
        <v/>
      </c>
      <c r="W109" s="15" t="str">
        <f t="shared" si="11"/>
        <v/>
      </c>
      <c r="X109" s="15" t="str">
        <f t="shared" si="12"/>
        <v/>
      </c>
      <c r="Z109" s="50" t="str">
        <f t="shared" si="13"/>
        <v/>
      </c>
    </row>
    <row r="110" spans="1:26" ht="38.25" hidden="1">
      <c r="A110" s="15">
        <v>109</v>
      </c>
      <c r="B110" s="85" t="s">
        <v>99</v>
      </c>
      <c r="C110" s="85" t="s">
        <v>44</v>
      </c>
      <c r="D110" s="86" t="s">
        <v>25</v>
      </c>
      <c r="E110" s="86">
        <v>16</v>
      </c>
      <c r="F110" s="86" t="s">
        <v>272</v>
      </c>
      <c r="G110" s="86">
        <v>83</v>
      </c>
      <c r="H110" s="86">
        <v>24</v>
      </c>
      <c r="I110" s="85" t="s">
        <v>457</v>
      </c>
      <c r="J110" s="85" t="s">
        <v>458</v>
      </c>
      <c r="K110" s="86" t="s">
        <v>31</v>
      </c>
      <c r="L110" s="86" t="s">
        <v>30</v>
      </c>
      <c r="M110" s="34"/>
      <c r="P110" s="34"/>
      <c r="S110" s="15">
        <f t="shared" si="7"/>
        <v>0</v>
      </c>
      <c r="T110" s="15" t="str">
        <f t="shared" si="8"/>
        <v/>
      </c>
      <c r="U110" s="15" t="str">
        <f t="shared" si="9"/>
        <v/>
      </c>
      <c r="V110" s="15" t="str">
        <f t="shared" si="10"/>
        <v/>
      </c>
      <c r="W110" s="15" t="str">
        <f t="shared" si="11"/>
        <v/>
      </c>
      <c r="X110" s="15" t="str">
        <f t="shared" si="12"/>
        <v/>
      </c>
      <c r="Z110" s="50" t="str">
        <f t="shared" si="13"/>
        <v/>
      </c>
    </row>
    <row r="111" spans="1:26" ht="38.25" hidden="1">
      <c r="A111" s="15">
        <v>110</v>
      </c>
      <c r="B111" s="85" t="s">
        <v>99</v>
      </c>
      <c r="C111" s="85" t="s">
        <v>44</v>
      </c>
      <c r="D111" s="86" t="s">
        <v>25</v>
      </c>
      <c r="E111" s="86">
        <v>16</v>
      </c>
      <c r="F111" s="86" t="s">
        <v>459</v>
      </c>
      <c r="G111" s="86">
        <v>84</v>
      </c>
      <c r="H111" s="86">
        <v>18</v>
      </c>
      <c r="I111" s="85" t="s">
        <v>460</v>
      </c>
      <c r="J111" s="85" t="s">
        <v>460</v>
      </c>
      <c r="K111" s="86" t="s">
        <v>31</v>
      </c>
      <c r="L111" s="86" t="s">
        <v>30</v>
      </c>
      <c r="M111" s="11"/>
      <c r="S111" s="15">
        <f t="shared" si="7"/>
        <v>0</v>
      </c>
      <c r="T111" s="15" t="str">
        <f t="shared" si="8"/>
        <v/>
      </c>
      <c r="U111" s="15" t="str">
        <f t="shared" si="9"/>
        <v/>
      </c>
      <c r="V111" s="15" t="str">
        <f t="shared" si="10"/>
        <v/>
      </c>
      <c r="W111" s="15" t="str">
        <f t="shared" si="11"/>
        <v/>
      </c>
      <c r="X111" s="15" t="str">
        <f t="shared" si="12"/>
        <v/>
      </c>
      <c r="Z111" s="50" t="str">
        <f t="shared" si="13"/>
        <v/>
      </c>
    </row>
    <row r="112" spans="1:26" hidden="1">
      <c r="A112" s="15">
        <v>111</v>
      </c>
      <c r="B112" s="85" t="s">
        <v>99</v>
      </c>
      <c r="C112" s="85" t="s">
        <v>44</v>
      </c>
      <c r="D112" s="86" t="s">
        <v>25</v>
      </c>
      <c r="E112" s="86">
        <v>16</v>
      </c>
      <c r="F112" s="86" t="s">
        <v>461</v>
      </c>
      <c r="G112" s="86">
        <v>118</v>
      </c>
      <c r="H112" s="86">
        <v>11</v>
      </c>
      <c r="I112" s="85" t="s">
        <v>462</v>
      </c>
      <c r="J112" s="85" t="s">
        <v>404</v>
      </c>
      <c r="K112" s="86" t="s">
        <v>31</v>
      </c>
      <c r="L112" s="86" t="s">
        <v>30</v>
      </c>
      <c r="M112" s="11"/>
      <c r="P112" s="34"/>
      <c r="S112" s="15">
        <f t="shared" si="7"/>
        <v>0</v>
      </c>
      <c r="T112" s="15" t="str">
        <f t="shared" si="8"/>
        <v/>
      </c>
      <c r="U112" s="15" t="str">
        <f t="shared" si="9"/>
        <v/>
      </c>
      <c r="V112" s="15" t="str">
        <f t="shared" si="10"/>
        <v/>
      </c>
      <c r="W112" s="15" t="str">
        <f t="shared" si="11"/>
        <v/>
      </c>
      <c r="X112" s="15" t="str">
        <f t="shared" si="12"/>
        <v/>
      </c>
      <c r="Y112" s="35"/>
      <c r="Z112" s="50" t="str">
        <f t="shared" si="13"/>
        <v/>
      </c>
    </row>
    <row r="113" spans="1:28" s="44" customFormat="1" ht="51" hidden="1">
      <c r="A113" s="15">
        <v>112</v>
      </c>
      <c r="B113" s="85" t="s">
        <v>99</v>
      </c>
      <c r="C113" s="85" t="s">
        <v>44</v>
      </c>
      <c r="D113" s="86" t="s">
        <v>25</v>
      </c>
      <c r="E113" s="86" t="s">
        <v>463</v>
      </c>
      <c r="F113" s="86" t="s">
        <v>43</v>
      </c>
      <c r="G113" s="86">
        <v>124</v>
      </c>
      <c r="H113" s="86">
        <v>30</v>
      </c>
      <c r="I113" s="85" t="s">
        <v>464</v>
      </c>
      <c r="J113" s="85" t="s">
        <v>465</v>
      </c>
      <c r="K113" s="86" t="s">
        <v>31</v>
      </c>
      <c r="L113" s="86" t="s">
        <v>30</v>
      </c>
      <c r="M113" s="11"/>
      <c r="N113" s="31"/>
      <c r="O113" s="38"/>
      <c r="P113" s="11"/>
      <c r="Q113" s="35"/>
      <c r="R113" s="34"/>
      <c r="S113" s="15">
        <f t="shared" si="7"/>
        <v>0</v>
      </c>
      <c r="T113" s="15" t="str">
        <f t="shared" si="8"/>
        <v/>
      </c>
      <c r="U113" s="15" t="str">
        <f t="shared" si="9"/>
        <v/>
      </c>
      <c r="V113" s="15" t="str">
        <f t="shared" si="10"/>
        <v/>
      </c>
      <c r="W113" s="15" t="str">
        <f t="shared" si="11"/>
        <v/>
      </c>
      <c r="X113" s="15" t="str">
        <f t="shared" si="12"/>
        <v/>
      </c>
      <c r="Y113" s="38"/>
      <c r="Z113" s="50" t="str">
        <f t="shared" si="13"/>
        <v/>
      </c>
      <c r="AA113" s="34"/>
      <c r="AB113" s="15"/>
    </row>
    <row r="114" spans="1:28" ht="76.5" hidden="1">
      <c r="A114" s="15">
        <v>113</v>
      </c>
      <c r="B114" s="85" t="s">
        <v>99</v>
      </c>
      <c r="C114" s="85" t="s">
        <v>44</v>
      </c>
      <c r="D114" s="86" t="s">
        <v>24</v>
      </c>
      <c r="E114" s="86" t="s">
        <v>466</v>
      </c>
      <c r="F114" s="86" t="s">
        <v>467</v>
      </c>
      <c r="G114" s="86">
        <v>130</v>
      </c>
      <c r="H114" s="86">
        <v>14</v>
      </c>
      <c r="I114" s="85" t="s">
        <v>468</v>
      </c>
      <c r="J114" s="85" t="s">
        <v>469</v>
      </c>
      <c r="K114" s="86" t="s">
        <v>31</v>
      </c>
      <c r="L114" s="86" t="s">
        <v>149</v>
      </c>
      <c r="M114" s="11"/>
      <c r="S114" s="15" t="str">
        <f t="shared" si="7"/>
        <v/>
      </c>
      <c r="T114" s="15">
        <f t="shared" si="8"/>
        <v>0</v>
      </c>
      <c r="U114" s="15" t="str">
        <f t="shared" si="9"/>
        <v/>
      </c>
      <c r="V114" s="15" t="str">
        <f t="shared" si="10"/>
        <v>OFDM</v>
      </c>
      <c r="W114" s="15" t="str">
        <f t="shared" si="11"/>
        <v/>
      </c>
      <c r="X114" s="15" t="str">
        <f t="shared" si="12"/>
        <v/>
      </c>
      <c r="Z114" s="50" t="str">
        <f t="shared" si="13"/>
        <v/>
      </c>
    </row>
    <row r="115" spans="1:28" ht="63.75" hidden="1">
      <c r="A115" s="15">
        <v>114</v>
      </c>
      <c r="B115" s="85" t="s">
        <v>99</v>
      </c>
      <c r="C115" s="85" t="s">
        <v>44</v>
      </c>
      <c r="D115" s="86" t="s">
        <v>24</v>
      </c>
      <c r="E115" s="86" t="s">
        <v>466</v>
      </c>
      <c r="F115" s="86" t="s">
        <v>470</v>
      </c>
      <c r="G115" s="86">
        <v>132</v>
      </c>
      <c r="H115" s="86">
        <v>39</v>
      </c>
      <c r="I115" s="85" t="s">
        <v>471</v>
      </c>
      <c r="J115" s="85" t="s">
        <v>472</v>
      </c>
      <c r="K115" s="86" t="s">
        <v>31</v>
      </c>
      <c r="L115" s="86" t="s">
        <v>149</v>
      </c>
      <c r="M115" s="11"/>
      <c r="P115" s="34"/>
      <c r="S115" s="15" t="str">
        <f t="shared" si="7"/>
        <v/>
      </c>
      <c r="T115" s="15">
        <f t="shared" si="8"/>
        <v>0</v>
      </c>
      <c r="U115" s="15" t="str">
        <f t="shared" si="9"/>
        <v/>
      </c>
      <c r="V115" s="15" t="str">
        <f t="shared" si="10"/>
        <v>OFDM</v>
      </c>
      <c r="W115" s="15" t="str">
        <f t="shared" si="11"/>
        <v/>
      </c>
      <c r="X115" s="15" t="str">
        <f t="shared" si="12"/>
        <v/>
      </c>
      <c r="Y115" s="35"/>
      <c r="Z115" s="50" t="str">
        <f t="shared" si="13"/>
        <v/>
      </c>
    </row>
    <row r="116" spans="1:28" ht="51" hidden="1">
      <c r="A116" s="15">
        <v>115</v>
      </c>
      <c r="B116" s="85" t="s">
        <v>473</v>
      </c>
      <c r="C116" s="85" t="s">
        <v>474</v>
      </c>
      <c r="D116" s="86" t="s">
        <v>24</v>
      </c>
      <c r="E116" s="86">
        <v>5</v>
      </c>
      <c r="F116" s="86" t="s">
        <v>475</v>
      </c>
      <c r="G116" s="86">
        <v>9</v>
      </c>
      <c r="H116" s="86">
        <v>30</v>
      </c>
      <c r="I116" s="88" t="s">
        <v>476</v>
      </c>
      <c r="J116" s="85" t="s">
        <v>477</v>
      </c>
      <c r="K116" s="86" t="s">
        <v>93</v>
      </c>
      <c r="L116" s="86" t="s">
        <v>478</v>
      </c>
      <c r="M116" s="11"/>
      <c r="P116" s="34"/>
      <c r="S116" s="15" t="str">
        <f t="shared" si="7"/>
        <v/>
      </c>
      <c r="T116" s="15">
        <f t="shared" si="8"/>
        <v>0</v>
      </c>
      <c r="U116" s="15" t="str">
        <f t="shared" si="9"/>
        <v/>
      </c>
      <c r="V116" s="15" t="str">
        <f t="shared" si="10"/>
        <v>CSM</v>
      </c>
      <c r="W116" s="15" t="str">
        <f t="shared" si="11"/>
        <v/>
      </c>
      <c r="X116" s="15" t="str">
        <f t="shared" si="12"/>
        <v/>
      </c>
      <c r="Y116" s="35"/>
      <c r="Z116" s="50" t="str">
        <f t="shared" si="13"/>
        <v/>
      </c>
    </row>
    <row r="117" spans="1:28" ht="51" hidden="1">
      <c r="A117" s="15">
        <v>116</v>
      </c>
      <c r="B117" s="85" t="s">
        <v>473</v>
      </c>
      <c r="C117" s="85" t="s">
        <v>474</v>
      </c>
      <c r="D117" s="86" t="s">
        <v>24</v>
      </c>
      <c r="E117" s="86">
        <v>5</v>
      </c>
      <c r="F117" s="86" t="s">
        <v>479</v>
      </c>
      <c r="G117" s="86">
        <v>10</v>
      </c>
      <c r="H117" s="86">
        <v>15</v>
      </c>
      <c r="I117" s="88" t="s">
        <v>480</v>
      </c>
      <c r="J117" s="85" t="s">
        <v>477</v>
      </c>
      <c r="K117" s="86" t="s">
        <v>93</v>
      </c>
      <c r="L117" s="86" t="s">
        <v>478</v>
      </c>
      <c r="M117" s="11"/>
      <c r="P117" s="34"/>
      <c r="S117" s="15" t="str">
        <f t="shared" si="7"/>
        <v/>
      </c>
      <c r="T117" s="15">
        <f t="shared" si="8"/>
        <v>0</v>
      </c>
      <c r="U117" s="15" t="str">
        <f t="shared" si="9"/>
        <v/>
      </c>
      <c r="V117" s="15" t="str">
        <f t="shared" si="10"/>
        <v>CSM</v>
      </c>
      <c r="W117" s="15" t="str">
        <f t="shared" si="11"/>
        <v/>
      </c>
      <c r="X117" s="15" t="str">
        <f t="shared" si="12"/>
        <v/>
      </c>
      <c r="Y117" s="35"/>
      <c r="Z117" s="50" t="str">
        <f t="shared" si="13"/>
        <v/>
      </c>
    </row>
    <row r="118" spans="1:28" ht="127.5" hidden="1">
      <c r="A118" s="15">
        <v>117</v>
      </c>
      <c r="B118" s="85" t="s">
        <v>473</v>
      </c>
      <c r="C118" s="85" t="s">
        <v>474</v>
      </c>
      <c r="D118" s="86" t="s">
        <v>24</v>
      </c>
      <c r="E118" s="86">
        <v>8</v>
      </c>
      <c r="F118" s="86" t="s">
        <v>435</v>
      </c>
      <c r="G118" s="86">
        <v>39</v>
      </c>
      <c r="H118" s="86">
        <v>34</v>
      </c>
      <c r="I118" s="85" t="s">
        <v>481</v>
      </c>
      <c r="J118" s="85" t="s">
        <v>482</v>
      </c>
      <c r="K118" s="86" t="s">
        <v>93</v>
      </c>
      <c r="L118" s="86" t="s">
        <v>483</v>
      </c>
      <c r="P118" s="34"/>
      <c r="S118" s="15" t="str">
        <f t="shared" si="7"/>
        <v/>
      </c>
      <c r="T118" s="15">
        <f t="shared" si="8"/>
        <v>0</v>
      </c>
      <c r="U118" s="15" t="str">
        <f t="shared" si="9"/>
        <v/>
      </c>
      <c r="V118" s="15" t="str">
        <f t="shared" si="10"/>
        <v>CCA</v>
      </c>
      <c r="W118" s="15" t="str">
        <f t="shared" si="11"/>
        <v/>
      </c>
      <c r="X118" s="15" t="str">
        <f t="shared" si="12"/>
        <v/>
      </c>
      <c r="Y118" s="35"/>
      <c r="Z118" s="50" t="str">
        <f t="shared" si="13"/>
        <v/>
      </c>
    </row>
    <row r="119" spans="1:28" ht="38.25" hidden="1">
      <c r="A119" s="15">
        <v>118</v>
      </c>
      <c r="B119" s="85" t="s">
        <v>473</v>
      </c>
      <c r="C119" s="85" t="s">
        <v>474</v>
      </c>
      <c r="D119" s="86" t="s">
        <v>24</v>
      </c>
      <c r="E119" s="86">
        <v>9</v>
      </c>
      <c r="F119" s="86" t="s">
        <v>484</v>
      </c>
      <c r="G119" s="86">
        <v>41</v>
      </c>
      <c r="H119" s="86">
        <v>26</v>
      </c>
      <c r="I119" s="88" t="s">
        <v>485</v>
      </c>
      <c r="J119" s="85" t="s">
        <v>486</v>
      </c>
      <c r="K119" s="86" t="s">
        <v>93</v>
      </c>
      <c r="L119" s="86" t="s">
        <v>483</v>
      </c>
      <c r="M119" s="11"/>
      <c r="P119" s="34"/>
      <c r="S119" s="15" t="str">
        <f t="shared" si="7"/>
        <v/>
      </c>
      <c r="T119" s="15">
        <f t="shared" si="8"/>
        <v>0</v>
      </c>
      <c r="U119" s="15" t="str">
        <f t="shared" si="9"/>
        <v/>
      </c>
      <c r="V119" s="15" t="str">
        <f t="shared" si="10"/>
        <v>CCA</v>
      </c>
      <c r="W119" s="15" t="str">
        <f t="shared" si="11"/>
        <v/>
      </c>
      <c r="X119" s="15" t="str">
        <f t="shared" si="12"/>
        <v/>
      </c>
      <c r="Y119" s="35"/>
      <c r="Z119" s="50" t="str">
        <f t="shared" si="13"/>
        <v/>
      </c>
    </row>
    <row r="120" spans="1:28" ht="38.25" hidden="1">
      <c r="A120" s="15">
        <v>119</v>
      </c>
      <c r="B120" s="85" t="s">
        <v>46</v>
      </c>
      <c r="C120" s="85" t="s">
        <v>47</v>
      </c>
      <c r="D120" s="86" t="s">
        <v>24</v>
      </c>
      <c r="E120" s="86">
        <v>8</v>
      </c>
      <c r="F120" s="86" t="s">
        <v>334</v>
      </c>
      <c r="G120" s="86">
        <v>27</v>
      </c>
      <c r="H120" s="86" t="s">
        <v>487</v>
      </c>
      <c r="I120" s="85" t="s">
        <v>488</v>
      </c>
      <c r="J120" s="85" t="s">
        <v>489</v>
      </c>
      <c r="K120" s="86" t="s">
        <v>27</v>
      </c>
      <c r="L120" s="86" t="s">
        <v>157</v>
      </c>
      <c r="M120" s="11"/>
      <c r="P120" s="34"/>
      <c r="S120" s="15" t="str">
        <f t="shared" si="7"/>
        <v/>
      </c>
      <c r="T120" s="15">
        <f t="shared" si="8"/>
        <v>0</v>
      </c>
      <c r="U120" s="15" t="str">
        <f t="shared" si="9"/>
        <v/>
      </c>
      <c r="V120" s="15" t="str">
        <f t="shared" si="10"/>
        <v>Frequency Band</v>
      </c>
      <c r="W120" s="15" t="str">
        <f t="shared" si="11"/>
        <v/>
      </c>
      <c r="X120" s="15" t="str">
        <f t="shared" si="12"/>
        <v/>
      </c>
      <c r="Y120" s="35"/>
      <c r="Z120" s="50" t="str">
        <f t="shared" si="13"/>
        <v/>
      </c>
    </row>
    <row r="121" spans="1:28" ht="25.5" hidden="1">
      <c r="A121" s="15">
        <v>120</v>
      </c>
      <c r="B121" s="85" t="s">
        <v>82</v>
      </c>
      <c r="C121" s="85" t="s">
        <v>52</v>
      </c>
      <c r="D121" s="91" t="s">
        <v>25</v>
      </c>
      <c r="E121" s="86">
        <v>8</v>
      </c>
      <c r="F121" s="86">
        <v>8.1</v>
      </c>
      <c r="G121" s="86">
        <v>27</v>
      </c>
      <c r="H121" s="86">
        <v>9</v>
      </c>
      <c r="I121" s="85" t="s">
        <v>490</v>
      </c>
      <c r="J121" s="85" t="s">
        <v>491</v>
      </c>
      <c r="K121" s="86"/>
      <c r="L121" s="86" t="s">
        <v>30</v>
      </c>
      <c r="M121" s="11"/>
      <c r="P121" s="34"/>
      <c r="S121" s="15">
        <f t="shared" si="7"/>
        <v>0</v>
      </c>
      <c r="T121" s="15" t="str">
        <f t="shared" si="8"/>
        <v/>
      </c>
      <c r="U121" s="15" t="str">
        <f t="shared" si="9"/>
        <v/>
      </c>
      <c r="V121" s="15" t="str">
        <f t="shared" si="10"/>
        <v/>
      </c>
      <c r="W121" s="15" t="str">
        <f t="shared" si="11"/>
        <v/>
      </c>
      <c r="X121" s="15" t="str">
        <f t="shared" si="12"/>
        <v/>
      </c>
      <c r="Y121" s="35"/>
      <c r="Z121" s="50" t="str">
        <f t="shared" si="13"/>
        <v/>
      </c>
    </row>
    <row r="122" spans="1:28" ht="25.5" hidden="1">
      <c r="A122" s="15">
        <v>121</v>
      </c>
      <c r="B122" s="85" t="s">
        <v>82</v>
      </c>
      <c r="C122" s="85" t="s">
        <v>52</v>
      </c>
      <c r="D122" s="91" t="s">
        <v>25</v>
      </c>
      <c r="E122" s="86">
        <v>8</v>
      </c>
      <c r="F122" s="86" t="s">
        <v>334</v>
      </c>
      <c r="G122" s="86">
        <v>27</v>
      </c>
      <c r="H122" s="86">
        <v>29</v>
      </c>
      <c r="I122" s="85" t="s">
        <v>492</v>
      </c>
      <c r="J122" s="85" t="s">
        <v>83</v>
      </c>
      <c r="K122" s="86"/>
      <c r="L122" s="86" t="s">
        <v>30</v>
      </c>
      <c r="M122" s="11"/>
      <c r="P122" s="34"/>
      <c r="S122" s="15">
        <f t="shared" si="7"/>
        <v>0</v>
      </c>
      <c r="T122" s="15" t="str">
        <f t="shared" si="8"/>
        <v/>
      </c>
      <c r="U122" s="15" t="str">
        <f t="shared" si="9"/>
        <v/>
      </c>
      <c r="V122" s="15" t="str">
        <f t="shared" si="10"/>
        <v/>
      </c>
      <c r="W122" s="15" t="str">
        <f t="shared" si="11"/>
        <v/>
      </c>
      <c r="X122" s="15" t="str">
        <f t="shared" si="12"/>
        <v/>
      </c>
      <c r="Y122" s="35"/>
      <c r="Z122" s="50" t="str">
        <f t="shared" si="13"/>
        <v/>
      </c>
    </row>
    <row r="123" spans="1:28" ht="25.5" hidden="1">
      <c r="A123" s="15">
        <v>122</v>
      </c>
      <c r="B123" s="85" t="s">
        <v>82</v>
      </c>
      <c r="C123" s="85" t="s">
        <v>52</v>
      </c>
      <c r="D123" s="91" t="s">
        <v>25</v>
      </c>
      <c r="E123" s="86">
        <v>8</v>
      </c>
      <c r="F123" s="86" t="s">
        <v>334</v>
      </c>
      <c r="G123" s="86">
        <v>27</v>
      </c>
      <c r="H123" s="86">
        <v>29</v>
      </c>
      <c r="I123" s="85" t="s">
        <v>493</v>
      </c>
      <c r="J123" s="85" t="s">
        <v>83</v>
      </c>
      <c r="K123" s="86"/>
      <c r="L123" s="86" t="s">
        <v>30</v>
      </c>
      <c r="M123" s="11"/>
      <c r="P123" s="34"/>
      <c r="S123" s="15">
        <f t="shared" si="7"/>
        <v>0</v>
      </c>
      <c r="T123" s="15" t="str">
        <f t="shared" si="8"/>
        <v/>
      </c>
      <c r="U123" s="15" t="str">
        <f t="shared" si="9"/>
        <v/>
      </c>
      <c r="V123" s="15" t="str">
        <f t="shared" si="10"/>
        <v/>
      </c>
      <c r="W123" s="15" t="str">
        <f t="shared" si="11"/>
        <v/>
      </c>
      <c r="X123" s="15" t="str">
        <f t="shared" si="12"/>
        <v/>
      </c>
      <c r="Y123" s="35"/>
      <c r="Z123" s="50" t="str">
        <f t="shared" si="13"/>
        <v/>
      </c>
    </row>
    <row r="124" spans="1:28" ht="25.5" hidden="1">
      <c r="A124" s="15">
        <v>123</v>
      </c>
      <c r="B124" s="85" t="s">
        <v>82</v>
      </c>
      <c r="C124" s="85" t="s">
        <v>52</v>
      </c>
      <c r="D124" s="91" t="s">
        <v>25</v>
      </c>
      <c r="E124" s="86">
        <v>8</v>
      </c>
      <c r="F124" s="86" t="s">
        <v>334</v>
      </c>
      <c r="G124" s="86">
        <v>27</v>
      </c>
      <c r="H124" s="86">
        <v>39</v>
      </c>
      <c r="I124" s="85" t="s">
        <v>494</v>
      </c>
      <c r="J124" s="85" t="s">
        <v>83</v>
      </c>
      <c r="K124" s="86"/>
      <c r="L124" s="86" t="s">
        <v>30</v>
      </c>
      <c r="M124" s="11"/>
      <c r="P124" s="34"/>
      <c r="S124" s="15">
        <f t="shared" si="7"/>
        <v>0</v>
      </c>
      <c r="T124" s="15" t="str">
        <f t="shared" si="8"/>
        <v/>
      </c>
      <c r="U124" s="15" t="str">
        <f t="shared" si="9"/>
        <v/>
      </c>
      <c r="V124" s="15" t="str">
        <f t="shared" si="10"/>
        <v/>
      </c>
      <c r="W124" s="15" t="str">
        <f t="shared" si="11"/>
        <v/>
      </c>
      <c r="X124" s="15" t="str">
        <f t="shared" si="12"/>
        <v/>
      </c>
      <c r="Z124" s="50" t="str">
        <f t="shared" si="13"/>
        <v/>
      </c>
    </row>
    <row r="125" spans="1:28" ht="89.25" hidden="1">
      <c r="A125" s="15">
        <v>124</v>
      </c>
      <c r="B125" s="85" t="s">
        <v>82</v>
      </c>
      <c r="C125" s="85" t="s">
        <v>52</v>
      </c>
      <c r="D125" s="91" t="s">
        <v>25</v>
      </c>
      <c r="E125" s="86">
        <v>8</v>
      </c>
      <c r="F125" s="86" t="s">
        <v>263</v>
      </c>
      <c r="G125" s="86">
        <v>30</v>
      </c>
      <c r="H125" s="86">
        <v>1</v>
      </c>
      <c r="I125" s="85" t="s">
        <v>495</v>
      </c>
      <c r="J125" s="85" t="s">
        <v>496</v>
      </c>
      <c r="K125" s="86"/>
      <c r="L125" s="86" t="s">
        <v>30</v>
      </c>
      <c r="M125" s="11"/>
      <c r="P125" s="34"/>
      <c r="S125" s="15">
        <f t="shared" si="7"/>
        <v>0</v>
      </c>
      <c r="T125" s="15" t="str">
        <f t="shared" si="8"/>
        <v/>
      </c>
      <c r="U125" s="15" t="str">
        <f t="shared" si="9"/>
        <v/>
      </c>
      <c r="V125" s="15" t="str">
        <f t="shared" si="10"/>
        <v/>
      </c>
      <c r="W125" s="15" t="str">
        <f t="shared" si="11"/>
        <v/>
      </c>
      <c r="X125" s="15" t="str">
        <f t="shared" si="12"/>
        <v/>
      </c>
      <c r="Z125" s="50" t="str">
        <f t="shared" si="13"/>
        <v/>
      </c>
    </row>
    <row r="126" spans="1:28" ht="25.5" hidden="1">
      <c r="A126" s="15">
        <v>125</v>
      </c>
      <c r="B126" s="85" t="s">
        <v>82</v>
      </c>
      <c r="C126" s="85" t="s">
        <v>52</v>
      </c>
      <c r="D126" s="91" t="s">
        <v>25</v>
      </c>
      <c r="E126" s="86">
        <v>8</v>
      </c>
      <c r="F126" s="86" t="s">
        <v>263</v>
      </c>
      <c r="G126" s="86">
        <v>30</v>
      </c>
      <c r="H126" s="86">
        <v>7</v>
      </c>
      <c r="I126" s="85" t="s">
        <v>497</v>
      </c>
      <c r="J126" s="85" t="s">
        <v>83</v>
      </c>
      <c r="K126" s="86"/>
      <c r="L126" s="86" t="s">
        <v>30</v>
      </c>
      <c r="M126" s="11"/>
      <c r="P126" s="34"/>
      <c r="S126" s="15">
        <f t="shared" si="7"/>
        <v>0</v>
      </c>
      <c r="T126" s="15" t="str">
        <f t="shared" si="8"/>
        <v/>
      </c>
      <c r="U126" s="15" t="str">
        <f t="shared" si="9"/>
        <v/>
      </c>
      <c r="V126" s="15" t="str">
        <f t="shared" si="10"/>
        <v/>
      </c>
      <c r="W126" s="15" t="str">
        <f t="shared" si="11"/>
        <v/>
      </c>
      <c r="X126" s="15" t="str">
        <f t="shared" si="12"/>
        <v/>
      </c>
      <c r="Z126" s="50" t="str">
        <f t="shared" si="13"/>
        <v/>
      </c>
    </row>
    <row r="127" spans="1:28" ht="25.5" hidden="1">
      <c r="A127" s="15">
        <v>126</v>
      </c>
      <c r="B127" s="85" t="s">
        <v>82</v>
      </c>
      <c r="C127" s="85" t="s">
        <v>52</v>
      </c>
      <c r="D127" s="91" t="s">
        <v>25</v>
      </c>
      <c r="E127" s="86">
        <v>8</v>
      </c>
      <c r="F127" s="86" t="s">
        <v>263</v>
      </c>
      <c r="G127" s="86">
        <v>30</v>
      </c>
      <c r="H127" s="86">
        <v>9</v>
      </c>
      <c r="I127" s="85" t="s">
        <v>498</v>
      </c>
      <c r="J127" s="85" t="s">
        <v>499</v>
      </c>
      <c r="K127" s="86"/>
      <c r="L127" s="86" t="s">
        <v>30</v>
      </c>
      <c r="M127" s="11"/>
      <c r="P127" s="34"/>
      <c r="S127" s="15">
        <f t="shared" si="7"/>
        <v>0</v>
      </c>
      <c r="T127" s="15" t="str">
        <f t="shared" si="8"/>
        <v/>
      </c>
      <c r="U127" s="15" t="str">
        <f t="shared" si="9"/>
        <v/>
      </c>
      <c r="V127" s="15" t="str">
        <f t="shared" si="10"/>
        <v/>
      </c>
      <c r="W127" s="15" t="str">
        <f t="shared" si="11"/>
        <v/>
      </c>
      <c r="X127" s="15" t="str">
        <f t="shared" si="12"/>
        <v/>
      </c>
      <c r="Z127" s="50" t="str">
        <f t="shared" si="13"/>
        <v/>
      </c>
    </row>
    <row r="128" spans="1:28" ht="25.5" hidden="1">
      <c r="A128" s="15">
        <v>127</v>
      </c>
      <c r="B128" s="85" t="s">
        <v>82</v>
      </c>
      <c r="C128" s="85" t="s">
        <v>52</v>
      </c>
      <c r="D128" s="91" t="s">
        <v>25</v>
      </c>
      <c r="E128" s="86">
        <v>8</v>
      </c>
      <c r="F128" s="86" t="s">
        <v>263</v>
      </c>
      <c r="G128" s="86">
        <v>30</v>
      </c>
      <c r="H128" s="86">
        <v>15</v>
      </c>
      <c r="I128" s="85" t="s">
        <v>500</v>
      </c>
      <c r="J128" s="85" t="s">
        <v>83</v>
      </c>
      <c r="K128" s="86"/>
      <c r="L128" s="86" t="s">
        <v>30</v>
      </c>
      <c r="M128" s="11"/>
      <c r="P128" s="34"/>
      <c r="S128" s="15">
        <f t="shared" si="7"/>
        <v>0</v>
      </c>
      <c r="T128" s="15" t="str">
        <f t="shared" si="8"/>
        <v/>
      </c>
      <c r="U128" s="15" t="str">
        <f t="shared" si="9"/>
        <v/>
      </c>
      <c r="V128" s="15" t="str">
        <f t="shared" si="10"/>
        <v/>
      </c>
      <c r="W128" s="15" t="str">
        <f t="shared" si="11"/>
        <v/>
      </c>
      <c r="X128" s="15" t="str">
        <f t="shared" si="12"/>
        <v/>
      </c>
      <c r="Z128" s="50" t="str">
        <f t="shared" si="13"/>
        <v/>
      </c>
    </row>
    <row r="129" spans="1:28" ht="25.5" hidden="1">
      <c r="A129" s="15">
        <v>128</v>
      </c>
      <c r="B129" s="85" t="s">
        <v>82</v>
      </c>
      <c r="C129" s="85" t="s">
        <v>52</v>
      </c>
      <c r="D129" s="91" t="s">
        <v>25</v>
      </c>
      <c r="E129" s="86">
        <v>8</v>
      </c>
      <c r="F129" s="86" t="s">
        <v>263</v>
      </c>
      <c r="G129" s="86">
        <v>30</v>
      </c>
      <c r="H129" s="86">
        <v>18</v>
      </c>
      <c r="I129" s="85" t="s">
        <v>498</v>
      </c>
      <c r="J129" s="85" t="s">
        <v>501</v>
      </c>
      <c r="K129" s="86"/>
      <c r="L129" s="86" t="s">
        <v>30</v>
      </c>
      <c r="M129" s="11"/>
      <c r="P129" s="34"/>
      <c r="S129" s="15">
        <f t="shared" si="7"/>
        <v>0</v>
      </c>
      <c r="T129" s="15" t="str">
        <f t="shared" si="8"/>
        <v/>
      </c>
      <c r="U129" s="15" t="str">
        <f t="shared" si="9"/>
        <v/>
      </c>
      <c r="V129" s="15" t="str">
        <f t="shared" si="10"/>
        <v/>
      </c>
      <c r="W129" s="15" t="str">
        <f t="shared" si="11"/>
        <v/>
      </c>
      <c r="X129" s="15" t="str">
        <f t="shared" si="12"/>
        <v/>
      </c>
      <c r="Y129" s="35"/>
      <c r="Z129" s="50" t="str">
        <f t="shared" si="13"/>
        <v/>
      </c>
    </row>
    <row r="130" spans="1:28" ht="25.5" hidden="1">
      <c r="A130" s="15">
        <v>129</v>
      </c>
      <c r="B130" s="85" t="s">
        <v>82</v>
      </c>
      <c r="C130" s="85" t="s">
        <v>52</v>
      </c>
      <c r="D130" s="91" t="s">
        <v>25</v>
      </c>
      <c r="E130" s="86">
        <v>8</v>
      </c>
      <c r="F130" s="86" t="s">
        <v>263</v>
      </c>
      <c r="G130" s="86">
        <v>30</v>
      </c>
      <c r="H130" s="86">
        <v>21</v>
      </c>
      <c r="I130" s="85" t="s">
        <v>502</v>
      </c>
      <c r="J130" s="85" t="s">
        <v>83</v>
      </c>
      <c r="K130" s="86"/>
      <c r="L130" s="86" t="s">
        <v>30</v>
      </c>
      <c r="M130" s="11"/>
      <c r="S130" s="15">
        <f t="shared" ref="S130:S193" si="14">IF(D130="E",N130,"")</f>
        <v>0</v>
      </c>
      <c r="T130" s="15" t="str">
        <f t="shared" ref="T130:T193" si="15">IF(OR(D130="T",D130="G"),N130,"")</f>
        <v/>
      </c>
      <c r="U130" s="15" t="str">
        <f t="shared" ref="U130:U193" si="16">IF(OR(T130="A",T130="AP",T130="R",T130="Z"),L130,"")</f>
        <v/>
      </c>
      <c r="V130" s="15" t="str">
        <f t="shared" ref="V130:V193" si="17">IF(T130=0,L130,"")</f>
        <v/>
      </c>
      <c r="W130" s="15" t="str">
        <f t="shared" ref="W130:W193" si="18">IF(T130="wp",L130,"")</f>
        <v/>
      </c>
      <c r="X130" s="15" t="str">
        <f t="shared" ref="X130:X193" si="19">IF(T130="rdy2vote",L130,IF(T130="rdy2vote2",L130,""))</f>
        <v/>
      </c>
      <c r="Z130" s="50" t="str">
        <f t="shared" ref="Z130:Z193" si="20">IF(OR(T130="rdy2vote", T130="wp"), P130, "")</f>
        <v/>
      </c>
    </row>
    <row r="131" spans="1:28" ht="38.25" hidden="1">
      <c r="A131" s="15">
        <v>130</v>
      </c>
      <c r="B131" s="85" t="s">
        <v>82</v>
      </c>
      <c r="C131" s="85" t="s">
        <v>52</v>
      </c>
      <c r="D131" s="86" t="s">
        <v>24</v>
      </c>
      <c r="E131" s="86">
        <v>8</v>
      </c>
      <c r="F131" s="86" t="s">
        <v>263</v>
      </c>
      <c r="G131" s="86">
        <v>30</v>
      </c>
      <c r="H131" s="86">
        <v>23</v>
      </c>
      <c r="I131" s="85" t="s">
        <v>503</v>
      </c>
      <c r="J131" s="85" t="s">
        <v>504</v>
      </c>
      <c r="K131" s="86"/>
      <c r="L131" s="86" t="s">
        <v>145</v>
      </c>
      <c r="M131" s="11"/>
      <c r="S131" s="15" t="str">
        <f t="shared" si="14"/>
        <v/>
      </c>
      <c r="T131" s="15">
        <f t="shared" si="15"/>
        <v>0</v>
      </c>
      <c r="U131" s="15" t="str">
        <f t="shared" si="16"/>
        <v/>
      </c>
      <c r="V131" s="15" t="str">
        <f t="shared" si="17"/>
        <v>Channelization</v>
      </c>
      <c r="W131" s="15" t="str">
        <f t="shared" si="18"/>
        <v/>
      </c>
      <c r="X131" s="15" t="str">
        <f t="shared" si="19"/>
        <v/>
      </c>
      <c r="Z131" s="50" t="str">
        <f t="shared" si="20"/>
        <v/>
      </c>
    </row>
    <row r="132" spans="1:28" ht="25.5" hidden="1">
      <c r="A132" s="15">
        <v>131</v>
      </c>
      <c r="B132" s="85" t="s">
        <v>82</v>
      </c>
      <c r="C132" s="85" t="s">
        <v>52</v>
      </c>
      <c r="D132" s="91" t="s">
        <v>25</v>
      </c>
      <c r="E132" s="86">
        <v>8</v>
      </c>
      <c r="F132" s="86" t="s">
        <v>505</v>
      </c>
      <c r="G132" s="86">
        <v>32</v>
      </c>
      <c r="H132" s="86">
        <v>26</v>
      </c>
      <c r="I132" s="85" t="s">
        <v>498</v>
      </c>
      <c r="J132" s="85" t="s">
        <v>506</v>
      </c>
      <c r="K132" s="86"/>
      <c r="L132" s="86" t="s">
        <v>30</v>
      </c>
      <c r="M132" s="11"/>
      <c r="S132" s="15">
        <f t="shared" si="14"/>
        <v>0</v>
      </c>
      <c r="T132" s="15" t="str">
        <f t="shared" si="15"/>
        <v/>
      </c>
      <c r="U132" s="15" t="str">
        <f t="shared" si="16"/>
        <v/>
      </c>
      <c r="V132" s="15" t="str">
        <f t="shared" si="17"/>
        <v/>
      </c>
      <c r="W132" s="15" t="str">
        <f t="shared" si="18"/>
        <v/>
      </c>
      <c r="X132" s="15" t="str">
        <f t="shared" si="19"/>
        <v/>
      </c>
      <c r="Z132" s="50" t="str">
        <f t="shared" si="20"/>
        <v/>
      </c>
    </row>
    <row r="133" spans="1:28" ht="25.5" hidden="1">
      <c r="A133" s="15">
        <v>132</v>
      </c>
      <c r="B133" s="85" t="s">
        <v>82</v>
      </c>
      <c r="C133" s="85" t="s">
        <v>52</v>
      </c>
      <c r="D133" s="91" t="s">
        <v>25</v>
      </c>
      <c r="E133" s="86">
        <v>8</v>
      </c>
      <c r="F133" s="86" t="s">
        <v>505</v>
      </c>
      <c r="G133" s="86">
        <v>32</v>
      </c>
      <c r="H133" s="86">
        <v>29</v>
      </c>
      <c r="I133" s="85" t="s">
        <v>507</v>
      </c>
      <c r="J133" s="85" t="s">
        <v>83</v>
      </c>
      <c r="K133" s="86"/>
      <c r="L133" s="86" t="s">
        <v>30</v>
      </c>
      <c r="M133" s="11"/>
      <c r="S133" s="15">
        <f t="shared" si="14"/>
        <v>0</v>
      </c>
      <c r="T133" s="15" t="str">
        <f t="shared" si="15"/>
        <v/>
      </c>
      <c r="U133" s="15" t="str">
        <f t="shared" si="16"/>
        <v/>
      </c>
      <c r="V133" s="15" t="str">
        <f t="shared" si="17"/>
        <v/>
      </c>
      <c r="W133" s="15" t="str">
        <f t="shared" si="18"/>
        <v/>
      </c>
      <c r="X133" s="15" t="str">
        <f t="shared" si="19"/>
        <v/>
      </c>
      <c r="Z133" s="50" t="str">
        <f t="shared" si="20"/>
        <v/>
      </c>
    </row>
    <row r="134" spans="1:28" ht="25.5" hidden="1">
      <c r="A134" s="15">
        <v>133</v>
      </c>
      <c r="B134" s="85" t="s">
        <v>82</v>
      </c>
      <c r="C134" s="85" t="s">
        <v>52</v>
      </c>
      <c r="D134" s="91" t="s">
        <v>25</v>
      </c>
      <c r="E134" s="86">
        <v>8</v>
      </c>
      <c r="F134" s="86" t="s">
        <v>508</v>
      </c>
      <c r="G134" s="86">
        <v>33</v>
      </c>
      <c r="H134" s="86">
        <v>16</v>
      </c>
      <c r="I134" s="85" t="s">
        <v>509</v>
      </c>
      <c r="J134" s="85" t="s">
        <v>83</v>
      </c>
      <c r="K134" s="86"/>
      <c r="L134" s="86" t="s">
        <v>30</v>
      </c>
      <c r="M134" s="11"/>
      <c r="S134" s="15">
        <f t="shared" si="14"/>
        <v>0</v>
      </c>
      <c r="T134" s="15" t="str">
        <f t="shared" si="15"/>
        <v/>
      </c>
      <c r="U134" s="15" t="str">
        <f t="shared" si="16"/>
        <v/>
      </c>
      <c r="V134" s="15" t="str">
        <f t="shared" si="17"/>
        <v/>
      </c>
      <c r="W134" s="15" t="str">
        <f t="shared" si="18"/>
        <v/>
      </c>
      <c r="X134" s="15" t="str">
        <f t="shared" si="19"/>
        <v/>
      </c>
      <c r="Z134" s="50" t="str">
        <f t="shared" si="20"/>
        <v/>
      </c>
    </row>
    <row r="135" spans="1:28" ht="63.75" hidden="1">
      <c r="A135" s="15">
        <v>134</v>
      </c>
      <c r="B135" s="85" t="s">
        <v>82</v>
      </c>
      <c r="C135" s="85" t="s">
        <v>52</v>
      </c>
      <c r="D135" s="86" t="s">
        <v>24</v>
      </c>
      <c r="E135" s="86">
        <v>8</v>
      </c>
      <c r="F135" s="86" t="s">
        <v>508</v>
      </c>
      <c r="G135" s="86">
        <v>33</v>
      </c>
      <c r="H135" s="86">
        <v>27</v>
      </c>
      <c r="I135" s="85" t="s">
        <v>510</v>
      </c>
      <c r="J135" s="85" t="s">
        <v>511</v>
      </c>
      <c r="K135" s="86"/>
      <c r="L135" s="15" t="s">
        <v>154</v>
      </c>
      <c r="M135" s="11"/>
      <c r="S135" s="15" t="str">
        <f t="shared" si="14"/>
        <v/>
      </c>
      <c r="T135" s="15">
        <f t="shared" si="15"/>
        <v>0</v>
      </c>
      <c r="U135" s="15" t="str">
        <f t="shared" si="16"/>
        <v/>
      </c>
      <c r="V135" s="15" t="str">
        <f t="shared" si="17"/>
        <v>Easy</v>
      </c>
      <c r="W135" s="15" t="str">
        <f t="shared" si="18"/>
        <v/>
      </c>
      <c r="X135" s="15" t="str">
        <f t="shared" si="19"/>
        <v/>
      </c>
      <c r="Z135" s="50" t="str">
        <f t="shared" si="20"/>
        <v/>
      </c>
    </row>
    <row r="136" spans="1:28" ht="25.5" hidden="1">
      <c r="A136" s="15">
        <v>135</v>
      </c>
      <c r="B136" s="85" t="s">
        <v>82</v>
      </c>
      <c r="C136" s="85" t="s">
        <v>52</v>
      </c>
      <c r="D136" s="91" t="s">
        <v>25</v>
      </c>
      <c r="E136" s="86">
        <v>8</v>
      </c>
      <c r="F136" s="86" t="s">
        <v>425</v>
      </c>
      <c r="G136" s="86">
        <v>33</v>
      </c>
      <c r="H136" s="86">
        <v>44</v>
      </c>
      <c r="I136" s="85" t="s">
        <v>512</v>
      </c>
      <c r="J136" s="85" t="s">
        <v>83</v>
      </c>
      <c r="K136" s="86"/>
      <c r="L136" s="86" t="s">
        <v>30</v>
      </c>
      <c r="M136" s="11"/>
      <c r="S136" s="15">
        <f t="shared" si="14"/>
        <v>0</v>
      </c>
      <c r="T136" s="15" t="str">
        <f t="shared" si="15"/>
        <v/>
      </c>
      <c r="U136" s="15" t="str">
        <f t="shared" si="16"/>
        <v/>
      </c>
      <c r="V136" s="15" t="str">
        <f t="shared" si="17"/>
        <v/>
      </c>
      <c r="W136" s="15" t="str">
        <f t="shared" si="18"/>
        <v/>
      </c>
      <c r="X136" s="15" t="str">
        <f t="shared" si="19"/>
        <v/>
      </c>
      <c r="Z136" s="50" t="str">
        <f t="shared" si="20"/>
        <v/>
      </c>
    </row>
    <row r="137" spans="1:28" ht="25.5" hidden="1">
      <c r="A137" s="15">
        <v>136</v>
      </c>
      <c r="B137" s="85" t="s">
        <v>82</v>
      </c>
      <c r="C137" s="85" t="s">
        <v>52</v>
      </c>
      <c r="D137" s="91" t="s">
        <v>25</v>
      </c>
      <c r="E137" s="86">
        <v>8</v>
      </c>
      <c r="F137" s="86" t="s">
        <v>425</v>
      </c>
      <c r="G137" s="86">
        <v>33</v>
      </c>
      <c r="H137" s="86">
        <v>50</v>
      </c>
      <c r="I137" s="85" t="s">
        <v>513</v>
      </c>
      <c r="J137" s="85" t="s">
        <v>83</v>
      </c>
      <c r="K137" s="86"/>
      <c r="L137" s="86" t="s">
        <v>30</v>
      </c>
      <c r="M137" s="11"/>
      <c r="S137" s="15">
        <f t="shared" si="14"/>
        <v>0</v>
      </c>
      <c r="T137" s="15" t="str">
        <f t="shared" si="15"/>
        <v/>
      </c>
      <c r="U137" s="15" t="str">
        <f t="shared" si="16"/>
        <v/>
      </c>
      <c r="V137" s="15" t="str">
        <f t="shared" si="17"/>
        <v/>
      </c>
      <c r="W137" s="15" t="str">
        <f t="shared" si="18"/>
        <v/>
      </c>
      <c r="X137" s="15" t="str">
        <f t="shared" si="19"/>
        <v/>
      </c>
      <c r="Z137" s="50" t="str">
        <f t="shared" si="20"/>
        <v/>
      </c>
    </row>
    <row r="138" spans="1:28" s="11" customFormat="1" ht="38.25" hidden="1">
      <c r="A138" s="15">
        <v>137</v>
      </c>
      <c r="B138" s="85" t="s">
        <v>82</v>
      </c>
      <c r="C138" s="85" t="s">
        <v>52</v>
      </c>
      <c r="D138" s="91" t="s">
        <v>25</v>
      </c>
      <c r="E138" s="86">
        <v>8</v>
      </c>
      <c r="F138" s="86" t="s">
        <v>425</v>
      </c>
      <c r="G138" s="86">
        <v>33</v>
      </c>
      <c r="H138" s="86">
        <v>53</v>
      </c>
      <c r="I138" s="85" t="s">
        <v>498</v>
      </c>
      <c r="J138" s="85" t="s">
        <v>514</v>
      </c>
      <c r="K138" s="86"/>
      <c r="L138" s="86" t="s">
        <v>30</v>
      </c>
      <c r="M138" s="16"/>
      <c r="N138" s="31"/>
      <c r="O138" s="38"/>
      <c r="Q138" s="63"/>
      <c r="S138" s="15">
        <f t="shared" si="14"/>
        <v>0</v>
      </c>
      <c r="T138" s="15" t="str">
        <f t="shared" si="15"/>
        <v/>
      </c>
      <c r="U138" s="15" t="str">
        <f t="shared" si="16"/>
        <v/>
      </c>
      <c r="V138" s="15" t="str">
        <f t="shared" si="17"/>
        <v/>
      </c>
      <c r="W138" s="15" t="str">
        <f t="shared" si="18"/>
        <v/>
      </c>
      <c r="X138" s="15" t="str">
        <f t="shared" si="19"/>
        <v/>
      </c>
      <c r="Y138" s="63"/>
      <c r="Z138" s="50" t="str">
        <f t="shared" si="20"/>
        <v/>
      </c>
      <c r="AB138" s="15"/>
    </row>
    <row r="139" spans="1:28" s="11" customFormat="1" ht="38.25" hidden="1">
      <c r="A139" s="15">
        <v>138</v>
      </c>
      <c r="B139" s="85" t="s">
        <v>82</v>
      </c>
      <c r="C139" s="85" t="s">
        <v>52</v>
      </c>
      <c r="D139" s="91" t="s">
        <v>25</v>
      </c>
      <c r="E139" s="86">
        <v>8</v>
      </c>
      <c r="F139" s="86" t="s">
        <v>515</v>
      </c>
      <c r="G139" s="86">
        <v>34</v>
      </c>
      <c r="H139" s="86">
        <v>44</v>
      </c>
      <c r="I139" s="85" t="s">
        <v>516</v>
      </c>
      <c r="J139" s="85" t="s">
        <v>517</v>
      </c>
      <c r="K139" s="86"/>
      <c r="L139" s="86" t="s">
        <v>30</v>
      </c>
      <c r="N139" s="31"/>
      <c r="O139" s="38"/>
      <c r="Q139" s="63"/>
      <c r="S139" s="15">
        <f t="shared" si="14"/>
        <v>0</v>
      </c>
      <c r="T139" s="15" t="str">
        <f t="shared" si="15"/>
        <v/>
      </c>
      <c r="U139" s="15" t="str">
        <f t="shared" si="16"/>
        <v/>
      </c>
      <c r="V139" s="15" t="str">
        <f t="shared" si="17"/>
        <v/>
      </c>
      <c r="W139" s="15" t="str">
        <f t="shared" si="18"/>
        <v/>
      </c>
      <c r="X139" s="15" t="str">
        <f t="shared" si="19"/>
        <v/>
      </c>
      <c r="Y139" s="63"/>
      <c r="Z139" s="50" t="str">
        <f t="shared" si="20"/>
        <v/>
      </c>
      <c r="AA139" s="34"/>
      <c r="AB139" s="15"/>
    </row>
    <row r="140" spans="1:28" s="11" customFormat="1" ht="89.25" hidden="1">
      <c r="A140" s="15">
        <v>139</v>
      </c>
      <c r="B140" s="85" t="s">
        <v>82</v>
      </c>
      <c r="C140" s="85" t="s">
        <v>52</v>
      </c>
      <c r="D140" s="86" t="s">
        <v>24</v>
      </c>
      <c r="E140" s="86">
        <v>8</v>
      </c>
      <c r="F140" s="86" t="s">
        <v>425</v>
      </c>
      <c r="G140" s="86">
        <v>33</v>
      </c>
      <c r="H140" s="86">
        <v>43</v>
      </c>
      <c r="I140" s="85" t="s">
        <v>518</v>
      </c>
      <c r="J140" s="85" t="s">
        <v>519</v>
      </c>
      <c r="K140" s="86"/>
      <c r="L140" s="15" t="s">
        <v>154</v>
      </c>
      <c r="N140" s="31"/>
      <c r="O140" s="38"/>
      <c r="Q140" s="63"/>
      <c r="S140" s="15" t="str">
        <f t="shared" si="14"/>
        <v/>
      </c>
      <c r="T140" s="15">
        <f t="shared" si="15"/>
        <v>0</v>
      </c>
      <c r="U140" s="15" t="str">
        <f t="shared" si="16"/>
        <v/>
      </c>
      <c r="V140" s="15" t="str">
        <f t="shared" si="17"/>
        <v>Easy</v>
      </c>
      <c r="W140" s="15" t="str">
        <f t="shared" si="18"/>
        <v/>
      </c>
      <c r="X140" s="15" t="str">
        <f t="shared" si="19"/>
        <v/>
      </c>
      <c r="Y140" s="63"/>
      <c r="Z140" s="50" t="str">
        <f t="shared" si="20"/>
        <v/>
      </c>
      <c r="AA140" s="34"/>
      <c r="AB140" s="15"/>
    </row>
    <row r="141" spans="1:28" s="11" customFormat="1" ht="25.5" hidden="1">
      <c r="A141" s="15">
        <v>140</v>
      </c>
      <c r="B141" s="85" t="s">
        <v>82</v>
      </c>
      <c r="C141" s="85" t="s">
        <v>52</v>
      </c>
      <c r="D141" s="91" t="s">
        <v>25</v>
      </c>
      <c r="E141" s="86">
        <v>8</v>
      </c>
      <c r="F141" s="86" t="s">
        <v>515</v>
      </c>
      <c r="G141" s="86">
        <v>35</v>
      </c>
      <c r="H141" s="86">
        <v>35</v>
      </c>
      <c r="I141" s="85" t="s">
        <v>520</v>
      </c>
      <c r="J141" s="85" t="s">
        <v>83</v>
      </c>
      <c r="K141" s="86"/>
      <c r="L141" s="86" t="s">
        <v>30</v>
      </c>
      <c r="N141" s="31"/>
      <c r="O141" s="38"/>
      <c r="Q141" s="63"/>
      <c r="S141" s="15">
        <f t="shared" si="14"/>
        <v>0</v>
      </c>
      <c r="T141" s="15" t="str">
        <f t="shared" si="15"/>
        <v/>
      </c>
      <c r="U141" s="15" t="str">
        <f t="shared" si="16"/>
        <v/>
      </c>
      <c r="V141" s="15" t="str">
        <f t="shared" si="17"/>
        <v/>
      </c>
      <c r="W141" s="15" t="str">
        <f t="shared" si="18"/>
        <v/>
      </c>
      <c r="X141" s="15" t="str">
        <f t="shared" si="19"/>
        <v/>
      </c>
      <c r="Y141" s="38"/>
      <c r="Z141" s="50" t="str">
        <f t="shared" si="20"/>
        <v/>
      </c>
      <c r="AA141" s="34"/>
      <c r="AB141" s="15"/>
    </row>
    <row r="142" spans="1:28" s="11" customFormat="1" ht="38.25" hidden="1">
      <c r="A142" s="15">
        <v>141</v>
      </c>
      <c r="B142" s="85" t="s">
        <v>82</v>
      </c>
      <c r="C142" s="85" t="s">
        <v>52</v>
      </c>
      <c r="D142" s="91" t="s">
        <v>25</v>
      </c>
      <c r="E142" s="86">
        <v>8</v>
      </c>
      <c r="F142" s="86" t="s">
        <v>515</v>
      </c>
      <c r="G142" s="86">
        <v>36</v>
      </c>
      <c r="H142" s="86">
        <v>21</v>
      </c>
      <c r="I142" s="85" t="s">
        <v>521</v>
      </c>
      <c r="J142" s="85" t="s">
        <v>522</v>
      </c>
      <c r="K142" s="86"/>
      <c r="L142" s="86" t="s">
        <v>30</v>
      </c>
      <c r="N142" s="31"/>
      <c r="O142" s="38"/>
      <c r="Q142" s="63"/>
      <c r="S142" s="15">
        <f t="shared" si="14"/>
        <v>0</v>
      </c>
      <c r="T142" s="15" t="str">
        <f t="shared" si="15"/>
        <v/>
      </c>
      <c r="U142" s="15" t="str">
        <f t="shared" si="16"/>
        <v/>
      </c>
      <c r="V142" s="15" t="str">
        <f t="shared" si="17"/>
        <v/>
      </c>
      <c r="W142" s="15" t="str">
        <f t="shared" si="18"/>
        <v/>
      </c>
      <c r="X142" s="15" t="str">
        <f t="shared" si="19"/>
        <v/>
      </c>
      <c r="Y142" s="63"/>
      <c r="Z142" s="50" t="str">
        <f t="shared" si="20"/>
        <v/>
      </c>
      <c r="AA142" s="34"/>
      <c r="AB142" s="15"/>
    </row>
    <row r="143" spans="1:28" s="11" customFormat="1" ht="51" hidden="1">
      <c r="A143" s="15">
        <v>142</v>
      </c>
      <c r="B143" s="85" t="s">
        <v>82</v>
      </c>
      <c r="C143" s="85" t="s">
        <v>52</v>
      </c>
      <c r="D143" s="86" t="s">
        <v>24</v>
      </c>
      <c r="E143" s="86">
        <v>8</v>
      </c>
      <c r="F143" s="86" t="s">
        <v>515</v>
      </c>
      <c r="G143" s="86">
        <v>36</v>
      </c>
      <c r="H143" s="86">
        <v>24</v>
      </c>
      <c r="I143" s="85" t="s">
        <v>523</v>
      </c>
      <c r="J143" s="85" t="s">
        <v>524</v>
      </c>
      <c r="K143" s="86"/>
      <c r="L143" s="15" t="s">
        <v>154</v>
      </c>
      <c r="M143" s="34"/>
      <c r="N143" s="31"/>
      <c r="O143" s="60"/>
      <c r="Q143" s="63"/>
      <c r="S143" s="15" t="str">
        <f t="shared" si="14"/>
        <v/>
      </c>
      <c r="T143" s="15">
        <f t="shared" si="15"/>
        <v>0</v>
      </c>
      <c r="U143" s="15" t="str">
        <f t="shared" si="16"/>
        <v/>
      </c>
      <c r="V143" s="15" t="str">
        <f t="shared" si="17"/>
        <v>Easy</v>
      </c>
      <c r="W143" s="15" t="str">
        <f t="shared" si="18"/>
        <v/>
      </c>
      <c r="X143" s="15" t="str">
        <f t="shared" si="19"/>
        <v/>
      </c>
      <c r="Y143" s="38"/>
      <c r="Z143" s="50" t="str">
        <f t="shared" si="20"/>
        <v/>
      </c>
      <c r="AA143" s="34"/>
      <c r="AB143" s="15"/>
    </row>
    <row r="144" spans="1:28" s="11" customFormat="1" ht="38.25" hidden="1">
      <c r="A144" s="15">
        <v>143</v>
      </c>
      <c r="B144" s="85" t="s">
        <v>82</v>
      </c>
      <c r="C144" s="85" t="s">
        <v>52</v>
      </c>
      <c r="D144" s="91" t="s">
        <v>25</v>
      </c>
      <c r="E144" s="86">
        <v>8</v>
      </c>
      <c r="F144" s="86" t="s">
        <v>515</v>
      </c>
      <c r="G144" s="86">
        <v>36</v>
      </c>
      <c r="H144" s="86">
        <v>53</v>
      </c>
      <c r="I144" s="85" t="s">
        <v>525</v>
      </c>
      <c r="J144" s="85" t="s">
        <v>526</v>
      </c>
      <c r="K144" s="86"/>
      <c r="L144" s="86" t="s">
        <v>30</v>
      </c>
      <c r="M144" s="34"/>
      <c r="N144" s="31"/>
      <c r="O144" s="60"/>
      <c r="Q144" s="63"/>
      <c r="S144" s="15">
        <f t="shared" si="14"/>
        <v>0</v>
      </c>
      <c r="T144" s="15" t="str">
        <f t="shared" si="15"/>
        <v/>
      </c>
      <c r="U144" s="15" t="str">
        <f t="shared" si="16"/>
        <v/>
      </c>
      <c r="V144" s="15" t="str">
        <f t="shared" si="17"/>
        <v/>
      </c>
      <c r="W144" s="15" t="str">
        <f t="shared" si="18"/>
        <v/>
      </c>
      <c r="X144" s="15" t="str">
        <f t="shared" si="19"/>
        <v/>
      </c>
      <c r="Y144" s="38"/>
      <c r="Z144" s="50" t="str">
        <f t="shared" si="20"/>
        <v/>
      </c>
      <c r="AA144" s="34"/>
      <c r="AB144" s="15"/>
    </row>
    <row r="145" spans="1:28" s="11" customFormat="1" ht="25.5" hidden="1">
      <c r="A145" s="15">
        <v>144</v>
      </c>
      <c r="B145" s="85" t="s">
        <v>82</v>
      </c>
      <c r="C145" s="85" t="s">
        <v>52</v>
      </c>
      <c r="D145" s="86" t="s">
        <v>24</v>
      </c>
      <c r="E145" s="86">
        <v>8</v>
      </c>
      <c r="F145" s="86" t="s">
        <v>515</v>
      </c>
      <c r="G145" s="86">
        <v>36</v>
      </c>
      <c r="H145" s="86">
        <v>52</v>
      </c>
      <c r="I145" s="85" t="s">
        <v>527</v>
      </c>
      <c r="J145" s="85" t="s">
        <v>528</v>
      </c>
      <c r="K145" s="86"/>
      <c r="L145" s="15" t="s">
        <v>154</v>
      </c>
      <c r="N145" s="31"/>
      <c r="O145" s="38"/>
      <c r="Q145" s="63"/>
      <c r="S145" s="15" t="str">
        <f t="shared" si="14"/>
        <v/>
      </c>
      <c r="T145" s="15">
        <f t="shared" si="15"/>
        <v>0</v>
      </c>
      <c r="U145" s="15" t="str">
        <f t="shared" si="16"/>
        <v/>
      </c>
      <c r="V145" s="15" t="str">
        <f t="shared" si="17"/>
        <v>Easy</v>
      </c>
      <c r="W145" s="15" t="str">
        <f t="shared" si="18"/>
        <v/>
      </c>
      <c r="X145" s="15" t="str">
        <f t="shared" si="19"/>
        <v/>
      </c>
      <c r="Y145" s="38"/>
      <c r="Z145" s="50" t="str">
        <f t="shared" si="20"/>
        <v/>
      </c>
      <c r="AA145" s="34"/>
      <c r="AB145" s="15"/>
    </row>
    <row r="146" spans="1:28" s="11" customFormat="1" ht="25.5" hidden="1">
      <c r="A146" s="15">
        <v>145</v>
      </c>
      <c r="B146" s="85" t="s">
        <v>82</v>
      </c>
      <c r="C146" s="85" t="s">
        <v>52</v>
      </c>
      <c r="D146" s="91" t="s">
        <v>25</v>
      </c>
      <c r="E146" s="86">
        <v>8</v>
      </c>
      <c r="F146" s="86" t="s">
        <v>515</v>
      </c>
      <c r="G146" s="86">
        <v>36</v>
      </c>
      <c r="H146" s="86">
        <v>54</v>
      </c>
      <c r="I146" s="85" t="s">
        <v>529</v>
      </c>
      <c r="J146" s="85" t="s">
        <v>83</v>
      </c>
      <c r="K146" s="86"/>
      <c r="L146" s="86" t="s">
        <v>30</v>
      </c>
      <c r="N146" s="31"/>
      <c r="O146" s="38"/>
      <c r="Q146" s="63"/>
      <c r="S146" s="15">
        <f t="shared" si="14"/>
        <v>0</v>
      </c>
      <c r="T146" s="15" t="str">
        <f t="shared" si="15"/>
        <v/>
      </c>
      <c r="U146" s="15" t="str">
        <f t="shared" si="16"/>
        <v/>
      </c>
      <c r="V146" s="15" t="str">
        <f t="shared" si="17"/>
        <v/>
      </c>
      <c r="W146" s="15" t="str">
        <f t="shared" si="18"/>
        <v/>
      </c>
      <c r="X146" s="15" t="str">
        <f t="shared" si="19"/>
        <v/>
      </c>
      <c r="Y146" s="38"/>
      <c r="Z146" s="50" t="str">
        <f t="shared" si="20"/>
        <v/>
      </c>
      <c r="AA146" s="34"/>
      <c r="AB146" s="15"/>
    </row>
    <row r="147" spans="1:28" s="11" customFormat="1" ht="25.5" hidden="1">
      <c r="A147" s="15">
        <v>146</v>
      </c>
      <c r="B147" s="85" t="s">
        <v>82</v>
      </c>
      <c r="C147" s="85" t="s">
        <v>52</v>
      </c>
      <c r="D147" s="91" t="s">
        <v>25</v>
      </c>
      <c r="E147" s="86">
        <v>8</v>
      </c>
      <c r="F147" s="86" t="s">
        <v>530</v>
      </c>
      <c r="G147" s="86">
        <v>37</v>
      </c>
      <c r="H147" s="86">
        <v>3</v>
      </c>
      <c r="I147" s="85" t="s">
        <v>531</v>
      </c>
      <c r="J147" s="85" t="s">
        <v>532</v>
      </c>
      <c r="K147" s="86"/>
      <c r="L147" s="86" t="s">
        <v>30</v>
      </c>
      <c r="N147" s="31"/>
      <c r="O147" s="38"/>
      <c r="Q147" s="63"/>
      <c r="S147" s="15">
        <f t="shared" si="14"/>
        <v>0</v>
      </c>
      <c r="T147" s="15" t="str">
        <f t="shared" si="15"/>
        <v/>
      </c>
      <c r="U147" s="15" t="str">
        <f t="shared" si="16"/>
        <v/>
      </c>
      <c r="V147" s="15" t="str">
        <f t="shared" si="17"/>
        <v/>
      </c>
      <c r="W147" s="15" t="str">
        <f t="shared" si="18"/>
        <v/>
      </c>
      <c r="X147" s="15" t="str">
        <f t="shared" si="19"/>
        <v/>
      </c>
      <c r="Y147" s="38"/>
      <c r="Z147" s="50" t="str">
        <f t="shared" si="20"/>
        <v/>
      </c>
      <c r="AA147" s="34"/>
      <c r="AB147" s="15"/>
    </row>
    <row r="148" spans="1:28" ht="25.5" hidden="1">
      <c r="A148" s="15">
        <v>147</v>
      </c>
      <c r="B148" s="85" t="s">
        <v>82</v>
      </c>
      <c r="C148" s="85" t="s">
        <v>52</v>
      </c>
      <c r="D148" s="86" t="s">
        <v>24</v>
      </c>
      <c r="E148" s="86">
        <v>8</v>
      </c>
      <c r="F148" s="86" t="s">
        <v>530</v>
      </c>
      <c r="G148" s="86">
        <v>37</v>
      </c>
      <c r="H148" s="86">
        <v>7</v>
      </c>
      <c r="I148" s="85" t="s">
        <v>533</v>
      </c>
      <c r="J148" s="85" t="s">
        <v>534</v>
      </c>
      <c r="K148" s="86"/>
      <c r="L148" s="15" t="s">
        <v>154</v>
      </c>
      <c r="M148" s="11"/>
      <c r="P148" s="34"/>
      <c r="S148" s="15" t="str">
        <f t="shared" si="14"/>
        <v/>
      </c>
      <c r="T148" s="15">
        <f t="shared" si="15"/>
        <v>0</v>
      </c>
      <c r="U148" s="15" t="str">
        <f t="shared" si="16"/>
        <v/>
      </c>
      <c r="V148" s="15" t="str">
        <f t="shared" si="17"/>
        <v>Easy</v>
      </c>
      <c r="W148" s="15" t="str">
        <f t="shared" si="18"/>
        <v/>
      </c>
      <c r="X148" s="15" t="str">
        <f t="shared" si="19"/>
        <v/>
      </c>
      <c r="Y148" s="35"/>
      <c r="Z148" s="50" t="str">
        <f t="shared" si="20"/>
        <v/>
      </c>
    </row>
    <row r="149" spans="1:28" ht="25.5" hidden="1">
      <c r="A149" s="15">
        <v>148</v>
      </c>
      <c r="B149" s="85" t="s">
        <v>82</v>
      </c>
      <c r="C149" s="85" t="s">
        <v>52</v>
      </c>
      <c r="D149" s="91" t="s">
        <v>25</v>
      </c>
      <c r="E149" s="86">
        <v>8</v>
      </c>
      <c r="F149" s="86" t="s">
        <v>515</v>
      </c>
      <c r="G149" s="86">
        <v>37</v>
      </c>
      <c r="H149" s="86">
        <v>53</v>
      </c>
      <c r="I149" s="85" t="s">
        <v>535</v>
      </c>
      <c r="J149" s="85" t="s">
        <v>83</v>
      </c>
      <c r="K149" s="86"/>
      <c r="L149" s="86" t="s">
        <v>30</v>
      </c>
      <c r="P149" s="34"/>
      <c r="S149" s="15">
        <f t="shared" si="14"/>
        <v>0</v>
      </c>
      <c r="T149" s="15" t="str">
        <f t="shared" si="15"/>
        <v/>
      </c>
      <c r="U149" s="15" t="str">
        <f t="shared" si="16"/>
        <v/>
      </c>
      <c r="V149" s="15" t="str">
        <f t="shared" si="17"/>
        <v/>
      </c>
      <c r="W149" s="15" t="str">
        <f t="shared" si="18"/>
        <v/>
      </c>
      <c r="X149" s="15" t="str">
        <f t="shared" si="19"/>
        <v/>
      </c>
      <c r="Y149" s="35"/>
      <c r="Z149" s="50" t="str">
        <f t="shared" si="20"/>
        <v/>
      </c>
    </row>
    <row r="150" spans="1:28" ht="25.5" hidden="1">
      <c r="A150" s="15">
        <v>149</v>
      </c>
      <c r="B150" s="85" t="s">
        <v>82</v>
      </c>
      <c r="C150" s="85" t="s">
        <v>52</v>
      </c>
      <c r="D150" s="91" t="s">
        <v>25</v>
      </c>
      <c r="E150" s="86">
        <v>8</v>
      </c>
      <c r="F150" s="86" t="s">
        <v>221</v>
      </c>
      <c r="G150" s="86">
        <v>38</v>
      </c>
      <c r="H150" s="86">
        <v>51</v>
      </c>
      <c r="I150" s="85" t="s">
        <v>536</v>
      </c>
      <c r="J150" s="85" t="s">
        <v>537</v>
      </c>
      <c r="K150" s="86"/>
      <c r="L150" s="86" t="s">
        <v>154</v>
      </c>
      <c r="M150" s="11" t="s">
        <v>1408</v>
      </c>
      <c r="P150" s="34"/>
      <c r="S150" s="15">
        <f t="shared" si="14"/>
        <v>0</v>
      </c>
      <c r="T150" s="15" t="str">
        <f t="shared" si="15"/>
        <v/>
      </c>
      <c r="U150" s="15" t="str">
        <f t="shared" si="16"/>
        <v/>
      </c>
      <c r="V150" s="15" t="str">
        <f t="shared" si="17"/>
        <v/>
      </c>
      <c r="W150" s="15" t="str">
        <f t="shared" si="18"/>
        <v/>
      </c>
      <c r="X150" s="15" t="str">
        <f t="shared" si="19"/>
        <v/>
      </c>
      <c r="Z150" s="50" t="str">
        <f t="shared" si="20"/>
        <v/>
      </c>
    </row>
    <row r="151" spans="1:28" ht="25.5" hidden="1">
      <c r="A151" s="15">
        <v>150</v>
      </c>
      <c r="B151" s="85" t="s">
        <v>82</v>
      </c>
      <c r="C151" s="85" t="s">
        <v>52</v>
      </c>
      <c r="D151" s="86" t="s">
        <v>24</v>
      </c>
      <c r="E151" s="86">
        <v>8</v>
      </c>
      <c r="F151" s="86" t="s">
        <v>538</v>
      </c>
      <c r="G151" s="86">
        <v>39</v>
      </c>
      <c r="H151" s="86">
        <v>2</v>
      </c>
      <c r="I151" s="85" t="s">
        <v>539</v>
      </c>
      <c r="J151" s="85" t="s">
        <v>83</v>
      </c>
      <c r="K151" s="86"/>
      <c r="L151" s="15" t="s">
        <v>154</v>
      </c>
      <c r="M151" s="11"/>
      <c r="P151" s="34"/>
      <c r="S151" s="15" t="str">
        <f t="shared" si="14"/>
        <v/>
      </c>
      <c r="T151" s="15">
        <f t="shared" si="15"/>
        <v>0</v>
      </c>
      <c r="U151" s="15" t="str">
        <f t="shared" si="16"/>
        <v/>
      </c>
      <c r="V151" s="15" t="str">
        <f t="shared" si="17"/>
        <v>Easy</v>
      </c>
      <c r="W151" s="15" t="str">
        <f t="shared" si="18"/>
        <v/>
      </c>
      <c r="X151" s="15" t="str">
        <f t="shared" si="19"/>
        <v/>
      </c>
      <c r="Z151" s="50" t="str">
        <f t="shared" si="20"/>
        <v/>
      </c>
    </row>
    <row r="152" spans="1:28" ht="25.5" hidden="1">
      <c r="A152" s="15">
        <v>151</v>
      </c>
      <c r="B152" s="85" t="s">
        <v>82</v>
      </c>
      <c r="C152" s="85" t="s">
        <v>52</v>
      </c>
      <c r="D152" s="91" t="s">
        <v>25</v>
      </c>
      <c r="E152" s="86">
        <v>9</v>
      </c>
      <c r="F152" s="86">
        <v>9.3000000000000007</v>
      </c>
      <c r="G152" s="86">
        <v>42</v>
      </c>
      <c r="H152" s="86">
        <v>1</v>
      </c>
      <c r="I152" s="85" t="s">
        <v>540</v>
      </c>
      <c r="J152" s="85" t="s">
        <v>83</v>
      </c>
      <c r="K152" s="86"/>
      <c r="L152" s="86" t="s">
        <v>30</v>
      </c>
      <c r="M152" s="11"/>
      <c r="P152" s="34"/>
      <c r="S152" s="15">
        <f t="shared" si="14"/>
        <v>0</v>
      </c>
      <c r="T152" s="15" t="str">
        <f t="shared" si="15"/>
        <v/>
      </c>
      <c r="U152" s="15" t="str">
        <f t="shared" si="16"/>
        <v/>
      </c>
      <c r="V152" s="15" t="str">
        <f t="shared" si="17"/>
        <v/>
      </c>
      <c r="W152" s="15" t="str">
        <f t="shared" si="18"/>
        <v/>
      </c>
      <c r="X152" s="15" t="str">
        <f t="shared" si="19"/>
        <v/>
      </c>
      <c r="Z152" s="50" t="str">
        <f t="shared" si="20"/>
        <v/>
      </c>
    </row>
    <row r="153" spans="1:28" ht="25.5" hidden="1">
      <c r="A153" s="15">
        <v>152</v>
      </c>
      <c r="B153" s="85" t="s">
        <v>82</v>
      </c>
      <c r="C153" s="85" t="s">
        <v>52</v>
      </c>
      <c r="D153" s="91" t="s">
        <v>25</v>
      </c>
      <c r="E153" s="86">
        <v>9</v>
      </c>
      <c r="F153" s="86">
        <v>9.3000000000000007</v>
      </c>
      <c r="G153" s="86">
        <v>42</v>
      </c>
      <c r="H153" s="86">
        <v>11</v>
      </c>
      <c r="I153" s="85" t="s">
        <v>541</v>
      </c>
      <c r="J153" s="85" t="s">
        <v>83</v>
      </c>
      <c r="K153" s="86"/>
      <c r="L153" s="86" t="s">
        <v>30</v>
      </c>
      <c r="M153" s="11"/>
      <c r="P153" s="34"/>
      <c r="S153" s="15">
        <f t="shared" si="14"/>
        <v>0</v>
      </c>
      <c r="T153" s="15" t="str">
        <f t="shared" si="15"/>
        <v/>
      </c>
      <c r="U153" s="15" t="str">
        <f t="shared" si="16"/>
        <v/>
      </c>
      <c r="V153" s="15" t="str">
        <f t="shared" si="17"/>
        <v/>
      </c>
      <c r="W153" s="15" t="str">
        <f t="shared" si="18"/>
        <v/>
      </c>
      <c r="X153" s="15" t="str">
        <f t="shared" si="19"/>
        <v/>
      </c>
      <c r="Z153" s="50" t="str">
        <f t="shared" si="20"/>
        <v/>
      </c>
    </row>
    <row r="154" spans="1:28" ht="25.5" hidden="1">
      <c r="A154" s="15">
        <v>153</v>
      </c>
      <c r="B154" s="85" t="s">
        <v>82</v>
      </c>
      <c r="C154" s="85" t="s">
        <v>52</v>
      </c>
      <c r="D154" s="91" t="s">
        <v>25</v>
      </c>
      <c r="E154" s="86">
        <v>9</v>
      </c>
      <c r="F154" s="86">
        <v>9.3000000000000007</v>
      </c>
      <c r="G154" s="86">
        <v>42</v>
      </c>
      <c r="H154" s="86">
        <v>11</v>
      </c>
      <c r="I154" s="85" t="s">
        <v>542</v>
      </c>
      <c r="J154" s="85" t="s">
        <v>543</v>
      </c>
      <c r="K154" s="86"/>
      <c r="L154" s="86" t="s">
        <v>30</v>
      </c>
      <c r="M154" s="11"/>
      <c r="P154" s="34"/>
      <c r="S154" s="15">
        <f t="shared" si="14"/>
        <v>0</v>
      </c>
      <c r="T154" s="15" t="str">
        <f t="shared" si="15"/>
        <v/>
      </c>
      <c r="U154" s="15" t="str">
        <f t="shared" si="16"/>
        <v/>
      </c>
      <c r="V154" s="15" t="str">
        <f t="shared" si="17"/>
        <v/>
      </c>
      <c r="W154" s="15" t="str">
        <f t="shared" si="18"/>
        <v/>
      </c>
      <c r="X154" s="15" t="str">
        <f t="shared" si="19"/>
        <v/>
      </c>
      <c r="Z154" s="50" t="str">
        <f t="shared" si="20"/>
        <v/>
      </c>
    </row>
    <row r="155" spans="1:28" ht="25.5" hidden="1">
      <c r="A155" s="15">
        <v>154</v>
      </c>
      <c r="B155" s="85" t="s">
        <v>82</v>
      </c>
      <c r="C155" s="85" t="s">
        <v>52</v>
      </c>
      <c r="D155" s="91" t="s">
        <v>25</v>
      </c>
      <c r="E155" s="86">
        <v>9</v>
      </c>
      <c r="F155" s="86">
        <v>9.3000000000000007</v>
      </c>
      <c r="G155" s="86">
        <v>42</v>
      </c>
      <c r="H155" s="86">
        <v>47</v>
      </c>
      <c r="I155" s="85" t="s">
        <v>544</v>
      </c>
      <c r="J155" s="85" t="s">
        <v>545</v>
      </c>
      <c r="K155" s="86"/>
      <c r="L155" s="86" t="s">
        <v>30</v>
      </c>
      <c r="M155" s="11" t="s">
        <v>1409</v>
      </c>
      <c r="P155" s="34"/>
      <c r="S155" s="15">
        <f t="shared" si="14"/>
        <v>0</v>
      </c>
      <c r="T155" s="15" t="str">
        <f t="shared" si="15"/>
        <v/>
      </c>
      <c r="U155" s="15" t="str">
        <f t="shared" si="16"/>
        <v/>
      </c>
      <c r="V155" s="15" t="str">
        <f t="shared" si="17"/>
        <v/>
      </c>
      <c r="W155" s="15" t="str">
        <f t="shared" si="18"/>
        <v/>
      </c>
      <c r="X155" s="15" t="str">
        <f t="shared" si="19"/>
        <v/>
      </c>
      <c r="Y155" s="35"/>
      <c r="Z155" s="50" t="str">
        <f t="shared" si="20"/>
        <v/>
      </c>
    </row>
    <row r="156" spans="1:28" ht="25.5" hidden="1">
      <c r="A156" s="15">
        <v>155</v>
      </c>
      <c r="B156" s="85" t="s">
        <v>82</v>
      </c>
      <c r="C156" s="85" t="s">
        <v>52</v>
      </c>
      <c r="D156" s="91" t="s">
        <v>25</v>
      </c>
      <c r="E156" s="86">
        <v>9</v>
      </c>
      <c r="F156" s="86">
        <v>9.3000000000000007</v>
      </c>
      <c r="G156" s="86">
        <v>43</v>
      </c>
      <c r="H156" s="86">
        <v>15</v>
      </c>
      <c r="I156" s="85" t="s">
        <v>546</v>
      </c>
      <c r="J156" s="85" t="s">
        <v>83</v>
      </c>
      <c r="K156" s="86"/>
      <c r="L156" s="86" t="s">
        <v>30</v>
      </c>
      <c r="M156" s="11"/>
      <c r="P156" s="34"/>
      <c r="S156" s="15">
        <f t="shared" si="14"/>
        <v>0</v>
      </c>
      <c r="T156" s="15" t="str">
        <f t="shared" si="15"/>
        <v/>
      </c>
      <c r="U156" s="15" t="str">
        <f t="shared" si="16"/>
        <v/>
      </c>
      <c r="V156" s="15" t="str">
        <f t="shared" si="17"/>
        <v/>
      </c>
      <c r="W156" s="15" t="str">
        <f t="shared" si="18"/>
        <v/>
      </c>
      <c r="X156" s="15" t="str">
        <f t="shared" si="19"/>
        <v/>
      </c>
      <c r="Y156" s="35"/>
      <c r="Z156" s="50" t="str">
        <f t="shared" si="20"/>
        <v/>
      </c>
    </row>
    <row r="157" spans="1:28" ht="63.75" hidden="1">
      <c r="A157" s="15">
        <v>156</v>
      </c>
      <c r="B157" s="85" t="s">
        <v>82</v>
      </c>
      <c r="C157" s="85" t="s">
        <v>52</v>
      </c>
      <c r="D157" s="86" t="s">
        <v>24</v>
      </c>
      <c r="E157" s="86">
        <v>9</v>
      </c>
      <c r="F157" s="86">
        <v>9.3000000000000007</v>
      </c>
      <c r="G157" s="86">
        <v>43</v>
      </c>
      <c r="H157" s="86">
        <v>26</v>
      </c>
      <c r="I157" s="85" t="s">
        <v>547</v>
      </c>
      <c r="J157" s="85" t="s">
        <v>548</v>
      </c>
      <c r="K157" s="86"/>
      <c r="L157" s="86" t="s">
        <v>162</v>
      </c>
      <c r="P157" s="34"/>
      <c r="S157" s="15" t="str">
        <f t="shared" si="14"/>
        <v/>
      </c>
      <c r="T157" s="15">
        <f t="shared" si="15"/>
        <v>0</v>
      </c>
      <c r="U157" s="15" t="str">
        <f t="shared" si="16"/>
        <v/>
      </c>
      <c r="V157" s="15" t="str">
        <f t="shared" si="17"/>
        <v>PIB</v>
      </c>
      <c r="W157" s="15" t="str">
        <f t="shared" si="18"/>
        <v/>
      </c>
      <c r="X157" s="15" t="str">
        <f t="shared" si="19"/>
        <v/>
      </c>
      <c r="Y157" s="35"/>
      <c r="Z157" s="50" t="str">
        <f t="shared" si="20"/>
        <v/>
      </c>
    </row>
    <row r="158" spans="1:28" ht="38.25" hidden="1">
      <c r="A158" s="15">
        <v>157</v>
      </c>
      <c r="B158" s="85" t="s">
        <v>82</v>
      </c>
      <c r="C158" s="85" t="s">
        <v>52</v>
      </c>
      <c r="D158" s="91" t="s">
        <v>25</v>
      </c>
      <c r="E158" s="86">
        <v>9</v>
      </c>
      <c r="F158" s="86">
        <v>9.3000000000000007</v>
      </c>
      <c r="G158" s="86">
        <v>43</v>
      </c>
      <c r="H158" s="86">
        <v>32</v>
      </c>
      <c r="I158" s="85" t="s">
        <v>549</v>
      </c>
      <c r="J158" s="85" t="s">
        <v>550</v>
      </c>
      <c r="K158" s="86"/>
      <c r="L158" s="86" t="s">
        <v>162</v>
      </c>
      <c r="M158" s="11" t="s">
        <v>1410</v>
      </c>
      <c r="S158" s="15">
        <f t="shared" si="14"/>
        <v>0</v>
      </c>
      <c r="T158" s="15" t="str">
        <f t="shared" si="15"/>
        <v/>
      </c>
      <c r="U158" s="15" t="str">
        <f t="shared" si="16"/>
        <v/>
      </c>
      <c r="V158" s="15" t="str">
        <f t="shared" si="17"/>
        <v/>
      </c>
      <c r="W158" s="15" t="str">
        <f t="shared" si="18"/>
        <v/>
      </c>
      <c r="X158" s="15" t="str">
        <f t="shared" si="19"/>
        <v/>
      </c>
      <c r="Z158" s="50" t="str">
        <f t="shared" si="20"/>
        <v/>
      </c>
    </row>
    <row r="159" spans="1:28" ht="102" hidden="1">
      <c r="A159" s="15">
        <v>158</v>
      </c>
      <c r="B159" s="85" t="s">
        <v>82</v>
      </c>
      <c r="C159" s="85" t="s">
        <v>52</v>
      </c>
      <c r="D159" s="91" t="s">
        <v>25</v>
      </c>
      <c r="E159" s="86">
        <v>9</v>
      </c>
      <c r="F159" s="86">
        <v>9.3000000000000007</v>
      </c>
      <c r="G159" s="86">
        <v>43</v>
      </c>
      <c r="H159" s="86">
        <v>36</v>
      </c>
      <c r="I159" s="85" t="s">
        <v>551</v>
      </c>
      <c r="J159" s="85" t="s">
        <v>552</v>
      </c>
      <c r="K159" s="86"/>
      <c r="L159" s="86" t="s">
        <v>162</v>
      </c>
      <c r="M159" s="11" t="s">
        <v>1411</v>
      </c>
      <c r="S159" s="15">
        <f t="shared" si="14"/>
        <v>0</v>
      </c>
      <c r="T159" s="15" t="str">
        <f t="shared" si="15"/>
        <v/>
      </c>
      <c r="U159" s="15" t="str">
        <f t="shared" si="16"/>
        <v/>
      </c>
      <c r="V159" s="15" t="str">
        <f t="shared" si="17"/>
        <v/>
      </c>
      <c r="W159" s="15" t="str">
        <f t="shared" si="18"/>
        <v/>
      </c>
      <c r="X159" s="15" t="str">
        <f t="shared" si="19"/>
        <v/>
      </c>
      <c r="Z159" s="50" t="str">
        <f t="shared" si="20"/>
        <v/>
      </c>
    </row>
    <row r="160" spans="1:28" ht="63.75" hidden="1">
      <c r="A160" s="15">
        <v>159</v>
      </c>
      <c r="B160" s="85" t="s">
        <v>82</v>
      </c>
      <c r="C160" s="85" t="s">
        <v>52</v>
      </c>
      <c r="D160" s="91" t="s">
        <v>24</v>
      </c>
      <c r="E160" s="86">
        <v>9</v>
      </c>
      <c r="F160" s="86">
        <v>9.3000000000000007</v>
      </c>
      <c r="G160" s="86">
        <v>43</v>
      </c>
      <c r="H160" s="86">
        <v>39</v>
      </c>
      <c r="I160" s="85" t="s">
        <v>551</v>
      </c>
      <c r="J160" s="85" t="s">
        <v>553</v>
      </c>
      <c r="K160" s="86"/>
      <c r="L160" s="15" t="s">
        <v>154</v>
      </c>
      <c r="M160" s="11"/>
      <c r="P160" s="34"/>
      <c r="S160" s="15" t="str">
        <f t="shared" si="14"/>
        <v/>
      </c>
      <c r="T160" s="15">
        <f t="shared" si="15"/>
        <v>0</v>
      </c>
      <c r="U160" s="15" t="str">
        <f t="shared" si="16"/>
        <v/>
      </c>
      <c r="V160" s="15" t="str">
        <f t="shared" si="17"/>
        <v>Easy</v>
      </c>
      <c r="W160" s="15" t="str">
        <f t="shared" si="18"/>
        <v/>
      </c>
      <c r="X160" s="15" t="str">
        <f t="shared" si="19"/>
        <v/>
      </c>
      <c r="Z160" s="50" t="str">
        <f t="shared" si="20"/>
        <v/>
      </c>
    </row>
    <row r="161" spans="1:28" ht="89.25" hidden="1">
      <c r="A161" s="15">
        <v>160</v>
      </c>
      <c r="B161" s="85" t="s">
        <v>82</v>
      </c>
      <c r="C161" s="85" t="s">
        <v>52</v>
      </c>
      <c r="D161" s="91" t="s">
        <v>25</v>
      </c>
      <c r="E161" s="86">
        <v>9</v>
      </c>
      <c r="F161" s="86">
        <v>9.3000000000000007</v>
      </c>
      <c r="G161" s="86">
        <v>44</v>
      </c>
      <c r="H161" s="86">
        <v>6</v>
      </c>
      <c r="I161" s="85" t="s">
        <v>554</v>
      </c>
      <c r="J161" s="85" t="s">
        <v>555</v>
      </c>
      <c r="K161" s="86"/>
      <c r="L161" s="86" t="s">
        <v>162</v>
      </c>
      <c r="M161" s="11" t="s">
        <v>1411</v>
      </c>
      <c r="P161" s="34"/>
      <c r="S161" s="15">
        <f t="shared" si="14"/>
        <v>0</v>
      </c>
      <c r="T161" s="15" t="str">
        <f t="shared" si="15"/>
        <v/>
      </c>
      <c r="U161" s="15" t="str">
        <f t="shared" si="16"/>
        <v/>
      </c>
      <c r="V161" s="15" t="str">
        <f t="shared" si="17"/>
        <v/>
      </c>
      <c r="W161" s="15" t="str">
        <f t="shared" si="18"/>
        <v/>
      </c>
      <c r="X161" s="15" t="str">
        <f t="shared" si="19"/>
        <v/>
      </c>
      <c r="Y161" s="35"/>
      <c r="Z161" s="50" t="str">
        <f t="shared" si="20"/>
        <v/>
      </c>
    </row>
    <row r="162" spans="1:28" ht="38.25" hidden="1">
      <c r="A162" s="15">
        <v>161</v>
      </c>
      <c r="B162" s="85" t="s">
        <v>82</v>
      </c>
      <c r="C162" s="85" t="s">
        <v>52</v>
      </c>
      <c r="D162" s="91" t="s">
        <v>25</v>
      </c>
      <c r="E162" s="86">
        <v>9</v>
      </c>
      <c r="F162" s="86">
        <v>9.3000000000000007</v>
      </c>
      <c r="G162" s="86">
        <v>45</v>
      </c>
      <c r="H162" s="86">
        <v>7</v>
      </c>
      <c r="I162" s="85" t="s">
        <v>556</v>
      </c>
      <c r="J162" s="85" t="s">
        <v>83</v>
      </c>
      <c r="K162" s="86"/>
      <c r="L162" s="86" t="s">
        <v>30</v>
      </c>
      <c r="P162" s="34"/>
      <c r="S162" s="15">
        <f t="shared" si="14"/>
        <v>0</v>
      </c>
      <c r="T162" s="15" t="str">
        <f t="shared" si="15"/>
        <v/>
      </c>
      <c r="U162" s="15" t="str">
        <f t="shared" si="16"/>
        <v/>
      </c>
      <c r="V162" s="15" t="str">
        <f t="shared" si="17"/>
        <v/>
      </c>
      <c r="W162" s="15" t="str">
        <f t="shared" si="18"/>
        <v/>
      </c>
      <c r="X162" s="15" t="str">
        <f t="shared" si="19"/>
        <v/>
      </c>
      <c r="Y162" s="35"/>
      <c r="Z162" s="50" t="str">
        <f t="shared" si="20"/>
        <v/>
      </c>
    </row>
    <row r="163" spans="1:28" ht="25.5" hidden="1">
      <c r="A163" s="15">
        <v>162</v>
      </c>
      <c r="B163" s="85" t="s">
        <v>82</v>
      </c>
      <c r="C163" s="85" t="s">
        <v>52</v>
      </c>
      <c r="D163" s="91" t="s">
        <v>25</v>
      </c>
      <c r="E163" s="86">
        <v>9</v>
      </c>
      <c r="F163" s="86">
        <v>9.3000000000000007</v>
      </c>
      <c r="G163" s="86">
        <v>45</v>
      </c>
      <c r="H163" s="86">
        <v>12</v>
      </c>
      <c r="I163" s="85" t="s">
        <v>557</v>
      </c>
      <c r="J163" s="85" t="s">
        <v>83</v>
      </c>
      <c r="K163" s="86"/>
      <c r="L163" s="86" t="s">
        <v>30</v>
      </c>
      <c r="P163" s="34"/>
      <c r="S163" s="15">
        <f t="shared" si="14"/>
        <v>0</v>
      </c>
      <c r="T163" s="15" t="str">
        <f t="shared" si="15"/>
        <v/>
      </c>
      <c r="U163" s="15" t="str">
        <f t="shared" si="16"/>
        <v/>
      </c>
      <c r="V163" s="15" t="str">
        <f t="shared" si="17"/>
        <v/>
      </c>
      <c r="W163" s="15" t="str">
        <f t="shared" si="18"/>
        <v/>
      </c>
      <c r="X163" s="15" t="str">
        <f t="shared" si="19"/>
        <v/>
      </c>
      <c r="Y163" s="35"/>
      <c r="Z163" s="50" t="str">
        <f t="shared" si="20"/>
        <v/>
      </c>
    </row>
    <row r="164" spans="1:28" ht="25.5" hidden="1">
      <c r="A164" s="15">
        <v>163</v>
      </c>
      <c r="B164" s="85" t="s">
        <v>82</v>
      </c>
      <c r="C164" s="85" t="s">
        <v>52</v>
      </c>
      <c r="D164" s="91" t="s">
        <v>25</v>
      </c>
      <c r="E164" s="86">
        <v>9</v>
      </c>
      <c r="F164" s="86">
        <v>9.3000000000000007</v>
      </c>
      <c r="G164" s="86">
        <v>46</v>
      </c>
      <c r="H164" s="86">
        <v>5</v>
      </c>
      <c r="I164" s="85" t="s">
        <v>558</v>
      </c>
      <c r="J164" s="85" t="s">
        <v>559</v>
      </c>
      <c r="K164" s="86"/>
      <c r="L164" s="86" t="s">
        <v>30</v>
      </c>
      <c r="P164" s="34"/>
      <c r="S164" s="15">
        <f t="shared" si="14"/>
        <v>0</v>
      </c>
      <c r="T164" s="15" t="str">
        <f t="shared" si="15"/>
        <v/>
      </c>
      <c r="U164" s="15" t="str">
        <f t="shared" si="16"/>
        <v/>
      </c>
      <c r="V164" s="15" t="str">
        <f t="shared" si="17"/>
        <v/>
      </c>
      <c r="W164" s="15" t="str">
        <f t="shared" si="18"/>
        <v/>
      </c>
      <c r="X164" s="15" t="str">
        <f t="shared" si="19"/>
        <v/>
      </c>
      <c r="Y164" s="35"/>
      <c r="Z164" s="50" t="str">
        <f t="shared" si="20"/>
        <v/>
      </c>
    </row>
    <row r="165" spans="1:28" ht="38.25" hidden="1">
      <c r="A165" s="15">
        <v>164</v>
      </c>
      <c r="B165" s="85" t="s">
        <v>82</v>
      </c>
      <c r="C165" s="85" t="s">
        <v>52</v>
      </c>
      <c r="D165" s="91" t="s">
        <v>25</v>
      </c>
      <c r="E165" s="86">
        <v>9</v>
      </c>
      <c r="F165" s="86">
        <v>9.3000000000000007</v>
      </c>
      <c r="G165" s="86">
        <v>46</v>
      </c>
      <c r="H165" s="86">
        <v>25</v>
      </c>
      <c r="I165" s="85" t="s">
        <v>560</v>
      </c>
      <c r="J165" s="85" t="s">
        <v>561</v>
      </c>
      <c r="K165" s="86"/>
      <c r="L165" s="86" t="s">
        <v>30</v>
      </c>
      <c r="M165" s="11"/>
      <c r="S165" s="15">
        <f t="shared" si="14"/>
        <v>0</v>
      </c>
      <c r="T165" s="15" t="str">
        <f t="shared" si="15"/>
        <v/>
      </c>
      <c r="U165" s="15" t="str">
        <f t="shared" si="16"/>
        <v/>
      </c>
      <c r="V165" s="15" t="str">
        <f t="shared" si="17"/>
        <v/>
      </c>
      <c r="W165" s="15" t="str">
        <f t="shared" si="18"/>
        <v/>
      </c>
      <c r="X165" s="15" t="str">
        <f t="shared" si="19"/>
        <v/>
      </c>
      <c r="Z165" s="50" t="str">
        <f t="shared" si="20"/>
        <v/>
      </c>
    </row>
    <row r="166" spans="1:28" ht="51" hidden="1">
      <c r="A166" s="15">
        <v>165</v>
      </c>
      <c r="B166" s="85" t="s">
        <v>82</v>
      </c>
      <c r="C166" s="85" t="s">
        <v>52</v>
      </c>
      <c r="D166" s="91" t="s">
        <v>25</v>
      </c>
      <c r="E166" s="86">
        <v>9</v>
      </c>
      <c r="F166" s="86">
        <v>9.3000000000000007</v>
      </c>
      <c r="G166" s="86">
        <v>47</v>
      </c>
      <c r="H166" s="86">
        <v>5</v>
      </c>
      <c r="I166" s="85" t="s">
        <v>562</v>
      </c>
      <c r="J166" s="85" t="s">
        <v>563</v>
      </c>
      <c r="K166" s="86"/>
      <c r="L166" s="86" t="s">
        <v>30</v>
      </c>
      <c r="M166" s="11" t="s">
        <v>1412</v>
      </c>
      <c r="P166" s="34"/>
      <c r="S166" s="15">
        <f t="shared" si="14"/>
        <v>0</v>
      </c>
      <c r="T166" s="15" t="str">
        <f t="shared" si="15"/>
        <v/>
      </c>
      <c r="U166" s="15" t="str">
        <f t="shared" si="16"/>
        <v/>
      </c>
      <c r="V166" s="15" t="str">
        <f t="shared" si="17"/>
        <v/>
      </c>
      <c r="W166" s="15" t="str">
        <f t="shared" si="18"/>
        <v/>
      </c>
      <c r="X166" s="15" t="str">
        <f t="shared" si="19"/>
        <v/>
      </c>
      <c r="Y166" s="35"/>
      <c r="Z166" s="50" t="str">
        <f t="shared" si="20"/>
        <v/>
      </c>
    </row>
    <row r="167" spans="1:28" s="37" customFormat="1" ht="38.25" hidden="1">
      <c r="A167" s="15">
        <v>166</v>
      </c>
      <c r="B167" s="85" t="s">
        <v>82</v>
      </c>
      <c r="C167" s="85" t="s">
        <v>52</v>
      </c>
      <c r="D167" s="91" t="s">
        <v>25</v>
      </c>
      <c r="E167" s="86">
        <v>9</v>
      </c>
      <c r="F167" s="86">
        <v>9.3000000000000007</v>
      </c>
      <c r="G167" s="86">
        <v>47</v>
      </c>
      <c r="H167" s="86">
        <v>11</v>
      </c>
      <c r="I167" s="85" t="s">
        <v>564</v>
      </c>
      <c r="J167" s="85" t="s">
        <v>565</v>
      </c>
      <c r="K167" s="86"/>
      <c r="L167" s="86" t="s">
        <v>30</v>
      </c>
      <c r="M167" s="11"/>
      <c r="N167" s="31"/>
      <c r="O167" s="38"/>
      <c r="P167" s="11"/>
      <c r="Q167" s="35"/>
      <c r="R167" s="34"/>
      <c r="S167" s="15">
        <f t="shared" si="14"/>
        <v>0</v>
      </c>
      <c r="T167" s="15" t="str">
        <f t="shared" si="15"/>
        <v/>
      </c>
      <c r="U167" s="15" t="str">
        <f t="shared" si="16"/>
        <v/>
      </c>
      <c r="V167" s="15" t="str">
        <f t="shared" si="17"/>
        <v/>
      </c>
      <c r="W167" s="15" t="str">
        <f t="shared" si="18"/>
        <v/>
      </c>
      <c r="X167" s="15" t="str">
        <f t="shared" si="19"/>
        <v/>
      </c>
      <c r="Y167" s="38"/>
      <c r="Z167" s="50" t="str">
        <f t="shared" si="20"/>
        <v/>
      </c>
      <c r="AA167" s="34"/>
      <c r="AB167" s="15"/>
    </row>
    <row r="168" spans="1:28" ht="25.5" hidden="1">
      <c r="A168" s="15">
        <v>167</v>
      </c>
      <c r="B168" s="85" t="s">
        <v>82</v>
      </c>
      <c r="C168" s="85" t="s">
        <v>52</v>
      </c>
      <c r="D168" s="91" t="s">
        <v>25</v>
      </c>
      <c r="E168" s="86">
        <v>9</v>
      </c>
      <c r="F168" s="86">
        <v>9.3000000000000007</v>
      </c>
      <c r="G168" s="86">
        <v>47</v>
      </c>
      <c r="H168" s="86">
        <v>14</v>
      </c>
      <c r="I168" s="85" t="s">
        <v>84</v>
      </c>
      <c r="J168" s="85" t="s">
        <v>566</v>
      </c>
      <c r="K168" s="86"/>
      <c r="L168" s="86" t="s">
        <v>30</v>
      </c>
      <c r="M168" s="11"/>
      <c r="S168" s="15">
        <f t="shared" si="14"/>
        <v>0</v>
      </c>
      <c r="T168" s="15" t="str">
        <f t="shared" si="15"/>
        <v/>
      </c>
      <c r="U168" s="15" t="str">
        <f t="shared" si="16"/>
        <v/>
      </c>
      <c r="V168" s="15" t="str">
        <f t="shared" si="17"/>
        <v/>
      </c>
      <c r="W168" s="15" t="str">
        <f t="shared" si="18"/>
        <v/>
      </c>
      <c r="X168" s="15" t="str">
        <f t="shared" si="19"/>
        <v/>
      </c>
      <c r="Z168" s="50" t="str">
        <f t="shared" si="20"/>
        <v/>
      </c>
    </row>
    <row r="169" spans="1:28" ht="25.5" hidden="1">
      <c r="A169" s="15">
        <v>168</v>
      </c>
      <c r="B169" s="85" t="s">
        <v>82</v>
      </c>
      <c r="C169" s="85" t="s">
        <v>52</v>
      </c>
      <c r="D169" s="91" t="s">
        <v>25</v>
      </c>
      <c r="E169" s="86">
        <v>9</v>
      </c>
      <c r="F169" s="86">
        <v>9.3000000000000007</v>
      </c>
      <c r="G169" s="86">
        <v>47</v>
      </c>
      <c r="H169" s="86">
        <v>17</v>
      </c>
      <c r="I169" s="85" t="s">
        <v>567</v>
      </c>
      <c r="J169" s="85" t="s">
        <v>568</v>
      </c>
      <c r="K169" s="86"/>
      <c r="L169" s="86" t="s">
        <v>30</v>
      </c>
      <c r="M169" s="11"/>
      <c r="S169" s="15">
        <f t="shared" si="14"/>
        <v>0</v>
      </c>
      <c r="T169" s="15" t="str">
        <f t="shared" si="15"/>
        <v/>
      </c>
      <c r="U169" s="15" t="str">
        <f t="shared" si="16"/>
        <v/>
      </c>
      <c r="V169" s="15" t="str">
        <f t="shared" si="17"/>
        <v/>
      </c>
      <c r="W169" s="15" t="str">
        <f t="shared" si="18"/>
        <v/>
      </c>
      <c r="X169" s="15" t="str">
        <f t="shared" si="19"/>
        <v/>
      </c>
      <c r="Z169" s="50" t="str">
        <f t="shared" si="20"/>
        <v/>
      </c>
    </row>
    <row r="170" spans="1:28" ht="51" hidden="1">
      <c r="A170" s="15">
        <v>169</v>
      </c>
      <c r="B170" s="85" t="s">
        <v>82</v>
      </c>
      <c r="C170" s="85" t="s">
        <v>52</v>
      </c>
      <c r="D170" s="91" t="s">
        <v>25</v>
      </c>
      <c r="E170" s="86">
        <v>9</v>
      </c>
      <c r="F170" s="86">
        <v>9.3000000000000007</v>
      </c>
      <c r="G170" s="86">
        <v>47</v>
      </c>
      <c r="H170" s="86">
        <v>5</v>
      </c>
      <c r="I170" s="85" t="s">
        <v>569</v>
      </c>
      <c r="J170" s="85" t="s">
        <v>570</v>
      </c>
      <c r="K170" s="86"/>
      <c r="L170" s="86" t="s">
        <v>160</v>
      </c>
      <c r="M170" s="11"/>
      <c r="S170" s="15">
        <f t="shared" si="14"/>
        <v>0</v>
      </c>
      <c r="T170" s="15" t="str">
        <f t="shared" si="15"/>
        <v/>
      </c>
      <c r="U170" s="15" t="str">
        <f t="shared" si="16"/>
        <v/>
      </c>
      <c r="V170" s="15" t="str">
        <f t="shared" si="17"/>
        <v/>
      </c>
      <c r="W170" s="15" t="str">
        <f t="shared" si="18"/>
        <v/>
      </c>
      <c r="X170" s="15" t="str">
        <f t="shared" si="19"/>
        <v/>
      </c>
      <c r="Z170" s="50" t="str">
        <f t="shared" si="20"/>
        <v/>
      </c>
    </row>
    <row r="171" spans="1:28" ht="38.25" hidden="1">
      <c r="A171" s="15">
        <v>170</v>
      </c>
      <c r="B171" s="85" t="s">
        <v>82</v>
      </c>
      <c r="C171" s="85" t="s">
        <v>52</v>
      </c>
      <c r="D171" s="91" t="s">
        <v>25</v>
      </c>
      <c r="E171" s="86">
        <v>16</v>
      </c>
      <c r="F171" s="86" t="s">
        <v>571</v>
      </c>
      <c r="G171" s="86">
        <v>51</v>
      </c>
      <c r="H171" s="86">
        <v>28</v>
      </c>
      <c r="I171" s="85" t="s">
        <v>572</v>
      </c>
      <c r="J171" s="85" t="s">
        <v>573</v>
      </c>
      <c r="K171" s="86"/>
      <c r="L171" s="86" t="s">
        <v>30</v>
      </c>
      <c r="M171" s="11"/>
      <c r="S171" s="15">
        <f t="shared" si="14"/>
        <v>0</v>
      </c>
      <c r="T171" s="15" t="str">
        <f t="shared" si="15"/>
        <v/>
      </c>
      <c r="U171" s="15" t="str">
        <f t="shared" si="16"/>
        <v/>
      </c>
      <c r="V171" s="15" t="str">
        <f t="shared" si="17"/>
        <v/>
      </c>
      <c r="W171" s="15" t="str">
        <f t="shared" si="18"/>
        <v/>
      </c>
      <c r="X171" s="15" t="str">
        <f t="shared" si="19"/>
        <v/>
      </c>
      <c r="Z171" s="50" t="str">
        <f t="shared" si="20"/>
        <v/>
      </c>
    </row>
    <row r="172" spans="1:28" ht="25.5" hidden="1">
      <c r="A172" s="15">
        <v>171</v>
      </c>
      <c r="B172" s="85" t="s">
        <v>82</v>
      </c>
      <c r="C172" s="85" t="s">
        <v>52</v>
      </c>
      <c r="D172" s="91" t="s">
        <v>25</v>
      </c>
      <c r="E172" s="86">
        <v>16</v>
      </c>
      <c r="F172" s="86" t="s">
        <v>571</v>
      </c>
      <c r="G172" s="86">
        <v>51</v>
      </c>
      <c r="H172" s="86">
        <v>30</v>
      </c>
      <c r="I172" s="85" t="s">
        <v>574</v>
      </c>
      <c r="J172" s="85" t="s">
        <v>83</v>
      </c>
      <c r="K172" s="86"/>
      <c r="L172" s="86" t="s">
        <v>30</v>
      </c>
      <c r="M172" s="11"/>
      <c r="S172" s="15">
        <f t="shared" si="14"/>
        <v>0</v>
      </c>
      <c r="T172" s="15" t="str">
        <f t="shared" si="15"/>
        <v/>
      </c>
      <c r="U172" s="15" t="str">
        <f t="shared" si="16"/>
        <v/>
      </c>
      <c r="V172" s="15" t="str">
        <f t="shared" si="17"/>
        <v/>
      </c>
      <c r="W172" s="15" t="str">
        <f t="shared" si="18"/>
        <v/>
      </c>
      <c r="X172" s="15" t="str">
        <f t="shared" si="19"/>
        <v/>
      </c>
      <c r="Z172" s="50" t="str">
        <f t="shared" si="20"/>
        <v/>
      </c>
    </row>
    <row r="173" spans="1:28" ht="38.25" hidden="1">
      <c r="A173" s="15">
        <v>172</v>
      </c>
      <c r="B173" s="85" t="s">
        <v>82</v>
      </c>
      <c r="C173" s="85" t="s">
        <v>52</v>
      </c>
      <c r="D173" s="91" t="s">
        <v>25</v>
      </c>
      <c r="E173" s="86">
        <v>16</v>
      </c>
      <c r="F173" s="86" t="s">
        <v>575</v>
      </c>
      <c r="G173" s="86">
        <v>52</v>
      </c>
      <c r="H173" s="86">
        <v>19</v>
      </c>
      <c r="I173" s="85" t="s">
        <v>576</v>
      </c>
      <c r="J173" s="85" t="s">
        <v>577</v>
      </c>
      <c r="K173" s="86"/>
      <c r="L173" s="86" t="s">
        <v>30</v>
      </c>
      <c r="M173" s="11" t="s">
        <v>1412</v>
      </c>
      <c r="S173" s="15">
        <f t="shared" si="14"/>
        <v>0</v>
      </c>
      <c r="T173" s="15" t="str">
        <f t="shared" si="15"/>
        <v/>
      </c>
      <c r="U173" s="15" t="str">
        <f t="shared" si="16"/>
        <v/>
      </c>
      <c r="V173" s="15" t="str">
        <f t="shared" si="17"/>
        <v/>
      </c>
      <c r="W173" s="15" t="str">
        <f t="shared" si="18"/>
        <v/>
      </c>
      <c r="X173" s="15" t="str">
        <f t="shared" si="19"/>
        <v/>
      </c>
      <c r="Z173" s="50" t="str">
        <f t="shared" si="20"/>
        <v/>
      </c>
    </row>
    <row r="174" spans="1:28" ht="25.5" hidden="1">
      <c r="A174" s="15">
        <v>173</v>
      </c>
      <c r="B174" s="85" t="s">
        <v>82</v>
      </c>
      <c r="C174" s="85" t="s">
        <v>52</v>
      </c>
      <c r="D174" s="91" t="s">
        <v>25</v>
      </c>
      <c r="E174" s="86">
        <v>16</v>
      </c>
      <c r="F174" s="86" t="s">
        <v>575</v>
      </c>
      <c r="G174" s="86">
        <v>52</v>
      </c>
      <c r="H174" s="86">
        <v>38</v>
      </c>
      <c r="I174" s="85" t="s">
        <v>578</v>
      </c>
      <c r="J174" s="85" t="s">
        <v>83</v>
      </c>
      <c r="K174" s="86"/>
      <c r="L174" s="86" t="s">
        <v>30</v>
      </c>
      <c r="M174" s="11"/>
      <c r="S174" s="15">
        <f t="shared" si="14"/>
        <v>0</v>
      </c>
      <c r="T174" s="15" t="str">
        <f t="shared" si="15"/>
        <v/>
      </c>
      <c r="U174" s="15" t="str">
        <f t="shared" si="16"/>
        <v/>
      </c>
      <c r="V174" s="15" t="str">
        <f t="shared" si="17"/>
        <v/>
      </c>
      <c r="W174" s="15" t="str">
        <f t="shared" si="18"/>
        <v/>
      </c>
      <c r="X174" s="15" t="str">
        <f t="shared" si="19"/>
        <v/>
      </c>
      <c r="Z174" s="50" t="str">
        <f t="shared" si="20"/>
        <v/>
      </c>
    </row>
    <row r="175" spans="1:28" ht="25.5" hidden="1">
      <c r="A175" s="15">
        <v>174</v>
      </c>
      <c r="B175" s="85" t="s">
        <v>82</v>
      </c>
      <c r="C175" s="85" t="s">
        <v>52</v>
      </c>
      <c r="D175" s="91" t="s">
        <v>25</v>
      </c>
      <c r="E175" s="86">
        <v>16</v>
      </c>
      <c r="F175" s="86" t="s">
        <v>579</v>
      </c>
      <c r="G175" s="86">
        <v>53</v>
      </c>
      <c r="H175" s="86">
        <v>21</v>
      </c>
      <c r="I175" s="85" t="s">
        <v>580</v>
      </c>
      <c r="J175" s="85" t="s">
        <v>83</v>
      </c>
      <c r="K175" s="86"/>
      <c r="L175" s="86" t="s">
        <v>30</v>
      </c>
      <c r="M175" s="11"/>
      <c r="S175" s="15">
        <f t="shared" si="14"/>
        <v>0</v>
      </c>
      <c r="T175" s="15" t="str">
        <f t="shared" si="15"/>
        <v/>
      </c>
      <c r="U175" s="15" t="str">
        <f t="shared" si="16"/>
        <v/>
      </c>
      <c r="V175" s="15" t="str">
        <f t="shared" si="17"/>
        <v/>
      </c>
      <c r="W175" s="15" t="str">
        <f t="shared" si="18"/>
        <v/>
      </c>
      <c r="X175" s="15" t="str">
        <f t="shared" si="19"/>
        <v/>
      </c>
      <c r="Z175" s="50" t="str">
        <f t="shared" si="20"/>
        <v/>
      </c>
    </row>
    <row r="176" spans="1:28" ht="38.25" hidden="1">
      <c r="A176" s="15">
        <v>175</v>
      </c>
      <c r="B176" s="85" t="s">
        <v>82</v>
      </c>
      <c r="C176" s="85" t="s">
        <v>52</v>
      </c>
      <c r="D176" s="91" t="s">
        <v>25</v>
      </c>
      <c r="E176" s="86">
        <v>16</v>
      </c>
      <c r="F176" s="86" t="s">
        <v>581</v>
      </c>
      <c r="G176" s="86">
        <v>53</v>
      </c>
      <c r="H176" s="86">
        <v>49</v>
      </c>
      <c r="I176" s="85" t="s">
        <v>582</v>
      </c>
      <c r="J176" s="85" t="s">
        <v>83</v>
      </c>
      <c r="K176" s="86"/>
      <c r="L176" s="86" t="s">
        <v>30</v>
      </c>
      <c r="M176" s="11"/>
      <c r="S176" s="15">
        <f t="shared" si="14"/>
        <v>0</v>
      </c>
      <c r="T176" s="15" t="str">
        <f t="shared" si="15"/>
        <v/>
      </c>
      <c r="U176" s="15" t="str">
        <f t="shared" si="16"/>
        <v/>
      </c>
      <c r="V176" s="15" t="str">
        <f t="shared" si="17"/>
        <v/>
      </c>
      <c r="W176" s="15" t="str">
        <f t="shared" si="18"/>
        <v/>
      </c>
      <c r="X176" s="15" t="str">
        <f t="shared" si="19"/>
        <v/>
      </c>
      <c r="Z176" s="50" t="str">
        <f t="shared" si="20"/>
        <v/>
      </c>
    </row>
    <row r="177" spans="1:26" ht="38.25" hidden="1">
      <c r="A177" s="15">
        <v>176</v>
      </c>
      <c r="B177" s="85" t="s">
        <v>82</v>
      </c>
      <c r="C177" s="85" t="s">
        <v>52</v>
      </c>
      <c r="D177" s="91" t="s">
        <v>25</v>
      </c>
      <c r="E177" s="86">
        <v>16</v>
      </c>
      <c r="F177" s="86" t="s">
        <v>581</v>
      </c>
      <c r="G177" s="86">
        <v>54</v>
      </c>
      <c r="H177" s="86">
        <v>7</v>
      </c>
      <c r="I177" s="85" t="s">
        <v>583</v>
      </c>
      <c r="J177" s="85" t="s">
        <v>584</v>
      </c>
      <c r="K177" s="86"/>
      <c r="L177" s="86" t="s">
        <v>30</v>
      </c>
      <c r="M177" s="11"/>
      <c r="S177" s="15">
        <f t="shared" si="14"/>
        <v>0</v>
      </c>
      <c r="T177" s="15" t="str">
        <f t="shared" si="15"/>
        <v/>
      </c>
      <c r="U177" s="15" t="str">
        <f t="shared" si="16"/>
        <v/>
      </c>
      <c r="V177" s="15" t="str">
        <f t="shared" si="17"/>
        <v/>
      </c>
      <c r="W177" s="15" t="str">
        <f t="shared" si="18"/>
        <v/>
      </c>
      <c r="X177" s="15" t="str">
        <f t="shared" si="19"/>
        <v/>
      </c>
      <c r="Z177" s="50" t="str">
        <f t="shared" si="20"/>
        <v/>
      </c>
    </row>
    <row r="178" spans="1:26" ht="38.25" hidden="1">
      <c r="A178" s="15">
        <v>177</v>
      </c>
      <c r="B178" s="85" t="s">
        <v>82</v>
      </c>
      <c r="C178" s="85" t="s">
        <v>52</v>
      </c>
      <c r="D178" s="91" t="s">
        <v>25</v>
      </c>
      <c r="E178" s="86">
        <v>16</v>
      </c>
      <c r="F178" s="86" t="s">
        <v>581</v>
      </c>
      <c r="G178" s="86">
        <v>54</v>
      </c>
      <c r="H178" s="86">
        <v>16</v>
      </c>
      <c r="I178" s="85" t="s">
        <v>585</v>
      </c>
      <c r="J178" s="85" t="s">
        <v>83</v>
      </c>
      <c r="K178" s="86"/>
      <c r="L178" s="86" t="s">
        <v>30</v>
      </c>
      <c r="M178" s="11"/>
      <c r="S178" s="15">
        <f t="shared" si="14"/>
        <v>0</v>
      </c>
      <c r="T178" s="15" t="str">
        <f t="shared" si="15"/>
        <v/>
      </c>
      <c r="U178" s="15" t="str">
        <f t="shared" si="16"/>
        <v/>
      </c>
      <c r="V178" s="15" t="str">
        <f t="shared" si="17"/>
        <v/>
      </c>
      <c r="W178" s="15" t="str">
        <f t="shared" si="18"/>
        <v/>
      </c>
      <c r="X178" s="15" t="str">
        <f t="shared" si="19"/>
        <v/>
      </c>
      <c r="Z178" s="50" t="str">
        <f t="shared" si="20"/>
        <v/>
      </c>
    </row>
    <row r="179" spans="1:26" ht="25.5" hidden="1">
      <c r="A179" s="15">
        <v>178</v>
      </c>
      <c r="B179" s="85" t="s">
        <v>82</v>
      </c>
      <c r="C179" s="85" t="s">
        <v>52</v>
      </c>
      <c r="D179" s="91" t="s">
        <v>25</v>
      </c>
      <c r="E179" s="86">
        <v>16</v>
      </c>
      <c r="F179" s="86" t="s">
        <v>581</v>
      </c>
      <c r="G179" s="86">
        <v>54</v>
      </c>
      <c r="H179" s="86">
        <v>34</v>
      </c>
      <c r="I179" s="85" t="s">
        <v>586</v>
      </c>
      <c r="J179" s="85" t="s">
        <v>587</v>
      </c>
      <c r="K179" s="86"/>
      <c r="L179" s="86" t="s">
        <v>30</v>
      </c>
      <c r="M179" s="11"/>
      <c r="S179" s="15">
        <f t="shared" si="14"/>
        <v>0</v>
      </c>
      <c r="T179" s="15" t="str">
        <f t="shared" si="15"/>
        <v/>
      </c>
      <c r="U179" s="15" t="str">
        <f t="shared" si="16"/>
        <v/>
      </c>
      <c r="V179" s="15" t="str">
        <f t="shared" si="17"/>
        <v/>
      </c>
      <c r="W179" s="15" t="str">
        <f t="shared" si="18"/>
        <v/>
      </c>
      <c r="X179" s="15" t="str">
        <f t="shared" si="19"/>
        <v/>
      </c>
      <c r="Z179" s="50" t="str">
        <f t="shared" si="20"/>
        <v/>
      </c>
    </row>
    <row r="180" spans="1:26" ht="25.5" hidden="1">
      <c r="A180" s="15">
        <v>179</v>
      </c>
      <c r="B180" s="85" t="s">
        <v>82</v>
      </c>
      <c r="C180" s="85" t="s">
        <v>52</v>
      </c>
      <c r="D180" s="91" t="s">
        <v>25</v>
      </c>
      <c r="E180" s="86">
        <v>16</v>
      </c>
      <c r="F180" s="86" t="s">
        <v>581</v>
      </c>
      <c r="G180" s="86">
        <v>54</v>
      </c>
      <c r="H180" s="86">
        <v>10</v>
      </c>
      <c r="I180" s="85" t="s">
        <v>588</v>
      </c>
      <c r="J180" s="85" t="s">
        <v>589</v>
      </c>
      <c r="K180" s="86"/>
      <c r="L180" s="86" t="s">
        <v>30</v>
      </c>
      <c r="M180" s="11"/>
      <c r="S180" s="15">
        <f t="shared" si="14"/>
        <v>0</v>
      </c>
      <c r="T180" s="15" t="str">
        <f t="shared" si="15"/>
        <v/>
      </c>
      <c r="U180" s="15" t="str">
        <f t="shared" si="16"/>
        <v/>
      </c>
      <c r="V180" s="15" t="str">
        <f t="shared" si="17"/>
        <v/>
      </c>
      <c r="W180" s="15" t="str">
        <f t="shared" si="18"/>
        <v/>
      </c>
      <c r="X180" s="15" t="str">
        <f t="shared" si="19"/>
        <v/>
      </c>
      <c r="Z180" s="50" t="str">
        <f t="shared" si="20"/>
        <v/>
      </c>
    </row>
    <row r="181" spans="1:26" ht="25.5" hidden="1">
      <c r="A181" s="15">
        <v>180</v>
      </c>
      <c r="B181" s="85" t="s">
        <v>82</v>
      </c>
      <c r="C181" s="85" t="s">
        <v>52</v>
      </c>
      <c r="D181" s="91" t="s">
        <v>25</v>
      </c>
      <c r="E181" s="86">
        <v>16</v>
      </c>
      <c r="F181" s="86" t="s">
        <v>581</v>
      </c>
      <c r="G181" s="86">
        <v>54</v>
      </c>
      <c r="H181" s="86">
        <v>40</v>
      </c>
      <c r="I181" s="85" t="s">
        <v>590</v>
      </c>
      <c r="J181" s="85" t="s">
        <v>83</v>
      </c>
      <c r="K181" s="86"/>
      <c r="L181" s="86" t="s">
        <v>30</v>
      </c>
      <c r="M181" s="11"/>
      <c r="S181" s="15">
        <f t="shared" si="14"/>
        <v>0</v>
      </c>
      <c r="T181" s="15" t="str">
        <f t="shared" si="15"/>
        <v/>
      </c>
      <c r="U181" s="15" t="str">
        <f t="shared" si="16"/>
        <v/>
      </c>
      <c r="V181" s="15" t="str">
        <f t="shared" si="17"/>
        <v/>
      </c>
      <c r="W181" s="15" t="str">
        <f t="shared" si="18"/>
        <v/>
      </c>
      <c r="X181" s="15" t="str">
        <f t="shared" si="19"/>
        <v/>
      </c>
      <c r="Z181" s="50" t="str">
        <f t="shared" si="20"/>
        <v/>
      </c>
    </row>
    <row r="182" spans="1:26" ht="25.5" hidden="1">
      <c r="A182" s="15">
        <v>181</v>
      </c>
      <c r="B182" s="85" t="s">
        <v>82</v>
      </c>
      <c r="C182" s="85" t="s">
        <v>52</v>
      </c>
      <c r="D182" s="91" t="s">
        <v>25</v>
      </c>
      <c r="E182" s="86">
        <v>16</v>
      </c>
      <c r="F182" s="86" t="s">
        <v>581</v>
      </c>
      <c r="G182" s="86">
        <v>54</v>
      </c>
      <c r="H182" s="86">
        <v>45</v>
      </c>
      <c r="I182" s="85" t="s">
        <v>591</v>
      </c>
      <c r="J182" s="85" t="s">
        <v>83</v>
      </c>
      <c r="K182" s="86"/>
      <c r="L182" s="86" t="s">
        <v>30</v>
      </c>
      <c r="M182" s="11"/>
      <c r="S182" s="15">
        <f t="shared" si="14"/>
        <v>0</v>
      </c>
      <c r="T182" s="15" t="str">
        <f t="shared" si="15"/>
        <v/>
      </c>
      <c r="U182" s="15" t="str">
        <f t="shared" si="16"/>
        <v/>
      </c>
      <c r="V182" s="15" t="str">
        <f t="shared" si="17"/>
        <v/>
      </c>
      <c r="W182" s="15" t="str">
        <f t="shared" si="18"/>
        <v/>
      </c>
      <c r="X182" s="15" t="str">
        <f t="shared" si="19"/>
        <v/>
      </c>
      <c r="Z182" s="50" t="str">
        <f t="shared" si="20"/>
        <v/>
      </c>
    </row>
    <row r="183" spans="1:26" ht="25.5" hidden="1">
      <c r="A183" s="15">
        <v>182</v>
      </c>
      <c r="B183" s="85" t="s">
        <v>82</v>
      </c>
      <c r="C183" s="85" t="s">
        <v>52</v>
      </c>
      <c r="D183" s="91" t="s">
        <v>25</v>
      </c>
      <c r="E183" s="86">
        <v>16</v>
      </c>
      <c r="F183" s="86" t="s">
        <v>581</v>
      </c>
      <c r="G183" s="86">
        <v>55</v>
      </c>
      <c r="H183" s="86">
        <v>1</v>
      </c>
      <c r="I183" s="85" t="s">
        <v>592</v>
      </c>
      <c r="J183" s="85" t="s">
        <v>593</v>
      </c>
      <c r="K183" s="86"/>
      <c r="L183" s="86" t="s">
        <v>30</v>
      </c>
      <c r="M183" s="59"/>
      <c r="P183" s="34"/>
      <c r="S183" s="15">
        <f t="shared" si="14"/>
        <v>0</v>
      </c>
      <c r="T183" s="15" t="str">
        <f t="shared" si="15"/>
        <v/>
      </c>
      <c r="U183" s="15" t="str">
        <f t="shared" si="16"/>
        <v/>
      </c>
      <c r="V183" s="15" t="str">
        <f t="shared" si="17"/>
        <v/>
      </c>
      <c r="W183" s="15" t="str">
        <f t="shared" si="18"/>
        <v/>
      </c>
      <c r="X183" s="15" t="str">
        <f t="shared" si="19"/>
        <v/>
      </c>
      <c r="Z183" s="50" t="str">
        <f t="shared" si="20"/>
        <v/>
      </c>
    </row>
    <row r="184" spans="1:26" ht="25.5" hidden="1">
      <c r="A184" s="15">
        <v>183</v>
      </c>
      <c r="B184" s="85" t="s">
        <v>82</v>
      </c>
      <c r="C184" s="85" t="s">
        <v>52</v>
      </c>
      <c r="D184" s="86" t="s">
        <v>24</v>
      </c>
      <c r="E184" s="86">
        <v>16</v>
      </c>
      <c r="F184" s="86" t="s">
        <v>594</v>
      </c>
      <c r="G184" s="86">
        <v>55</v>
      </c>
      <c r="H184" s="86">
        <v>20</v>
      </c>
      <c r="I184" s="85" t="s">
        <v>595</v>
      </c>
      <c r="J184" s="85" t="s">
        <v>83</v>
      </c>
      <c r="K184" s="86"/>
      <c r="L184" s="15" t="s">
        <v>154</v>
      </c>
      <c r="P184" s="34"/>
      <c r="S184" s="15" t="str">
        <f t="shared" si="14"/>
        <v/>
      </c>
      <c r="T184" s="15">
        <f t="shared" si="15"/>
        <v>0</v>
      </c>
      <c r="U184" s="15" t="str">
        <f t="shared" si="16"/>
        <v/>
      </c>
      <c r="V184" s="15" t="str">
        <f t="shared" si="17"/>
        <v>Easy</v>
      </c>
      <c r="W184" s="15" t="str">
        <f t="shared" si="18"/>
        <v/>
      </c>
      <c r="X184" s="15" t="str">
        <f t="shared" si="19"/>
        <v/>
      </c>
      <c r="Y184" s="35"/>
      <c r="Z184" s="50" t="str">
        <f t="shared" si="20"/>
        <v/>
      </c>
    </row>
    <row r="185" spans="1:26" ht="25.5" hidden="1">
      <c r="A185" s="15">
        <v>184</v>
      </c>
      <c r="B185" s="85" t="s">
        <v>82</v>
      </c>
      <c r="C185" s="85" t="s">
        <v>52</v>
      </c>
      <c r="D185" s="91" t="s">
        <v>25</v>
      </c>
      <c r="E185" s="86">
        <v>16</v>
      </c>
      <c r="F185" s="86" t="s">
        <v>594</v>
      </c>
      <c r="G185" s="86">
        <v>56</v>
      </c>
      <c r="H185" s="86">
        <v>20</v>
      </c>
      <c r="I185" s="85" t="s">
        <v>596</v>
      </c>
      <c r="J185" s="85" t="s">
        <v>83</v>
      </c>
      <c r="K185" s="86"/>
      <c r="L185" s="86" t="s">
        <v>30</v>
      </c>
      <c r="M185" s="70"/>
      <c r="P185" s="34"/>
      <c r="S185" s="15">
        <f t="shared" si="14"/>
        <v>0</v>
      </c>
      <c r="T185" s="15" t="str">
        <f t="shared" si="15"/>
        <v/>
      </c>
      <c r="U185" s="15" t="str">
        <f t="shared" si="16"/>
        <v/>
      </c>
      <c r="V185" s="15" t="str">
        <f t="shared" si="17"/>
        <v/>
      </c>
      <c r="W185" s="15" t="str">
        <f t="shared" si="18"/>
        <v/>
      </c>
      <c r="X185" s="15" t="str">
        <f t="shared" si="19"/>
        <v/>
      </c>
      <c r="Z185" s="50" t="str">
        <f t="shared" si="20"/>
        <v/>
      </c>
    </row>
    <row r="186" spans="1:26" ht="38.25" hidden="1">
      <c r="A186" s="15">
        <v>185</v>
      </c>
      <c r="B186" s="85" t="s">
        <v>82</v>
      </c>
      <c r="C186" s="85" t="s">
        <v>52</v>
      </c>
      <c r="D186" s="86" t="s">
        <v>24</v>
      </c>
      <c r="E186" s="86">
        <v>16</v>
      </c>
      <c r="F186" s="86" t="s">
        <v>597</v>
      </c>
      <c r="G186" s="86">
        <v>56</v>
      </c>
      <c r="H186" s="86">
        <v>54</v>
      </c>
      <c r="I186" s="85" t="s">
        <v>598</v>
      </c>
      <c r="J186" s="85" t="s">
        <v>599</v>
      </c>
      <c r="K186" s="86"/>
      <c r="L186" s="15" t="s">
        <v>154</v>
      </c>
      <c r="M186" s="70"/>
      <c r="P186" s="34"/>
      <c r="S186" s="15" t="str">
        <f t="shared" si="14"/>
        <v/>
      </c>
      <c r="T186" s="15">
        <f t="shared" si="15"/>
        <v>0</v>
      </c>
      <c r="U186" s="15" t="str">
        <f t="shared" si="16"/>
        <v/>
      </c>
      <c r="V186" s="15" t="str">
        <f t="shared" si="17"/>
        <v>Easy</v>
      </c>
      <c r="W186" s="15" t="str">
        <f t="shared" si="18"/>
        <v/>
      </c>
      <c r="X186" s="15" t="str">
        <f t="shared" si="19"/>
        <v/>
      </c>
      <c r="Z186" s="50" t="str">
        <f t="shared" si="20"/>
        <v/>
      </c>
    </row>
    <row r="187" spans="1:26" ht="38.25" hidden="1">
      <c r="A187" s="15">
        <v>186</v>
      </c>
      <c r="B187" s="85" t="s">
        <v>82</v>
      </c>
      <c r="C187" s="85" t="s">
        <v>52</v>
      </c>
      <c r="D187" s="91" t="s">
        <v>25</v>
      </c>
      <c r="E187" s="86">
        <v>16</v>
      </c>
      <c r="F187" s="86" t="s">
        <v>600</v>
      </c>
      <c r="G187" s="86">
        <v>57</v>
      </c>
      <c r="H187" s="86">
        <v>4</v>
      </c>
      <c r="I187" s="85" t="s">
        <v>601</v>
      </c>
      <c r="J187" s="85" t="s">
        <v>602</v>
      </c>
      <c r="K187" s="86"/>
      <c r="L187" s="86" t="s">
        <v>30</v>
      </c>
      <c r="M187" s="70"/>
      <c r="S187" s="15">
        <f t="shared" si="14"/>
        <v>0</v>
      </c>
      <c r="T187" s="15" t="str">
        <f t="shared" si="15"/>
        <v/>
      </c>
      <c r="U187" s="15" t="str">
        <f t="shared" si="16"/>
        <v/>
      </c>
      <c r="V187" s="15" t="str">
        <f t="shared" si="17"/>
        <v/>
      </c>
      <c r="W187" s="15" t="str">
        <f t="shared" si="18"/>
        <v/>
      </c>
      <c r="X187" s="15" t="str">
        <f t="shared" si="19"/>
        <v/>
      </c>
      <c r="Z187" s="50" t="str">
        <f t="shared" si="20"/>
        <v/>
      </c>
    </row>
    <row r="188" spans="1:26" ht="25.5" hidden="1">
      <c r="A188" s="15">
        <v>187</v>
      </c>
      <c r="B188" s="85" t="s">
        <v>82</v>
      </c>
      <c r="C188" s="85" t="s">
        <v>52</v>
      </c>
      <c r="D188" s="86" t="s">
        <v>24</v>
      </c>
      <c r="E188" s="86">
        <v>16</v>
      </c>
      <c r="F188" s="86" t="s">
        <v>603</v>
      </c>
      <c r="G188" s="86">
        <v>57</v>
      </c>
      <c r="H188" s="86">
        <v>22</v>
      </c>
      <c r="I188" s="85" t="s">
        <v>604</v>
      </c>
      <c r="J188" s="85" t="s">
        <v>605</v>
      </c>
      <c r="K188" s="86"/>
      <c r="L188" s="15" t="s">
        <v>154</v>
      </c>
      <c r="M188" s="11"/>
      <c r="P188" s="34"/>
      <c r="S188" s="15" t="str">
        <f t="shared" si="14"/>
        <v/>
      </c>
      <c r="T188" s="15">
        <f t="shared" si="15"/>
        <v>0</v>
      </c>
      <c r="U188" s="15" t="str">
        <f t="shared" si="16"/>
        <v/>
      </c>
      <c r="V188" s="15" t="str">
        <f t="shared" si="17"/>
        <v>Easy</v>
      </c>
      <c r="W188" s="15" t="str">
        <f t="shared" si="18"/>
        <v/>
      </c>
      <c r="X188" s="15" t="str">
        <f t="shared" si="19"/>
        <v/>
      </c>
      <c r="Z188" s="50" t="str">
        <f t="shared" si="20"/>
        <v/>
      </c>
    </row>
    <row r="189" spans="1:26" ht="25.5" hidden="1">
      <c r="A189" s="15">
        <v>188</v>
      </c>
      <c r="B189" s="85" t="s">
        <v>82</v>
      </c>
      <c r="C189" s="85" t="s">
        <v>52</v>
      </c>
      <c r="D189" s="91" t="s">
        <v>25</v>
      </c>
      <c r="E189" s="86">
        <v>16</v>
      </c>
      <c r="F189" s="86" t="s">
        <v>303</v>
      </c>
      <c r="G189" s="86">
        <v>58</v>
      </c>
      <c r="H189" s="86">
        <v>3</v>
      </c>
      <c r="I189" s="85" t="s">
        <v>606</v>
      </c>
      <c r="J189" s="85" t="s">
        <v>83</v>
      </c>
      <c r="K189" s="86"/>
      <c r="L189" s="86" t="s">
        <v>30</v>
      </c>
      <c r="M189" s="11"/>
      <c r="P189" s="34"/>
      <c r="S189" s="15">
        <f t="shared" si="14"/>
        <v>0</v>
      </c>
      <c r="T189" s="15" t="str">
        <f t="shared" si="15"/>
        <v/>
      </c>
      <c r="U189" s="15" t="str">
        <f t="shared" si="16"/>
        <v/>
      </c>
      <c r="V189" s="15" t="str">
        <f t="shared" si="17"/>
        <v/>
      </c>
      <c r="W189" s="15" t="str">
        <f t="shared" si="18"/>
        <v/>
      </c>
      <c r="X189" s="15" t="str">
        <f t="shared" si="19"/>
        <v/>
      </c>
      <c r="Y189" s="35"/>
      <c r="Z189" s="50" t="str">
        <f t="shared" si="20"/>
        <v/>
      </c>
    </row>
    <row r="190" spans="1:26" ht="25.5" hidden="1">
      <c r="A190" s="15">
        <v>189</v>
      </c>
      <c r="B190" s="85" t="s">
        <v>82</v>
      </c>
      <c r="C190" s="85" t="s">
        <v>52</v>
      </c>
      <c r="D190" s="86" t="s">
        <v>24</v>
      </c>
      <c r="E190" s="86">
        <v>16</v>
      </c>
      <c r="F190" s="86" t="s">
        <v>607</v>
      </c>
      <c r="G190" s="86">
        <v>58</v>
      </c>
      <c r="H190" s="86">
        <v>51</v>
      </c>
      <c r="I190" s="85" t="s">
        <v>608</v>
      </c>
      <c r="J190" s="85" t="s">
        <v>83</v>
      </c>
      <c r="K190" s="86"/>
      <c r="L190" s="15" t="s">
        <v>154</v>
      </c>
      <c r="M190" s="11"/>
      <c r="P190" s="34"/>
      <c r="S190" s="15" t="str">
        <f t="shared" si="14"/>
        <v/>
      </c>
      <c r="T190" s="15">
        <f t="shared" si="15"/>
        <v>0</v>
      </c>
      <c r="U190" s="15" t="str">
        <f t="shared" si="16"/>
        <v/>
      </c>
      <c r="V190" s="15" t="str">
        <f t="shared" si="17"/>
        <v>Easy</v>
      </c>
      <c r="W190" s="15" t="str">
        <f t="shared" si="18"/>
        <v/>
      </c>
      <c r="X190" s="15" t="str">
        <f t="shared" si="19"/>
        <v/>
      </c>
      <c r="Y190" s="35"/>
      <c r="Z190" s="50" t="str">
        <f t="shared" si="20"/>
        <v/>
      </c>
    </row>
    <row r="191" spans="1:26" ht="25.5" hidden="1">
      <c r="A191" s="15">
        <v>190</v>
      </c>
      <c r="B191" s="85" t="s">
        <v>82</v>
      </c>
      <c r="C191" s="85" t="s">
        <v>52</v>
      </c>
      <c r="D191" s="91" t="s">
        <v>25</v>
      </c>
      <c r="E191" s="86">
        <v>16</v>
      </c>
      <c r="F191" s="86" t="s">
        <v>609</v>
      </c>
      <c r="G191" s="86">
        <v>59</v>
      </c>
      <c r="H191" s="86">
        <v>25</v>
      </c>
      <c r="I191" s="85" t="s">
        <v>610</v>
      </c>
      <c r="J191" s="85" t="s">
        <v>83</v>
      </c>
      <c r="K191" s="86"/>
      <c r="L191" s="86" t="s">
        <v>30</v>
      </c>
      <c r="M191" s="70"/>
      <c r="S191" s="15">
        <f t="shared" si="14"/>
        <v>0</v>
      </c>
      <c r="T191" s="15" t="str">
        <f t="shared" si="15"/>
        <v/>
      </c>
      <c r="U191" s="15" t="str">
        <f t="shared" si="16"/>
        <v/>
      </c>
      <c r="V191" s="15" t="str">
        <f t="shared" si="17"/>
        <v/>
      </c>
      <c r="W191" s="15" t="str">
        <f t="shared" si="18"/>
        <v/>
      </c>
      <c r="X191" s="15" t="str">
        <f t="shared" si="19"/>
        <v/>
      </c>
      <c r="Z191" s="50" t="str">
        <f t="shared" si="20"/>
        <v/>
      </c>
    </row>
    <row r="192" spans="1:26" ht="38.25" hidden="1">
      <c r="A192" s="15">
        <v>191</v>
      </c>
      <c r="B192" s="85" t="s">
        <v>82</v>
      </c>
      <c r="C192" s="85" t="s">
        <v>52</v>
      </c>
      <c r="D192" s="86" t="s">
        <v>24</v>
      </c>
      <c r="E192" s="86">
        <v>16</v>
      </c>
      <c r="F192" s="86" t="s">
        <v>611</v>
      </c>
      <c r="G192" s="86">
        <v>60</v>
      </c>
      <c r="H192" s="86">
        <v>32</v>
      </c>
      <c r="I192" s="85" t="s">
        <v>612</v>
      </c>
      <c r="J192" s="85" t="s">
        <v>613</v>
      </c>
      <c r="K192" s="86"/>
      <c r="L192" s="15" t="s">
        <v>154</v>
      </c>
      <c r="M192" s="11"/>
      <c r="S192" s="15" t="str">
        <f t="shared" si="14"/>
        <v/>
      </c>
      <c r="T192" s="15">
        <f t="shared" si="15"/>
        <v>0</v>
      </c>
      <c r="U192" s="15" t="str">
        <f t="shared" si="16"/>
        <v/>
      </c>
      <c r="V192" s="15" t="str">
        <f t="shared" si="17"/>
        <v>Easy</v>
      </c>
      <c r="W192" s="15" t="str">
        <f t="shared" si="18"/>
        <v/>
      </c>
      <c r="X192" s="15" t="str">
        <f t="shared" si="19"/>
        <v/>
      </c>
      <c r="Z192" s="50" t="str">
        <f t="shared" si="20"/>
        <v/>
      </c>
    </row>
    <row r="193" spans="1:26" ht="25.5" hidden="1">
      <c r="A193" s="15">
        <v>192</v>
      </c>
      <c r="B193" s="85" t="s">
        <v>82</v>
      </c>
      <c r="C193" s="85" t="s">
        <v>52</v>
      </c>
      <c r="D193" s="91" t="s">
        <v>25</v>
      </c>
      <c r="E193" s="86">
        <v>16</v>
      </c>
      <c r="F193" s="86" t="s">
        <v>228</v>
      </c>
      <c r="G193" s="86">
        <v>60</v>
      </c>
      <c r="H193" s="86">
        <v>42</v>
      </c>
      <c r="I193" s="85" t="s">
        <v>85</v>
      </c>
      <c r="J193" s="85" t="s">
        <v>83</v>
      </c>
      <c r="K193" s="86"/>
      <c r="L193" s="86" t="s">
        <v>30</v>
      </c>
      <c r="M193" s="70" t="s">
        <v>1413</v>
      </c>
      <c r="P193" s="34"/>
      <c r="S193" s="15">
        <f t="shared" si="14"/>
        <v>0</v>
      </c>
      <c r="T193" s="15" t="str">
        <f t="shared" si="15"/>
        <v/>
      </c>
      <c r="U193" s="15" t="str">
        <f t="shared" si="16"/>
        <v/>
      </c>
      <c r="V193" s="15" t="str">
        <f t="shared" si="17"/>
        <v/>
      </c>
      <c r="W193" s="15" t="str">
        <f t="shared" si="18"/>
        <v/>
      </c>
      <c r="X193" s="15" t="str">
        <f t="shared" si="19"/>
        <v/>
      </c>
      <c r="Y193" s="35"/>
      <c r="Z193" s="50" t="str">
        <f t="shared" si="20"/>
        <v/>
      </c>
    </row>
    <row r="194" spans="1:26" ht="25.5" hidden="1">
      <c r="A194" s="15">
        <v>193</v>
      </c>
      <c r="B194" s="85" t="s">
        <v>82</v>
      </c>
      <c r="C194" s="85" t="s">
        <v>52</v>
      </c>
      <c r="D194" s="91" t="s">
        <v>25</v>
      </c>
      <c r="E194" s="86">
        <v>16</v>
      </c>
      <c r="F194" s="86" t="s">
        <v>228</v>
      </c>
      <c r="G194" s="86">
        <v>60</v>
      </c>
      <c r="H194" s="86">
        <v>48</v>
      </c>
      <c r="I194" s="85" t="s">
        <v>614</v>
      </c>
      <c r="J194" s="85" t="s">
        <v>83</v>
      </c>
      <c r="K194" s="86"/>
      <c r="L194" s="86" t="s">
        <v>30</v>
      </c>
      <c r="M194" s="70"/>
      <c r="S194" s="15">
        <f t="shared" ref="S194:S257" si="21">IF(D194="E",N194,"")</f>
        <v>0</v>
      </c>
      <c r="T194" s="15" t="str">
        <f t="shared" ref="T194:T257" si="22">IF(OR(D194="T",D194="G"),N194,"")</f>
        <v/>
      </c>
      <c r="U194" s="15" t="str">
        <f t="shared" ref="U194:U257" si="23">IF(OR(T194="A",T194="AP",T194="R",T194="Z"),L194,"")</f>
        <v/>
      </c>
      <c r="V194" s="15" t="str">
        <f t="shared" ref="V194:V257" si="24">IF(T194=0,L194,"")</f>
        <v/>
      </c>
      <c r="W194" s="15" t="str">
        <f t="shared" ref="W194:W257" si="25">IF(T194="wp",L194,"")</f>
        <v/>
      </c>
      <c r="X194" s="15" t="str">
        <f t="shared" ref="X194:X257" si="26">IF(T194="rdy2vote",L194,IF(T194="rdy2vote2",L194,""))</f>
        <v/>
      </c>
      <c r="Z194" s="50" t="str">
        <f t="shared" ref="Z194:Z257" si="27">IF(OR(T194="rdy2vote", T194="wp"), P194, "")</f>
        <v/>
      </c>
    </row>
    <row r="195" spans="1:26" ht="25.5" hidden="1">
      <c r="A195" s="15">
        <v>194</v>
      </c>
      <c r="B195" s="85" t="s">
        <v>82</v>
      </c>
      <c r="C195" s="85" t="s">
        <v>52</v>
      </c>
      <c r="D195" s="91" t="s">
        <v>25</v>
      </c>
      <c r="E195" s="86">
        <v>16</v>
      </c>
      <c r="F195" s="86" t="s">
        <v>228</v>
      </c>
      <c r="G195" s="86">
        <v>60</v>
      </c>
      <c r="H195" s="86">
        <v>54</v>
      </c>
      <c r="I195" s="85" t="s">
        <v>615</v>
      </c>
      <c r="J195" s="85" t="s">
        <v>83</v>
      </c>
      <c r="K195" s="86"/>
      <c r="L195" s="86" t="s">
        <v>30</v>
      </c>
      <c r="M195" s="11"/>
      <c r="P195" s="34"/>
      <c r="S195" s="15">
        <f t="shared" si="21"/>
        <v>0</v>
      </c>
      <c r="T195" s="15" t="str">
        <f t="shared" si="22"/>
        <v/>
      </c>
      <c r="U195" s="15" t="str">
        <f t="shared" si="23"/>
        <v/>
      </c>
      <c r="V195" s="15" t="str">
        <f t="shared" si="24"/>
        <v/>
      </c>
      <c r="W195" s="15" t="str">
        <f t="shared" si="25"/>
        <v/>
      </c>
      <c r="X195" s="15" t="str">
        <f t="shared" si="26"/>
        <v/>
      </c>
      <c r="Y195" s="35"/>
      <c r="Z195" s="50" t="str">
        <f t="shared" si="27"/>
        <v/>
      </c>
    </row>
    <row r="196" spans="1:26" ht="25.5" hidden="1">
      <c r="A196" s="15">
        <v>195</v>
      </c>
      <c r="B196" s="85" t="s">
        <v>82</v>
      </c>
      <c r="C196" s="85" t="s">
        <v>52</v>
      </c>
      <c r="D196" s="91" t="s">
        <v>25</v>
      </c>
      <c r="E196" s="86">
        <v>16</v>
      </c>
      <c r="F196" s="86" t="s">
        <v>228</v>
      </c>
      <c r="G196" s="86">
        <v>61</v>
      </c>
      <c r="H196" s="86">
        <v>20</v>
      </c>
      <c r="I196" s="85" t="s">
        <v>616</v>
      </c>
      <c r="J196" s="85" t="s">
        <v>83</v>
      </c>
      <c r="K196" s="86"/>
      <c r="L196" s="86" t="s">
        <v>30</v>
      </c>
      <c r="M196" s="11"/>
      <c r="P196" s="34"/>
      <c r="S196" s="15">
        <f t="shared" si="21"/>
        <v>0</v>
      </c>
      <c r="T196" s="15" t="str">
        <f t="shared" si="22"/>
        <v/>
      </c>
      <c r="U196" s="15" t="str">
        <f t="shared" si="23"/>
        <v/>
      </c>
      <c r="V196" s="15" t="str">
        <f t="shared" si="24"/>
        <v/>
      </c>
      <c r="W196" s="15" t="str">
        <f t="shared" si="25"/>
        <v/>
      </c>
      <c r="X196" s="15" t="str">
        <f t="shared" si="26"/>
        <v/>
      </c>
      <c r="Y196" s="35"/>
      <c r="Z196" s="50" t="str">
        <f t="shared" si="27"/>
        <v/>
      </c>
    </row>
    <row r="197" spans="1:26" ht="25.5" hidden="1">
      <c r="A197" s="15">
        <v>196</v>
      </c>
      <c r="B197" s="85" t="s">
        <v>82</v>
      </c>
      <c r="C197" s="85" t="s">
        <v>52</v>
      </c>
      <c r="D197" s="91" t="s">
        <v>25</v>
      </c>
      <c r="E197" s="86">
        <v>16</v>
      </c>
      <c r="F197" s="86" t="s">
        <v>228</v>
      </c>
      <c r="G197" s="86">
        <v>61</v>
      </c>
      <c r="H197" s="86">
        <v>33</v>
      </c>
      <c r="I197" s="85" t="s">
        <v>617</v>
      </c>
      <c r="J197" s="85"/>
      <c r="K197" s="86"/>
      <c r="L197" s="86" t="s">
        <v>30</v>
      </c>
      <c r="M197" s="11"/>
      <c r="P197" s="34"/>
      <c r="S197" s="15">
        <f t="shared" si="21"/>
        <v>0</v>
      </c>
      <c r="T197" s="15" t="str">
        <f t="shared" si="22"/>
        <v/>
      </c>
      <c r="U197" s="15" t="str">
        <f t="shared" si="23"/>
        <v/>
      </c>
      <c r="V197" s="15" t="str">
        <f t="shared" si="24"/>
        <v/>
      </c>
      <c r="W197" s="15" t="str">
        <f t="shared" si="25"/>
        <v/>
      </c>
      <c r="X197" s="15" t="str">
        <f t="shared" si="26"/>
        <v/>
      </c>
      <c r="Z197" s="50" t="str">
        <f t="shared" si="27"/>
        <v/>
      </c>
    </row>
    <row r="198" spans="1:26" ht="51" hidden="1">
      <c r="A198" s="15">
        <v>197</v>
      </c>
      <c r="B198" s="85" t="s">
        <v>82</v>
      </c>
      <c r="C198" s="85" t="s">
        <v>52</v>
      </c>
      <c r="D198" s="91" t="s">
        <v>25</v>
      </c>
      <c r="E198" s="86">
        <v>16</v>
      </c>
      <c r="F198" s="86" t="s">
        <v>228</v>
      </c>
      <c r="G198" s="86">
        <v>61</v>
      </c>
      <c r="H198" s="86">
        <v>33</v>
      </c>
      <c r="I198" s="85" t="s">
        <v>618</v>
      </c>
      <c r="J198" s="85" t="s">
        <v>619</v>
      </c>
      <c r="K198" s="86"/>
      <c r="L198" s="86" t="s">
        <v>30</v>
      </c>
      <c r="P198" s="34"/>
      <c r="S198" s="15">
        <f t="shared" si="21"/>
        <v>0</v>
      </c>
      <c r="T198" s="15" t="str">
        <f t="shared" si="22"/>
        <v/>
      </c>
      <c r="U198" s="15" t="str">
        <f t="shared" si="23"/>
        <v/>
      </c>
      <c r="V198" s="15" t="str">
        <f t="shared" si="24"/>
        <v/>
      </c>
      <c r="W198" s="15" t="str">
        <f t="shared" si="25"/>
        <v/>
      </c>
      <c r="X198" s="15" t="str">
        <f t="shared" si="26"/>
        <v/>
      </c>
      <c r="Y198" s="35"/>
      <c r="Z198" s="50" t="str">
        <f t="shared" si="27"/>
        <v/>
      </c>
    </row>
    <row r="199" spans="1:26" ht="25.5" hidden="1">
      <c r="A199" s="15">
        <v>198</v>
      </c>
      <c r="B199" s="85" t="s">
        <v>82</v>
      </c>
      <c r="C199" s="85" t="s">
        <v>52</v>
      </c>
      <c r="D199" s="91" t="s">
        <v>25</v>
      </c>
      <c r="E199" s="86">
        <v>16</v>
      </c>
      <c r="F199" s="86" t="s">
        <v>228</v>
      </c>
      <c r="G199" s="86">
        <v>61</v>
      </c>
      <c r="H199" s="86">
        <v>43</v>
      </c>
      <c r="I199" s="85" t="s">
        <v>620</v>
      </c>
      <c r="J199" s="85" t="s">
        <v>83</v>
      </c>
      <c r="K199" s="86"/>
      <c r="L199" s="86" t="s">
        <v>30</v>
      </c>
      <c r="P199" s="34"/>
      <c r="S199" s="15">
        <f t="shared" si="21"/>
        <v>0</v>
      </c>
      <c r="T199" s="15" t="str">
        <f t="shared" si="22"/>
        <v/>
      </c>
      <c r="U199" s="15" t="str">
        <f t="shared" si="23"/>
        <v/>
      </c>
      <c r="V199" s="15" t="str">
        <f t="shared" si="24"/>
        <v/>
      </c>
      <c r="W199" s="15" t="str">
        <f t="shared" si="25"/>
        <v/>
      </c>
      <c r="X199" s="15" t="str">
        <f t="shared" si="26"/>
        <v/>
      </c>
      <c r="Y199" s="35"/>
      <c r="Z199" s="50" t="str">
        <f t="shared" si="27"/>
        <v/>
      </c>
    </row>
    <row r="200" spans="1:26" ht="38.25" hidden="1">
      <c r="A200" s="15">
        <v>199</v>
      </c>
      <c r="B200" s="85" t="s">
        <v>82</v>
      </c>
      <c r="C200" s="85" t="s">
        <v>52</v>
      </c>
      <c r="D200" s="91" t="s">
        <v>25</v>
      </c>
      <c r="E200" s="86">
        <v>16</v>
      </c>
      <c r="F200" s="86" t="s">
        <v>228</v>
      </c>
      <c r="G200" s="86">
        <v>61</v>
      </c>
      <c r="H200" s="86">
        <v>49</v>
      </c>
      <c r="I200" s="85" t="s">
        <v>621</v>
      </c>
      <c r="J200" s="85" t="s">
        <v>83</v>
      </c>
      <c r="K200" s="86"/>
      <c r="L200" s="86" t="s">
        <v>154</v>
      </c>
      <c r="M200" s="11" t="s">
        <v>1414</v>
      </c>
      <c r="P200" s="34"/>
      <c r="S200" s="15">
        <f t="shared" si="21"/>
        <v>0</v>
      </c>
      <c r="T200" s="15" t="str">
        <f t="shared" si="22"/>
        <v/>
      </c>
      <c r="U200" s="15" t="str">
        <f t="shared" si="23"/>
        <v/>
      </c>
      <c r="V200" s="15" t="str">
        <f t="shared" si="24"/>
        <v/>
      </c>
      <c r="W200" s="15" t="str">
        <f t="shared" si="25"/>
        <v/>
      </c>
      <c r="X200" s="15" t="str">
        <f t="shared" si="26"/>
        <v/>
      </c>
      <c r="Y200" s="35"/>
      <c r="Z200" s="50" t="str">
        <f t="shared" si="27"/>
        <v/>
      </c>
    </row>
    <row r="201" spans="1:26" ht="25.5" hidden="1">
      <c r="A201" s="15">
        <v>200</v>
      </c>
      <c r="B201" s="85" t="s">
        <v>82</v>
      </c>
      <c r="C201" s="85" t="s">
        <v>52</v>
      </c>
      <c r="D201" s="91" t="s">
        <v>25</v>
      </c>
      <c r="E201" s="86">
        <v>16</v>
      </c>
      <c r="F201" s="86" t="s">
        <v>228</v>
      </c>
      <c r="G201" s="86">
        <v>62</v>
      </c>
      <c r="H201" s="86">
        <v>26</v>
      </c>
      <c r="I201" s="85" t="s">
        <v>622</v>
      </c>
      <c r="J201" s="85" t="s">
        <v>83</v>
      </c>
      <c r="K201" s="86"/>
      <c r="L201" s="86" t="s">
        <v>30</v>
      </c>
      <c r="M201" s="11"/>
      <c r="P201" s="34"/>
      <c r="S201" s="15">
        <f t="shared" si="21"/>
        <v>0</v>
      </c>
      <c r="T201" s="15" t="str">
        <f t="shared" si="22"/>
        <v/>
      </c>
      <c r="U201" s="15" t="str">
        <f t="shared" si="23"/>
        <v/>
      </c>
      <c r="V201" s="15" t="str">
        <f t="shared" si="24"/>
        <v/>
      </c>
      <c r="W201" s="15" t="str">
        <f t="shared" si="25"/>
        <v/>
      </c>
      <c r="X201" s="15" t="str">
        <f t="shared" si="26"/>
        <v/>
      </c>
      <c r="Y201" s="35"/>
      <c r="Z201" s="50" t="str">
        <f t="shared" si="27"/>
        <v/>
      </c>
    </row>
    <row r="202" spans="1:26" ht="38.25" hidden="1">
      <c r="A202" s="15">
        <v>201</v>
      </c>
      <c r="B202" s="85" t="s">
        <v>82</v>
      </c>
      <c r="C202" s="85" t="s">
        <v>52</v>
      </c>
      <c r="D202" s="86" t="s">
        <v>24</v>
      </c>
      <c r="E202" s="86">
        <v>16</v>
      </c>
      <c r="F202" s="86" t="s">
        <v>306</v>
      </c>
      <c r="G202" s="86">
        <v>65</v>
      </c>
      <c r="H202" s="86">
        <v>41</v>
      </c>
      <c r="I202" s="85" t="s">
        <v>623</v>
      </c>
      <c r="J202" s="85" t="s">
        <v>624</v>
      </c>
      <c r="K202" s="86"/>
      <c r="L202" s="15" t="s">
        <v>154</v>
      </c>
      <c r="P202" s="34"/>
      <c r="S202" s="15" t="str">
        <f t="shared" si="21"/>
        <v/>
      </c>
      <c r="T202" s="15">
        <f t="shared" si="22"/>
        <v>0</v>
      </c>
      <c r="U202" s="15" t="str">
        <f t="shared" si="23"/>
        <v/>
      </c>
      <c r="V202" s="15" t="str">
        <f t="shared" si="24"/>
        <v>Easy</v>
      </c>
      <c r="W202" s="15" t="str">
        <f t="shared" si="25"/>
        <v/>
      </c>
      <c r="X202" s="15" t="str">
        <f t="shared" si="26"/>
        <v/>
      </c>
      <c r="Y202" s="35"/>
      <c r="Z202" s="50" t="str">
        <f t="shared" si="27"/>
        <v/>
      </c>
    </row>
    <row r="203" spans="1:26" ht="25.5" hidden="1">
      <c r="A203" s="15">
        <v>202</v>
      </c>
      <c r="B203" s="85" t="s">
        <v>82</v>
      </c>
      <c r="C203" s="85" t="s">
        <v>52</v>
      </c>
      <c r="D203" s="91" t="s">
        <v>25</v>
      </c>
      <c r="E203" s="86">
        <v>16</v>
      </c>
      <c r="F203" s="86" t="s">
        <v>306</v>
      </c>
      <c r="G203" s="86">
        <v>66</v>
      </c>
      <c r="H203" s="86">
        <v>17</v>
      </c>
      <c r="I203" s="85" t="s">
        <v>625</v>
      </c>
      <c r="J203" s="85" t="s">
        <v>83</v>
      </c>
      <c r="K203" s="86"/>
      <c r="L203" s="86" t="s">
        <v>30</v>
      </c>
      <c r="M203" s="11"/>
      <c r="P203" s="34"/>
      <c r="S203" s="15">
        <f t="shared" si="21"/>
        <v>0</v>
      </c>
      <c r="T203" s="15" t="str">
        <f t="shared" si="22"/>
        <v/>
      </c>
      <c r="U203" s="15" t="str">
        <f t="shared" si="23"/>
        <v/>
      </c>
      <c r="V203" s="15" t="str">
        <f t="shared" si="24"/>
        <v/>
      </c>
      <c r="W203" s="15" t="str">
        <f t="shared" si="25"/>
        <v/>
      </c>
      <c r="X203" s="15" t="str">
        <f t="shared" si="26"/>
        <v/>
      </c>
      <c r="Z203" s="50" t="str">
        <f t="shared" si="27"/>
        <v/>
      </c>
    </row>
    <row r="204" spans="1:26" ht="25.5" hidden="1">
      <c r="A204" s="15">
        <v>203</v>
      </c>
      <c r="B204" s="85" t="s">
        <v>82</v>
      </c>
      <c r="C204" s="85" t="s">
        <v>52</v>
      </c>
      <c r="D204" s="91" t="s">
        <v>25</v>
      </c>
      <c r="E204" s="86">
        <v>16</v>
      </c>
      <c r="F204" s="86" t="s">
        <v>626</v>
      </c>
      <c r="G204" s="86">
        <v>64</v>
      </c>
      <c r="H204" s="86">
        <v>54</v>
      </c>
      <c r="I204" s="85" t="s">
        <v>627</v>
      </c>
      <c r="J204" s="85" t="s">
        <v>83</v>
      </c>
      <c r="K204" s="86"/>
      <c r="L204" s="86" t="s">
        <v>30</v>
      </c>
      <c r="M204" s="11"/>
      <c r="P204" s="34"/>
      <c r="S204" s="15">
        <f t="shared" si="21"/>
        <v>0</v>
      </c>
      <c r="T204" s="15" t="str">
        <f t="shared" si="22"/>
        <v/>
      </c>
      <c r="U204" s="15" t="str">
        <f t="shared" si="23"/>
        <v/>
      </c>
      <c r="V204" s="15" t="str">
        <f t="shared" si="24"/>
        <v/>
      </c>
      <c r="W204" s="15" t="str">
        <f t="shared" si="25"/>
        <v/>
      </c>
      <c r="X204" s="15" t="str">
        <f t="shared" si="26"/>
        <v/>
      </c>
      <c r="Z204" s="50" t="str">
        <f t="shared" si="27"/>
        <v/>
      </c>
    </row>
    <row r="205" spans="1:26" ht="25.5" hidden="1">
      <c r="A205" s="15">
        <v>204</v>
      </c>
      <c r="B205" s="85" t="s">
        <v>82</v>
      </c>
      <c r="C205" s="85" t="s">
        <v>52</v>
      </c>
      <c r="D205" s="91" t="s">
        <v>25</v>
      </c>
      <c r="E205" s="86">
        <v>16</v>
      </c>
      <c r="F205" s="86" t="s">
        <v>626</v>
      </c>
      <c r="G205" s="86">
        <v>65</v>
      </c>
      <c r="H205" s="86">
        <v>19</v>
      </c>
      <c r="I205" s="85" t="s">
        <v>628</v>
      </c>
      <c r="J205" s="85" t="s">
        <v>83</v>
      </c>
      <c r="K205" s="86"/>
      <c r="L205" s="86" t="s">
        <v>30</v>
      </c>
      <c r="M205" s="11"/>
      <c r="S205" s="15">
        <f t="shared" si="21"/>
        <v>0</v>
      </c>
      <c r="T205" s="15" t="str">
        <f t="shared" si="22"/>
        <v/>
      </c>
      <c r="U205" s="15" t="str">
        <f t="shared" si="23"/>
        <v/>
      </c>
      <c r="V205" s="15" t="str">
        <f t="shared" si="24"/>
        <v/>
      </c>
      <c r="W205" s="15" t="str">
        <f t="shared" si="25"/>
        <v/>
      </c>
      <c r="X205" s="15" t="str">
        <f t="shared" si="26"/>
        <v/>
      </c>
      <c r="Z205" s="50" t="str">
        <f t="shared" si="27"/>
        <v/>
      </c>
    </row>
    <row r="206" spans="1:26" ht="38.25" hidden="1">
      <c r="A206" s="15">
        <v>205</v>
      </c>
      <c r="B206" s="85" t="s">
        <v>82</v>
      </c>
      <c r="C206" s="85" t="s">
        <v>52</v>
      </c>
      <c r="D206" s="91" t="s">
        <v>25</v>
      </c>
      <c r="E206" s="86">
        <v>16</v>
      </c>
      <c r="F206" s="86" t="s">
        <v>629</v>
      </c>
      <c r="G206" s="86">
        <v>63</v>
      </c>
      <c r="H206" s="86">
        <v>8</v>
      </c>
      <c r="I206" s="85" t="s">
        <v>630</v>
      </c>
      <c r="J206" s="85" t="s">
        <v>631</v>
      </c>
      <c r="K206" s="86"/>
      <c r="L206" s="86" t="s">
        <v>154</v>
      </c>
      <c r="M206" s="11" t="s">
        <v>1415</v>
      </c>
      <c r="P206" s="34"/>
      <c r="S206" s="15">
        <f t="shared" si="21"/>
        <v>0</v>
      </c>
      <c r="T206" s="15" t="str">
        <f t="shared" si="22"/>
        <v/>
      </c>
      <c r="U206" s="15" t="str">
        <f t="shared" si="23"/>
        <v/>
      </c>
      <c r="V206" s="15" t="str">
        <f t="shared" si="24"/>
        <v/>
      </c>
      <c r="W206" s="15" t="str">
        <f t="shared" si="25"/>
        <v/>
      </c>
      <c r="X206" s="15" t="str">
        <f t="shared" si="26"/>
        <v/>
      </c>
      <c r="Z206" s="50" t="str">
        <f t="shared" si="27"/>
        <v/>
      </c>
    </row>
    <row r="207" spans="1:26" ht="38.25" hidden="1">
      <c r="A207" s="15">
        <v>206</v>
      </c>
      <c r="B207" s="85" t="s">
        <v>82</v>
      </c>
      <c r="C207" s="85" t="s">
        <v>52</v>
      </c>
      <c r="D207" s="91" t="s">
        <v>25</v>
      </c>
      <c r="E207" s="86">
        <v>16</v>
      </c>
      <c r="F207" s="86" t="s">
        <v>231</v>
      </c>
      <c r="G207" s="86">
        <v>63</v>
      </c>
      <c r="H207" s="86">
        <v>28</v>
      </c>
      <c r="I207" s="85" t="s">
        <v>632</v>
      </c>
      <c r="J207" s="85" t="s">
        <v>633</v>
      </c>
      <c r="K207" s="86"/>
      <c r="L207" s="86" t="s">
        <v>154</v>
      </c>
      <c r="M207" s="11" t="s">
        <v>1416</v>
      </c>
      <c r="P207" s="34"/>
      <c r="S207" s="15">
        <f t="shared" si="21"/>
        <v>0</v>
      </c>
      <c r="T207" s="15" t="str">
        <f t="shared" si="22"/>
        <v/>
      </c>
      <c r="U207" s="15" t="str">
        <f t="shared" si="23"/>
        <v/>
      </c>
      <c r="V207" s="15" t="str">
        <f t="shared" si="24"/>
        <v/>
      </c>
      <c r="W207" s="15" t="str">
        <f t="shared" si="25"/>
        <v/>
      </c>
      <c r="X207" s="15" t="str">
        <f t="shared" si="26"/>
        <v/>
      </c>
      <c r="Z207" s="50" t="str">
        <f t="shared" si="27"/>
        <v/>
      </c>
    </row>
    <row r="208" spans="1:26" ht="38.25" hidden="1">
      <c r="A208" s="15">
        <v>207</v>
      </c>
      <c r="B208" s="85" t="s">
        <v>82</v>
      </c>
      <c r="C208" s="85" t="s">
        <v>52</v>
      </c>
      <c r="D208" s="91" t="s">
        <v>24</v>
      </c>
      <c r="E208" s="86">
        <v>16</v>
      </c>
      <c r="F208" s="86" t="s">
        <v>231</v>
      </c>
      <c r="G208" s="86">
        <v>63</v>
      </c>
      <c r="H208" s="86">
        <v>39</v>
      </c>
      <c r="I208" s="85" t="s">
        <v>634</v>
      </c>
      <c r="J208" s="85" t="s">
        <v>635</v>
      </c>
      <c r="K208" s="86"/>
      <c r="L208" s="15" t="s">
        <v>154</v>
      </c>
      <c r="P208" s="34"/>
      <c r="S208" s="15" t="str">
        <f t="shared" si="21"/>
        <v/>
      </c>
      <c r="T208" s="15">
        <f t="shared" si="22"/>
        <v>0</v>
      </c>
      <c r="U208" s="15" t="str">
        <f t="shared" si="23"/>
        <v/>
      </c>
      <c r="V208" s="15" t="str">
        <f t="shared" si="24"/>
        <v>Easy</v>
      </c>
      <c r="W208" s="15" t="str">
        <f t="shared" si="25"/>
        <v/>
      </c>
      <c r="X208" s="15" t="str">
        <f t="shared" si="26"/>
        <v/>
      </c>
      <c r="Y208" s="35"/>
      <c r="Z208" s="50" t="str">
        <f t="shared" si="27"/>
        <v/>
      </c>
    </row>
    <row r="209" spans="1:26" ht="63.75" hidden="1">
      <c r="A209" s="15">
        <v>208</v>
      </c>
      <c r="B209" s="85" t="s">
        <v>82</v>
      </c>
      <c r="C209" s="85" t="s">
        <v>52</v>
      </c>
      <c r="D209" s="86" t="s">
        <v>24</v>
      </c>
      <c r="E209" s="86">
        <v>16</v>
      </c>
      <c r="F209" s="86" t="s">
        <v>231</v>
      </c>
      <c r="G209" s="86">
        <v>63</v>
      </c>
      <c r="H209" s="86">
        <v>39</v>
      </c>
      <c r="I209" s="85" t="s">
        <v>636</v>
      </c>
      <c r="J209" s="85" t="s">
        <v>637</v>
      </c>
      <c r="K209" s="86"/>
      <c r="L209" s="15" t="s">
        <v>154</v>
      </c>
      <c r="M209" s="11"/>
      <c r="P209" s="34"/>
      <c r="S209" s="15" t="str">
        <f t="shared" si="21"/>
        <v/>
      </c>
      <c r="T209" s="15">
        <f t="shared" si="22"/>
        <v>0</v>
      </c>
      <c r="U209" s="15" t="str">
        <f t="shared" si="23"/>
        <v/>
      </c>
      <c r="V209" s="15" t="str">
        <f t="shared" si="24"/>
        <v>Easy</v>
      </c>
      <c r="W209" s="15" t="str">
        <f t="shared" si="25"/>
        <v/>
      </c>
      <c r="X209" s="15" t="str">
        <f t="shared" si="26"/>
        <v/>
      </c>
      <c r="Z209" s="50" t="str">
        <f t="shared" si="27"/>
        <v/>
      </c>
    </row>
    <row r="210" spans="1:26" ht="25.5" hidden="1">
      <c r="A210" s="15">
        <v>209</v>
      </c>
      <c r="B210" s="85" t="s">
        <v>82</v>
      </c>
      <c r="C210" s="85" t="s">
        <v>52</v>
      </c>
      <c r="D210" s="86" t="s">
        <v>24</v>
      </c>
      <c r="E210" s="86">
        <v>16</v>
      </c>
      <c r="F210" s="86" t="s">
        <v>231</v>
      </c>
      <c r="G210" s="86">
        <v>63</v>
      </c>
      <c r="H210" s="86">
        <v>28</v>
      </c>
      <c r="I210" s="85" t="s">
        <v>638</v>
      </c>
      <c r="J210" s="85" t="s">
        <v>83</v>
      </c>
      <c r="K210" s="86"/>
      <c r="L210" s="15" t="s">
        <v>154</v>
      </c>
      <c r="M210" s="11"/>
      <c r="P210" s="34"/>
      <c r="S210" s="15" t="str">
        <f t="shared" si="21"/>
        <v/>
      </c>
      <c r="T210" s="15">
        <f t="shared" si="22"/>
        <v>0</v>
      </c>
      <c r="U210" s="15" t="str">
        <f t="shared" si="23"/>
        <v/>
      </c>
      <c r="V210" s="15" t="str">
        <f t="shared" si="24"/>
        <v>Easy</v>
      </c>
      <c r="W210" s="15" t="str">
        <f t="shared" si="25"/>
        <v/>
      </c>
      <c r="X210" s="15" t="str">
        <f t="shared" si="26"/>
        <v/>
      </c>
      <c r="Z210" s="50" t="str">
        <f t="shared" si="27"/>
        <v/>
      </c>
    </row>
    <row r="211" spans="1:26" ht="25.5" hidden="1">
      <c r="A211" s="15">
        <v>210</v>
      </c>
      <c r="B211" s="85" t="s">
        <v>82</v>
      </c>
      <c r="C211" s="85" t="s">
        <v>52</v>
      </c>
      <c r="D211" s="91" t="s">
        <v>25</v>
      </c>
      <c r="E211" s="86">
        <v>16</v>
      </c>
      <c r="F211" s="86" t="s">
        <v>639</v>
      </c>
      <c r="G211" s="86">
        <v>67</v>
      </c>
      <c r="H211" s="86">
        <v>3</v>
      </c>
      <c r="I211" s="85" t="s">
        <v>640</v>
      </c>
      <c r="J211" s="85" t="s">
        <v>641</v>
      </c>
      <c r="K211" s="86"/>
      <c r="L211" s="86" t="s">
        <v>154</v>
      </c>
      <c r="M211" s="11"/>
      <c r="P211" s="34"/>
      <c r="S211" s="15">
        <f t="shared" si="21"/>
        <v>0</v>
      </c>
      <c r="T211" s="15" t="str">
        <f t="shared" si="22"/>
        <v/>
      </c>
      <c r="U211" s="15" t="str">
        <f t="shared" si="23"/>
        <v/>
      </c>
      <c r="V211" s="15" t="str">
        <f t="shared" si="24"/>
        <v/>
      </c>
      <c r="W211" s="15" t="str">
        <f t="shared" si="25"/>
        <v/>
      </c>
      <c r="X211" s="15" t="str">
        <f t="shared" si="26"/>
        <v/>
      </c>
      <c r="Z211" s="50" t="str">
        <f t="shared" si="27"/>
        <v/>
      </c>
    </row>
    <row r="212" spans="1:26" ht="76.5" hidden="1">
      <c r="A212" s="15">
        <v>211</v>
      </c>
      <c r="B212" s="85" t="s">
        <v>82</v>
      </c>
      <c r="C212" s="85" t="s">
        <v>52</v>
      </c>
      <c r="D212" s="91" t="s">
        <v>25</v>
      </c>
      <c r="E212" s="86">
        <v>16</v>
      </c>
      <c r="F212" s="86" t="s">
        <v>642</v>
      </c>
      <c r="G212" s="86">
        <v>75</v>
      </c>
      <c r="H212" s="86">
        <v>4</v>
      </c>
      <c r="I212" s="85" t="s">
        <v>643</v>
      </c>
      <c r="J212" s="85" t="s">
        <v>644</v>
      </c>
      <c r="K212" s="86"/>
      <c r="L212" s="86" t="s">
        <v>154</v>
      </c>
      <c r="M212" s="11"/>
      <c r="S212" s="15">
        <f t="shared" si="21"/>
        <v>0</v>
      </c>
      <c r="T212" s="15" t="str">
        <f t="shared" si="22"/>
        <v/>
      </c>
      <c r="U212" s="15" t="str">
        <f t="shared" si="23"/>
        <v/>
      </c>
      <c r="V212" s="15" t="str">
        <f t="shared" si="24"/>
        <v/>
      </c>
      <c r="W212" s="15" t="str">
        <f t="shared" si="25"/>
        <v/>
      </c>
      <c r="X212" s="15" t="str">
        <f t="shared" si="26"/>
        <v/>
      </c>
      <c r="Z212" s="50" t="str">
        <f t="shared" si="27"/>
        <v/>
      </c>
    </row>
    <row r="213" spans="1:26" ht="25.5" hidden="1">
      <c r="A213" s="15">
        <v>212</v>
      </c>
      <c r="B213" s="85" t="s">
        <v>82</v>
      </c>
      <c r="C213" s="85" t="s">
        <v>52</v>
      </c>
      <c r="D213" s="91" t="s">
        <v>25</v>
      </c>
      <c r="E213" s="86">
        <v>16</v>
      </c>
      <c r="F213" s="86" t="s">
        <v>454</v>
      </c>
      <c r="G213" s="86">
        <v>75</v>
      </c>
      <c r="H213" s="86">
        <v>20</v>
      </c>
      <c r="I213" s="85" t="s">
        <v>645</v>
      </c>
      <c r="J213" s="85" t="s">
        <v>646</v>
      </c>
      <c r="K213" s="86"/>
      <c r="L213" s="86" t="s">
        <v>30</v>
      </c>
      <c r="P213" s="34"/>
      <c r="S213" s="15">
        <f t="shared" si="21"/>
        <v>0</v>
      </c>
      <c r="T213" s="15" t="str">
        <f t="shared" si="22"/>
        <v/>
      </c>
      <c r="U213" s="15" t="str">
        <f t="shared" si="23"/>
        <v/>
      </c>
      <c r="V213" s="15" t="str">
        <f t="shared" si="24"/>
        <v/>
      </c>
      <c r="W213" s="15" t="str">
        <f t="shared" si="25"/>
        <v/>
      </c>
      <c r="X213" s="15" t="str">
        <f t="shared" si="26"/>
        <v/>
      </c>
      <c r="Y213" s="35"/>
      <c r="Z213" s="50" t="str">
        <f t="shared" si="27"/>
        <v/>
      </c>
    </row>
    <row r="214" spans="1:26" ht="63.75" hidden="1">
      <c r="A214" s="15">
        <v>213</v>
      </c>
      <c r="B214" s="85" t="s">
        <v>82</v>
      </c>
      <c r="C214" s="85" t="s">
        <v>52</v>
      </c>
      <c r="D214" s="91" t="s">
        <v>25</v>
      </c>
      <c r="E214" s="86">
        <v>16</v>
      </c>
      <c r="F214" s="86" t="s">
        <v>647</v>
      </c>
      <c r="G214" s="86">
        <v>78</v>
      </c>
      <c r="H214" s="86">
        <v>30</v>
      </c>
      <c r="I214" s="85" t="s">
        <v>648</v>
      </c>
      <c r="J214" s="85" t="s">
        <v>649</v>
      </c>
      <c r="K214" s="86"/>
      <c r="L214" s="86" t="s">
        <v>154</v>
      </c>
      <c r="M214" s="11"/>
      <c r="S214" s="15">
        <f t="shared" si="21"/>
        <v>0</v>
      </c>
      <c r="T214" s="15" t="str">
        <f t="shared" si="22"/>
        <v/>
      </c>
      <c r="U214" s="15" t="str">
        <f t="shared" si="23"/>
        <v/>
      </c>
      <c r="V214" s="15" t="str">
        <f t="shared" si="24"/>
        <v/>
      </c>
      <c r="W214" s="15" t="str">
        <f t="shared" si="25"/>
        <v/>
      </c>
      <c r="X214" s="15" t="str">
        <f t="shared" si="26"/>
        <v/>
      </c>
      <c r="Z214" s="50" t="str">
        <f t="shared" si="27"/>
        <v/>
      </c>
    </row>
    <row r="215" spans="1:26" ht="25.5" hidden="1">
      <c r="A215" s="15">
        <v>214</v>
      </c>
      <c r="B215" s="85" t="s">
        <v>82</v>
      </c>
      <c r="C215" s="85" t="s">
        <v>52</v>
      </c>
      <c r="D215" s="91" t="s">
        <v>25</v>
      </c>
      <c r="E215" s="86">
        <v>16</v>
      </c>
      <c r="F215" s="86" t="s">
        <v>647</v>
      </c>
      <c r="G215" s="86">
        <v>78</v>
      </c>
      <c r="H215" s="86">
        <v>34</v>
      </c>
      <c r="I215" s="85" t="s">
        <v>650</v>
      </c>
      <c r="J215" s="85" t="s">
        <v>83</v>
      </c>
      <c r="K215" s="86"/>
      <c r="L215" s="86" t="s">
        <v>30</v>
      </c>
      <c r="M215" s="11"/>
      <c r="S215" s="15">
        <f t="shared" si="21"/>
        <v>0</v>
      </c>
      <c r="T215" s="15" t="str">
        <f t="shared" si="22"/>
        <v/>
      </c>
      <c r="U215" s="15" t="str">
        <f t="shared" si="23"/>
        <v/>
      </c>
      <c r="V215" s="15" t="str">
        <f t="shared" si="24"/>
        <v/>
      </c>
      <c r="W215" s="15" t="str">
        <f t="shared" si="25"/>
        <v/>
      </c>
      <c r="X215" s="15" t="str">
        <f t="shared" si="26"/>
        <v/>
      </c>
      <c r="Z215" s="50" t="str">
        <f t="shared" si="27"/>
        <v/>
      </c>
    </row>
    <row r="216" spans="1:26" ht="38.25" hidden="1">
      <c r="A216" s="15">
        <v>215</v>
      </c>
      <c r="B216" s="85" t="s">
        <v>82</v>
      </c>
      <c r="C216" s="85" t="s">
        <v>52</v>
      </c>
      <c r="D216" s="91" t="s">
        <v>25</v>
      </c>
      <c r="E216" s="86">
        <v>16</v>
      </c>
      <c r="F216" s="86" t="s">
        <v>651</v>
      </c>
      <c r="G216" s="86">
        <v>79</v>
      </c>
      <c r="H216" s="86">
        <v>20</v>
      </c>
      <c r="I216" s="85" t="s">
        <v>652</v>
      </c>
      <c r="J216" s="85" t="s">
        <v>83</v>
      </c>
      <c r="K216" s="86"/>
      <c r="L216" s="86" t="s">
        <v>30</v>
      </c>
      <c r="M216" s="11"/>
      <c r="S216" s="15">
        <f t="shared" si="21"/>
        <v>0</v>
      </c>
      <c r="T216" s="15" t="str">
        <f t="shared" si="22"/>
        <v/>
      </c>
      <c r="U216" s="15" t="str">
        <f t="shared" si="23"/>
        <v/>
      </c>
      <c r="V216" s="15" t="str">
        <f t="shared" si="24"/>
        <v/>
      </c>
      <c r="W216" s="15" t="str">
        <f t="shared" si="25"/>
        <v/>
      </c>
      <c r="X216" s="15" t="str">
        <f t="shared" si="26"/>
        <v/>
      </c>
      <c r="Z216" s="50" t="str">
        <f t="shared" si="27"/>
        <v/>
      </c>
    </row>
    <row r="217" spans="1:26" ht="25.5" hidden="1">
      <c r="A217" s="15">
        <v>216</v>
      </c>
      <c r="B217" s="85" t="s">
        <v>82</v>
      </c>
      <c r="C217" s="85" t="s">
        <v>52</v>
      </c>
      <c r="D217" s="91" t="s">
        <v>25</v>
      </c>
      <c r="E217" s="86">
        <v>16</v>
      </c>
      <c r="F217" s="86" t="s">
        <v>653</v>
      </c>
      <c r="G217" s="86">
        <v>79</v>
      </c>
      <c r="H217" s="86">
        <v>29</v>
      </c>
      <c r="I217" s="85" t="s">
        <v>654</v>
      </c>
      <c r="J217" s="85" t="s">
        <v>655</v>
      </c>
      <c r="K217" s="86"/>
      <c r="L217" s="86" t="s">
        <v>30</v>
      </c>
      <c r="P217" s="34"/>
      <c r="S217" s="15">
        <f t="shared" si="21"/>
        <v>0</v>
      </c>
      <c r="T217" s="15" t="str">
        <f t="shared" si="22"/>
        <v/>
      </c>
      <c r="U217" s="15" t="str">
        <f t="shared" si="23"/>
        <v/>
      </c>
      <c r="V217" s="15" t="str">
        <f t="shared" si="24"/>
        <v/>
      </c>
      <c r="W217" s="15" t="str">
        <f t="shared" si="25"/>
        <v/>
      </c>
      <c r="X217" s="15" t="str">
        <f t="shared" si="26"/>
        <v/>
      </c>
      <c r="Y217" s="35"/>
      <c r="Z217" s="50" t="str">
        <f t="shared" si="27"/>
        <v/>
      </c>
    </row>
    <row r="218" spans="1:26" ht="25.5" hidden="1">
      <c r="A218" s="15">
        <v>217</v>
      </c>
      <c r="B218" s="85" t="s">
        <v>82</v>
      </c>
      <c r="C218" s="85" t="s">
        <v>52</v>
      </c>
      <c r="D218" s="91" t="s">
        <v>25</v>
      </c>
      <c r="E218" s="86">
        <v>16</v>
      </c>
      <c r="F218" s="86" t="s">
        <v>656</v>
      </c>
      <c r="G218" s="86">
        <v>80</v>
      </c>
      <c r="H218" s="86">
        <v>11</v>
      </c>
      <c r="I218" s="85" t="s">
        <v>657</v>
      </c>
      <c r="J218" s="85" t="s">
        <v>83</v>
      </c>
      <c r="K218" s="86"/>
      <c r="L218" s="86" t="s">
        <v>30</v>
      </c>
      <c r="M218" s="11"/>
      <c r="P218" s="34"/>
      <c r="S218" s="15">
        <f t="shared" si="21"/>
        <v>0</v>
      </c>
      <c r="T218" s="15" t="str">
        <f t="shared" si="22"/>
        <v/>
      </c>
      <c r="U218" s="15" t="str">
        <f t="shared" si="23"/>
        <v/>
      </c>
      <c r="V218" s="15" t="str">
        <f t="shared" si="24"/>
        <v/>
      </c>
      <c r="W218" s="15" t="str">
        <f t="shared" si="25"/>
        <v/>
      </c>
      <c r="X218" s="15" t="str">
        <f t="shared" si="26"/>
        <v/>
      </c>
      <c r="Y218" s="35"/>
      <c r="Z218" s="50" t="str">
        <f t="shared" si="27"/>
        <v/>
      </c>
    </row>
    <row r="219" spans="1:26" ht="51" hidden="1">
      <c r="A219" s="15">
        <v>218</v>
      </c>
      <c r="B219" s="85" t="s">
        <v>82</v>
      </c>
      <c r="C219" s="85" t="s">
        <v>52</v>
      </c>
      <c r="D219" s="91" t="s">
        <v>25</v>
      </c>
      <c r="E219" s="86">
        <v>16</v>
      </c>
      <c r="F219" s="86" t="s">
        <v>658</v>
      </c>
      <c r="G219" s="86">
        <v>81</v>
      </c>
      <c r="H219" s="86">
        <v>31</v>
      </c>
      <c r="I219" s="85" t="s">
        <v>659</v>
      </c>
      <c r="J219" s="85" t="s">
        <v>660</v>
      </c>
      <c r="K219" s="86"/>
      <c r="L219" s="86" t="s">
        <v>154</v>
      </c>
      <c r="M219" s="11"/>
      <c r="P219" s="34"/>
      <c r="S219" s="15">
        <f t="shared" si="21"/>
        <v>0</v>
      </c>
      <c r="T219" s="15" t="str">
        <f t="shared" si="22"/>
        <v/>
      </c>
      <c r="U219" s="15" t="str">
        <f t="shared" si="23"/>
        <v/>
      </c>
      <c r="V219" s="15" t="str">
        <f t="shared" si="24"/>
        <v/>
      </c>
      <c r="W219" s="15" t="str">
        <f t="shared" si="25"/>
        <v/>
      </c>
      <c r="X219" s="15" t="str">
        <f t="shared" si="26"/>
        <v/>
      </c>
      <c r="Z219" s="50" t="str">
        <f t="shared" si="27"/>
        <v/>
      </c>
    </row>
    <row r="220" spans="1:26" ht="25.5" hidden="1">
      <c r="A220" s="15">
        <v>219</v>
      </c>
      <c r="B220" s="85" t="s">
        <v>82</v>
      </c>
      <c r="C220" s="85" t="s">
        <v>52</v>
      </c>
      <c r="D220" s="91" t="s">
        <v>25</v>
      </c>
      <c r="E220" s="86">
        <v>16</v>
      </c>
      <c r="F220" s="86" t="s">
        <v>661</v>
      </c>
      <c r="G220" s="86">
        <v>82</v>
      </c>
      <c r="H220" s="86">
        <v>27</v>
      </c>
      <c r="I220" s="85" t="s">
        <v>662</v>
      </c>
      <c r="J220" s="85" t="s">
        <v>663</v>
      </c>
      <c r="K220" s="86"/>
      <c r="L220" s="86" t="s">
        <v>30</v>
      </c>
      <c r="M220" s="11"/>
      <c r="S220" s="15">
        <f t="shared" si="21"/>
        <v>0</v>
      </c>
      <c r="T220" s="15" t="str">
        <f t="shared" si="22"/>
        <v/>
      </c>
      <c r="U220" s="15" t="str">
        <f t="shared" si="23"/>
        <v/>
      </c>
      <c r="V220" s="15" t="str">
        <f t="shared" si="24"/>
        <v/>
      </c>
      <c r="W220" s="15" t="str">
        <f t="shared" si="25"/>
        <v/>
      </c>
      <c r="X220" s="15" t="str">
        <f t="shared" si="26"/>
        <v/>
      </c>
      <c r="Z220" s="50" t="str">
        <f t="shared" si="27"/>
        <v/>
      </c>
    </row>
    <row r="221" spans="1:26" ht="38.25" hidden="1">
      <c r="A221" s="15">
        <v>220</v>
      </c>
      <c r="B221" s="85" t="s">
        <v>82</v>
      </c>
      <c r="C221" s="85" t="s">
        <v>52</v>
      </c>
      <c r="D221" s="91" t="s">
        <v>25</v>
      </c>
      <c r="E221" s="86">
        <v>16</v>
      </c>
      <c r="F221" s="86" t="s">
        <v>272</v>
      </c>
      <c r="G221" s="86">
        <v>83</v>
      </c>
      <c r="H221" s="86">
        <v>13</v>
      </c>
      <c r="I221" s="85" t="s">
        <v>664</v>
      </c>
      <c r="J221" s="85" t="s">
        <v>665</v>
      </c>
      <c r="K221" s="86"/>
      <c r="L221" s="86" t="s">
        <v>30</v>
      </c>
      <c r="M221" s="11"/>
      <c r="P221" s="34"/>
      <c r="S221" s="15">
        <f t="shared" si="21"/>
        <v>0</v>
      </c>
      <c r="T221" s="15" t="str">
        <f t="shared" si="22"/>
        <v/>
      </c>
      <c r="U221" s="15" t="str">
        <f t="shared" si="23"/>
        <v/>
      </c>
      <c r="V221" s="15" t="str">
        <f t="shared" si="24"/>
        <v/>
      </c>
      <c r="W221" s="15" t="str">
        <f t="shared" si="25"/>
        <v/>
      </c>
      <c r="X221" s="15" t="str">
        <f t="shared" si="26"/>
        <v/>
      </c>
      <c r="Z221" s="50" t="str">
        <f t="shared" si="27"/>
        <v/>
      </c>
    </row>
    <row r="222" spans="1:26" ht="51" hidden="1">
      <c r="A222" s="15">
        <v>221</v>
      </c>
      <c r="B222" s="85" t="s">
        <v>82</v>
      </c>
      <c r="C222" s="85" t="s">
        <v>52</v>
      </c>
      <c r="D222" s="91" t="s">
        <v>25</v>
      </c>
      <c r="E222" s="86">
        <v>16</v>
      </c>
      <c r="F222" s="86" t="s">
        <v>272</v>
      </c>
      <c r="G222" s="86">
        <v>83</v>
      </c>
      <c r="H222" s="86">
        <v>31</v>
      </c>
      <c r="I222" s="85" t="s">
        <v>666</v>
      </c>
      <c r="J222" s="85" t="s">
        <v>83</v>
      </c>
      <c r="K222" s="86"/>
      <c r="L222" s="86" t="s">
        <v>30</v>
      </c>
      <c r="M222" s="11"/>
      <c r="S222" s="15">
        <f t="shared" si="21"/>
        <v>0</v>
      </c>
      <c r="T222" s="15" t="str">
        <f t="shared" si="22"/>
        <v/>
      </c>
      <c r="U222" s="15" t="str">
        <f t="shared" si="23"/>
        <v/>
      </c>
      <c r="V222" s="15" t="str">
        <f t="shared" si="24"/>
        <v/>
      </c>
      <c r="W222" s="15" t="str">
        <f t="shared" si="25"/>
        <v/>
      </c>
      <c r="X222" s="15" t="str">
        <f t="shared" si="26"/>
        <v/>
      </c>
      <c r="Z222" s="50" t="str">
        <f t="shared" si="27"/>
        <v/>
      </c>
    </row>
    <row r="223" spans="1:26" ht="25.5" hidden="1">
      <c r="A223" s="15">
        <v>222</v>
      </c>
      <c r="B223" s="85" t="s">
        <v>82</v>
      </c>
      <c r="C223" s="85" t="s">
        <v>52</v>
      </c>
      <c r="D223" s="91" t="s">
        <v>25</v>
      </c>
      <c r="E223" s="86">
        <v>16</v>
      </c>
      <c r="F223" s="86" t="s">
        <v>667</v>
      </c>
      <c r="G223" s="86">
        <v>83</v>
      </c>
      <c r="H223" s="86">
        <v>16</v>
      </c>
      <c r="I223" s="85" t="s">
        <v>668</v>
      </c>
      <c r="J223" s="85" t="s">
        <v>83</v>
      </c>
      <c r="K223" s="86"/>
      <c r="L223" s="86" t="s">
        <v>30</v>
      </c>
      <c r="M223" s="11"/>
      <c r="P223" s="34"/>
      <c r="S223" s="15">
        <f t="shared" si="21"/>
        <v>0</v>
      </c>
      <c r="T223" s="15" t="str">
        <f t="shared" si="22"/>
        <v/>
      </c>
      <c r="U223" s="15" t="str">
        <f t="shared" si="23"/>
        <v/>
      </c>
      <c r="V223" s="15" t="str">
        <f t="shared" si="24"/>
        <v/>
      </c>
      <c r="W223" s="15" t="str">
        <f t="shared" si="25"/>
        <v/>
      </c>
      <c r="X223" s="15" t="str">
        <f t="shared" si="26"/>
        <v/>
      </c>
      <c r="Z223" s="50" t="str">
        <f t="shared" si="27"/>
        <v/>
      </c>
    </row>
    <row r="224" spans="1:26" ht="25.5" hidden="1">
      <c r="A224" s="15">
        <v>223</v>
      </c>
      <c r="B224" s="85" t="s">
        <v>82</v>
      </c>
      <c r="C224" s="85" t="s">
        <v>52</v>
      </c>
      <c r="D224" s="91" t="s">
        <v>25</v>
      </c>
      <c r="E224" s="86">
        <v>16</v>
      </c>
      <c r="F224" s="86" t="s">
        <v>669</v>
      </c>
      <c r="G224" s="86">
        <v>84</v>
      </c>
      <c r="H224" s="86">
        <v>5</v>
      </c>
      <c r="I224" s="85" t="s">
        <v>670</v>
      </c>
      <c r="J224" s="85" t="s">
        <v>83</v>
      </c>
      <c r="K224" s="86"/>
      <c r="L224" s="86" t="s">
        <v>30</v>
      </c>
      <c r="P224" s="34"/>
      <c r="S224" s="15">
        <f t="shared" si="21"/>
        <v>0</v>
      </c>
      <c r="T224" s="15" t="str">
        <f t="shared" si="22"/>
        <v/>
      </c>
      <c r="U224" s="15" t="str">
        <f t="shared" si="23"/>
        <v/>
      </c>
      <c r="V224" s="15" t="str">
        <f t="shared" si="24"/>
        <v/>
      </c>
      <c r="W224" s="15" t="str">
        <f t="shared" si="25"/>
        <v/>
      </c>
      <c r="X224" s="15" t="str">
        <f t="shared" si="26"/>
        <v/>
      </c>
      <c r="Y224" s="35"/>
      <c r="Z224" s="50" t="str">
        <f t="shared" si="27"/>
        <v/>
      </c>
    </row>
    <row r="225" spans="1:28" ht="25.5" hidden="1">
      <c r="A225" s="15">
        <v>224</v>
      </c>
      <c r="B225" s="85" t="s">
        <v>82</v>
      </c>
      <c r="C225" s="85" t="s">
        <v>52</v>
      </c>
      <c r="D225" s="91" t="s">
        <v>25</v>
      </c>
      <c r="E225" s="86">
        <v>16</v>
      </c>
      <c r="F225" s="86" t="s">
        <v>671</v>
      </c>
      <c r="G225" s="86">
        <v>86</v>
      </c>
      <c r="H225" s="86">
        <v>46</v>
      </c>
      <c r="I225" s="85" t="s">
        <v>672</v>
      </c>
      <c r="J225" s="85" t="s">
        <v>83</v>
      </c>
      <c r="K225" s="86"/>
      <c r="L225" s="86" t="s">
        <v>30</v>
      </c>
      <c r="M225" s="11"/>
      <c r="S225" s="15">
        <f t="shared" si="21"/>
        <v>0</v>
      </c>
      <c r="T225" s="15" t="str">
        <f t="shared" si="22"/>
        <v/>
      </c>
      <c r="U225" s="15" t="str">
        <f t="shared" si="23"/>
        <v/>
      </c>
      <c r="V225" s="15" t="str">
        <f t="shared" si="24"/>
        <v/>
      </c>
      <c r="W225" s="15" t="str">
        <f t="shared" si="25"/>
        <v/>
      </c>
      <c r="X225" s="15" t="str">
        <f t="shared" si="26"/>
        <v/>
      </c>
      <c r="Z225" s="50" t="str">
        <f t="shared" si="27"/>
        <v/>
      </c>
    </row>
    <row r="226" spans="1:28" ht="25.5" hidden="1">
      <c r="A226" s="15">
        <v>225</v>
      </c>
      <c r="B226" s="85" t="s">
        <v>82</v>
      </c>
      <c r="C226" s="85" t="s">
        <v>52</v>
      </c>
      <c r="D226" s="91" t="s">
        <v>25</v>
      </c>
      <c r="E226" s="86">
        <v>16</v>
      </c>
      <c r="F226" s="86" t="s">
        <v>673</v>
      </c>
      <c r="G226" s="86">
        <v>88</v>
      </c>
      <c r="H226" s="86">
        <v>15</v>
      </c>
      <c r="I226" s="85" t="s">
        <v>674</v>
      </c>
      <c r="J226" s="85" t="s">
        <v>83</v>
      </c>
      <c r="K226" s="86"/>
      <c r="L226" s="86" t="s">
        <v>30</v>
      </c>
      <c r="M226" s="11"/>
      <c r="S226" s="15">
        <f t="shared" si="21"/>
        <v>0</v>
      </c>
      <c r="T226" s="15" t="str">
        <f t="shared" si="22"/>
        <v/>
      </c>
      <c r="U226" s="15" t="str">
        <f t="shared" si="23"/>
        <v/>
      </c>
      <c r="V226" s="15" t="str">
        <f t="shared" si="24"/>
        <v/>
      </c>
      <c r="W226" s="15" t="str">
        <f t="shared" si="25"/>
        <v/>
      </c>
      <c r="X226" s="15" t="str">
        <f t="shared" si="26"/>
        <v/>
      </c>
      <c r="Z226" s="50" t="str">
        <f t="shared" si="27"/>
        <v/>
      </c>
    </row>
    <row r="227" spans="1:28" ht="38.25" hidden="1">
      <c r="A227" s="15">
        <v>226</v>
      </c>
      <c r="B227" s="85" t="s">
        <v>82</v>
      </c>
      <c r="C227" s="85" t="s">
        <v>52</v>
      </c>
      <c r="D227" s="91" t="s">
        <v>25</v>
      </c>
      <c r="E227" s="86">
        <v>16</v>
      </c>
      <c r="F227" s="86" t="s">
        <v>673</v>
      </c>
      <c r="G227" s="86">
        <v>88</v>
      </c>
      <c r="H227" s="86">
        <v>18</v>
      </c>
      <c r="I227" s="85" t="s">
        <v>675</v>
      </c>
      <c r="J227" s="85" t="s">
        <v>676</v>
      </c>
      <c r="K227" s="86"/>
      <c r="L227" s="86" t="s">
        <v>30</v>
      </c>
      <c r="M227" s="11"/>
      <c r="S227" s="15">
        <f t="shared" si="21"/>
        <v>0</v>
      </c>
      <c r="T227" s="15" t="str">
        <f t="shared" si="22"/>
        <v/>
      </c>
      <c r="U227" s="15" t="str">
        <f t="shared" si="23"/>
        <v/>
      </c>
      <c r="V227" s="15" t="str">
        <f t="shared" si="24"/>
        <v/>
      </c>
      <c r="W227" s="15" t="str">
        <f t="shared" si="25"/>
        <v/>
      </c>
      <c r="X227" s="15" t="str">
        <f t="shared" si="26"/>
        <v/>
      </c>
      <c r="Z227" s="50" t="str">
        <f t="shared" si="27"/>
        <v/>
      </c>
    </row>
    <row r="228" spans="1:28" s="36" customFormat="1" ht="25.5" hidden="1">
      <c r="A228" s="15">
        <v>227</v>
      </c>
      <c r="B228" s="85" t="s">
        <v>82</v>
      </c>
      <c r="C228" s="85" t="s">
        <v>52</v>
      </c>
      <c r="D228" s="91" t="s">
        <v>25</v>
      </c>
      <c r="E228" s="86">
        <v>16</v>
      </c>
      <c r="F228" s="86" t="s">
        <v>647</v>
      </c>
      <c r="G228" s="86">
        <v>78</v>
      </c>
      <c r="H228" s="86">
        <v>35</v>
      </c>
      <c r="I228" s="85" t="s">
        <v>677</v>
      </c>
      <c r="J228" s="85" t="s">
        <v>83</v>
      </c>
      <c r="K228" s="86"/>
      <c r="L228" s="86" t="s">
        <v>30</v>
      </c>
      <c r="M228" s="16"/>
      <c r="N228" s="31"/>
      <c r="O228" s="38"/>
      <c r="P228" s="34"/>
      <c r="Q228" s="35"/>
      <c r="R228" s="34"/>
      <c r="S228" s="15">
        <f t="shared" si="21"/>
        <v>0</v>
      </c>
      <c r="T228" s="15" t="str">
        <f t="shared" si="22"/>
        <v/>
      </c>
      <c r="U228" s="15" t="str">
        <f t="shared" si="23"/>
        <v/>
      </c>
      <c r="V228" s="15" t="str">
        <f t="shared" si="24"/>
        <v/>
      </c>
      <c r="W228" s="15" t="str">
        <f t="shared" si="25"/>
        <v/>
      </c>
      <c r="X228" s="15" t="str">
        <f t="shared" si="26"/>
        <v/>
      </c>
      <c r="Y228" s="35"/>
      <c r="Z228" s="50" t="str">
        <f t="shared" si="27"/>
        <v/>
      </c>
      <c r="AA228" s="34"/>
      <c r="AB228" s="15"/>
    </row>
    <row r="229" spans="1:28" ht="51" hidden="1">
      <c r="A229" s="15">
        <v>228</v>
      </c>
      <c r="B229" s="85" t="s">
        <v>82</v>
      </c>
      <c r="C229" s="85" t="s">
        <v>52</v>
      </c>
      <c r="D229" s="91" t="s">
        <v>25</v>
      </c>
      <c r="E229" s="86">
        <v>16</v>
      </c>
      <c r="F229" s="86" t="s">
        <v>673</v>
      </c>
      <c r="G229" s="86">
        <v>89</v>
      </c>
      <c r="H229" s="86">
        <v>1</v>
      </c>
      <c r="I229" s="85" t="s">
        <v>678</v>
      </c>
      <c r="J229" s="85" t="s">
        <v>679</v>
      </c>
      <c r="K229" s="86"/>
      <c r="L229" s="86" t="s">
        <v>30</v>
      </c>
      <c r="P229" s="34"/>
      <c r="S229" s="15">
        <f t="shared" si="21"/>
        <v>0</v>
      </c>
      <c r="T229" s="15" t="str">
        <f t="shared" si="22"/>
        <v/>
      </c>
      <c r="U229" s="15" t="str">
        <f t="shared" si="23"/>
        <v/>
      </c>
      <c r="V229" s="15" t="str">
        <f t="shared" si="24"/>
        <v/>
      </c>
      <c r="W229" s="15" t="str">
        <f t="shared" si="25"/>
        <v/>
      </c>
      <c r="X229" s="15" t="str">
        <f t="shared" si="26"/>
        <v/>
      </c>
      <c r="Y229" s="35"/>
      <c r="Z229" s="50" t="str">
        <f t="shared" si="27"/>
        <v/>
      </c>
    </row>
    <row r="230" spans="1:28" ht="25.5" hidden="1">
      <c r="A230" s="15">
        <v>229</v>
      </c>
      <c r="B230" s="85" t="s">
        <v>82</v>
      </c>
      <c r="C230" s="85" t="s">
        <v>52</v>
      </c>
      <c r="D230" s="91" t="s">
        <v>25</v>
      </c>
      <c r="E230" s="86">
        <v>16</v>
      </c>
      <c r="F230" s="86" t="s">
        <v>680</v>
      </c>
      <c r="G230" s="86">
        <v>90</v>
      </c>
      <c r="H230" s="86">
        <v>12</v>
      </c>
      <c r="I230" s="85" t="s">
        <v>681</v>
      </c>
      <c r="J230" s="85" t="s">
        <v>83</v>
      </c>
      <c r="K230" s="86"/>
      <c r="L230" s="86" t="s">
        <v>30</v>
      </c>
      <c r="M230" s="11"/>
      <c r="S230" s="15">
        <f t="shared" si="21"/>
        <v>0</v>
      </c>
      <c r="T230" s="15" t="str">
        <f t="shared" si="22"/>
        <v/>
      </c>
      <c r="U230" s="15" t="str">
        <f t="shared" si="23"/>
        <v/>
      </c>
      <c r="V230" s="15" t="str">
        <f t="shared" si="24"/>
        <v/>
      </c>
      <c r="W230" s="15" t="str">
        <f t="shared" si="25"/>
        <v/>
      </c>
      <c r="X230" s="15" t="str">
        <f t="shared" si="26"/>
        <v/>
      </c>
      <c r="Z230" s="50" t="str">
        <f t="shared" si="27"/>
        <v/>
      </c>
    </row>
    <row r="231" spans="1:28" ht="38.25" hidden="1">
      <c r="A231" s="15">
        <v>230</v>
      </c>
      <c r="B231" s="85" t="s">
        <v>82</v>
      </c>
      <c r="C231" s="85" t="s">
        <v>52</v>
      </c>
      <c r="D231" s="91" t="s">
        <v>25</v>
      </c>
      <c r="E231" s="86">
        <v>16</v>
      </c>
      <c r="F231" s="86">
        <v>16.3</v>
      </c>
      <c r="G231" s="86">
        <v>91</v>
      </c>
      <c r="H231" s="86">
        <v>46</v>
      </c>
      <c r="I231" s="85" t="s">
        <v>682</v>
      </c>
      <c r="J231" s="85" t="s">
        <v>83</v>
      </c>
      <c r="K231" s="86"/>
      <c r="L231" s="86" t="s">
        <v>30</v>
      </c>
      <c r="M231" s="11"/>
      <c r="S231" s="15">
        <f t="shared" si="21"/>
        <v>0</v>
      </c>
      <c r="T231" s="15" t="str">
        <f t="shared" si="22"/>
        <v/>
      </c>
      <c r="U231" s="15" t="str">
        <f t="shared" si="23"/>
        <v/>
      </c>
      <c r="V231" s="15" t="str">
        <f t="shared" si="24"/>
        <v/>
      </c>
      <c r="W231" s="15" t="str">
        <f t="shared" si="25"/>
        <v/>
      </c>
      <c r="X231" s="15" t="str">
        <f t="shared" si="26"/>
        <v/>
      </c>
      <c r="Z231" s="50" t="str">
        <f t="shared" si="27"/>
        <v/>
      </c>
    </row>
    <row r="232" spans="1:28" ht="38.25" hidden="1">
      <c r="A232" s="15">
        <v>231</v>
      </c>
      <c r="B232" s="85" t="s">
        <v>82</v>
      </c>
      <c r="C232" s="85" t="s">
        <v>52</v>
      </c>
      <c r="D232" s="86" t="s">
        <v>24</v>
      </c>
      <c r="E232" s="86">
        <v>16</v>
      </c>
      <c r="F232" s="86">
        <v>16.3</v>
      </c>
      <c r="G232" s="86">
        <v>91</v>
      </c>
      <c r="H232" s="86">
        <v>51</v>
      </c>
      <c r="I232" s="85" t="s">
        <v>683</v>
      </c>
      <c r="J232" s="85" t="s">
        <v>684</v>
      </c>
      <c r="K232" s="86"/>
      <c r="L232" s="15" t="s">
        <v>150</v>
      </c>
      <c r="P232" s="34"/>
      <c r="S232" s="15" t="str">
        <f t="shared" si="21"/>
        <v/>
      </c>
      <c r="T232" s="15">
        <f t="shared" si="22"/>
        <v>0</v>
      </c>
      <c r="U232" s="15" t="str">
        <f t="shared" si="23"/>
        <v/>
      </c>
      <c r="V232" s="15" t="str">
        <f t="shared" si="24"/>
        <v>OQPSK</v>
      </c>
      <c r="W232" s="15" t="str">
        <f t="shared" si="25"/>
        <v/>
      </c>
      <c r="X232" s="15" t="str">
        <f t="shared" si="26"/>
        <v/>
      </c>
      <c r="Y232" s="35"/>
      <c r="Z232" s="50" t="str">
        <f t="shared" si="27"/>
        <v/>
      </c>
    </row>
    <row r="233" spans="1:28" ht="25.5" hidden="1">
      <c r="A233" s="15">
        <v>232</v>
      </c>
      <c r="B233" s="85" t="s">
        <v>82</v>
      </c>
      <c r="C233" s="85" t="s">
        <v>52</v>
      </c>
      <c r="D233" s="91" t="s">
        <v>25</v>
      </c>
      <c r="E233" s="86">
        <v>16</v>
      </c>
      <c r="F233" s="86">
        <v>16.3</v>
      </c>
      <c r="G233" s="86">
        <v>91</v>
      </c>
      <c r="H233" s="86">
        <v>53</v>
      </c>
      <c r="I233" s="85" t="s">
        <v>685</v>
      </c>
      <c r="J233" s="85" t="s">
        <v>83</v>
      </c>
      <c r="K233" s="86"/>
      <c r="L233" s="86" t="s">
        <v>30</v>
      </c>
      <c r="M233" s="11"/>
      <c r="P233" s="34"/>
      <c r="S233" s="15">
        <f t="shared" si="21"/>
        <v>0</v>
      </c>
      <c r="T233" s="15" t="str">
        <f t="shared" si="22"/>
        <v/>
      </c>
      <c r="U233" s="15" t="str">
        <f t="shared" si="23"/>
        <v/>
      </c>
      <c r="V233" s="15" t="str">
        <f t="shared" si="24"/>
        <v/>
      </c>
      <c r="W233" s="15" t="str">
        <f t="shared" si="25"/>
        <v/>
      </c>
      <c r="X233" s="15" t="str">
        <f t="shared" si="26"/>
        <v/>
      </c>
      <c r="Y233" s="35"/>
      <c r="Z233" s="50" t="str">
        <f t="shared" si="27"/>
        <v/>
      </c>
    </row>
    <row r="234" spans="1:28" ht="25.5" hidden="1">
      <c r="A234" s="15">
        <v>233</v>
      </c>
      <c r="B234" s="85" t="s">
        <v>82</v>
      </c>
      <c r="C234" s="85" t="s">
        <v>52</v>
      </c>
      <c r="D234" s="91" t="s">
        <v>25</v>
      </c>
      <c r="E234" s="86">
        <v>16</v>
      </c>
      <c r="F234" s="86" t="s">
        <v>397</v>
      </c>
      <c r="G234" s="86">
        <v>93</v>
      </c>
      <c r="H234" s="86">
        <v>11</v>
      </c>
      <c r="I234" s="85" t="s">
        <v>686</v>
      </c>
      <c r="J234" s="85" t="s">
        <v>687</v>
      </c>
      <c r="K234" s="86"/>
      <c r="L234" s="86" t="s">
        <v>30</v>
      </c>
      <c r="P234" s="34"/>
      <c r="S234" s="15">
        <f t="shared" si="21"/>
        <v>0</v>
      </c>
      <c r="T234" s="15" t="str">
        <f t="shared" si="22"/>
        <v/>
      </c>
      <c r="U234" s="15" t="str">
        <f t="shared" si="23"/>
        <v/>
      </c>
      <c r="V234" s="15" t="str">
        <f t="shared" si="24"/>
        <v/>
      </c>
      <c r="W234" s="15" t="str">
        <f t="shared" si="25"/>
        <v/>
      </c>
      <c r="X234" s="15" t="str">
        <f t="shared" si="26"/>
        <v/>
      </c>
      <c r="Y234" s="35"/>
      <c r="Z234" s="50" t="str">
        <f t="shared" si="27"/>
        <v/>
      </c>
    </row>
    <row r="235" spans="1:28" ht="25.5" hidden="1">
      <c r="A235" s="15">
        <v>234</v>
      </c>
      <c r="B235" s="85" t="s">
        <v>82</v>
      </c>
      <c r="C235" s="85" t="s">
        <v>52</v>
      </c>
      <c r="D235" s="91" t="s">
        <v>25</v>
      </c>
      <c r="E235" s="86">
        <v>16</v>
      </c>
      <c r="F235" s="86" t="s">
        <v>397</v>
      </c>
      <c r="G235" s="86">
        <v>93</v>
      </c>
      <c r="H235" s="86">
        <v>34</v>
      </c>
      <c r="I235" s="85" t="s">
        <v>688</v>
      </c>
      <c r="J235" s="85" t="s">
        <v>83</v>
      </c>
      <c r="K235" s="86"/>
      <c r="L235" s="86" t="s">
        <v>30</v>
      </c>
      <c r="M235" s="11"/>
      <c r="S235" s="15">
        <f t="shared" si="21"/>
        <v>0</v>
      </c>
      <c r="T235" s="15" t="str">
        <f t="shared" si="22"/>
        <v/>
      </c>
      <c r="U235" s="15" t="str">
        <f t="shared" si="23"/>
        <v/>
      </c>
      <c r="V235" s="15" t="str">
        <f t="shared" si="24"/>
        <v/>
      </c>
      <c r="W235" s="15" t="str">
        <f t="shared" si="25"/>
        <v/>
      </c>
      <c r="X235" s="15" t="str">
        <f t="shared" si="26"/>
        <v/>
      </c>
      <c r="Z235" s="50" t="str">
        <f t="shared" si="27"/>
        <v/>
      </c>
    </row>
    <row r="236" spans="1:28" ht="38.25" hidden="1">
      <c r="A236" s="15">
        <v>235</v>
      </c>
      <c r="B236" s="85" t="s">
        <v>82</v>
      </c>
      <c r="C236" s="85" t="s">
        <v>52</v>
      </c>
      <c r="D236" s="91" t="s">
        <v>25</v>
      </c>
      <c r="E236" s="86">
        <v>16</v>
      </c>
      <c r="F236" s="86" t="s">
        <v>689</v>
      </c>
      <c r="G236" s="86">
        <v>94</v>
      </c>
      <c r="H236" s="86">
        <v>33</v>
      </c>
      <c r="I236" s="85" t="s">
        <v>690</v>
      </c>
      <c r="J236" s="85" t="s">
        <v>691</v>
      </c>
      <c r="K236" s="86"/>
      <c r="L236" s="86" t="s">
        <v>30</v>
      </c>
      <c r="M236" s="11"/>
      <c r="P236" s="34"/>
      <c r="S236" s="15">
        <f t="shared" si="21"/>
        <v>0</v>
      </c>
      <c r="T236" s="15" t="str">
        <f t="shared" si="22"/>
        <v/>
      </c>
      <c r="U236" s="15" t="str">
        <f t="shared" si="23"/>
        <v/>
      </c>
      <c r="V236" s="15" t="str">
        <f t="shared" si="24"/>
        <v/>
      </c>
      <c r="W236" s="15" t="str">
        <f t="shared" si="25"/>
        <v/>
      </c>
      <c r="X236" s="15" t="str">
        <f t="shared" si="26"/>
        <v/>
      </c>
      <c r="Z236" s="50" t="str">
        <f t="shared" si="27"/>
        <v/>
      </c>
    </row>
    <row r="237" spans="1:28" ht="51" hidden="1">
      <c r="A237" s="15">
        <v>236</v>
      </c>
      <c r="B237" s="85" t="s">
        <v>82</v>
      </c>
      <c r="C237" s="85" t="s">
        <v>52</v>
      </c>
      <c r="D237" s="91" t="s">
        <v>25</v>
      </c>
      <c r="E237" s="86">
        <v>16</v>
      </c>
      <c r="F237" s="86" t="s">
        <v>689</v>
      </c>
      <c r="G237" s="86">
        <v>94</v>
      </c>
      <c r="H237" s="86">
        <v>34</v>
      </c>
      <c r="I237" s="85" t="s">
        <v>692</v>
      </c>
      <c r="J237" s="85" t="s">
        <v>693</v>
      </c>
      <c r="K237" s="86"/>
      <c r="L237" s="86" t="s">
        <v>30</v>
      </c>
      <c r="M237" s="11"/>
      <c r="P237" s="34"/>
      <c r="S237" s="15">
        <f t="shared" si="21"/>
        <v>0</v>
      </c>
      <c r="T237" s="15" t="str">
        <f t="shared" si="22"/>
        <v/>
      </c>
      <c r="U237" s="15" t="str">
        <f t="shared" si="23"/>
        <v/>
      </c>
      <c r="V237" s="15" t="str">
        <f t="shared" si="24"/>
        <v/>
      </c>
      <c r="W237" s="15" t="str">
        <f t="shared" si="25"/>
        <v/>
      </c>
      <c r="X237" s="15" t="str">
        <f t="shared" si="26"/>
        <v/>
      </c>
      <c r="Y237" s="35"/>
      <c r="Z237" s="50" t="str">
        <f t="shared" si="27"/>
        <v/>
      </c>
    </row>
    <row r="238" spans="1:28" ht="25.5" hidden="1">
      <c r="A238" s="15">
        <v>237</v>
      </c>
      <c r="B238" s="85" t="s">
        <v>82</v>
      </c>
      <c r="C238" s="85" t="s">
        <v>52</v>
      </c>
      <c r="D238" s="86" t="s">
        <v>24</v>
      </c>
      <c r="E238" s="86">
        <v>16</v>
      </c>
      <c r="F238" s="86" t="s">
        <v>689</v>
      </c>
      <c r="G238" s="86">
        <v>94</v>
      </c>
      <c r="H238" s="86">
        <v>48</v>
      </c>
      <c r="I238" s="85" t="s">
        <v>694</v>
      </c>
      <c r="J238" s="85" t="s">
        <v>83</v>
      </c>
      <c r="K238" s="86"/>
      <c r="L238" s="15" t="s">
        <v>154</v>
      </c>
      <c r="M238" s="11"/>
      <c r="S238" s="15" t="str">
        <f t="shared" si="21"/>
        <v/>
      </c>
      <c r="T238" s="15">
        <f t="shared" si="22"/>
        <v>0</v>
      </c>
      <c r="U238" s="15" t="str">
        <f t="shared" si="23"/>
        <v/>
      </c>
      <c r="V238" s="15" t="str">
        <f t="shared" si="24"/>
        <v>Easy</v>
      </c>
      <c r="W238" s="15" t="str">
        <f t="shared" si="25"/>
        <v/>
      </c>
      <c r="X238" s="15" t="str">
        <f t="shared" si="26"/>
        <v/>
      </c>
      <c r="Z238" s="50" t="str">
        <f t="shared" si="27"/>
        <v/>
      </c>
    </row>
    <row r="239" spans="1:28" ht="38.25" hidden="1">
      <c r="A239" s="15">
        <v>238</v>
      </c>
      <c r="B239" s="85" t="s">
        <v>82</v>
      </c>
      <c r="C239" s="85" t="s">
        <v>52</v>
      </c>
      <c r="D239" s="86" t="s">
        <v>24</v>
      </c>
      <c r="E239" s="86">
        <v>16</v>
      </c>
      <c r="F239" s="86" t="s">
        <v>689</v>
      </c>
      <c r="G239" s="86">
        <v>94</v>
      </c>
      <c r="H239" s="86">
        <v>51</v>
      </c>
      <c r="I239" s="85" t="s">
        <v>695</v>
      </c>
      <c r="J239" s="85" t="s">
        <v>696</v>
      </c>
      <c r="K239" s="86"/>
      <c r="L239" s="15" t="s">
        <v>150</v>
      </c>
      <c r="P239" s="34"/>
      <c r="S239" s="15" t="str">
        <f t="shared" si="21"/>
        <v/>
      </c>
      <c r="T239" s="15">
        <f t="shared" si="22"/>
        <v>0</v>
      </c>
      <c r="U239" s="15" t="str">
        <f t="shared" si="23"/>
        <v/>
      </c>
      <c r="V239" s="15" t="str">
        <f t="shared" si="24"/>
        <v>OQPSK</v>
      </c>
      <c r="W239" s="15" t="str">
        <f t="shared" si="25"/>
        <v/>
      </c>
      <c r="X239" s="15" t="str">
        <f t="shared" si="26"/>
        <v/>
      </c>
      <c r="Y239" s="35"/>
      <c r="Z239" s="50" t="str">
        <f t="shared" si="27"/>
        <v/>
      </c>
    </row>
    <row r="240" spans="1:28" ht="38.25" hidden="1">
      <c r="A240" s="15">
        <v>239</v>
      </c>
      <c r="B240" s="85" t="s">
        <v>82</v>
      </c>
      <c r="C240" s="85" t="s">
        <v>52</v>
      </c>
      <c r="D240" s="91" t="s">
        <v>25</v>
      </c>
      <c r="E240" s="86">
        <v>16</v>
      </c>
      <c r="F240" s="86" t="s">
        <v>246</v>
      </c>
      <c r="G240" s="86">
        <v>96</v>
      </c>
      <c r="H240" s="86">
        <v>24</v>
      </c>
      <c r="I240" s="85" t="s">
        <v>697</v>
      </c>
      <c r="J240" s="85" t="s">
        <v>698</v>
      </c>
      <c r="K240" s="86"/>
      <c r="L240" s="86" t="s">
        <v>150</v>
      </c>
      <c r="M240" s="11"/>
      <c r="P240" s="34"/>
      <c r="S240" s="15">
        <f t="shared" si="21"/>
        <v>0</v>
      </c>
      <c r="T240" s="15" t="str">
        <f t="shared" si="22"/>
        <v/>
      </c>
      <c r="U240" s="15" t="str">
        <f t="shared" si="23"/>
        <v/>
      </c>
      <c r="V240" s="15" t="str">
        <f t="shared" si="24"/>
        <v/>
      </c>
      <c r="W240" s="15" t="str">
        <f t="shared" si="25"/>
        <v/>
      </c>
      <c r="X240" s="15" t="str">
        <f t="shared" si="26"/>
        <v/>
      </c>
      <c r="Z240" s="50" t="str">
        <f t="shared" si="27"/>
        <v/>
      </c>
    </row>
    <row r="241" spans="1:26" ht="38.25" hidden="1">
      <c r="A241" s="15">
        <v>240</v>
      </c>
      <c r="B241" s="85" t="s">
        <v>82</v>
      </c>
      <c r="C241" s="85" t="s">
        <v>52</v>
      </c>
      <c r="D241" s="91" t="s">
        <v>25</v>
      </c>
      <c r="E241" s="86">
        <v>16</v>
      </c>
      <c r="F241" s="86" t="s">
        <v>699</v>
      </c>
      <c r="G241" s="86">
        <v>99</v>
      </c>
      <c r="H241" s="86">
        <v>20</v>
      </c>
      <c r="I241" s="85" t="s">
        <v>700</v>
      </c>
      <c r="J241" s="85" t="s">
        <v>701</v>
      </c>
      <c r="K241" s="86"/>
      <c r="L241" s="86" t="s">
        <v>30</v>
      </c>
      <c r="M241" s="11"/>
      <c r="P241" s="34"/>
      <c r="S241" s="15">
        <f t="shared" si="21"/>
        <v>0</v>
      </c>
      <c r="T241" s="15" t="str">
        <f t="shared" si="22"/>
        <v/>
      </c>
      <c r="U241" s="15" t="str">
        <f t="shared" si="23"/>
        <v/>
      </c>
      <c r="V241" s="15" t="str">
        <f t="shared" si="24"/>
        <v/>
      </c>
      <c r="W241" s="15" t="str">
        <f t="shared" si="25"/>
        <v/>
      </c>
      <c r="X241" s="15" t="str">
        <f t="shared" si="26"/>
        <v/>
      </c>
      <c r="Y241" s="35"/>
      <c r="Z241" s="50" t="str">
        <f t="shared" si="27"/>
        <v/>
      </c>
    </row>
    <row r="242" spans="1:26" ht="25.5" hidden="1">
      <c r="A242" s="15">
        <v>241</v>
      </c>
      <c r="B242" s="85" t="s">
        <v>82</v>
      </c>
      <c r="C242" s="85" t="s">
        <v>52</v>
      </c>
      <c r="D242" s="86" t="s">
        <v>24</v>
      </c>
      <c r="E242" s="86">
        <v>16</v>
      </c>
      <c r="F242" s="86" t="s">
        <v>699</v>
      </c>
      <c r="G242" s="86">
        <v>100</v>
      </c>
      <c r="H242" s="86">
        <v>6</v>
      </c>
      <c r="I242" s="85" t="s">
        <v>702</v>
      </c>
      <c r="J242" s="85" t="s">
        <v>83</v>
      </c>
      <c r="K242" s="86"/>
      <c r="L242" s="15" t="s">
        <v>154</v>
      </c>
      <c r="M242" s="11"/>
      <c r="P242" s="34"/>
      <c r="S242" s="15" t="str">
        <f t="shared" si="21"/>
        <v/>
      </c>
      <c r="T242" s="15">
        <f t="shared" si="22"/>
        <v>0</v>
      </c>
      <c r="U242" s="15" t="str">
        <f t="shared" si="23"/>
        <v/>
      </c>
      <c r="V242" s="15" t="str">
        <f t="shared" si="24"/>
        <v>Easy</v>
      </c>
      <c r="W242" s="15" t="str">
        <f t="shared" si="25"/>
        <v/>
      </c>
      <c r="X242" s="15" t="str">
        <f t="shared" si="26"/>
        <v/>
      </c>
      <c r="Y242" s="35"/>
      <c r="Z242" s="50" t="str">
        <f t="shared" si="27"/>
        <v/>
      </c>
    </row>
    <row r="243" spans="1:26" ht="25.5" hidden="1">
      <c r="A243" s="15">
        <v>242</v>
      </c>
      <c r="B243" s="85" t="s">
        <v>82</v>
      </c>
      <c r="C243" s="85" t="s">
        <v>52</v>
      </c>
      <c r="D243" s="91" t="s">
        <v>25</v>
      </c>
      <c r="E243" s="86">
        <v>16</v>
      </c>
      <c r="F243" s="86" t="s">
        <v>703</v>
      </c>
      <c r="G243" s="86">
        <v>100</v>
      </c>
      <c r="H243" s="86">
        <v>37</v>
      </c>
      <c r="I243" s="85" t="s">
        <v>704</v>
      </c>
      <c r="J243" s="85" t="s">
        <v>83</v>
      </c>
      <c r="K243" s="86"/>
      <c r="L243" s="86" t="s">
        <v>30</v>
      </c>
      <c r="M243" s="11"/>
      <c r="P243" s="34"/>
      <c r="S243" s="15">
        <f t="shared" si="21"/>
        <v>0</v>
      </c>
      <c r="T243" s="15" t="str">
        <f t="shared" si="22"/>
        <v/>
      </c>
      <c r="U243" s="15" t="str">
        <f t="shared" si="23"/>
        <v/>
      </c>
      <c r="V243" s="15" t="str">
        <f t="shared" si="24"/>
        <v/>
      </c>
      <c r="W243" s="15" t="str">
        <f t="shared" si="25"/>
        <v/>
      </c>
      <c r="X243" s="15" t="str">
        <f t="shared" si="26"/>
        <v/>
      </c>
      <c r="Z243" s="50" t="str">
        <f t="shared" si="27"/>
        <v/>
      </c>
    </row>
    <row r="244" spans="1:26" ht="25.5" hidden="1">
      <c r="A244" s="15">
        <v>243</v>
      </c>
      <c r="B244" s="85" t="s">
        <v>82</v>
      </c>
      <c r="C244" s="85" t="s">
        <v>52</v>
      </c>
      <c r="D244" s="86" t="s">
        <v>24</v>
      </c>
      <c r="E244" s="86">
        <v>16</v>
      </c>
      <c r="F244" s="86" t="s">
        <v>705</v>
      </c>
      <c r="G244" s="86">
        <v>102</v>
      </c>
      <c r="H244" s="86">
        <v>26</v>
      </c>
      <c r="I244" s="85" t="s">
        <v>706</v>
      </c>
      <c r="J244" s="85" t="s">
        <v>83</v>
      </c>
      <c r="K244" s="86"/>
      <c r="L244" s="15" t="s">
        <v>154</v>
      </c>
      <c r="M244" s="11"/>
      <c r="P244" s="34"/>
      <c r="S244" s="15" t="str">
        <f t="shared" si="21"/>
        <v/>
      </c>
      <c r="T244" s="15">
        <f t="shared" si="22"/>
        <v>0</v>
      </c>
      <c r="U244" s="15" t="str">
        <f t="shared" si="23"/>
        <v/>
      </c>
      <c r="V244" s="15" t="str">
        <f t="shared" si="24"/>
        <v>Easy</v>
      </c>
      <c r="W244" s="15" t="str">
        <f t="shared" si="25"/>
        <v/>
      </c>
      <c r="X244" s="15" t="str">
        <f t="shared" si="26"/>
        <v/>
      </c>
      <c r="Z244" s="50" t="str">
        <f t="shared" si="27"/>
        <v/>
      </c>
    </row>
    <row r="245" spans="1:26" ht="25.5" hidden="1">
      <c r="A245" s="15">
        <v>244</v>
      </c>
      <c r="B245" s="85" t="s">
        <v>82</v>
      </c>
      <c r="C245" s="85" t="s">
        <v>52</v>
      </c>
      <c r="D245" s="91" t="s">
        <v>25</v>
      </c>
      <c r="E245" s="86">
        <v>16</v>
      </c>
      <c r="F245" s="86" t="s">
        <v>707</v>
      </c>
      <c r="G245" s="86">
        <v>103</v>
      </c>
      <c r="H245" s="86">
        <v>22</v>
      </c>
      <c r="I245" s="85" t="s">
        <v>708</v>
      </c>
      <c r="J245" s="85" t="s">
        <v>709</v>
      </c>
      <c r="K245" s="86"/>
      <c r="L245" s="86" t="s">
        <v>30</v>
      </c>
      <c r="M245" s="11"/>
      <c r="P245" s="34"/>
      <c r="S245" s="15">
        <f t="shared" si="21"/>
        <v>0</v>
      </c>
      <c r="T245" s="15" t="str">
        <f t="shared" si="22"/>
        <v/>
      </c>
      <c r="U245" s="15" t="str">
        <f t="shared" si="23"/>
        <v/>
      </c>
      <c r="V245" s="15" t="str">
        <f t="shared" si="24"/>
        <v/>
      </c>
      <c r="W245" s="15" t="str">
        <f t="shared" si="25"/>
        <v/>
      </c>
      <c r="X245" s="15" t="str">
        <f t="shared" si="26"/>
        <v/>
      </c>
      <c r="Y245" s="35"/>
      <c r="Z245" s="50" t="str">
        <f t="shared" si="27"/>
        <v/>
      </c>
    </row>
    <row r="246" spans="1:26" ht="25.5" hidden="1">
      <c r="A246" s="15">
        <v>245</v>
      </c>
      <c r="B246" s="85" t="s">
        <v>82</v>
      </c>
      <c r="C246" s="85" t="s">
        <v>52</v>
      </c>
      <c r="D246" s="91" t="s">
        <v>25</v>
      </c>
      <c r="E246" s="86">
        <v>16</v>
      </c>
      <c r="F246" s="86" t="s">
        <v>710</v>
      </c>
      <c r="G246" s="86">
        <v>104</v>
      </c>
      <c r="H246" s="86">
        <v>35</v>
      </c>
      <c r="I246" s="85" t="s">
        <v>711</v>
      </c>
      <c r="J246" s="85" t="s">
        <v>83</v>
      </c>
      <c r="K246" s="86"/>
      <c r="L246" s="86" t="s">
        <v>30</v>
      </c>
      <c r="M246" s="11"/>
      <c r="P246" s="34"/>
      <c r="S246" s="15">
        <f t="shared" si="21"/>
        <v>0</v>
      </c>
      <c r="T246" s="15" t="str">
        <f t="shared" si="22"/>
        <v/>
      </c>
      <c r="U246" s="15" t="str">
        <f t="shared" si="23"/>
        <v/>
      </c>
      <c r="V246" s="15" t="str">
        <f t="shared" si="24"/>
        <v/>
      </c>
      <c r="W246" s="15" t="str">
        <f t="shared" si="25"/>
        <v/>
      </c>
      <c r="X246" s="15" t="str">
        <f t="shared" si="26"/>
        <v/>
      </c>
      <c r="Z246" s="50" t="str">
        <f t="shared" si="27"/>
        <v/>
      </c>
    </row>
    <row r="247" spans="1:26" ht="38.25" hidden="1">
      <c r="A247" s="15">
        <v>246</v>
      </c>
      <c r="B247" s="85" t="s">
        <v>82</v>
      </c>
      <c r="C247" s="85" t="s">
        <v>52</v>
      </c>
      <c r="D247" s="91" t="s">
        <v>25</v>
      </c>
      <c r="E247" s="86">
        <v>16</v>
      </c>
      <c r="F247" s="86" t="s">
        <v>260</v>
      </c>
      <c r="G247" s="86">
        <v>107</v>
      </c>
      <c r="H247" s="86">
        <v>50</v>
      </c>
      <c r="I247" s="85" t="s">
        <v>712</v>
      </c>
      <c r="J247" s="85" t="s">
        <v>713</v>
      </c>
      <c r="K247" s="86"/>
      <c r="L247" s="86" t="s">
        <v>150</v>
      </c>
      <c r="M247" s="70"/>
      <c r="P247" s="34"/>
      <c r="S247" s="15">
        <f t="shared" si="21"/>
        <v>0</v>
      </c>
      <c r="T247" s="15" t="str">
        <f t="shared" si="22"/>
        <v/>
      </c>
      <c r="U247" s="15" t="str">
        <f t="shared" si="23"/>
        <v/>
      </c>
      <c r="V247" s="15" t="str">
        <f t="shared" si="24"/>
        <v/>
      </c>
      <c r="W247" s="15" t="str">
        <f t="shared" si="25"/>
        <v/>
      </c>
      <c r="X247" s="15" t="str">
        <f t="shared" si="26"/>
        <v/>
      </c>
      <c r="Y247" s="35"/>
      <c r="Z247" s="50" t="str">
        <f t="shared" si="27"/>
        <v/>
      </c>
    </row>
    <row r="248" spans="1:26" ht="25.5" hidden="1">
      <c r="A248" s="15">
        <v>247</v>
      </c>
      <c r="B248" s="85" t="s">
        <v>82</v>
      </c>
      <c r="C248" s="85" t="s">
        <v>52</v>
      </c>
      <c r="D248" s="86" t="s">
        <v>24</v>
      </c>
      <c r="E248" s="86">
        <v>16</v>
      </c>
      <c r="F248" s="86" t="s">
        <v>260</v>
      </c>
      <c r="G248" s="86">
        <v>108</v>
      </c>
      <c r="H248" s="86">
        <v>42</v>
      </c>
      <c r="I248" s="85" t="s">
        <v>714</v>
      </c>
      <c r="J248" s="85" t="s">
        <v>83</v>
      </c>
      <c r="K248" s="86"/>
      <c r="L248" s="15" t="s">
        <v>154</v>
      </c>
      <c r="M248" s="70"/>
      <c r="P248" s="34"/>
      <c r="S248" s="15" t="str">
        <f t="shared" si="21"/>
        <v/>
      </c>
      <c r="T248" s="15">
        <f t="shared" si="22"/>
        <v>0</v>
      </c>
      <c r="U248" s="15" t="str">
        <f t="shared" si="23"/>
        <v/>
      </c>
      <c r="V248" s="15" t="str">
        <f t="shared" si="24"/>
        <v>Easy</v>
      </c>
      <c r="W248" s="15" t="str">
        <f t="shared" si="25"/>
        <v/>
      </c>
      <c r="X248" s="15" t="str">
        <f t="shared" si="26"/>
        <v/>
      </c>
      <c r="Y248" s="35"/>
      <c r="Z248" s="50" t="str">
        <f t="shared" si="27"/>
        <v/>
      </c>
    </row>
    <row r="249" spans="1:26" ht="51" hidden="1">
      <c r="A249" s="15">
        <v>248</v>
      </c>
      <c r="B249" s="85" t="s">
        <v>82</v>
      </c>
      <c r="C249" s="85" t="s">
        <v>52</v>
      </c>
      <c r="D249" s="91" t="s">
        <v>25</v>
      </c>
      <c r="E249" s="86">
        <v>16</v>
      </c>
      <c r="F249" s="86" t="s">
        <v>260</v>
      </c>
      <c r="G249" s="86">
        <v>108</v>
      </c>
      <c r="H249" s="86">
        <v>43</v>
      </c>
      <c r="I249" s="85" t="s">
        <v>715</v>
      </c>
      <c r="J249" s="85" t="s">
        <v>716</v>
      </c>
      <c r="K249" s="86"/>
      <c r="L249" s="86" t="s">
        <v>30</v>
      </c>
      <c r="M249" s="11"/>
      <c r="S249" s="15">
        <f t="shared" si="21"/>
        <v>0</v>
      </c>
      <c r="T249" s="15" t="str">
        <f t="shared" si="22"/>
        <v/>
      </c>
      <c r="U249" s="15" t="str">
        <f t="shared" si="23"/>
        <v/>
      </c>
      <c r="V249" s="15" t="str">
        <f t="shared" si="24"/>
        <v/>
      </c>
      <c r="W249" s="15" t="str">
        <f t="shared" si="25"/>
        <v/>
      </c>
      <c r="X249" s="15" t="str">
        <f t="shared" si="26"/>
        <v/>
      </c>
      <c r="Z249" s="50" t="str">
        <f t="shared" si="27"/>
        <v/>
      </c>
    </row>
    <row r="250" spans="1:26" ht="25.5" hidden="1">
      <c r="A250" s="15">
        <v>249</v>
      </c>
      <c r="B250" s="85" t="s">
        <v>82</v>
      </c>
      <c r="C250" s="85" t="s">
        <v>52</v>
      </c>
      <c r="D250" s="91" t="s">
        <v>25</v>
      </c>
      <c r="E250" s="86">
        <v>16</v>
      </c>
      <c r="F250" s="86" t="s">
        <v>717</v>
      </c>
      <c r="G250" s="86">
        <v>114</v>
      </c>
      <c r="H250" s="86">
        <v>39</v>
      </c>
      <c r="I250" s="85" t="s">
        <v>718</v>
      </c>
      <c r="J250" s="85" t="s">
        <v>83</v>
      </c>
      <c r="K250" s="86"/>
      <c r="L250" s="86" t="s">
        <v>30</v>
      </c>
      <c r="P250" s="34"/>
      <c r="S250" s="15">
        <f t="shared" si="21"/>
        <v>0</v>
      </c>
      <c r="T250" s="15" t="str">
        <f t="shared" si="22"/>
        <v/>
      </c>
      <c r="U250" s="15" t="str">
        <f t="shared" si="23"/>
        <v/>
      </c>
      <c r="V250" s="15" t="str">
        <f t="shared" si="24"/>
        <v/>
      </c>
      <c r="W250" s="15" t="str">
        <f t="shared" si="25"/>
        <v/>
      </c>
      <c r="X250" s="15" t="str">
        <f t="shared" si="26"/>
        <v/>
      </c>
      <c r="Y250" s="35"/>
      <c r="Z250" s="50" t="str">
        <f t="shared" si="27"/>
        <v/>
      </c>
    </row>
    <row r="251" spans="1:26" ht="25.5" hidden="1">
      <c r="A251" s="15">
        <v>250</v>
      </c>
      <c r="B251" s="85" t="s">
        <v>82</v>
      </c>
      <c r="C251" s="85" t="s">
        <v>52</v>
      </c>
      <c r="D251" s="91" t="s">
        <v>25</v>
      </c>
      <c r="E251" s="86">
        <v>16</v>
      </c>
      <c r="F251" s="86" t="s">
        <v>717</v>
      </c>
      <c r="G251" s="86">
        <v>114</v>
      </c>
      <c r="H251" s="86">
        <v>18</v>
      </c>
      <c r="I251" s="85" t="s">
        <v>719</v>
      </c>
      <c r="J251" s="85" t="s">
        <v>720</v>
      </c>
      <c r="K251" s="86"/>
      <c r="L251" s="86" t="s">
        <v>30</v>
      </c>
      <c r="M251" s="11"/>
      <c r="P251" s="34"/>
      <c r="S251" s="15">
        <f t="shared" si="21"/>
        <v>0</v>
      </c>
      <c r="T251" s="15" t="str">
        <f t="shared" si="22"/>
        <v/>
      </c>
      <c r="U251" s="15" t="str">
        <f t="shared" si="23"/>
        <v/>
      </c>
      <c r="V251" s="15" t="str">
        <f t="shared" si="24"/>
        <v/>
      </c>
      <c r="W251" s="15" t="str">
        <f t="shared" si="25"/>
        <v/>
      </c>
      <c r="X251" s="15" t="str">
        <f t="shared" si="26"/>
        <v/>
      </c>
      <c r="Y251" s="35"/>
      <c r="Z251" s="50" t="str">
        <f t="shared" si="27"/>
        <v/>
      </c>
    </row>
    <row r="252" spans="1:26" ht="25.5" hidden="1">
      <c r="A252" s="15">
        <v>251</v>
      </c>
      <c r="B252" s="85" t="s">
        <v>82</v>
      </c>
      <c r="C252" s="85" t="s">
        <v>52</v>
      </c>
      <c r="D252" s="91" t="s">
        <v>25</v>
      </c>
      <c r="E252" s="86">
        <v>16</v>
      </c>
      <c r="F252" s="86" t="s">
        <v>721</v>
      </c>
      <c r="G252" s="86">
        <v>116</v>
      </c>
      <c r="H252" s="86">
        <v>28</v>
      </c>
      <c r="I252" s="85" t="s">
        <v>722</v>
      </c>
      <c r="J252" s="85" t="s">
        <v>723</v>
      </c>
      <c r="K252" s="86"/>
      <c r="L252" s="86" t="s">
        <v>30</v>
      </c>
      <c r="M252" s="11"/>
      <c r="P252" s="34"/>
      <c r="S252" s="15">
        <f t="shared" si="21"/>
        <v>0</v>
      </c>
      <c r="T252" s="15" t="str">
        <f t="shared" si="22"/>
        <v/>
      </c>
      <c r="U252" s="15" t="str">
        <f t="shared" si="23"/>
        <v/>
      </c>
      <c r="V252" s="15" t="str">
        <f t="shared" si="24"/>
        <v/>
      </c>
      <c r="W252" s="15" t="str">
        <f t="shared" si="25"/>
        <v/>
      </c>
      <c r="X252" s="15" t="str">
        <f t="shared" si="26"/>
        <v/>
      </c>
      <c r="Y252" s="35"/>
      <c r="Z252" s="50" t="str">
        <f t="shared" si="27"/>
        <v/>
      </c>
    </row>
    <row r="253" spans="1:26" ht="38.25" hidden="1">
      <c r="A253" s="15">
        <v>252</v>
      </c>
      <c r="B253" s="85" t="s">
        <v>35</v>
      </c>
      <c r="C253" s="85" t="s">
        <v>36</v>
      </c>
      <c r="D253" s="86" t="s">
        <v>25</v>
      </c>
      <c r="E253" s="86">
        <v>3</v>
      </c>
      <c r="F253" s="86">
        <v>3.1</v>
      </c>
      <c r="G253" s="86">
        <v>3</v>
      </c>
      <c r="H253" s="86">
        <v>20</v>
      </c>
      <c r="I253" s="85" t="s">
        <v>724</v>
      </c>
      <c r="J253" s="85" t="s">
        <v>725</v>
      </c>
      <c r="K253" s="86"/>
      <c r="L253" s="86" t="s">
        <v>148</v>
      </c>
      <c r="M253" s="11" t="s">
        <v>1418</v>
      </c>
      <c r="P253" s="34"/>
      <c r="S253" s="15">
        <f t="shared" si="21"/>
        <v>0</v>
      </c>
      <c r="T253" s="15" t="str">
        <f t="shared" si="22"/>
        <v/>
      </c>
      <c r="U253" s="15" t="str">
        <f t="shared" si="23"/>
        <v/>
      </c>
      <c r="V253" s="15" t="str">
        <f t="shared" si="24"/>
        <v/>
      </c>
      <c r="W253" s="15" t="str">
        <f t="shared" si="25"/>
        <v/>
      </c>
      <c r="X253" s="15" t="str">
        <f t="shared" si="26"/>
        <v/>
      </c>
      <c r="Y253" s="35"/>
      <c r="Z253" s="50" t="str">
        <f t="shared" si="27"/>
        <v/>
      </c>
    </row>
    <row r="254" spans="1:26" ht="38.25" hidden="1">
      <c r="A254" s="15">
        <v>253</v>
      </c>
      <c r="B254" s="85" t="s">
        <v>35</v>
      </c>
      <c r="C254" s="85" t="s">
        <v>36</v>
      </c>
      <c r="D254" s="86" t="s">
        <v>25</v>
      </c>
      <c r="E254" s="86">
        <v>5</v>
      </c>
      <c r="F254" s="86">
        <v>5.0999999999999996</v>
      </c>
      <c r="G254" s="86">
        <v>7</v>
      </c>
      <c r="H254" s="86">
        <v>9</v>
      </c>
      <c r="I254" s="85" t="s">
        <v>726</v>
      </c>
      <c r="J254" s="85" t="s">
        <v>727</v>
      </c>
      <c r="K254" s="86"/>
      <c r="L254" s="86" t="s">
        <v>203</v>
      </c>
      <c r="M254" s="11"/>
      <c r="P254" s="34"/>
      <c r="S254" s="15">
        <f t="shared" si="21"/>
        <v>0</v>
      </c>
      <c r="T254" s="15" t="str">
        <f t="shared" si="22"/>
        <v/>
      </c>
      <c r="U254" s="15" t="str">
        <f t="shared" si="23"/>
        <v/>
      </c>
      <c r="V254" s="15" t="str">
        <f t="shared" si="24"/>
        <v/>
      </c>
      <c r="W254" s="15" t="str">
        <f t="shared" si="25"/>
        <v/>
      </c>
      <c r="X254" s="15" t="str">
        <f t="shared" si="26"/>
        <v/>
      </c>
      <c r="Y254" s="35"/>
      <c r="Z254" s="50" t="str">
        <f t="shared" si="27"/>
        <v/>
      </c>
    </row>
    <row r="255" spans="1:26" ht="76.5" hidden="1">
      <c r="A255" s="15">
        <v>254</v>
      </c>
      <c r="B255" s="85" t="s">
        <v>35</v>
      </c>
      <c r="C255" s="85" t="s">
        <v>36</v>
      </c>
      <c r="D255" s="86" t="s">
        <v>24</v>
      </c>
      <c r="E255" s="86">
        <v>5</v>
      </c>
      <c r="F255" s="86">
        <v>5.0999999999999996</v>
      </c>
      <c r="G255" s="86">
        <v>7</v>
      </c>
      <c r="H255" s="86">
        <v>10</v>
      </c>
      <c r="I255" s="85" t="s">
        <v>728</v>
      </c>
      <c r="J255" s="85" t="s">
        <v>729</v>
      </c>
      <c r="K255" s="86"/>
      <c r="L255" s="86" t="s">
        <v>203</v>
      </c>
      <c r="M255" s="11"/>
      <c r="P255" s="34"/>
      <c r="S255" s="15" t="str">
        <f t="shared" si="21"/>
        <v/>
      </c>
      <c r="T255" s="15">
        <f t="shared" si="22"/>
        <v>0</v>
      </c>
      <c r="U255" s="15" t="str">
        <f t="shared" si="23"/>
        <v/>
      </c>
      <c r="V255" s="15" t="str">
        <f t="shared" si="24"/>
        <v>Time</v>
      </c>
      <c r="W255" s="15" t="str">
        <f t="shared" si="25"/>
        <v/>
      </c>
      <c r="X255" s="15" t="str">
        <f t="shared" si="26"/>
        <v/>
      </c>
      <c r="Y255" s="35"/>
      <c r="Z255" s="50" t="str">
        <f t="shared" si="27"/>
        <v/>
      </c>
    </row>
    <row r="256" spans="1:26" ht="318.75" hidden="1">
      <c r="A256" s="15">
        <v>255</v>
      </c>
      <c r="B256" s="85" t="s">
        <v>35</v>
      </c>
      <c r="C256" s="85" t="s">
        <v>36</v>
      </c>
      <c r="D256" s="86" t="s">
        <v>24</v>
      </c>
      <c r="E256" s="86">
        <v>5</v>
      </c>
      <c r="F256" s="86" t="s">
        <v>288</v>
      </c>
      <c r="G256" s="86">
        <v>9</v>
      </c>
      <c r="H256" s="86">
        <v>54</v>
      </c>
      <c r="I256" s="85" t="s">
        <v>730</v>
      </c>
      <c r="J256" s="85" t="s">
        <v>731</v>
      </c>
      <c r="K256" s="86" t="s">
        <v>27</v>
      </c>
      <c r="L256" s="86" t="s">
        <v>161</v>
      </c>
      <c r="P256" s="34"/>
      <c r="S256" s="15" t="str">
        <f t="shared" si="21"/>
        <v/>
      </c>
      <c r="T256" s="15">
        <f t="shared" si="22"/>
        <v>0</v>
      </c>
      <c r="U256" s="15" t="str">
        <f t="shared" si="23"/>
        <v/>
      </c>
      <c r="V256" s="15" t="str">
        <f t="shared" si="24"/>
        <v>MPM</v>
      </c>
      <c r="W256" s="15" t="str">
        <f t="shared" si="25"/>
        <v/>
      </c>
      <c r="X256" s="15" t="str">
        <f t="shared" si="26"/>
        <v/>
      </c>
      <c r="Y256" s="35"/>
      <c r="Z256" s="50" t="str">
        <f t="shared" si="27"/>
        <v/>
      </c>
    </row>
    <row r="257" spans="1:26" ht="51">
      <c r="A257" s="15">
        <v>256</v>
      </c>
      <c r="B257" s="85" t="s">
        <v>35</v>
      </c>
      <c r="C257" s="85" t="s">
        <v>36</v>
      </c>
      <c r="D257" s="86" t="s">
        <v>24</v>
      </c>
      <c r="E257" s="86">
        <v>5</v>
      </c>
      <c r="F257" s="86" t="s">
        <v>294</v>
      </c>
      <c r="G257" s="86">
        <v>13</v>
      </c>
      <c r="H257" s="86">
        <v>45</v>
      </c>
      <c r="I257" s="85" t="s">
        <v>732</v>
      </c>
      <c r="J257" s="85" t="s">
        <v>733</v>
      </c>
      <c r="K257" s="86"/>
      <c r="L257" s="86" t="s">
        <v>159</v>
      </c>
      <c r="M257" s="11" t="s">
        <v>1459</v>
      </c>
      <c r="P257" s="34"/>
      <c r="S257" s="15" t="str">
        <f t="shared" si="21"/>
        <v/>
      </c>
      <c r="T257" s="15">
        <f t="shared" si="22"/>
        <v>0</v>
      </c>
      <c r="U257" s="15" t="str">
        <f t="shared" si="23"/>
        <v/>
      </c>
      <c r="V257" s="15" t="str">
        <f t="shared" si="24"/>
        <v>IE</v>
      </c>
      <c r="W257" s="15" t="str">
        <f t="shared" si="25"/>
        <v/>
      </c>
      <c r="X257" s="15" t="str">
        <f t="shared" si="26"/>
        <v/>
      </c>
      <c r="Y257" s="35"/>
      <c r="Z257" s="50" t="str">
        <f t="shared" si="27"/>
        <v/>
      </c>
    </row>
    <row r="258" spans="1:26" ht="51">
      <c r="A258" s="15">
        <v>257</v>
      </c>
      <c r="B258" s="85" t="s">
        <v>35</v>
      </c>
      <c r="C258" s="85" t="s">
        <v>36</v>
      </c>
      <c r="D258" s="86" t="s">
        <v>24</v>
      </c>
      <c r="E258" s="86">
        <v>5</v>
      </c>
      <c r="F258" s="86" t="s">
        <v>734</v>
      </c>
      <c r="G258" s="86">
        <v>14</v>
      </c>
      <c r="H258" s="86">
        <v>25</v>
      </c>
      <c r="I258" s="85" t="s">
        <v>735</v>
      </c>
      <c r="J258" s="85" t="s">
        <v>83</v>
      </c>
      <c r="K258" s="86"/>
      <c r="L258" s="86" t="s">
        <v>159</v>
      </c>
      <c r="M258" s="11" t="s">
        <v>1460</v>
      </c>
      <c r="P258" s="34"/>
      <c r="S258" s="15" t="str">
        <f t="shared" ref="S258:S321" si="28">IF(D258="E",N258,"")</f>
        <v/>
      </c>
      <c r="T258" s="15">
        <f t="shared" ref="T258:T321" si="29">IF(OR(D258="T",D258="G"),N258,"")</f>
        <v>0</v>
      </c>
      <c r="U258" s="15" t="str">
        <f t="shared" ref="U258:U321" si="30">IF(OR(T258="A",T258="AP",T258="R",T258="Z"),L258,"")</f>
        <v/>
      </c>
      <c r="V258" s="15" t="str">
        <f t="shared" ref="V258:V321" si="31">IF(T258=0,L258,"")</f>
        <v>IE</v>
      </c>
      <c r="W258" s="15" t="str">
        <f t="shared" ref="W258:W321" si="32">IF(T258="wp",L258,"")</f>
        <v/>
      </c>
      <c r="X258" s="15" t="str">
        <f t="shared" ref="X258:X321" si="33">IF(T258="rdy2vote",L258,IF(T258="rdy2vote2",L258,""))</f>
        <v/>
      </c>
      <c r="Y258" s="35"/>
      <c r="Z258" s="50" t="str">
        <f t="shared" ref="Z258:Z321" si="34">IF(OR(T258="rdy2vote", T258="wp"), P258, "")</f>
        <v/>
      </c>
    </row>
    <row r="259" spans="1:26" ht="140.25" hidden="1">
      <c r="A259" s="15">
        <v>258</v>
      </c>
      <c r="B259" s="85" t="s">
        <v>35</v>
      </c>
      <c r="C259" s="85" t="s">
        <v>36</v>
      </c>
      <c r="D259" s="86" t="s">
        <v>24</v>
      </c>
      <c r="E259" s="86">
        <v>5</v>
      </c>
      <c r="F259" s="86" t="s">
        <v>734</v>
      </c>
      <c r="G259" s="86">
        <v>15</v>
      </c>
      <c r="H259" s="86">
        <v>1</v>
      </c>
      <c r="I259" s="85" t="s">
        <v>736</v>
      </c>
      <c r="J259" s="85" t="s">
        <v>737</v>
      </c>
      <c r="K259" s="86"/>
      <c r="L259" s="86" t="s">
        <v>161</v>
      </c>
      <c r="M259" s="11"/>
      <c r="S259" s="15" t="str">
        <f t="shared" si="28"/>
        <v/>
      </c>
      <c r="T259" s="15">
        <f t="shared" si="29"/>
        <v>0</v>
      </c>
      <c r="U259" s="15" t="str">
        <f t="shared" si="30"/>
        <v/>
      </c>
      <c r="V259" s="15" t="str">
        <f t="shared" si="31"/>
        <v>MPM</v>
      </c>
      <c r="W259" s="15" t="str">
        <f t="shared" si="32"/>
        <v/>
      </c>
      <c r="X259" s="15" t="str">
        <f t="shared" si="33"/>
        <v/>
      </c>
      <c r="Z259" s="50" t="str">
        <f t="shared" si="34"/>
        <v/>
      </c>
    </row>
    <row r="260" spans="1:26" ht="63.75">
      <c r="A260" s="15">
        <v>259</v>
      </c>
      <c r="B260" s="85" t="s">
        <v>35</v>
      </c>
      <c r="C260" s="85" t="s">
        <v>36</v>
      </c>
      <c r="D260" s="86" t="s">
        <v>24</v>
      </c>
      <c r="E260" s="86">
        <v>5</v>
      </c>
      <c r="F260" s="86" t="s">
        <v>209</v>
      </c>
      <c r="G260" s="86">
        <v>15</v>
      </c>
      <c r="H260" s="86">
        <v>39</v>
      </c>
      <c r="I260" s="85" t="s">
        <v>738</v>
      </c>
      <c r="J260" s="85" t="s">
        <v>739</v>
      </c>
      <c r="K260" s="86" t="s">
        <v>27</v>
      </c>
      <c r="L260" s="86" t="s">
        <v>213</v>
      </c>
      <c r="M260" s="11" t="s">
        <v>1461</v>
      </c>
      <c r="P260" s="34"/>
      <c r="S260" s="15" t="str">
        <f t="shared" si="28"/>
        <v/>
      </c>
      <c r="T260" s="15">
        <f t="shared" si="29"/>
        <v>0</v>
      </c>
      <c r="U260" s="15" t="str">
        <f t="shared" si="30"/>
        <v/>
      </c>
      <c r="V260" s="15" t="str">
        <f t="shared" si="31"/>
        <v>SUN PHY Capabilities IE</v>
      </c>
      <c r="W260" s="15" t="str">
        <f t="shared" si="32"/>
        <v/>
      </c>
      <c r="X260" s="15" t="str">
        <f t="shared" si="33"/>
        <v/>
      </c>
      <c r="Y260" s="35"/>
      <c r="Z260" s="50" t="str">
        <f t="shared" si="34"/>
        <v/>
      </c>
    </row>
    <row r="261" spans="1:26" ht="25.5">
      <c r="A261" s="15">
        <v>260</v>
      </c>
      <c r="B261" s="85" t="s">
        <v>35</v>
      </c>
      <c r="C261" s="85" t="s">
        <v>36</v>
      </c>
      <c r="D261" s="86" t="s">
        <v>25</v>
      </c>
      <c r="E261" s="86">
        <v>5</v>
      </c>
      <c r="F261" s="86" t="s">
        <v>209</v>
      </c>
      <c r="G261" s="86">
        <v>16</v>
      </c>
      <c r="H261" s="86">
        <v>14</v>
      </c>
      <c r="I261" s="85" t="s">
        <v>740</v>
      </c>
      <c r="J261" s="85" t="s">
        <v>741</v>
      </c>
      <c r="K261" s="86"/>
      <c r="L261" s="86" t="s">
        <v>213</v>
      </c>
      <c r="M261" s="11" t="s">
        <v>1449</v>
      </c>
      <c r="P261" s="34"/>
      <c r="S261" s="15">
        <f t="shared" si="28"/>
        <v>0</v>
      </c>
      <c r="T261" s="15" t="str">
        <f t="shared" si="29"/>
        <v/>
      </c>
      <c r="U261" s="15" t="str">
        <f t="shared" si="30"/>
        <v/>
      </c>
      <c r="V261" s="15" t="str">
        <f t="shared" si="31"/>
        <v/>
      </c>
      <c r="W261" s="15" t="str">
        <f t="shared" si="32"/>
        <v/>
      </c>
      <c r="X261" s="15" t="str">
        <f t="shared" si="33"/>
        <v/>
      </c>
      <c r="Y261" s="35"/>
      <c r="Z261" s="50" t="str">
        <f t="shared" si="34"/>
        <v/>
      </c>
    </row>
    <row r="262" spans="1:26" ht="38.25">
      <c r="A262" s="15">
        <v>261</v>
      </c>
      <c r="B262" s="85" t="s">
        <v>35</v>
      </c>
      <c r="C262" s="85" t="s">
        <v>36</v>
      </c>
      <c r="D262" s="86" t="s">
        <v>25</v>
      </c>
      <c r="E262" s="86">
        <v>5</v>
      </c>
      <c r="F262" s="86" t="s">
        <v>209</v>
      </c>
      <c r="G262" s="86">
        <v>16</v>
      </c>
      <c r="H262" s="86">
        <v>31</v>
      </c>
      <c r="I262" s="85" t="s">
        <v>742</v>
      </c>
      <c r="J262" s="85" t="s">
        <v>743</v>
      </c>
      <c r="K262" s="86"/>
      <c r="L262" s="86" t="s">
        <v>213</v>
      </c>
      <c r="M262" s="11" t="s">
        <v>1462</v>
      </c>
      <c r="S262" s="15">
        <f t="shared" si="28"/>
        <v>0</v>
      </c>
      <c r="T262" s="15" t="str">
        <f t="shared" si="29"/>
        <v/>
      </c>
      <c r="U262" s="15" t="str">
        <f t="shared" si="30"/>
        <v/>
      </c>
      <c r="V262" s="15" t="str">
        <f t="shared" si="31"/>
        <v/>
      </c>
      <c r="W262" s="15" t="str">
        <f t="shared" si="32"/>
        <v/>
      </c>
      <c r="X262" s="15" t="str">
        <f t="shared" si="33"/>
        <v/>
      </c>
      <c r="Z262" s="50" t="str">
        <f t="shared" si="34"/>
        <v/>
      </c>
    </row>
    <row r="263" spans="1:26" ht="25.5" hidden="1">
      <c r="A263" s="15">
        <v>262</v>
      </c>
      <c r="B263" s="85" t="s">
        <v>35</v>
      </c>
      <c r="C263" s="85" t="s">
        <v>36</v>
      </c>
      <c r="D263" s="86" t="s">
        <v>24</v>
      </c>
      <c r="E263" s="86">
        <v>5</v>
      </c>
      <c r="F263" s="86" t="s">
        <v>209</v>
      </c>
      <c r="G263" s="86">
        <v>17</v>
      </c>
      <c r="H263" s="86">
        <v>39</v>
      </c>
      <c r="I263" s="85" t="s">
        <v>744</v>
      </c>
      <c r="J263" s="85" t="s">
        <v>745</v>
      </c>
      <c r="K263" s="86"/>
      <c r="L263" s="86" t="s">
        <v>145</v>
      </c>
      <c r="M263" s="11"/>
      <c r="P263" s="34"/>
      <c r="S263" s="15" t="str">
        <f t="shared" si="28"/>
        <v/>
      </c>
      <c r="T263" s="15">
        <f t="shared" si="29"/>
        <v>0</v>
      </c>
      <c r="U263" s="15" t="str">
        <f t="shared" si="30"/>
        <v/>
      </c>
      <c r="V263" s="15" t="str">
        <f t="shared" si="31"/>
        <v>Channelization</v>
      </c>
      <c r="W263" s="15" t="str">
        <f t="shared" si="32"/>
        <v/>
      </c>
      <c r="X263" s="15" t="str">
        <f t="shared" si="33"/>
        <v/>
      </c>
      <c r="Y263" s="35"/>
      <c r="Z263" s="50" t="str">
        <f t="shared" si="34"/>
        <v/>
      </c>
    </row>
    <row r="264" spans="1:26" ht="25.5" hidden="1">
      <c r="A264" s="15">
        <v>263</v>
      </c>
      <c r="B264" s="85" t="s">
        <v>35</v>
      </c>
      <c r="C264" s="85" t="s">
        <v>36</v>
      </c>
      <c r="D264" s="86" t="s">
        <v>24</v>
      </c>
      <c r="E264" s="86">
        <v>5</v>
      </c>
      <c r="F264" s="86" t="s">
        <v>209</v>
      </c>
      <c r="G264" s="86">
        <v>17</v>
      </c>
      <c r="H264" s="86">
        <v>51</v>
      </c>
      <c r="I264" s="85" t="s">
        <v>746</v>
      </c>
      <c r="J264" s="85" t="s">
        <v>747</v>
      </c>
      <c r="K264" s="86"/>
      <c r="L264" s="86" t="s">
        <v>158</v>
      </c>
      <c r="M264" s="11"/>
      <c r="P264" s="34"/>
      <c r="S264" s="15" t="str">
        <f t="shared" si="28"/>
        <v/>
      </c>
      <c r="T264" s="15">
        <f t="shared" si="29"/>
        <v>0</v>
      </c>
      <c r="U264" s="15" t="str">
        <f t="shared" si="30"/>
        <v/>
      </c>
      <c r="V264" s="15" t="str">
        <f t="shared" si="31"/>
        <v>General</v>
      </c>
      <c r="W264" s="15" t="str">
        <f t="shared" si="32"/>
        <v/>
      </c>
      <c r="X264" s="15" t="str">
        <f t="shared" si="33"/>
        <v/>
      </c>
      <c r="Y264" s="35"/>
      <c r="Z264" s="50" t="str">
        <f t="shared" si="34"/>
        <v/>
      </c>
    </row>
    <row r="265" spans="1:26" hidden="1">
      <c r="A265" s="15">
        <v>264</v>
      </c>
      <c r="B265" s="85" t="s">
        <v>35</v>
      </c>
      <c r="C265" s="85" t="s">
        <v>36</v>
      </c>
      <c r="D265" s="86" t="s">
        <v>25</v>
      </c>
      <c r="E265" s="86">
        <v>5</v>
      </c>
      <c r="F265" s="86"/>
      <c r="G265" s="86">
        <v>19</v>
      </c>
      <c r="H265" s="86">
        <v>19</v>
      </c>
      <c r="I265" s="85" t="s">
        <v>748</v>
      </c>
      <c r="J265" s="85" t="s">
        <v>749</v>
      </c>
      <c r="K265" s="86"/>
      <c r="L265" s="86" t="s">
        <v>30</v>
      </c>
      <c r="M265" s="11"/>
      <c r="P265" s="34"/>
      <c r="S265" s="15">
        <f t="shared" si="28"/>
        <v>0</v>
      </c>
      <c r="T265" s="15" t="str">
        <f t="shared" si="29"/>
        <v/>
      </c>
      <c r="U265" s="15" t="str">
        <f t="shared" si="30"/>
        <v/>
      </c>
      <c r="V265" s="15" t="str">
        <f t="shared" si="31"/>
        <v/>
      </c>
      <c r="W265" s="15" t="str">
        <f t="shared" si="32"/>
        <v/>
      </c>
      <c r="X265" s="15" t="str">
        <f t="shared" si="33"/>
        <v/>
      </c>
      <c r="Y265" s="35"/>
      <c r="Z265" s="50" t="str">
        <f t="shared" si="34"/>
        <v/>
      </c>
    </row>
    <row r="266" spans="1:26" ht="51" hidden="1">
      <c r="A266" s="15">
        <v>265</v>
      </c>
      <c r="B266" s="85" t="s">
        <v>35</v>
      </c>
      <c r="C266" s="85" t="s">
        <v>36</v>
      </c>
      <c r="D266" s="86" t="s">
        <v>24</v>
      </c>
      <c r="E266" s="86">
        <v>5</v>
      </c>
      <c r="F266" s="86" t="s">
        <v>417</v>
      </c>
      <c r="G266" s="86">
        <v>20</v>
      </c>
      <c r="H266" s="86">
        <v>51</v>
      </c>
      <c r="I266" s="85" t="s">
        <v>750</v>
      </c>
      <c r="J266" s="85" t="s">
        <v>751</v>
      </c>
      <c r="K266" s="86"/>
      <c r="L266" s="86" t="s">
        <v>160</v>
      </c>
      <c r="M266" s="11"/>
      <c r="P266" s="34"/>
      <c r="S266" s="15" t="str">
        <f t="shared" si="28"/>
        <v/>
      </c>
      <c r="T266" s="15">
        <f t="shared" si="29"/>
        <v>0</v>
      </c>
      <c r="U266" s="15" t="str">
        <f t="shared" si="30"/>
        <v/>
      </c>
      <c r="V266" s="15" t="str">
        <f t="shared" si="31"/>
        <v>Mode Switch</v>
      </c>
      <c r="W266" s="15" t="str">
        <f t="shared" si="32"/>
        <v/>
      </c>
      <c r="X266" s="15" t="str">
        <f t="shared" si="33"/>
        <v/>
      </c>
      <c r="Y266" s="35"/>
      <c r="Z266" s="50" t="str">
        <f t="shared" si="34"/>
        <v/>
      </c>
    </row>
    <row r="267" spans="1:26" ht="38.25" hidden="1">
      <c r="A267" s="15">
        <v>266</v>
      </c>
      <c r="B267" s="85" t="s">
        <v>35</v>
      </c>
      <c r="C267" s="85" t="s">
        <v>36</v>
      </c>
      <c r="D267" s="86" t="s">
        <v>24</v>
      </c>
      <c r="E267" s="86">
        <v>6</v>
      </c>
      <c r="F267" s="86" t="s">
        <v>112</v>
      </c>
      <c r="G267" s="86">
        <v>22</v>
      </c>
      <c r="H267" s="86">
        <v>13</v>
      </c>
      <c r="I267" s="85" t="s">
        <v>752</v>
      </c>
      <c r="J267" s="85" t="s">
        <v>753</v>
      </c>
      <c r="K267" s="86"/>
      <c r="L267" s="86" t="s">
        <v>161</v>
      </c>
      <c r="M267" s="11"/>
      <c r="P267" s="34"/>
      <c r="S267" s="15" t="str">
        <f t="shared" si="28"/>
        <v/>
      </c>
      <c r="T267" s="15">
        <f t="shared" si="29"/>
        <v>0</v>
      </c>
      <c r="U267" s="15" t="str">
        <f t="shared" si="30"/>
        <v/>
      </c>
      <c r="V267" s="15" t="str">
        <f t="shared" si="31"/>
        <v>MPM</v>
      </c>
      <c r="W267" s="15" t="str">
        <f t="shared" si="32"/>
        <v/>
      </c>
      <c r="X267" s="15" t="str">
        <f t="shared" si="33"/>
        <v/>
      </c>
      <c r="Y267" s="35"/>
      <c r="Z267" s="50" t="str">
        <f t="shared" si="34"/>
        <v/>
      </c>
    </row>
    <row r="268" spans="1:26" ht="140.25" hidden="1">
      <c r="A268" s="15">
        <v>267</v>
      </c>
      <c r="B268" s="85" t="s">
        <v>35</v>
      </c>
      <c r="C268" s="85" t="s">
        <v>36</v>
      </c>
      <c r="D268" s="86" t="s">
        <v>24</v>
      </c>
      <c r="E268" s="86">
        <v>6</v>
      </c>
      <c r="F268" s="86" t="s">
        <v>112</v>
      </c>
      <c r="G268" s="86">
        <v>22</v>
      </c>
      <c r="H268" s="86">
        <v>20</v>
      </c>
      <c r="I268" s="85" t="s">
        <v>754</v>
      </c>
      <c r="J268" s="85" t="s">
        <v>755</v>
      </c>
      <c r="K268" s="86" t="s">
        <v>27</v>
      </c>
      <c r="L268" s="86" t="s">
        <v>161</v>
      </c>
      <c r="M268" s="11"/>
      <c r="S268" s="15" t="str">
        <f t="shared" si="28"/>
        <v/>
      </c>
      <c r="T268" s="15">
        <f t="shared" si="29"/>
        <v>0</v>
      </c>
      <c r="U268" s="15" t="str">
        <f t="shared" si="30"/>
        <v/>
      </c>
      <c r="V268" s="15" t="str">
        <f t="shared" si="31"/>
        <v>MPM</v>
      </c>
      <c r="W268" s="15" t="str">
        <f t="shared" si="32"/>
        <v/>
      </c>
      <c r="X268" s="15" t="str">
        <f t="shared" si="33"/>
        <v/>
      </c>
      <c r="Z268" s="50" t="str">
        <f t="shared" si="34"/>
        <v/>
      </c>
    </row>
    <row r="269" spans="1:26" ht="38.25" hidden="1">
      <c r="A269" s="15">
        <v>268</v>
      </c>
      <c r="B269" s="85" t="s">
        <v>35</v>
      </c>
      <c r="C269" s="85" t="s">
        <v>36</v>
      </c>
      <c r="D269" s="86" t="s">
        <v>25</v>
      </c>
      <c r="E269" s="86">
        <v>6</v>
      </c>
      <c r="F269" s="86"/>
      <c r="G269" s="86">
        <v>23</v>
      </c>
      <c r="H269" s="92">
        <v>3</v>
      </c>
      <c r="I269" s="85" t="s">
        <v>756</v>
      </c>
      <c r="J269" s="85" t="s">
        <v>34</v>
      </c>
      <c r="K269" s="86"/>
      <c r="L269" s="86" t="s">
        <v>30</v>
      </c>
      <c r="M269" s="11"/>
      <c r="S269" s="15">
        <f t="shared" si="28"/>
        <v>0</v>
      </c>
      <c r="T269" s="15" t="str">
        <f t="shared" si="29"/>
        <v/>
      </c>
      <c r="U269" s="15" t="str">
        <f t="shared" si="30"/>
        <v/>
      </c>
      <c r="V269" s="15" t="str">
        <f t="shared" si="31"/>
        <v/>
      </c>
      <c r="W269" s="15" t="str">
        <f t="shared" si="32"/>
        <v/>
      </c>
      <c r="X269" s="15" t="str">
        <f t="shared" si="33"/>
        <v/>
      </c>
      <c r="Z269" s="50" t="str">
        <f t="shared" si="34"/>
        <v/>
      </c>
    </row>
    <row r="270" spans="1:26" ht="140.25" hidden="1">
      <c r="A270" s="15">
        <v>269</v>
      </c>
      <c r="B270" s="85" t="s">
        <v>35</v>
      </c>
      <c r="C270" s="85" t="s">
        <v>36</v>
      </c>
      <c r="D270" s="86" t="s">
        <v>24</v>
      </c>
      <c r="E270" s="86">
        <v>6</v>
      </c>
      <c r="F270" s="86" t="s">
        <v>67</v>
      </c>
      <c r="G270" s="86">
        <v>23</v>
      </c>
      <c r="H270" s="86">
        <v>15</v>
      </c>
      <c r="I270" s="85" t="s">
        <v>757</v>
      </c>
      <c r="J270" s="85" t="s">
        <v>755</v>
      </c>
      <c r="K270" s="86" t="s">
        <v>27</v>
      </c>
      <c r="L270" s="86" t="s">
        <v>161</v>
      </c>
      <c r="P270" s="34"/>
      <c r="S270" s="15" t="str">
        <f t="shared" si="28"/>
        <v/>
      </c>
      <c r="T270" s="15">
        <f t="shared" si="29"/>
        <v>0</v>
      </c>
      <c r="U270" s="15" t="str">
        <f t="shared" si="30"/>
        <v/>
      </c>
      <c r="V270" s="15" t="str">
        <f t="shared" si="31"/>
        <v>MPM</v>
      </c>
      <c r="W270" s="15" t="str">
        <f t="shared" si="32"/>
        <v/>
      </c>
      <c r="X270" s="15" t="str">
        <f t="shared" si="33"/>
        <v/>
      </c>
      <c r="Y270" s="35"/>
      <c r="Z270" s="50" t="str">
        <f t="shared" si="34"/>
        <v/>
      </c>
    </row>
    <row r="271" spans="1:26" ht="204" hidden="1">
      <c r="A271" s="15">
        <v>270</v>
      </c>
      <c r="B271" s="85" t="s">
        <v>35</v>
      </c>
      <c r="C271" s="85" t="s">
        <v>36</v>
      </c>
      <c r="D271" s="86" t="s">
        <v>24</v>
      </c>
      <c r="E271" s="86">
        <v>6</v>
      </c>
      <c r="F271" s="86"/>
      <c r="G271" s="86">
        <v>25</v>
      </c>
      <c r="H271" s="86">
        <v>33</v>
      </c>
      <c r="I271" s="85" t="s">
        <v>758</v>
      </c>
      <c r="J271" s="85" t="s">
        <v>755</v>
      </c>
      <c r="K271" s="86" t="s">
        <v>27</v>
      </c>
      <c r="L271" s="86" t="s">
        <v>161</v>
      </c>
      <c r="P271" s="34"/>
      <c r="S271" s="15" t="str">
        <f t="shared" si="28"/>
        <v/>
      </c>
      <c r="T271" s="15">
        <f t="shared" si="29"/>
        <v>0</v>
      </c>
      <c r="U271" s="15" t="str">
        <f t="shared" si="30"/>
        <v/>
      </c>
      <c r="V271" s="15" t="str">
        <f t="shared" si="31"/>
        <v>MPM</v>
      </c>
      <c r="W271" s="15" t="str">
        <f t="shared" si="32"/>
        <v/>
      </c>
      <c r="X271" s="15" t="str">
        <f t="shared" si="33"/>
        <v/>
      </c>
      <c r="Y271" s="35"/>
      <c r="Z271" s="50" t="str">
        <f t="shared" si="34"/>
        <v/>
      </c>
    </row>
    <row r="272" spans="1:26" ht="25.5" hidden="1">
      <c r="A272" s="15">
        <v>271</v>
      </c>
      <c r="B272" s="85" t="s">
        <v>35</v>
      </c>
      <c r="C272" s="85" t="s">
        <v>36</v>
      </c>
      <c r="D272" s="86" t="s">
        <v>24</v>
      </c>
      <c r="E272" s="86">
        <v>8</v>
      </c>
      <c r="F272" s="86" t="s">
        <v>217</v>
      </c>
      <c r="G272" s="86">
        <v>38</v>
      </c>
      <c r="H272" s="86">
        <v>31</v>
      </c>
      <c r="I272" s="85" t="s">
        <v>38</v>
      </c>
      <c r="J272" s="85" t="s">
        <v>39</v>
      </c>
      <c r="K272" s="86" t="s">
        <v>27</v>
      </c>
      <c r="L272" s="86" t="s">
        <v>163</v>
      </c>
      <c r="M272" s="11"/>
      <c r="P272" s="34"/>
      <c r="S272" s="15" t="str">
        <f t="shared" si="28"/>
        <v/>
      </c>
      <c r="T272" s="15">
        <f t="shared" si="29"/>
        <v>0</v>
      </c>
      <c r="U272" s="15" t="str">
        <f t="shared" si="30"/>
        <v/>
      </c>
      <c r="V272" s="15" t="str">
        <f t="shared" si="31"/>
        <v>Radio Spec</v>
      </c>
      <c r="W272" s="15" t="str">
        <f t="shared" si="32"/>
        <v/>
      </c>
      <c r="X272" s="15" t="str">
        <f t="shared" si="33"/>
        <v/>
      </c>
      <c r="Y272" s="35"/>
      <c r="Z272" s="50" t="str">
        <f t="shared" si="34"/>
        <v/>
      </c>
    </row>
    <row r="273" spans="1:26" ht="51" hidden="1">
      <c r="A273" s="15">
        <v>272</v>
      </c>
      <c r="B273" s="85" t="s">
        <v>35</v>
      </c>
      <c r="C273" s="85" t="s">
        <v>36</v>
      </c>
      <c r="D273" s="86" t="s">
        <v>25</v>
      </c>
      <c r="E273" s="86">
        <v>10</v>
      </c>
      <c r="F273" s="86" t="s">
        <v>759</v>
      </c>
      <c r="G273" s="86">
        <v>49</v>
      </c>
      <c r="H273" s="86">
        <v>11</v>
      </c>
      <c r="I273" s="85" t="s">
        <v>760</v>
      </c>
      <c r="J273" s="85" t="s">
        <v>83</v>
      </c>
      <c r="K273" s="86"/>
      <c r="L273" s="86" t="s">
        <v>30</v>
      </c>
      <c r="M273" s="11" t="s">
        <v>1419</v>
      </c>
      <c r="P273" s="34"/>
      <c r="S273" s="15">
        <f t="shared" si="28"/>
        <v>0</v>
      </c>
      <c r="T273" s="15" t="str">
        <f t="shared" si="29"/>
        <v/>
      </c>
      <c r="U273" s="15" t="str">
        <f t="shared" si="30"/>
        <v/>
      </c>
      <c r="V273" s="15" t="str">
        <f t="shared" si="31"/>
        <v/>
      </c>
      <c r="W273" s="15" t="str">
        <f t="shared" si="32"/>
        <v/>
      </c>
      <c r="X273" s="15" t="str">
        <f t="shared" si="33"/>
        <v/>
      </c>
      <c r="Y273" s="35"/>
      <c r="Z273" s="50" t="str">
        <f t="shared" si="34"/>
        <v/>
      </c>
    </row>
    <row r="274" spans="1:26" ht="38.25" hidden="1">
      <c r="A274" s="15">
        <v>273</v>
      </c>
      <c r="B274" s="85" t="s">
        <v>35</v>
      </c>
      <c r="C274" s="85" t="s">
        <v>36</v>
      </c>
      <c r="D274" s="86" t="s">
        <v>24</v>
      </c>
      <c r="E274" s="86">
        <v>16</v>
      </c>
      <c r="F274" s="86" t="s">
        <v>581</v>
      </c>
      <c r="G274" s="86">
        <v>54</v>
      </c>
      <c r="H274" s="86" t="s">
        <v>761</v>
      </c>
      <c r="I274" s="85" t="s">
        <v>762</v>
      </c>
      <c r="J274" s="85" t="s">
        <v>763</v>
      </c>
      <c r="K274" s="86"/>
      <c r="L274" s="86" t="s">
        <v>158</v>
      </c>
      <c r="P274" s="34"/>
      <c r="S274" s="15" t="str">
        <f t="shared" si="28"/>
        <v/>
      </c>
      <c r="T274" s="15">
        <f t="shared" si="29"/>
        <v>0</v>
      </c>
      <c r="U274" s="15" t="str">
        <f t="shared" si="30"/>
        <v/>
      </c>
      <c r="V274" s="15" t="str">
        <f t="shared" si="31"/>
        <v>General</v>
      </c>
      <c r="W274" s="15" t="str">
        <f t="shared" si="32"/>
        <v/>
      </c>
      <c r="X274" s="15" t="str">
        <f t="shared" si="33"/>
        <v/>
      </c>
      <c r="Y274" s="35"/>
      <c r="Z274" s="50" t="str">
        <f t="shared" si="34"/>
        <v/>
      </c>
    </row>
    <row r="275" spans="1:26" ht="25.5" hidden="1">
      <c r="A275" s="15">
        <v>274</v>
      </c>
      <c r="B275" s="85" t="s">
        <v>35</v>
      </c>
      <c r="C275" s="85" t="s">
        <v>36</v>
      </c>
      <c r="D275" s="86" t="s">
        <v>24</v>
      </c>
      <c r="E275" s="86">
        <v>16</v>
      </c>
      <c r="F275" s="86" t="s">
        <v>764</v>
      </c>
      <c r="G275" s="86">
        <v>55</v>
      </c>
      <c r="H275" s="86">
        <v>7</v>
      </c>
      <c r="I275" s="85" t="s">
        <v>765</v>
      </c>
      <c r="J275" s="85" t="s">
        <v>766</v>
      </c>
      <c r="K275" s="86"/>
      <c r="L275" s="86" t="s">
        <v>158</v>
      </c>
      <c r="P275" s="34"/>
      <c r="S275" s="15" t="str">
        <f t="shared" si="28"/>
        <v/>
      </c>
      <c r="T275" s="15">
        <f t="shared" si="29"/>
        <v>0</v>
      </c>
      <c r="U275" s="15" t="str">
        <f t="shared" si="30"/>
        <v/>
      </c>
      <c r="V275" s="15" t="str">
        <f t="shared" si="31"/>
        <v>General</v>
      </c>
      <c r="W275" s="15" t="str">
        <f t="shared" si="32"/>
        <v/>
      </c>
      <c r="X275" s="15" t="str">
        <f t="shared" si="33"/>
        <v/>
      </c>
      <c r="Y275" s="35"/>
      <c r="Z275" s="50" t="str">
        <f t="shared" si="34"/>
        <v/>
      </c>
    </row>
    <row r="276" spans="1:26" ht="89.25" hidden="1">
      <c r="A276" s="15">
        <v>275</v>
      </c>
      <c r="B276" s="85" t="s">
        <v>35</v>
      </c>
      <c r="C276" s="85" t="s">
        <v>36</v>
      </c>
      <c r="D276" s="86" t="s">
        <v>24</v>
      </c>
      <c r="E276" s="86">
        <v>16</v>
      </c>
      <c r="F276" s="86" t="s">
        <v>306</v>
      </c>
      <c r="G276" s="86">
        <v>66</v>
      </c>
      <c r="H276" s="86" t="s">
        <v>767</v>
      </c>
      <c r="I276" s="85" t="s">
        <v>768</v>
      </c>
      <c r="J276" s="85" t="s">
        <v>769</v>
      </c>
      <c r="K276" s="86"/>
      <c r="L276" s="86" t="s">
        <v>145</v>
      </c>
      <c r="P276" s="34"/>
      <c r="S276" s="15" t="str">
        <f t="shared" si="28"/>
        <v/>
      </c>
      <c r="T276" s="15">
        <f t="shared" si="29"/>
        <v>0</v>
      </c>
      <c r="U276" s="15" t="str">
        <f t="shared" si="30"/>
        <v/>
      </c>
      <c r="V276" s="15" t="str">
        <f t="shared" si="31"/>
        <v>Channelization</v>
      </c>
      <c r="W276" s="15" t="str">
        <f t="shared" si="32"/>
        <v/>
      </c>
      <c r="X276" s="15" t="str">
        <f t="shared" si="33"/>
        <v/>
      </c>
      <c r="Y276" s="35"/>
      <c r="Z276" s="50" t="str">
        <f t="shared" si="34"/>
        <v/>
      </c>
    </row>
    <row r="277" spans="1:26" ht="165.75" hidden="1">
      <c r="A277" s="15">
        <v>276</v>
      </c>
      <c r="B277" s="85" t="s">
        <v>35</v>
      </c>
      <c r="C277" s="85" t="s">
        <v>36</v>
      </c>
      <c r="D277" s="86" t="s">
        <v>24</v>
      </c>
      <c r="E277" s="86">
        <v>16</v>
      </c>
      <c r="F277" s="86" t="s">
        <v>447</v>
      </c>
      <c r="G277" s="86">
        <v>69</v>
      </c>
      <c r="H277" s="86" t="s">
        <v>770</v>
      </c>
      <c r="I277" s="85" t="s">
        <v>771</v>
      </c>
      <c r="J277" s="85" t="s">
        <v>772</v>
      </c>
      <c r="K277" s="86"/>
      <c r="L277" s="86" t="s">
        <v>163</v>
      </c>
      <c r="M277" s="11"/>
      <c r="S277" s="15" t="str">
        <f t="shared" si="28"/>
        <v/>
      </c>
      <c r="T277" s="15">
        <f t="shared" si="29"/>
        <v>0</v>
      </c>
      <c r="U277" s="15" t="str">
        <f t="shared" si="30"/>
        <v/>
      </c>
      <c r="V277" s="15" t="str">
        <f t="shared" si="31"/>
        <v>Radio Spec</v>
      </c>
      <c r="W277" s="15" t="str">
        <f t="shared" si="32"/>
        <v/>
      </c>
      <c r="X277" s="15" t="str">
        <f t="shared" si="33"/>
        <v/>
      </c>
      <c r="Z277" s="50" t="str">
        <f t="shared" si="34"/>
        <v/>
      </c>
    </row>
    <row r="278" spans="1:26" ht="102" hidden="1">
      <c r="A278" s="15">
        <v>277</v>
      </c>
      <c r="B278" s="85" t="s">
        <v>35</v>
      </c>
      <c r="C278" s="85" t="s">
        <v>36</v>
      </c>
      <c r="D278" s="86" t="s">
        <v>24</v>
      </c>
      <c r="E278" s="86" t="s">
        <v>42</v>
      </c>
      <c r="F278" s="86" t="s">
        <v>773</v>
      </c>
      <c r="G278" s="86">
        <v>124</v>
      </c>
      <c r="H278" s="86">
        <v>12</v>
      </c>
      <c r="I278" s="85" t="s">
        <v>774</v>
      </c>
      <c r="J278" s="85" t="s">
        <v>775</v>
      </c>
      <c r="K278" s="86" t="s">
        <v>27</v>
      </c>
      <c r="L278" s="86" t="s">
        <v>198</v>
      </c>
      <c r="M278" s="71"/>
      <c r="P278" s="34"/>
      <c r="S278" s="15" t="str">
        <f t="shared" si="28"/>
        <v/>
      </c>
      <c r="T278" s="15">
        <f t="shared" si="29"/>
        <v>0</v>
      </c>
      <c r="U278" s="15" t="str">
        <f t="shared" si="30"/>
        <v/>
      </c>
      <c r="V278" s="15" t="str">
        <f t="shared" si="31"/>
        <v>PICS</v>
      </c>
      <c r="W278" s="15" t="str">
        <f t="shared" si="32"/>
        <v/>
      </c>
      <c r="X278" s="15" t="str">
        <f t="shared" si="33"/>
        <v/>
      </c>
      <c r="Y278" s="35"/>
      <c r="Z278" s="50" t="str">
        <f t="shared" si="34"/>
        <v/>
      </c>
    </row>
    <row r="279" spans="1:26" ht="114.75">
      <c r="A279" s="15">
        <v>278</v>
      </c>
      <c r="B279" s="85" t="s">
        <v>79</v>
      </c>
      <c r="C279" s="85" t="s">
        <v>776</v>
      </c>
      <c r="D279" s="86" t="s">
        <v>24</v>
      </c>
      <c r="E279" s="86">
        <v>5</v>
      </c>
      <c r="F279" s="86" t="s">
        <v>777</v>
      </c>
      <c r="G279" s="86">
        <v>14</v>
      </c>
      <c r="H279" s="86">
        <v>1</v>
      </c>
      <c r="I279" s="85" t="s">
        <v>778</v>
      </c>
      <c r="J279" s="85"/>
      <c r="K279" s="86"/>
      <c r="L279" s="86" t="s">
        <v>159</v>
      </c>
      <c r="M279" s="11" t="s">
        <v>1463</v>
      </c>
      <c r="P279" s="34"/>
      <c r="S279" s="15" t="str">
        <f t="shared" si="28"/>
        <v/>
      </c>
      <c r="T279" s="15">
        <f t="shared" si="29"/>
        <v>0</v>
      </c>
      <c r="U279" s="15" t="str">
        <f t="shared" si="30"/>
        <v/>
      </c>
      <c r="V279" s="15" t="str">
        <f t="shared" si="31"/>
        <v>IE</v>
      </c>
      <c r="W279" s="15" t="str">
        <f t="shared" si="32"/>
        <v/>
      </c>
      <c r="X279" s="15" t="str">
        <f t="shared" si="33"/>
        <v/>
      </c>
      <c r="Y279" s="35"/>
      <c r="Z279" s="50" t="str">
        <f t="shared" si="34"/>
        <v/>
      </c>
    </row>
    <row r="280" spans="1:26" ht="76.5" hidden="1">
      <c r="A280" s="15">
        <v>279</v>
      </c>
      <c r="B280" s="85" t="s">
        <v>79</v>
      </c>
      <c r="C280" s="85" t="s">
        <v>776</v>
      </c>
      <c r="D280" s="86" t="s">
        <v>24</v>
      </c>
      <c r="E280" s="86">
        <v>8</v>
      </c>
      <c r="F280" s="86" t="s">
        <v>334</v>
      </c>
      <c r="G280" s="86">
        <v>27</v>
      </c>
      <c r="H280" s="86">
        <v>42</v>
      </c>
      <c r="I280" s="85" t="s">
        <v>779</v>
      </c>
      <c r="J280" s="85" t="s">
        <v>392</v>
      </c>
      <c r="K280" s="86" t="s">
        <v>62</v>
      </c>
      <c r="L280" s="86" t="s">
        <v>157</v>
      </c>
      <c r="M280" s="11"/>
      <c r="S280" s="15" t="str">
        <f t="shared" si="28"/>
        <v/>
      </c>
      <c r="T280" s="15">
        <f t="shared" si="29"/>
        <v>0</v>
      </c>
      <c r="U280" s="15" t="str">
        <f t="shared" si="30"/>
        <v/>
      </c>
      <c r="V280" s="15" t="str">
        <f t="shared" si="31"/>
        <v>Frequency Band</v>
      </c>
      <c r="W280" s="15" t="str">
        <f t="shared" si="32"/>
        <v/>
      </c>
      <c r="X280" s="15" t="str">
        <f t="shared" si="33"/>
        <v/>
      </c>
      <c r="Z280" s="50" t="str">
        <f t="shared" si="34"/>
        <v/>
      </c>
    </row>
    <row r="281" spans="1:26" ht="25.5" hidden="1">
      <c r="A281" s="15">
        <v>280</v>
      </c>
      <c r="B281" s="85" t="s">
        <v>780</v>
      </c>
      <c r="C281" s="85" t="s">
        <v>52</v>
      </c>
      <c r="D281" s="86" t="s">
        <v>24</v>
      </c>
      <c r="E281" s="86">
        <v>8</v>
      </c>
      <c r="F281" s="86" t="s">
        <v>334</v>
      </c>
      <c r="G281" s="86">
        <v>27</v>
      </c>
      <c r="H281" s="86">
        <v>42</v>
      </c>
      <c r="I281" s="85" t="s">
        <v>781</v>
      </c>
      <c r="J281" s="85" t="s">
        <v>782</v>
      </c>
      <c r="K281" s="86"/>
      <c r="L281" s="86" t="s">
        <v>157</v>
      </c>
      <c r="M281" s="11"/>
      <c r="P281" s="34"/>
      <c r="S281" s="15" t="str">
        <f t="shared" si="28"/>
        <v/>
      </c>
      <c r="T281" s="15">
        <f t="shared" si="29"/>
        <v>0</v>
      </c>
      <c r="U281" s="15" t="str">
        <f t="shared" si="30"/>
        <v/>
      </c>
      <c r="V281" s="15" t="str">
        <f t="shared" si="31"/>
        <v>Frequency Band</v>
      </c>
      <c r="W281" s="15" t="str">
        <f t="shared" si="32"/>
        <v/>
      </c>
      <c r="X281" s="15" t="str">
        <f t="shared" si="33"/>
        <v/>
      </c>
      <c r="Z281" s="50" t="str">
        <f t="shared" si="34"/>
        <v/>
      </c>
    </row>
    <row r="282" spans="1:26" ht="25.5" hidden="1">
      <c r="A282" s="15">
        <v>281</v>
      </c>
      <c r="B282" s="85" t="s">
        <v>780</v>
      </c>
      <c r="C282" s="85" t="s">
        <v>52</v>
      </c>
      <c r="D282" s="86" t="s">
        <v>24</v>
      </c>
      <c r="E282" s="86">
        <v>8</v>
      </c>
      <c r="F282" s="86" t="s">
        <v>334</v>
      </c>
      <c r="G282" s="86">
        <v>28</v>
      </c>
      <c r="H282" s="86">
        <v>28</v>
      </c>
      <c r="I282" s="85" t="s">
        <v>783</v>
      </c>
      <c r="J282" s="85" t="s">
        <v>784</v>
      </c>
      <c r="K282" s="86"/>
      <c r="L282" s="86" t="s">
        <v>157</v>
      </c>
      <c r="M282" s="11"/>
      <c r="P282" s="34"/>
      <c r="S282" s="15" t="str">
        <f t="shared" si="28"/>
        <v/>
      </c>
      <c r="T282" s="15">
        <f t="shared" si="29"/>
        <v>0</v>
      </c>
      <c r="U282" s="15" t="str">
        <f t="shared" si="30"/>
        <v/>
      </c>
      <c r="V282" s="15" t="str">
        <f t="shared" si="31"/>
        <v>Frequency Band</v>
      </c>
      <c r="W282" s="15" t="str">
        <f t="shared" si="32"/>
        <v/>
      </c>
      <c r="X282" s="15" t="str">
        <f t="shared" si="33"/>
        <v/>
      </c>
      <c r="Z282" s="50" t="str">
        <f t="shared" si="34"/>
        <v/>
      </c>
    </row>
    <row r="283" spans="1:26" ht="25.5" hidden="1">
      <c r="A283" s="15">
        <v>282</v>
      </c>
      <c r="B283" s="85" t="s">
        <v>780</v>
      </c>
      <c r="C283" s="85" t="s">
        <v>52</v>
      </c>
      <c r="D283" s="86" t="s">
        <v>24</v>
      </c>
      <c r="E283" s="86" t="s">
        <v>42</v>
      </c>
      <c r="F283" s="86" t="s">
        <v>43</v>
      </c>
      <c r="G283" s="86">
        <v>124</v>
      </c>
      <c r="H283" s="86">
        <v>28</v>
      </c>
      <c r="I283" s="85" t="s">
        <v>785</v>
      </c>
      <c r="J283" s="85" t="s">
        <v>786</v>
      </c>
      <c r="K283" s="86" t="s">
        <v>31</v>
      </c>
      <c r="L283" s="86" t="s">
        <v>198</v>
      </c>
      <c r="M283" s="11"/>
      <c r="P283" s="34"/>
      <c r="S283" s="15" t="str">
        <f t="shared" si="28"/>
        <v/>
      </c>
      <c r="T283" s="15">
        <f t="shared" si="29"/>
        <v>0</v>
      </c>
      <c r="U283" s="15" t="str">
        <f t="shared" si="30"/>
        <v/>
      </c>
      <c r="V283" s="15" t="str">
        <f t="shared" si="31"/>
        <v>PICS</v>
      </c>
      <c r="W283" s="15" t="str">
        <f t="shared" si="32"/>
        <v/>
      </c>
      <c r="X283" s="15" t="str">
        <f t="shared" si="33"/>
        <v/>
      </c>
      <c r="Z283" s="50" t="str">
        <f t="shared" si="34"/>
        <v/>
      </c>
    </row>
    <row r="284" spans="1:26" ht="25.5" hidden="1">
      <c r="A284" s="15">
        <v>283</v>
      </c>
      <c r="B284" s="93" t="s">
        <v>787</v>
      </c>
      <c r="C284" s="93" t="s">
        <v>788</v>
      </c>
      <c r="D284" s="94" t="s">
        <v>25</v>
      </c>
      <c r="E284" s="94" t="s">
        <v>789</v>
      </c>
      <c r="F284" s="94" t="s">
        <v>789</v>
      </c>
      <c r="G284" s="94" t="s">
        <v>789</v>
      </c>
      <c r="H284" s="94" t="s">
        <v>789</v>
      </c>
      <c r="I284" s="93" t="s">
        <v>790</v>
      </c>
      <c r="J284" s="93" t="s">
        <v>791</v>
      </c>
      <c r="K284" s="94"/>
      <c r="L284" s="86" t="s">
        <v>30</v>
      </c>
      <c r="M284" s="11"/>
      <c r="S284" s="15">
        <f t="shared" si="28"/>
        <v>0</v>
      </c>
      <c r="T284" s="15" t="str">
        <f t="shared" si="29"/>
        <v/>
      </c>
      <c r="U284" s="15" t="str">
        <f t="shared" si="30"/>
        <v/>
      </c>
      <c r="V284" s="15" t="str">
        <f t="shared" si="31"/>
        <v/>
      </c>
      <c r="W284" s="15" t="str">
        <f t="shared" si="32"/>
        <v/>
      </c>
      <c r="X284" s="15" t="str">
        <f t="shared" si="33"/>
        <v/>
      </c>
      <c r="Z284" s="50" t="str">
        <f t="shared" si="34"/>
        <v/>
      </c>
    </row>
    <row r="285" spans="1:26" ht="38.25">
      <c r="A285" s="15">
        <v>284</v>
      </c>
      <c r="B285" s="85" t="s">
        <v>787</v>
      </c>
      <c r="C285" s="85" t="s">
        <v>788</v>
      </c>
      <c r="D285" s="86" t="s">
        <v>25</v>
      </c>
      <c r="E285" s="86">
        <v>5</v>
      </c>
      <c r="F285" s="86" t="s">
        <v>209</v>
      </c>
      <c r="G285" s="86">
        <v>17</v>
      </c>
      <c r="H285" s="86">
        <v>34</v>
      </c>
      <c r="I285" s="85" t="s">
        <v>792</v>
      </c>
      <c r="J285" s="85" t="s">
        <v>793</v>
      </c>
      <c r="K285" s="86"/>
      <c r="L285" s="86" t="s">
        <v>213</v>
      </c>
      <c r="M285" s="11" t="s">
        <v>1464</v>
      </c>
      <c r="P285" s="34"/>
      <c r="S285" s="15">
        <f t="shared" si="28"/>
        <v>0</v>
      </c>
      <c r="T285" s="15" t="str">
        <f t="shared" si="29"/>
        <v/>
      </c>
      <c r="U285" s="15" t="str">
        <f t="shared" si="30"/>
        <v/>
      </c>
      <c r="V285" s="15" t="str">
        <f t="shared" si="31"/>
        <v/>
      </c>
      <c r="W285" s="15" t="str">
        <f t="shared" si="32"/>
        <v/>
      </c>
      <c r="X285" s="15" t="str">
        <f t="shared" si="33"/>
        <v/>
      </c>
      <c r="Y285" s="35"/>
      <c r="Z285" s="50" t="str">
        <f t="shared" si="34"/>
        <v/>
      </c>
    </row>
    <row r="286" spans="1:26" ht="51" hidden="1">
      <c r="A286" s="15">
        <v>285</v>
      </c>
      <c r="B286" s="85" t="s">
        <v>787</v>
      </c>
      <c r="C286" s="85" t="s">
        <v>788</v>
      </c>
      <c r="D286" s="86" t="s">
        <v>25</v>
      </c>
      <c r="E286" s="86">
        <v>8</v>
      </c>
      <c r="F286" s="86" t="s">
        <v>425</v>
      </c>
      <c r="G286" s="86">
        <v>34</v>
      </c>
      <c r="H286" s="86">
        <v>1</v>
      </c>
      <c r="I286" s="85" t="s">
        <v>794</v>
      </c>
      <c r="J286" s="85" t="s">
        <v>795</v>
      </c>
      <c r="K286" s="86"/>
      <c r="L286" s="86" t="s">
        <v>157</v>
      </c>
      <c r="M286" s="11" t="s">
        <v>1420</v>
      </c>
      <c r="P286" s="34"/>
      <c r="S286" s="15">
        <f t="shared" si="28"/>
        <v>0</v>
      </c>
      <c r="T286" s="15" t="str">
        <f t="shared" si="29"/>
        <v/>
      </c>
      <c r="U286" s="15" t="str">
        <f t="shared" si="30"/>
        <v/>
      </c>
      <c r="V286" s="15" t="str">
        <f t="shared" si="31"/>
        <v/>
      </c>
      <c r="W286" s="15" t="str">
        <f t="shared" si="32"/>
        <v/>
      </c>
      <c r="X286" s="15" t="str">
        <f t="shared" si="33"/>
        <v/>
      </c>
      <c r="Z286" s="50" t="str">
        <f t="shared" si="34"/>
        <v/>
      </c>
    </row>
    <row r="287" spans="1:26" ht="63.75" hidden="1">
      <c r="A287" s="15">
        <v>286</v>
      </c>
      <c r="B287" s="85" t="s">
        <v>787</v>
      </c>
      <c r="C287" s="85" t="s">
        <v>788</v>
      </c>
      <c r="D287" s="86" t="s">
        <v>24</v>
      </c>
      <c r="E287" s="86">
        <v>8</v>
      </c>
      <c r="F287" s="86" t="s">
        <v>217</v>
      </c>
      <c r="G287" s="86">
        <v>38</v>
      </c>
      <c r="H287" s="86">
        <v>27</v>
      </c>
      <c r="I287" s="85" t="s">
        <v>796</v>
      </c>
      <c r="J287" s="85" t="s">
        <v>797</v>
      </c>
      <c r="K287" s="86" t="s">
        <v>93</v>
      </c>
      <c r="L287" s="86" t="s">
        <v>798</v>
      </c>
      <c r="M287" s="11"/>
      <c r="P287" s="34"/>
      <c r="S287" s="15" t="str">
        <f t="shared" si="28"/>
        <v/>
      </c>
      <c r="T287" s="15">
        <f t="shared" si="29"/>
        <v>0</v>
      </c>
      <c r="U287" s="15" t="str">
        <f t="shared" si="30"/>
        <v/>
      </c>
      <c r="V287" s="15" t="str">
        <f t="shared" si="31"/>
        <v>PHY</v>
      </c>
      <c r="W287" s="15" t="str">
        <f t="shared" si="32"/>
        <v/>
      </c>
      <c r="X287" s="15" t="str">
        <f t="shared" si="33"/>
        <v/>
      </c>
      <c r="Y287" s="35"/>
      <c r="Z287" s="50" t="str">
        <f t="shared" si="34"/>
        <v/>
      </c>
    </row>
    <row r="288" spans="1:26" ht="191.25" hidden="1">
      <c r="A288" s="15">
        <v>287</v>
      </c>
      <c r="B288" s="85" t="s">
        <v>787</v>
      </c>
      <c r="C288" s="85" t="s">
        <v>788</v>
      </c>
      <c r="D288" s="86" t="s">
        <v>24</v>
      </c>
      <c r="E288" s="86">
        <v>8</v>
      </c>
      <c r="F288" s="86" t="s">
        <v>221</v>
      </c>
      <c r="G288" s="86">
        <v>39</v>
      </c>
      <c r="H288" s="86">
        <v>2</v>
      </c>
      <c r="I288" s="85" t="s">
        <v>799</v>
      </c>
      <c r="J288" s="85" t="s">
        <v>800</v>
      </c>
      <c r="K288" s="86" t="s">
        <v>93</v>
      </c>
      <c r="L288" s="86" t="s">
        <v>798</v>
      </c>
      <c r="M288" s="11"/>
      <c r="P288" s="34"/>
      <c r="S288" s="15" t="str">
        <f t="shared" si="28"/>
        <v/>
      </c>
      <c r="T288" s="15">
        <f t="shared" si="29"/>
        <v>0</v>
      </c>
      <c r="U288" s="15" t="str">
        <f t="shared" si="30"/>
        <v/>
      </c>
      <c r="V288" s="15" t="str">
        <f t="shared" si="31"/>
        <v>PHY</v>
      </c>
      <c r="W288" s="15" t="str">
        <f t="shared" si="32"/>
        <v/>
      </c>
      <c r="X288" s="15" t="str">
        <f t="shared" si="33"/>
        <v/>
      </c>
      <c r="Y288" s="35"/>
      <c r="Z288" s="50" t="str">
        <f t="shared" si="34"/>
        <v/>
      </c>
    </row>
    <row r="289" spans="1:26" ht="25.5" hidden="1">
      <c r="A289" s="15">
        <v>288</v>
      </c>
      <c r="B289" s="85" t="s">
        <v>787</v>
      </c>
      <c r="C289" s="85" t="s">
        <v>788</v>
      </c>
      <c r="D289" s="86" t="s">
        <v>25</v>
      </c>
      <c r="E289" s="86">
        <v>8</v>
      </c>
      <c r="F289" s="86" t="s">
        <v>435</v>
      </c>
      <c r="G289" s="86">
        <v>39</v>
      </c>
      <c r="H289" s="86">
        <v>20</v>
      </c>
      <c r="I289" s="85" t="s">
        <v>801</v>
      </c>
      <c r="J289" s="85" t="s">
        <v>802</v>
      </c>
      <c r="K289" s="86"/>
      <c r="L289" s="86" t="s">
        <v>30</v>
      </c>
      <c r="M289" s="11"/>
      <c r="P289" s="34"/>
      <c r="S289" s="15">
        <f t="shared" si="28"/>
        <v>0</v>
      </c>
      <c r="T289" s="15" t="str">
        <f t="shared" si="29"/>
        <v/>
      </c>
      <c r="U289" s="15" t="str">
        <f t="shared" si="30"/>
        <v/>
      </c>
      <c r="V289" s="15" t="str">
        <f t="shared" si="31"/>
        <v/>
      </c>
      <c r="W289" s="15" t="str">
        <f t="shared" si="32"/>
        <v/>
      </c>
      <c r="X289" s="15" t="str">
        <f t="shared" si="33"/>
        <v/>
      </c>
      <c r="Z289" s="50" t="str">
        <f t="shared" si="34"/>
        <v/>
      </c>
    </row>
    <row r="290" spans="1:26" ht="38.25" hidden="1">
      <c r="A290" s="15">
        <v>289</v>
      </c>
      <c r="B290" s="85" t="s">
        <v>787</v>
      </c>
      <c r="C290" s="85" t="s">
        <v>788</v>
      </c>
      <c r="D290" s="86" t="s">
        <v>24</v>
      </c>
      <c r="E290" s="86">
        <v>8</v>
      </c>
      <c r="F290" s="86">
        <v>9.3000000000000007</v>
      </c>
      <c r="G290" s="86">
        <v>44</v>
      </c>
      <c r="H290" s="86">
        <v>38</v>
      </c>
      <c r="I290" s="85" t="s">
        <v>803</v>
      </c>
      <c r="J290" s="85" t="s">
        <v>804</v>
      </c>
      <c r="K290" s="86" t="s">
        <v>93</v>
      </c>
      <c r="L290" s="86" t="s">
        <v>798</v>
      </c>
      <c r="M290" s="11"/>
      <c r="P290" s="34"/>
      <c r="S290" s="15" t="str">
        <f t="shared" si="28"/>
        <v/>
      </c>
      <c r="T290" s="15">
        <f t="shared" si="29"/>
        <v>0</v>
      </c>
      <c r="U290" s="15" t="str">
        <f t="shared" si="30"/>
        <v/>
      </c>
      <c r="V290" s="15" t="str">
        <f t="shared" si="31"/>
        <v>PHY</v>
      </c>
      <c r="W290" s="15" t="str">
        <f t="shared" si="32"/>
        <v/>
      </c>
      <c r="X290" s="15" t="str">
        <f t="shared" si="33"/>
        <v/>
      </c>
      <c r="Z290" s="50" t="str">
        <f t="shared" si="34"/>
        <v/>
      </c>
    </row>
    <row r="291" spans="1:26" ht="102" hidden="1">
      <c r="A291" s="15">
        <v>290</v>
      </c>
      <c r="B291" s="85" t="s">
        <v>787</v>
      </c>
      <c r="C291" s="85" t="s">
        <v>788</v>
      </c>
      <c r="D291" s="86" t="s">
        <v>24</v>
      </c>
      <c r="E291" s="86">
        <v>16</v>
      </c>
      <c r="F291" s="86">
        <v>16</v>
      </c>
      <c r="G291" s="86">
        <v>51</v>
      </c>
      <c r="H291" s="86">
        <v>13</v>
      </c>
      <c r="I291" s="85" t="s">
        <v>805</v>
      </c>
      <c r="J291" s="85" t="s">
        <v>806</v>
      </c>
      <c r="K291" s="86" t="s">
        <v>93</v>
      </c>
      <c r="L291" s="86" t="s">
        <v>147</v>
      </c>
      <c r="M291" s="11"/>
      <c r="P291" s="34"/>
      <c r="S291" s="15" t="str">
        <f t="shared" si="28"/>
        <v/>
      </c>
      <c r="T291" s="15">
        <f t="shared" si="29"/>
        <v>0</v>
      </c>
      <c r="U291" s="15" t="str">
        <f t="shared" si="30"/>
        <v/>
      </c>
      <c r="V291" s="15" t="str">
        <f t="shared" si="31"/>
        <v>FSK</v>
      </c>
      <c r="W291" s="15" t="str">
        <f t="shared" si="32"/>
        <v/>
      </c>
      <c r="X291" s="15" t="str">
        <f t="shared" si="33"/>
        <v/>
      </c>
      <c r="Z291" s="50" t="str">
        <f t="shared" si="34"/>
        <v/>
      </c>
    </row>
    <row r="292" spans="1:26" ht="153" hidden="1">
      <c r="A292" s="15">
        <v>291</v>
      </c>
      <c r="B292" s="85" t="s">
        <v>787</v>
      </c>
      <c r="C292" s="85" t="s">
        <v>788</v>
      </c>
      <c r="D292" s="86" t="s">
        <v>24</v>
      </c>
      <c r="E292" s="86">
        <v>16</v>
      </c>
      <c r="F292" s="86" t="s">
        <v>600</v>
      </c>
      <c r="G292" s="86">
        <v>56</v>
      </c>
      <c r="H292" s="86">
        <v>18</v>
      </c>
      <c r="I292" s="85" t="s">
        <v>807</v>
      </c>
      <c r="J292" s="85" t="s">
        <v>808</v>
      </c>
      <c r="K292" s="86" t="s">
        <v>93</v>
      </c>
      <c r="L292" s="86" t="s">
        <v>147</v>
      </c>
      <c r="M292" s="11"/>
      <c r="P292" s="34"/>
      <c r="S292" s="15" t="str">
        <f t="shared" si="28"/>
        <v/>
      </c>
      <c r="T292" s="15">
        <f t="shared" si="29"/>
        <v>0</v>
      </c>
      <c r="U292" s="15" t="str">
        <f t="shared" si="30"/>
        <v/>
      </c>
      <c r="V292" s="15" t="str">
        <f t="shared" si="31"/>
        <v>FSK</v>
      </c>
      <c r="W292" s="15" t="str">
        <f t="shared" si="32"/>
        <v/>
      </c>
      <c r="X292" s="15" t="str">
        <f t="shared" si="33"/>
        <v/>
      </c>
      <c r="Z292" s="50" t="str">
        <f t="shared" si="34"/>
        <v/>
      </c>
    </row>
    <row r="293" spans="1:26" ht="204" hidden="1">
      <c r="A293" s="15">
        <v>292</v>
      </c>
      <c r="B293" s="85" t="s">
        <v>787</v>
      </c>
      <c r="C293" s="85" t="s">
        <v>788</v>
      </c>
      <c r="D293" s="86" t="s">
        <v>24</v>
      </c>
      <c r="E293" s="86">
        <v>16</v>
      </c>
      <c r="F293" s="86" t="s">
        <v>809</v>
      </c>
      <c r="G293" s="86">
        <v>68</v>
      </c>
      <c r="H293" s="86">
        <v>40</v>
      </c>
      <c r="I293" s="85" t="s">
        <v>810</v>
      </c>
      <c r="J293" s="85" t="s">
        <v>811</v>
      </c>
      <c r="K293" s="86" t="s">
        <v>93</v>
      </c>
      <c r="L293" s="86" t="s">
        <v>163</v>
      </c>
      <c r="M293" s="11"/>
      <c r="P293" s="34"/>
      <c r="S293" s="15" t="str">
        <f t="shared" si="28"/>
        <v/>
      </c>
      <c r="T293" s="15">
        <f t="shared" si="29"/>
        <v>0</v>
      </c>
      <c r="U293" s="15" t="str">
        <f t="shared" si="30"/>
        <v/>
      </c>
      <c r="V293" s="15" t="str">
        <f t="shared" si="31"/>
        <v>Radio Spec</v>
      </c>
      <c r="W293" s="15" t="str">
        <f t="shared" si="32"/>
        <v/>
      </c>
      <c r="X293" s="15" t="str">
        <f t="shared" si="33"/>
        <v/>
      </c>
      <c r="Z293" s="50" t="str">
        <f t="shared" si="34"/>
        <v/>
      </c>
    </row>
    <row r="294" spans="1:26" ht="51" hidden="1">
      <c r="A294" s="15">
        <v>293</v>
      </c>
      <c r="B294" s="85" t="s">
        <v>787</v>
      </c>
      <c r="C294" s="85" t="s">
        <v>788</v>
      </c>
      <c r="D294" s="86" t="s">
        <v>24</v>
      </c>
      <c r="E294" s="86">
        <v>16</v>
      </c>
      <c r="F294" s="86" t="s">
        <v>812</v>
      </c>
      <c r="G294" s="86">
        <v>68</v>
      </c>
      <c r="H294" s="86">
        <v>49</v>
      </c>
      <c r="I294" s="85" t="s">
        <v>813</v>
      </c>
      <c r="J294" s="85" t="s">
        <v>814</v>
      </c>
      <c r="K294" s="86"/>
      <c r="L294" s="86" t="s">
        <v>163</v>
      </c>
      <c r="M294" s="11"/>
      <c r="P294" s="34"/>
      <c r="S294" s="15" t="str">
        <f t="shared" si="28"/>
        <v/>
      </c>
      <c r="T294" s="15">
        <f t="shared" si="29"/>
        <v>0</v>
      </c>
      <c r="U294" s="15" t="str">
        <f t="shared" si="30"/>
        <v/>
      </c>
      <c r="V294" s="15" t="str">
        <f t="shared" si="31"/>
        <v>Radio Spec</v>
      </c>
      <c r="W294" s="15" t="str">
        <f t="shared" si="32"/>
        <v/>
      </c>
      <c r="X294" s="15" t="str">
        <f t="shared" si="33"/>
        <v/>
      </c>
      <c r="Z294" s="50" t="str">
        <f t="shared" si="34"/>
        <v/>
      </c>
    </row>
    <row r="295" spans="1:26" ht="127.5" hidden="1">
      <c r="A295" s="15">
        <v>294</v>
      </c>
      <c r="B295" s="85" t="s">
        <v>787</v>
      </c>
      <c r="C295" s="85" t="s">
        <v>788</v>
      </c>
      <c r="D295" s="86" t="s">
        <v>24</v>
      </c>
      <c r="E295" s="86">
        <v>16</v>
      </c>
      <c r="F295" s="86" t="s">
        <v>447</v>
      </c>
      <c r="G295" s="86">
        <v>70</v>
      </c>
      <c r="H295" s="86">
        <v>1</v>
      </c>
      <c r="I295" s="85" t="s">
        <v>815</v>
      </c>
      <c r="J295" s="85" t="s">
        <v>816</v>
      </c>
      <c r="K295" s="86" t="s">
        <v>93</v>
      </c>
      <c r="L295" s="86" t="s">
        <v>163</v>
      </c>
      <c r="M295" s="11"/>
      <c r="P295" s="34"/>
      <c r="S295" s="15" t="str">
        <f t="shared" si="28"/>
        <v/>
      </c>
      <c r="T295" s="15">
        <f t="shared" si="29"/>
        <v>0</v>
      </c>
      <c r="U295" s="15" t="str">
        <f t="shared" si="30"/>
        <v/>
      </c>
      <c r="V295" s="15" t="str">
        <f t="shared" si="31"/>
        <v>Radio Spec</v>
      </c>
      <c r="W295" s="15" t="str">
        <f t="shared" si="32"/>
        <v/>
      </c>
      <c r="X295" s="15" t="str">
        <f t="shared" si="33"/>
        <v/>
      </c>
      <c r="Z295" s="50" t="str">
        <f t="shared" si="34"/>
        <v/>
      </c>
    </row>
    <row r="296" spans="1:26" ht="25.5" hidden="1">
      <c r="A296" s="15">
        <v>295</v>
      </c>
      <c r="B296" s="85" t="s">
        <v>787</v>
      </c>
      <c r="C296" s="85" t="s">
        <v>788</v>
      </c>
      <c r="D296" s="86" t="s">
        <v>25</v>
      </c>
      <c r="E296" s="86">
        <v>16</v>
      </c>
      <c r="F296" s="86" t="s">
        <v>313</v>
      </c>
      <c r="G296" s="86">
        <v>70</v>
      </c>
      <c r="H296" s="86">
        <v>22</v>
      </c>
      <c r="I296" s="85" t="s">
        <v>817</v>
      </c>
      <c r="J296" s="85" t="s">
        <v>818</v>
      </c>
      <c r="K296" s="86"/>
      <c r="L296" s="86" t="s">
        <v>30</v>
      </c>
      <c r="M296" s="11"/>
      <c r="P296" s="34"/>
      <c r="S296" s="15">
        <f t="shared" si="28"/>
        <v>0</v>
      </c>
      <c r="T296" s="15" t="str">
        <f t="shared" si="29"/>
        <v/>
      </c>
      <c r="U296" s="15" t="str">
        <f t="shared" si="30"/>
        <v/>
      </c>
      <c r="V296" s="15" t="str">
        <f t="shared" si="31"/>
        <v/>
      </c>
      <c r="W296" s="15" t="str">
        <f t="shared" si="32"/>
        <v/>
      </c>
      <c r="X296" s="15" t="str">
        <f t="shared" si="33"/>
        <v/>
      </c>
      <c r="Z296" s="50" t="str">
        <f t="shared" si="34"/>
        <v/>
      </c>
    </row>
    <row r="297" spans="1:26" ht="25.5" hidden="1">
      <c r="A297" s="15">
        <v>296</v>
      </c>
      <c r="B297" s="85" t="s">
        <v>787</v>
      </c>
      <c r="C297" s="85" t="s">
        <v>788</v>
      </c>
      <c r="D297" s="86" t="s">
        <v>25</v>
      </c>
      <c r="E297" s="86">
        <v>16</v>
      </c>
      <c r="F297" s="86" t="s">
        <v>315</v>
      </c>
      <c r="G297" s="86">
        <v>70</v>
      </c>
      <c r="H297" s="86">
        <v>27</v>
      </c>
      <c r="I297" s="85" t="s">
        <v>819</v>
      </c>
      <c r="J297" s="85" t="s">
        <v>820</v>
      </c>
      <c r="K297" s="86"/>
      <c r="L297" s="86" t="s">
        <v>30</v>
      </c>
      <c r="M297" s="34"/>
      <c r="N297" s="67"/>
      <c r="P297" s="34"/>
      <c r="S297" s="15">
        <f t="shared" si="28"/>
        <v>0</v>
      </c>
      <c r="T297" s="15" t="str">
        <f t="shared" si="29"/>
        <v/>
      </c>
      <c r="U297" s="15" t="str">
        <f t="shared" si="30"/>
        <v/>
      </c>
      <c r="V297" s="15" t="str">
        <f t="shared" si="31"/>
        <v/>
      </c>
      <c r="W297" s="15" t="str">
        <f t="shared" si="32"/>
        <v/>
      </c>
      <c r="X297" s="15" t="str">
        <f t="shared" si="33"/>
        <v/>
      </c>
      <c r="Z297" s="50" t="str">
        <f t="shared" si="34"/>
        <v/>
      </c>
    </row>
    <row r="298" spans="1:26" ht="25.5" hidden="1">
      <c r="A298" s="15">
        <v>297</v>
      </c>
      <c r="B298" s="85" t="s">
        <v>787</v>
      </c>
      <c r="C298" s="85" t="s">
        <v>788</v>
      </c>
      <c r="D298" s="86" t="s">
        <v>25</v>
      </c>
      <c r="E298" s="86">
        <v>16</v>
      </c>
      <c r="F298" s="86" t="s">
        <v>317</v>
      </c>
      <c r="G298" s="86">
        <v>70</v>
      </c>
      <c r="H298" s="86">
        <v>31</v>
      </c>
      <c r="I298" s="85" t="s">
        <v>821</v>
      </c>
      <c r="J298" s="85" t="s">
        <v>822</v>
      </c>
      <c r="K298" s="86"/>
      <c r="L298" s="86" t="s">
        <v>30</v>
      </c>
      <c r="M298" s="34"/>
      <c r="O298" s="60"/>
      <c r="P298" s="34"/>
      <c r="S298" s="15">
        <f t="shared" si="28"/>
        <v>0</v>
      </c>
      <c r="T298" s="15" t="str">
        <f t="shared" si="29"/>
        <v/>
      </c>
      <c r="U298" s="15" t="str">
        <f t="shared" si="30"/>
        <v/>
      </c>
      <c r="V298" s="15" t="str">
        <f t="shared" si="31"/>
        <v/>
      </c>
      <c r="W298" s="15" t="str">
        <f t="shared" si="32"/>
        <v/>
      </c>
      <c r="X298" s="15" t="str">
        <f t="shared" si="33"/>
        <v/>
      </c>
      <c r="Z298" s="50" t="str">
        <f t="shared" si="34"/>
        <v/>
      </c>
    </row>
    <row r="299" spans="1:26" ht="25.5" hidden="1">
      <c r="A299" s="15">
        <v>298</v>
      </c>
      <c r="B299" s="85" t="s">
        <v>787</v>
      </c>
      <c r="C299" s="85" t="s">
        <v>788</v>
      </c>
      <c r="D299" s="86" t="s">
        <v>25</v>
      </c>
      <c r="E299" s="86">
        <v>16</v>
      </c>
      <c r="F299" s="86" t="s">
        <v>317</v>
      </c>
      <c r="G299" s="86">
        <v>70</v>
      </c>
      <c r="H299" s="86">
        <v>35</v>
      </c>
      <c r="I299" s="85" t="s">
        <v>801</v>
      </c>
      <c r="J299" s="85" t="s">
        <v>802</v>
      </c>
      <c r="K299" s="86"/>
      <c r="L299" s="86" t="s">
        <v>30</v>
      </c>
      <c r="M299" s="34"/>
      <c r="P299" s="34"/>
      <c r="S299" s="15">
        <f t="shared" si="28"/>
        <v>0</v>
      </c>
      <c r="T299" s="15" t="str">
        <f t="shared" si="29"/>
        <v/>
      </c>
      <c r="U299" s="15" t="str">
        <f t="shared" si="30"/>
        <v/>
      </c>
      <c r="V299" s="15" t="str">
        <f t="shared" si="31"/>
        <v/>
      </c>
      <c r="W299" s="15" t="str">
        <f t="shared" si="32"/>
        <v/>
      </c>
      <c r="X299" s="15" t="str">
        <f t="shared" si="33"/>
        <v/>
      </c>
      <c r="Z299" s="50" t="str">
        <f t="shared" si="34"/>
        <v/>
      </c>
    </row>
    <row r="300" spans="1:26" ht="38.25" hidden="1">
      <c r="A300" s="15">
        <v>299</v>
      </c>
      <c r="B300" s="85" t="s">
        <v>787</v>
      </c>
      <c r="C300" s="85" t="s">
        <v>788</v>
      </c>
      <c r="D300" s="86" t="s">
        <v>24</v>
      </c>
      <c r="E300" s="86" t="s">
        <v>372</v>
      </c>
      <c r="F300" s="86" t="s">
        <v>43</v>
      </c>
      <c r="G300" s="86">
        <v>124</v>
      </c>
      <c r="H300" s="86">
        <v>35</v>
      </c>
      <c r="I300" s="85" t="s">
        <v>823</v>
      </c>
      <c r="J300" s="85" t="s">
        <v>824</v>
      </c>
      <c r="K300" s="86"/>
      <c r="L300" s="86" t="s">
        <v>198</v>
      </c>
      <c r="M300" s="34"/>
      <c r="P300" s="34"/>
      <c r="S300" s="15" t="str">
        <f t="shared" si="28"/>
        <v/>
      </c>
      <c r="T300" s="15">
        <f t="shared" si="29"/>
        <v>0</v>
      </c>
      <c r="U300" s="15" t="str">
        <f t="shared" si="30"/>
        <v/>
      </c>
      <c r="V300" s="15" t="str">
        <f t="shared" si="31"/>
        <v>PICS</v>
      </c>
      <c r="W300" s="15" t="str">
        <f t="shared" si="32"/>
        <v/>
      </c>
      <c r="X300" s="15" t="str">
        <f t="shared" si="33"/>
        <v/>
      </c>
      <c r="Y300" s="35"/>
      <c r="Z300" s="50" t="str">
        <f t="shared" si="34"/>
        <v/>
      </c>
    </row>
    <row r="301" spans="1:26" ht="25.5" hidden="1">
      <c r="A301" s="15">
        <v>300</v>
      </c>
      <c r="B301" s="85" t="s">
        <v>825</v>
      </c>
      <c r="C301" s="85" t="s">
        <v>826</v>
      </c>
      <c r="D301" s="86" t="s">
        <v>25</v>
      </c>
      <c r="E301" s="86">
        <v>4</v>
      </c>
      <c r="F301" s="86" t="s">
        <v>827</v>
      </c>
      <c r="G301" s="86">
        <v>6</v>
      </c>
      <c r="H301" s="86">
        <v>16</v>
      </c>
      <c r="I301" s="85" t="s">
        <v>828</v>
      </c>
      <c r="J301" s="85" t="s">
        <v>829</v>
      </c>
      <c r="K301" s="86" t="s">
        <v>45</v>
      </c>
      <c r="L301" s="86" t="s">
        <v>30</v>
      </c>
      <c r="M301" s="11"/>
      <c r="P301" s="34"/>
      <c r="S301" s="15">
        <f t="shared" si="28"/>
        <v>0</v>
      </c>
      <c r="T301" s="15" t="str">
        <f t="shared" si="29"/>
        <v/>
      </c>
      <c r="U301" s="15" t="str">
        <f t="shared" si="30"/>
        <v/>
      </c>
      <c r="V301" s="15" t="str">
        <f t="shared" si="31"/>
        <v/>
      </c>
      <c r="W301" s="15" t="str">
        <f t="shared" si="32"/>
        <v/>
      </c>
      <c r="X301" s="15" t="str">
        <f t="shared" si="33"/>
        <v/>
      </c>
      <c r="Z301" s="50" t="str">
        <f t="shared" si="34"/>
        <v/>
      </c>
    </row>
    <row r="302" spans="1:26" hidden="1">
      <c r="A302" s="15">
        <v>301</v>
      </c>
      <c r="B302" s="85" t="s">
        <v>1398</v>
      </c>
      <c r="C302" s="85" t="s">
        <v>826</v>
      </c>
      <c r="D302" s="86" t="s">
        <v>25</v>
      </c>
      <c r="E302" s="86">
        <v>5</v>
      </c>
      <c r="F302" s="86" t="s">
        <v>830</v>
      </c>
      <c r="G302" s="86">
        <v>19</v>
      </c>
      <c r="H302" s="86">
        <v>18</v>
      </c>
      <c r="I302" s="85" t="s">
        <v>831</v>
      </c>
      <c r="J302" s="85" t="s">
        <v>832</v>
      </c>
      <c r="K302" s="86" t="s">
        <v>45</v>
      </c>
      <c r="L302" s="86" t="s">
        <v>30</v>
      </c>
      <c r="M302" s="11"/>
      <c r="S302" s="15">
        <f t="shared" si="28"/>
        <v>0</v>
      </c>
      <c r="T302" s="15" t="str">
        <f t="shared" si="29"/>
        <v/>
      </c>
      <c r="U302" s="15" t="str">
        <f t="shared" si="30"/>
        <v/>
      </c>
      <c r="V302" s="15" t="str">
        <f t="shared" si="31"/>
        <v/>
      </c>
      <c r="W302" s="15" t="str">
        <f t="shared" si="32"/>
        <v/>
      </c>
      <c r="X302" s="15" t="str">
        <f t="shared" si="33"/>
        <v/>
      </c>
      <c r="Z302" s="50" t="str">
        <f t="shared" si="34"/>
        <v/>
      </c>
    </row>
    <row r="303" spans="1:26" ht="38.25" hidden="1">
      <c r="A303" s="15">
        <v>302</v>
      </c>
      <c r="B303" s="85" t="s">
        <v>825</v>
      </c>
      <c r="C303" s="85" t="s">
        <v>826</v>
      </c>
      <c r="D303" s="86" t="s">
        <v>25</v>
      </c>
      <c r="E303" s="86">
        <v>8</v>
      </c>
      <c r="F303" s="86" t="s">
        <v>833</v>
      </c>
      <c r="G303" s="86">
        <v>28</v>
      </c>
      <c r="H303" s="86">
        <v>30</v>
      </c>
      <c r="I303" s="85" t="s">
        <v>834</v>
      </c>
      <c r="J303" s="85" t="s">
        <v>829</v>
      </c>
      <c r="K303" s="86" t="s">
        <v>45</v>
      </c>
      <c r="L303" s="86" t="s">
        <v>147</v>
      </c>
      <c r="M303" s="11"/>
      <c r="P303" s="34"/>
      <c r="S303" s="15">
        <f t="shared" si="28"/>
        <v>0</v>
      </c>
      <c r="T303" s="15" t="str">
        <f t="shared" si="29"/>
        <v/>
      </c>
      <c r="U303" s="15" t="str">
        <f t="shared" si="30"/>
        <v/>
      </c>
      <c r="V303" s="15" t="str">
        <f t="shared" si="31"/>
        <v/>
      </c>
      <c r="W303" s="15" t="str">
        <f t="shared" si="32"/>
        <v/>
      </c>
      <c r="X303" s="15" t="str">
        <f t="shared" si="33"/>
        <v/>
      </c>
      <c r="Z303" s="50" t="str">
        <f t="shared" si="34"/>
        <v/>
      </c>
    </row>
    <row r="304" spans="1:26" ht="25.5" hidden="1">
      <c r="A304" s="15">
        <v>303</v>
      </c>
      <c r="B304" s="85" t="s">
        <v>825</v>
      </c>
      <c r="C304" s="85" t="s">
        <v>826</v>
      </c>
      <c r="D304" s="86" t="s">
        <v>25</v>
      </c>
      <c r="E304" s="86">
        <v>8</v>
      </c>
      <c r="F304" s="86" t="s">
        <v>835</v>
      </c>
      <c r="G304" s="86">
        <v>31</v>
      </c>
      <c r="H304" s="86">
        <v>45</v>
      </c>
      <c r="I304" s="85" t="s">
        <v>836</v>
      </c>
      <c r="J304" s="85" t="s">
        <v>837</v>
      </c>
      <c r="K304" s="86" t="s">
        <v>45</v>
      </c>
      <c r="L304" s="86" t="s">
        <v>157</v>
      </c>
      <c r="M304" s="34"/>
      <c r="P304" s="34"/>
      <c r="S304" s="15">
        <f t="shared" si="28"/>
        <v>0</v>
      </c>
      <c r="T304" s="15" t="str">
        <f t="shared" si="29"/>
        <v/>
      </c>
      <c r="U304" s="15" t="str">
        <f t="shared" si="30"/>
        <v/>
      </c>
      <c r="V304" s="15" t="str">
        <f t="shared" si="31"/>
        <v/>
      </c>
      <c r="W304" s="15" t="str">
        <f t="shared" si="32"/>
        <v/>
      </c>
      <c r="X304" s="15" t="str">
        <f t="shared" si="33"/>
        <v/>
      </c>
      <c r="Z304" s="50" t="str">
        <f t="shared" si="34"/>
        <v/>
      </c>
    </row>
    <row r="305" spans="1:26" ht="38.25" hidden="1">
      <c r="A305" s="15">
        <v>304</v>
      </c>
      <c r="B305" s="85" t="s">
        <v>825</v>
      </c>
      <c r="C305" s="85" t="s">
        <v>826</v>
      </c>
      <c r="D305" s="86" t="s">
        <v>24</v>
      </c>
      <c r="E305" s="86">
        <v>8</v>
      </c>
      <c r="F305" s="86" t="s">
        <v>835</v>
      </c>
      <c r="G305" s="86">
        <v>31</v>
      </c>
      <c r="H305" s="86">
        <v>46</v>
      </c>
      <c r="I305" s="85" t="s">
        <v>838</v>
      </c>
      <c r="J305" s="85" t="s">
        <v>839</v>
      </c>
      <c r="K305" s="86" t="s">
        <v>45</v>
      </c>
      <c r="L305" s="86" t="s">
        <v>157</v>
      </c>
      <c r="M305" s="11"/>
      <c r="P305" s="34"/>
      <c r="S305" s="15" t="str">
        <f t="shared" si="28"/>
        <v/>
      </c>
      <c r="T305" s="15">
        <f t="shared" si="29"/>
        <v>0</v>
      </c>
      <c r="U305" s="15" t="str">
        <f t="shared" si="30"/>
        <v/>
      </c>
      <c r="V305" s="15" t="str">
        <f t="shared" si="31"/>
        <v>Frequency Band</v>
      </c>
      <c r="W305" s="15" t="str">
        <f t="shared" si="32"/>
        <v/>
      </c>
      <c r="X305" s="15" t="str">
        <f t="shared" si="33"/>
        <v/>
      </c>
      <c r="Y305" s="35"/>
      <c r="Z305" s="50" t="str">
        <f t="shared" si="34"/>
        <v/>
      </c>
    </row>
    <row r="306" spans="1:26" ht="25.5" hidden="1">
      <c r="A306" s="15">
        <v>305</v>
      </c>
      <c r="B306" s="85" t="s">
        <v>825</v>
      </c>
      <c r="C306" s="85" t="s">
        <v>826</v>
      </c>
      <c r="D306" s="86" t="s">
        <v>25</v>
      </c>
      <c r="E306" s="86">
        <v>8</v>
      </c>
      <c r="F306" s="86" t="s">
        <v>840</v>
      </c>
      <c r="G306" s="86">
        <v>39</v>
      </c>
      <c r="H306" s="86">
        <v>20</v>
      </c>
      <c r="I306" s="85" t="s">
        <v>841</v>
      </c>
      <c r="J306" s="85" t="s">
        <v>829</v>
      </c>
      <c r="K306" s="86" t="s">
        <v>45</v>
      </c>
      <c r="L306" s="86" t="s">
        <v>30</v>
      </c>
      <c r="M306" s="11"/>
      <c r="P306" s="34"/>
      <c r="S306" s="15">
        <f t="shared" si="28"/>
        <v>0</v>
      </c>
      <c r="T306" s="15" t="str">
        <f t="shared" si="29"/>
        <v/>
      </c>
      <c r="U306" s="15" t="str">
        <f t="shared" si="30"/>
        <v/>
      </c>
      <c r="V306" s="15" t="str">
        <f t="shared" si="31"/>
        <v/>
      </c>
      <c r="W306" s="15" t="str">
        <f t="shared" si="32"/>
        <v/>
      </c>
      <c r="X306" s="15" t="str">
        <f t="shared" si="33"/>
        <v/>
      </c>
      <c r="Y306" s="35"/>
      <c r="Z306" s="50" t="str">
        <f t="shared" si="34"/>
        <v/>
      </c>
    </row>
    <row r="307" spans="1:26" ht="25.5" hidden="1">
      <c r="A307" s="15">
        <v>306</v>
      </c>
      <c r="B307" s="85" t="s">
        <v>825</v>
      </c>
      <c r="C307" s="85" t="s">
        <v>826</v>
      </c>
      <c r="D307" s="86" t="s">
        <v>25</v>
      </c>
      <c r="E307" s="86">
        <v>16</v>
      </c>
      <c r="F307" s="86" t="s">
        <v>842</v>
      </c>
      <c r="G307" s="86">
        <v>69</v>
      </c>
      <c r="H307" s="86">
        <v>48</v>
      </c>
      <c r="I307" s="85" t="s">
        <v>843</v>
      </c>
      <c r="J307" s="85" t="s">
        <v>829</v>
      </c>
      <c r="K307" s="86" t="s">
        <v>45</v>
      </c>
      <c r="L307" s="86" t="s">
        <v>30</v>
      </c>
      <c r="M307" s="11"/>
      <c r="P307" s="34"/>
      <c r="S307" s="15">
        <f t="shared" si="28"/>
        <v>0</v>
      </c>
      <c r="T307" s="15" t="str">
        <f t="shared" si="29"/>
        <v/>
      </c>
      <c r="U307" s="15" t="str">
        <f t="shared" si="30"/>
        <v/>
      </c>
      <c r="V307" s="15" t="str">
        <f t="shared" si="31"/>
        <v/>
      </c>
      <c r="W307" s="15" t="str">
        <f t="shared" si="32"/>
        <v/>
      </c>
      <c r="X307" s="15" t="str">
        <f t="shared" si="33"/>
        <v/>
      </c>
      <c r="Y307" s="35"/>
      <c r="Z307" s="50" t="str">
        <f t="shared" si="34"/>
        <v/>
      </c>
    </row>
    <row r="308" spans="1:26" hidden="1">
      <c r="A308" s="15">
        <v>307</v>
      </c>
      <c r="B308" s="85" t="s">
        <v>28</v>
      </c>
      <c r="C308" s="85" t="s">
        <v>29</v>
      </c>
      <c r="D308" s="86" t="s">
        <v>25</v>
      </c>
      <c r="E308" s="86">
        <v>5</v>
      </c>
      <c r="F308" s="86" t="s">
        <v>209</v>
      </c>
      <c r="G308" s="86">
        <v>19</v>
      </c>
      <c r="H308" s="86">
        <v>18</v>
      </c>
      <c r="I308" s="85" t="s">
        <v>844</v>
      </c>
      <c r="J308" s="85" t="s">
        <v>845</v>
      </c>
      <c r="K308" s="86" t="s">
        <v>31</v>
      </c>
      <c r="L308" s="86" t="s">
        <v>30</v>
      </c>
      <c r="M308" s="11"/>
      <c r="P308" s="34"/>
      <c r="S308" s="15">
        <f t="shared" si="28"/>
        <v>0</v>
      </c>
      <c r="T308" s="15" t="str">
        <f t="shared" si="29"/>
        <v/>
      </c>
      <c r="U308" s="15" t="str">
        <f t="shared" si="30"/>
        <v/>
      </c>
      <c r="V308" s="15" t="str">
        <f t="shared" si="31"/>
        <v/>
      </c>
      <c r="W308" s="15" t="str">
        <f t="shared" si="32"/>
        <v/>
      </c>
      <c r="X308" s="15" t="str">
        <f t="shared" si="33"/>
        <v/>
      </c>
      <c r="Z308" s="50" t="str">
        <f t="shared" si="34"/>
        <v/>
      </c>
    </row>
    <row r="309" spans="1:26" ht="127.5" hidden="1">
      <c r="A309" s="15">
        <v>308</v>
      </c>
      <c r="B309" s="85" t="s">
        <v>28</v>
      </c>
      <c r="C309" s="85" t="s">
        <v>29</v>
      </c>
      <c r="D309" s="86" t="s">
        <v>24</v>
      </c>
      <c r="E309" s="86">
        <v>9</v>
      </c>
      <c r="F309" s="86">
        <v>9.1999999999999993</v>
      </c>
      <c r="G309" s="86">
        <v>41</v>
      </c>
      <c r="H309" s="86">
        <v>16</v>
      </c>
      <c r="I309" s="85" t="s">
        <v>846</v>
      </c>
      <c r="J309" s="85" t="s">
        <v>66</v>
      </c>
      <c r="K309" s="86" t="s">
        <v>31</v>
      </c>
      <c r="L309" s="86" t="s">
        <v>30</v>
      </c>
      <c r="M309" s="11" t="s">
        <v>1421</v>
      </c>
      <c r="P309" s="34"/>
      <c r="S309" s="15" t="str">
        <f t="shared" si="28"/>
        <v/>
      </c>
      <c r="T309" s="15">
        <f t="shared" si="29"/>
        <v>0</v>
      </c>
      <c r="U309" s="15" t="str">
        <f t="shared" si="30"/>
        <v/>
      </c>
      <c r="V309" s="15" t="str">
        <f t="shared" si="31"/>
        <v>Editorial</v>
      </c>
      <c r="W309" s="15" t="str">
        <f t="shared" si="32"/>
        <v/>
      </c>
      <c r="X309" s="15" t="str">
        <f t="shared" si="33"/>
        <v/>
      </c>
      <c r="Z309" s="50" t="str">
        <f t="shared" si="34"/>
        <v/>
      </c>
    </row>
    <row r="310" spans="1:26" ht="76.5" hidden="1">
      <c r="A310" s="15">
        <v>309</v>
      </c>
      <c r="B310" s="85" t="s">
        <v>101</v>
      </c>
      <c r="C310" s="85" t="s">
        <v>81</v>
      </c>
      <c r="D310" s="86" t="s">
        <v>25</v>
      </c>
      <c r="E310" s="86">
        <v>5</v>
      </c>
      <c r="F310" s="86" t="s">
        <v>847</v>
      </c>
      <c r="G310" s="86">
        <v>19</v>
      </c>
      <c r="H310" s="86">
        <v>37</v>
      </c>
      <c r="I310" s="85" t="s">
        <v>848</v>
      </c>
      <c r="J310" s="85" t="s">
        <v>849</v>
      </c>
      <c r="K310" s="86" t="s">
        <v>50</v>
      </c>
      <c r="L310" s="86" t="s">
        <v>30</v>
      </c>
      <c r="M310" s="11"/>
      <c r="P310" s="34"/>
      <c r="S310" s="15">
        <f t="shared" si="28"/>
        <v>0</v>
      </c>
      <c r="T310" s="15" t="str">
        <f t="shared" si="29"/>
        <v/>
      </c>
      <c r="U310" s="15" t="str">
        <f t="shared" si="30"/>
        <v/>
      </c>
      <c r="V310" s="15" t="str">
        <f t="shared" si="31"/>
        <v/>
      </c>
      <c r="W310" s="15" t="str">
        <f t="shared" si="32"/>
        <v/>
      </c>
      <c r="X310" s="15" t="str">
        <f t="shared" si="33"/>
        <v/>
      </c>
      <c r="Z310" s="50" t="str">
        <f t="shared" si="34"/>
        <v/>
      </c>
    </row>
    <row r="311" spans="1:26" ht="140.25" hidden="1">
      <c r="A311" s="15">
        <v>310</v>
      </c>
      <c r="B311" s="85" t="s">
        <v>101</v>
      </c>
      <c r="C311" s="85" t="s">
        <v>81</v>
      </c>
      <c r="D311" s="86" t="s">
        <v>24</v>
      </c>
      <c r="E311" s="86">
        <v>16</v>
      </c>
      <c r="F311" s="86" t="s">
        <v>257</v>
      </c>
      <c r="G311" s="86">
        <v>68</v>
      </c>
      <c r="H311" s="86">
        <v>47</v>
      </c>
      <c r="I311" s="90" t="s">
        <v>850</v>
      </c>
      <c r="J311" s="85" t="s">
        <v>851</v>
      </c>
      <c r="K311" s="86" t="s">
        <v>31</v>
      </c>
      <c r="L311" s="86" t="s">
        <v>163</v>
      </c>
      <c r="M311" s="11"/>
      <c r="P311" s="34"/>
      <c r="S311" s="15" t="str">
        <f t="shared" si="28"/>
        <v/>
      </c>
      <c r="T311" s="15">
        <f t="shared" si="29"/>
        <v>0</v>
      </c>
      <c r="U311" s="15" t="str">
        <f t="shared" si="30"/>
        <v/>
      </c>
      <c r="V311" s="15" t="str">
        <f t="shared" si="31"/>
        <v>Radio Spec</v>
      </c>
      <c r="W311" s="15" t="str">
        <f t="shared" si="32"/>
        <v/>
      </c>
      <c r="X311" s="15" t="str">
        <f t="shared" si="33"/>
        <v/>
      </c>
      <c r="Z311" s="50" t="str">
        <f t="shared" si="34"/>
        <v/>
      </c>
    </row>
    <row r="312" spans="1:26" ht="114.75" hidden="1">
      <c r="A312" s="15">
        <v>311</v>
      </c>
      <c r="B312" s="85" t="s">
        <v>101</v>
      </c>
      <c r="C312" s="85" t="s">
        <v>81</v>
      </c>
      <c r="D312" s="86" t="s">
        <v>24</v>
      </c>
      <c r="E312" s="86">
        <v>16</v>
      </c>
      <c r="F312" s="86" t="s">
        <v>225</v>
      </c>
      <c r="G312" s="86">
        <v>90</v>
      </c>
      <c r="H312" s="86">
        <v>28</v>
      </c>
      <c r="I312" s="85" t="s">
        <v>852</v>
      </c>
      <c r="J312" s="85" t="s">
        <v>853</v>
      </c>
      <c r="K312" s="86" t="s">
        <v>31</v>
      </c>
      <c r="L312" s="86" t="s">
        <v>163</v>
      </c>
      <c r="M312" s="11"/>
      <c r="P312" s="34"/>
      <c r="S312" s="15" t="str">
        <f t="shared" si="28"/>
        <v/>
      </c>
      <c r="T312" s="15">
        <f t="shared" si="29"/>
        <v>0</v>
      </c>
      <c r="U312" s="15" t="str">
        <f t="shared" si="30"/>
        <v/>
      </c>
      <c r="V312" s="15" t="str">
        <f t="shared" si="31"/>
        <v>Radio Spec</v>
      </c>
      <c r="W312" s="15" t="str">
        <f t="shared" si="32"/>
        <v/>
      </c>
      <c r="X312" s="15" t="str">
        <f t="shared" si="33"/>
        <v/>
      </c>
      <c r="Y312" s="35"/>
      <c r="Z312" s="50" t="str">
        <f t="shared" si="34"/>
        <v/>
      </c>
    </row>
    <row r="313" spans="1:26" ht="38.25" hidden="1">
      <c r="A313" s="15">
        <v>312</v>
      </c>
      <c r="B313" s="85" t="s">
        <v>101</v>
      </c>
      <c r="C313" s="85" t="s">
        <v>81</v>
      </c>
      <c r="D313" s="86" t="s">
        <v>24</v>
      </c>
      <c r="E313" s="86">
        <v>5</v>
      </c>
      <c r="F313" s="86" t="s">
        <v>854</v>
      </c>
      <c r="G313" s="86">
        <v>7</v>
      </c>
      <c r="H313" s="86">
        <v>44</v>
      </c>
      <c r="I313" s="85" t="s">
        <v>855</v>
      </c>
      <c r="J313" s="85" t="s">
        <v>856</v>
      </c>
      <c r="K313" s="86" t="s">
        <v>50</v>
      </c>
      <c r="L313" s="86" t="s">
        <v>148</v>
      </c>
      <c r="M313" s="11"/>
      <c r="P313" s="34"/>
      <c r="S313" s="15" t="str">
        <f t="shared" si="28"/>
        <v/>
      </c>
      <c r="T313" s="15">
        <f t="shared" si="29"/>
        <v>0</v>
      </c>
      <c r="U313" s="15" t="str">
        <f t="shared" si="30"/>
        <v/>
      </c>
      <c r="V313" s="15" t="str">
        <f t="shared" si="31"/>
        <v>MAC</v>
      </c>
      <c r="W313" s="15" t="str">
        <f t="shared" si="32"/>
        <v/>
      </c>
      <c r="X313" s="15" t="str">
        <f t="shared" si="33"/>
        <v/>
      </c>
      <c r="Z313" s="50" t="str">
        <f t="shared" si="34"/>
        <v/>
      </c>
    </row>
    <row r="314" spans="1:26" ht="38.25">
      <c r="A314" s="15">
        <v>313</v>
      </c>
      <c r="B314" s="85" t="s">
        <v>101</v>
      </c>
      <c r="C314" s="85" t="s">
        <v>81</v>
      </c>
      <c r="D314" s="86" t="s">
        <v>24</v>
      </c>
      <c r="E314" s="86">
        <v>5</v>
      </c>
      <c r="F314" s="86" t="s">
        <v>734</v>
      </c>
      <c r="G314" s="86">
        <v>15</v>
      </c>
      <c r="H314" s="86">
        <v>2</v>
      </c>
      <c r="I314" s="85" t="s">
        <v>857</v>
      </c>
      <c r="J314" s="85" t="s">
        <v>858</v>
      </c>
      <c r="K314" s="86" t="s">
        <v>50</v>
      </c>
      <c r="L314" s="86" t="s">
        <v>213</v>
      </c>
      <c r="M314" s="11" t="s">
        <v>1470</v>
      </c>
      <c r="P314" s="34"/>
      <c r="S314" s="15" t="str">
        <f t="shared" si="28"/>
        <v/>
      </c>
      <c r="T314" s="15">
        <f t="shared" si="29"/>
        <v>0</v>
      </c>
      <c r="U314" s="15" t="str">
        <f t="shared" si="30"/>
        <v/>
      </c>
      <c r="V314" s="15" t="str">
        <f t="shared" si="31"/>
        <v>SUN PHY Capabilities IE</v>
      </c>
      <c r="W314" s="15" t="str">
        <f t="shared" si="32"/>
        <v/>
      </c>
      <c r="X314" s="15" t="str">
        <f t="shared" si="33"/>
        <v/>
      </c>
      <c r="Z314" s="50" t="str">
        <f t="shared" si="34"/>
        <v/>
      </c>
    </row>
    <row r="315" spans="1:26" ht="204" hidden="1">
      <c r="A315" s="15">
        <v>314</v>
      </c>
      <c r="B315" s="85" t="s">
        <v>101</v>
      </c>
      <c r="C315" s="85" t="s">
        <v>81</v>
      </c>
      <c r="D315" s="86" t="s">
        <v>24</v>
      </c>
      <c r="E315" s="86">
        <v>5</v>
      </c>
      <c r="F315" s="86" t="s">
        <v>243</v>
      </c>
      <c r="G315" s="86">
        <v>8</v>
      </c>
      <c r="H315" s="86">
        <v>52</v>
      </c>
      <c r="I315" s="85" t="s">
        <v>859</v>
      </c>
      <c r="J315" s="85" t="s">
        <v>860</v>
      </c>
      <c r="K315" s="86" t="s">
        <v>50</v>
      </c>
      <c r="L315" s="86" t="s">
        <v>204</v>
      </c>
      <c r="M315" s="11"/>
      <c r="P315" s="34"/>
      <c r="S315" s="15" t="str">
        <f t="shared" si="28"/>
        <v/>
      </c>
      <c r="T315" s="15">
        <f t="shared" si="29"/>
        <v>0</v>
      </c>
      <c r="U315" s="15" t="str">
        <f t="shared" si="30"/>
        <v/>
      </c>
      <c r="V315" s="15" t="str">
        <f t="shared" si="31"/>
        <v>Delayed ACK</v>
      </c>
      <c r="W315" s="15" t="str">
        <f t="shared" si="32"/>
        <v/>
      </c>
      <c r="X315" s="15" t="str">
        <f t="shared" si="33"/>
        <v/>
      </c>
      <c r="Z315" s="50" t="str">
        <f t="shared" si="34"/>
        <v/>
      </c>
    </row>
    <row r="316" spans="1:26" ht="38.25">
      <c r="A316" s="15">
        <v>315</v>
      </c>
      <c r="B316" s="85" t="s">
        <v>101</v>
      </c>
      <c r="C316" s="85" t="s">
        <v>81</v>
      </c>
      <c r="D316" s="86" t="s">
        <v>24</v>
      </c>
      <c r="E316" s="86">
        <v>5</v>
      </c>
      <c r="F316" s="86" t="s">
        <v>861</v>
      </c>
      <c r="G316" s="86">
        <v>15</v>
      </c>
      <c r="H316" s="86">
        <v>16</v>
      </c>
      <c r="I316" s="85" t="s">
        <v>862</v>
      </c>
      <c r="J316" s="85" t="s">
        <v>863</v>
      </c>
      <c r="K316" s="86" t="s">
        <v>50</v>
      </c>
      <c r="L316" s="86" t="s">
        <v>159</v>
      </c>
      <c r="M316" s="11" t="s">
        <v>1465</v>
      </c>
      <c r="P316" s="34"/>
      <c r="S316" s="15" t="str">
        <f t="shared" si="28"/>
        <v/>
      </c>
      <c r="T316" s="15">
        <f t="shared" si="29"/>
        <v>0</v>
      </c>
      <c r="U316" s="15" t="str">
        <f t="shared" si="30"/>
        <v/>
      </c>
      <c r="V316" s="15" t="str">
        <f t="shared" si="31"/>
        <v>IE</v>
      </c>
      <c r="W316" s="15" t="str">
        <f t="shared" si="32"/>
        <v/>
      </c>
      <c r="X316" s="15" t="str">
        <f t="shared" si="33"/>
        <v/>
      </c>
      <c r="Z316" s="50" t="str">
        <f t="shared" si="34"/>
        <v/>
      </c>
    </row>
    <row r="317" spans="1:26" ht="51">
      <c r="A317" s="15">
        <v>316</v>
      </c>
      <c r="B317" s="85" t="s">
        <v>101</v>
      </c>
      <c r="C317" s="85" t="s">
        <v>81</v>
      </c>
      <c r="D317" s="86" t="s">
        <v>24</v>
      </c>
      <c r="E317" s="86">
        <v>5</v>
      </c>
      <c r="F317" s="86" t="s">
        <v>209</v>
      </c>
      <c r="G317" s="86">
        <v>15</v>
      </c>
      <c r="H317" s="86">
        <v>40</v>
      </c>
      <c r="I317" s="85" t="s">
        <v>864</v>
      </c>
      <c r="J317" s="85" t="s">
        <v>865</v>
      </c>
      <c r="K317" s="86" t="s">
        <v>50</v>
      </c>
      <c r="L317" s="86" t="s">
        <v>159</v>
      </c>
      <c r="M317" s="11" t="s">
        <v>1465</v>
      </c>
      <c r="P317" s="34"/>
      <c r="S317" s="15" t="str">
        <f t="shared" si="28"/>
        <v/>
      </c>
      <c r="T317" s="15">
        <f t="shared" si="29"/>
        <v>0</v>
      </c>
      <c r="U317" s="15" t="str">
        <f t="shared" si="30"/>
        <v/>
      </c>
      <c r="V317" s="15" t="str">
        <f t="shared" si="31"/>
        <v>IE</v>
      </c>
      <c r="W317" s="15" t="str">
        <f t="shared" si="32"/>
        <v/>
      </c>
      <c r="X317" s="15" t="str">
        <f t="shared" si="33"/>
        <v/>
      </c>
      <c r="Z317" s="50" t="str">
        <f t="shared" si="34"/>
        <v/>
      </c>
    </row>
    <row r="318" spans="1:26" hidden="1">
      <c r="A318" s="15">
        <v>317</v>
      </c>
      <c r="B318" s="85" t="s">
        <v>101</v>
      </c>
      <c r="C318" s="85" t="s">
        <v>81</v>
      </c>
      <c r="D318" s="86" t="s">
        <v>25</v>
      </c>
      <c r="E318" s="86">
        <v>5</v>
      </c>
      <c r="F318" s="86" t="s">
        <v>209</v>
      </c>
      <c r="G318" s="86">
        <v>19</v>
      </c>
      <c r="H318" s="86">
        <v>18</v>
      </c>
      <c r="I318" s="85" t="s">
        <v>844</v>
      </c>
      <c r="J318" s="85" t="s">
        <v>866</v>
      </c>
      <c r="K318" s="86" t="s">
        <v>50</v>
      </c>
      <c r="L318" s="86"/>
      <c r="M318" s="11"/>
      <c r="P318" s="34"/>
      <c r="S318" s="15">
        <f t="shared" si="28"/>
        <v>0</v>
      </c>
      <c r="T318" s="15" t="str">
        <f t="shared" si="29"/>
        <v/>
      </c>
      <c r="U318" s="15" t="str">
        <f t="shared" si="30"/>
        <v/>
      </c>
      <c r="V318" s="15" t="str">
        <f t="shared" si="31"/>
        <v/>
      </c>
      <c r="W318" s="15" t="str">
        <f t="shared" si="32"/>
        <v/>
      </c>
      <c r="X318" s="15" t="str">
        <f t="shared" si="33"/>
        <v/>
      </c>
      <c r="Z318" s="50" t="str">
        <f t="shared" si="34"/>
        <v/>
      </c>
    </row>
    <row r="319" spans="1:26" ht="25.5">
      <c r="A319" s="15">
        <v>318</v>
      </c>
      <c r="B319" s="85" t="s">
        <v>101</v>
      </c>
      <c r="C319" s="85" t="s">
        <v>81</v>
      </c>
      <c r="D319" s="86" t="s">
        <v>24</v>
      </c>
      <c r="E319" s="86">
        <v>5</v>
      </c>
      <c r="F319" s="86" t="s">
        <v>847</v>
      </c>
      <c r="G319" s="86">
        <v>19</v>
      </c>
      <c r="H319" s="86">
        <v>40</v>
      </c>
      <c r="I319" s="85" t="s">
        <v>867</v>
      </c>
      <c r="J319" s="85" t="s">
        <v>868</v>
      </c>
      <c r="K319" s="86" t="s">
        <v>50</v>
      </c>
      <c r="L319" s="86" t="s">
        <v>159</v>
      </c>
      <c r="M319" s="11" t="s">
        <v>1465</v>
      </c>
      <c r="P319" s="34"/>
      <c r="S319" s="15" t="str">
        <f t="shared" si="28"/>
        <v/>
      </c>
      <c r="T319" s="15">
        <f t="shared" si="29"/>
        <v>0</v>
      </c>
      <c r="U319" s="15" t="str">
        <f t="shared" si="30"/>
        <v/>
      </c>
      <c r="V319" s="15" t="str">
        <f t="shared" si="31"/>
        <v>IE</v>
      </c>
      <c r="W319" s="15" t="str">
        <f t="shared" si="32"/>
        <v/>
      </c>
      <c r="X319" s="15" t="str">
        <f t="shared" si="33"/>
        <v/>
      </c>
      <c r="Z319" s="50" t="str">
        <f t="shared" si="34"/>
        <v/>
      </c>
    </row>
    <row r="320" spans="1:26" ht="25.5">
      <c r="A320" s="15">
        <v>319</v>
      </c>
      <c r="B320" s="85" t="s">
        <v>101</v>
      </c>
      <c r="C320" s="85" t="s">
        <v>81</v>
      </c>
      <c r="D320" s="86" t="s">
        <v>24</v>
      </c>
      <c r="E320" s="86">
        <v>5</v>
      </c>
      <c r="F320" s="86" t="s">
        <v>417</v>
      </c>
      <c r="G320" s="86">
        <v>20</v>
      </c>
      <c r="H320" s="86">
        <v>30</v>
      </c>
      <c r="I320" s="85" t="s">
        <v>869</v>
      </c>
      <c r="J320" s="85" t="s">
        <v>868</v>
      </c>
      <c r="K320" s="86" t="s">
        <v>50</v>
      </c>
      <c r="L320" s="86" t="s">
        <v>159</v>
      </c>
      <c r="M320" s="11" t="s">
        <v>1465</v>
      </c>
      <c r="P320" s="34"/>
      <c r="S320" s="15" t="str">
        <f t="shared" si="28"/>
        <v/>
      </c>
      <c r="T320" s="15">
        <f t="shared" si="29"/>
        <v>0</v>
      </c>
      <c r="U320" s="15" t="str">
        <f t="shared" si="30"/>
        <v/>
      </c>
      <c r="V320" s="15" t="str">
        <f t="shared" si="31"/>
        <v>IE</v>
      </c>
      <c r="W320" s="15" t="str">
        <f t="shared" si="32"/>
        <v/>
      </c>
      <c r="X320" s="15" t="str">
        <f t="shared" si="33"/>
        <v/>
      </c>
      <c r="Z320" s="50" t="str">
        <f t="shared" si="34"/>
        <v/>
      </c>
    </row>
    <row r="321" spans="1:28" ht="63.75" hidden="1">
      <c r="A321" s="15">
        <v>320</v>
      </c>
      <c r="B321" s="85" t="s">
        <v>101</v>
      </c>
      <c r="C321" s="85" t="s">
        <v>81</v>
      </c>
      <c r="D321" s="86" t="s">
        <v>24</v>
      </c>
      <c r="E321" s="86">
        <v>5</v>
      </c>
      <c r="F321" s="86" t="s">
        <v>854</v>
      </c>
      <c r="G321" s="86">
        <v>7</v>
      </c>
      <c r="H321" s="86">
        <v>46</v>
      </c>
      <c r="I321" s="95" t="s">
        <v>870</v>
      </c>
      <c r="J321" s="85" t="s">
        <v>871</v>
      </c>
      <c r="K321" s="86" t="s">
        <v>50</v>
      </c>
      <c r="L321" s="86" t="s">
        <v>148</v>
      </c>
      <c r="M321" s="11"/>
      <c r="P321" s="34"/>
      <c r="S321" s="15" t="str">
        <f t="shared" si="28"/>
        <v/>
      </c>
      <c r="T321" s="15">
        <f t="shared" si="29"/>
        <v>0</v>
      </c>
      <c r="U321" s="15" t="str">
        <f t="shared" si="30"/>
        <v/>
      </c>
      <c r="V321" s="15" t="str">
        <f t="shared" si="31"/>
        <v>MAC</v>
      </c>
      <c r="W321" s="15" t="str">
        <f t="shared" si="32"/>
        <v/>
      </c>
      <c r="X321" s="15" t="str">
        <f t="shared" si="33"/>
        <v/>
      </c>
      <c r="Y321" s="35"/>
      <c r="Z321" s="50" t="str">
        <f t="shared" si="34"/>
        <v/>
      </c>
    </row>
    <row r="322" spans="1:28" ht="89.25" hidden="1">
      <c r="A322" s="15">
        <v>321</v>
      </c>
      <c r="B322" s="85" t="s">
        <v>101</v>
      </c>
      <c r="C322" s="85" t="s">
        <v>81</v>
      </c>
      <c r="D322" s="86" t="s">
        <v>24</v>
      </c>
      <c r="E322" s="86">
        <v>5</v>
      </c>
      <c r="F322" s="86" t="s">
        <v>854</v>
      </c>
      <c r="G322" s="86">
        <v>7</v>
      </c>
      <c r="H322" s="86">
        <v>53</v>
      </c>
      <c r="I322" s="95" t="s">
        <v>872</v>
      </c>
      <c r="J322" s="85" t="s">
        <v>873</v>
      </c>
      <c r="K322" s="86" t="s">
        <v>50</v>
      </c>
      <c r="L322" s="86" t="s">
        <v>148</v>
      </c>
      <c r="M322" s="11"/>
      <c r="P322" s="34"/>
      <c r="S322" s="15" t="str">
        <f t="shared" ref="S322:S385" si="35">IF(D322="E",N322,"")</f>
        <v/>
      </c>
      <c r="T322" s="15">
        <f t="shared" ref="T322:T385" si="36">IF(OR(D322="T",D322="G"),N322,"")</f>
        <v>0</v>
      </c>
      <c r="U322" s="15" t="str">
        <f t="shared" ref="U322:U385" si="37">IF(OR(T322="A",T322="AP",T322="R",T322="Z"),L322,"")</f>
        <v/>
      </c>
      <c r="V322" s="15" t="str">
        <f t="shared" ref="V322:V385" si="38">IF(T322=0,L322,"")</f>
        <v>MAC</v>
      </c>
      <c r="W322" s="15" t="str">
        <f t="shared" ref="W322:W385" si="39">IF(T322="wp",L322,"")</f>
        <v/>
      </c>
      <c r="X322" s="15" t="str">
        <f t="shared" ref="X322:X385" si="40">IF(T322="rdy2vote",L322,IF(T322="rdy2vote2",L322,""))</f>
        <v/>
      </c>
      <c r="Y322" s="35"/>
      <c r="Z322" s="50" t="str">
        <f t="shared" ref="Z322:Z385" si="41">IF(OR(T322="rdy2vote", T322="wp"), P322, "")</f>
        <v/>
      </c>
    </row>
    <row r="323" spans="1:28" ht="102" hidden="1">
      <c r="A323" s="15">
        <v>322</v>
      </c>
      <c r="B323" s="85" t="s">
        <v>101</v>
      </c>
      <c r="C323" s="85" t="s">
        <v>81</v>
      </c>
      <c r="D323" s="86" t="s">
        <v>24</v>
      </c>
      <c r="E323" s="86">
        <v>5</v>
      </c>
      <c r="F323" s="86" t="s">
        <v>854</v>
      </c>
      <c r="G323" s="86">
        <v>8</v>
      </c>
      <c r="H323" s="86">
        <v>3</v>
      </c>
      <c r="I323" s="85" t="s">
        <v>874</v>
      </c>
      <c r="J323" s="85" t="s">
        <v>875</v>
      </c>
      <c r="K323" s="86" t="s">
        <v>50</v>
      </c>
      <c r="L323" s="86" t="s">
        <v>148</v>
      </c>
      <c r="M323" s="11"/>
      <c r="P323" s="34"/>
      <c r="S323" s="15" t="str">
        <f t="shared" si="35"/>
        <v/>
      </c>
      <c r="T323" s="15">
        <f t="shared" si="36"/>
        <v>0</v>
      </c>
      <c r="U323" s="15" t="str">
        <f t="shared" si="37"/>
        <v/>
      </c>
      <c r="V323" s="15" t="str">
        <f t="shared" si="38"/>
        <v>MAC</v>
      </c>
      <c r="W323" s="15" t="str">
        <f t="shared" si="39"/>
        <v/>
      </c>
      <c r="X323" s="15" t="str">
        <f t="shared" si="40"/>
        <v/>
      </c>
      <c r="Y323" s="35"/>
      <c r="Z323" s="50" t="str">
        <f t="shared" si="41"/>
        <v/>
      </c>
    </row>
    <row r="324" spans="1:28" ht="89.25" hidden="1">
      <c r="A324" s="15">
        <v>323</v>
      </c>
      <c r="B324" s="85" t="s">
        <v>101</v>
      </c>
      <c r="C324" s="85" t="s">
        <v>81</v>
      </c>
      <c r="D324" s="86" t="s">
        <v>24</v>
      </c>
      <c r="E324" s="86">
        <v>6</v>
      </c>
      <c r="F324" s="86" t="s">
        <v>112</v>
      </c>
      <c r="G324" s="86">
        <v>22</v>
      </c>
      <c r="H324" s="86">
        <v>39</v>
      </c>
      <c r="I324" s="85" t="s">
        <v>876</v>
      </c>
      <c r="J324" s="85" t="s">
        <v>877</v>
      </c>
      <c r="K324" s="86" t="s">
        <v>50</v>
      </c>
      <c r="L324" s="86" t="s">
        <v>148</v>
      </c>
      <c r="M324" s="11"/>
      <c r="P324" s="34"/>
      <c r="S324" s="15" t="str">
        <f t="shared" si="35"/>
        <v/>
      </c>
      <c r="T324" s="15">
        <f t="shared" si="36"/>
        <v>0</v>
      </c>
      <c r="U324" s="15" t="str">
        <f t="shared" si="37"/>
        <v/>
      </c>
      <c r="V324" s="15" t="str">
        <f t="shared" si="38"/>
        <v>MAC</v>
      </c>
      <c r="W324" s="15" t="str">
        <f t="shared" si="39"/>
        <v/>
      </c>
      <c r="X324" s="15" t="str">
        <f t="shared" si="40"/>
        <v/>
      </c>
      <c r="Z324" s="50" t="str">
        <f t="shared" si="41"/>
        <v/>
      </c>
    </row>
    <row r="325" spans="1:28" ht="114.75" hidden="1">
      <c r="A325" s="15">
        <v>324</v>
      </c>
      <c r="B325" s="85" t="s">
        <v>101</v>
      </c>
      <c r="C325" s="85" t="s">
        <v>81</v>
      </c>
      <c r="D325" s="86" t="s">
        <v>24</v>
      </c>
      <c r="E325" s="86">
        <v>6</v>
      </c>
      <c r="F325" s="86" t="s">
        <v>67</v>
      </c>
      <c r="G325" s="86">
        <v>23</v>
      </c>
      <c r="H325" s="86">
        <v>7</v>
      </c>
      <c r="I325" s="85" t="s">
        <v>878</v>
      </c>
      <c r="J325" s="85" t="s">
        <v>879</v>
      </c>
      <c r="K325" s="86" t="s">
        <v>50</v>
      </c>
      <c r="L325" s="86" t="s">
        <v>148</v>
      </c>
      <c r="M325" s="11"/>
      <c r="P325" s="34"/>
      <c r="S325" s="15" t="str">
        <f t="shared" si="35"/>
        <v/>
      </c>
      <c r="T325" s="15">
        <f t="shared" si="36"/>
        <v>0</v>
      </c>
      <c r="U325" s="15" t="str">
        <f t="shared" si="37"/>
        <v/>
      </c>
      <c r="V325" s="15" t="str">
        <f t="shared" si="38"/>
        <v>MAC</v>
      </c>
      <c r="W325" s="15" t="str">
        <f t="shared" si="39"/>
        <v/>
      </c>
      <c r="X325" s="15" t="str">
        <f t="shared" si="40"/>
        <v/>
      </c>
      <c r="Z325" s="50" t="str">
        <f t="shared" si="41"/>
        <v/>
      </c>
    </row>
    <row r="326" spans="1:28" ht="178.5" hidden="1">
      <c r="A326" s="15">
        <v>325</v>
      </c>
      <c r="B326" s="85" t="s">
        <v>101</v>
      </c>
      <c r="C326" s="85" t="s">
        <v>81</v>
      </c>
      <c r="D326" s="86" t="s">
        <v>24</v>
      </c>
      <c r="E326" s="86">
        <v>9</v>
      </c>
      <c r="F326" s="86">
        <v>9.1999999999999993</v>
      </c>
      <c r="G326" s="86">
        <v>41</v>
      </c>
      <c r="H326" s="86">
        <v>23</v>
      </c>
      <c r="I326" s="85" t="s">
        <v>880</v>
      </c>
      <c r="J326" s="85" t="s">
        <v>881</v>
      </c>
      <c r="K326" s="86" t="s">
        <v>50</v>
      </c>
      <c r="L326" s="86" t="s">
        <v>163</v>
      </c>
      <c r="M326" s="11"/>
      <c r="P326" s="34"/>
      <c r="S326" s="15" t="str">
        <f t="shared" si="35"/>
        <v/>
      </c>
      <c r="T326" s="15">
        <f t="shared" si="36"/>
        <v>0</v>
      </c>
      <c r="U326" s="15" t="str">
        <f t="shared" si="37"/>
        <v/>
      </c>
      <c r="V326" s="15" t="str">
        <f t="shared" si="38"/>
        <v>Radio Spec</v>
      </c>
      <c r="W326" s="15" t="str">
        <f t="shared" si="39"/>
        <v/>
      </c>
      <c r="X326" s="15" t="str">
        <f t="shared" si="40"/>
        <v/>
      </c>
      <c r="Z326" s="50" t="str">
        <f t="shared" si="41"/>
        <v/>
      </c>
    </row>
    <row r="327" spans="1:28" ht="102" hidden="1">
      <c r="A327" s="15">
        <v>326</v>
      </c>
      <c r="B327" s="85" t="s">
        <v>101</v>
      </c>
      <c r="C327" s="85" t="s">
        <v>81</v>
      </c>
      <c r="D327" s="86" t="s">
        <v>25</v>
      </c>
      <c r="E327" s="86">
        <v>8</v>
      </c>
      <c r="F327" s="86" t="s">
        <v>263</v>
      </c>
      <c r="G327" s="86">
        <v>30</v>
      </c>
      <c r="H327" s="86">
        <v>1</v>
      </c>
      <c r="I327" s="85" t="s">
        <v>882</v>
      </c>
      <c r="J327" s="85" t="s">
        <v>883</v>
      </c>
      <c r="K327" s="86" t="s">
        <v>50</v>
      </c>
      <c r="L327" s="86" t="s">
        <v>145</v>
      </c>
      <c r="M327" s="11"/>
      <c r="P327" s="34"/>
      <c r="S327" s="15">
        <f t="shared" si="35"/>
        <v>0</v>
      </c>
      <c r="T327" s="15" t="str">
        <f t="shared" si="36"/>
        <v/>
      </c>
      <c r="U327" s="15" t="str">
        <f t="shared" si="37"/>
        <v/>
      </c>
      <c r="V327" s="15" t="str">
        <f t="shared" si="38"/>
        <v/>
      </c>
      <c r="W327" s="15" t="str">
        <f t="shared" si="39"/>
        <v/>
      </c>
      <c r="X327" s="15" t="str">
        <f t="shared" si="40"/>
        <v/>
      </c>
      <c r="Z327" s="50" t="str">
        <f t="shared" si="41"/>
        <v/>
      </c>
    </row>
    <row r="328" spans="1:28" ht="51" hidden="1">
      <c r="A328" s="15">
        <v>327</v>
      </c>
      <c r="B328" s="85" t="s">
        <v>101</v>
      </c>
      <c r="C328" s="85" t="s">
        <v>81</v>
      </c>
      <c r="D328" s="86" t="s">
        <v>24</v>
      </c>
      <c r="E328" s="86">
        <v>8</v>
      </c>
      <c r="F328" s="86" t="s">
        <v>427</v>
      </c>
      <c r="G328" s="86">
        <v>38</v>
      </c>
      <c r="H328" s="86">
        <v>1</v>
      </c>
      <c r="I328" s="85" t="s">
        <v>884</v>
      </c>
      <c r="J328" s="85" t="s">
        <v>885</v>
      </c>
      <c r="K328" s="86" t="s">
        <v>50</v>
      </c>
      <c r="L328" s="86" t="s">
        <v>163</v>
      </c>
      <c r="M328" s="11"/>
      <c r="P328" s="34"/>
      <c r="S328" s="15" t="str">
        <f t="shared" si="35"/>
        <v/>
      </c>
      <c r="T328" s="15">
        <f t="shared" si="36"/>
        <v>0</v>
      </c>
      <c r="U328" s="15" t="str">
        <f t="shared" si="37"/>
        <v/>
      </c>
      <c r="V328" s="15" t="str">
        <f t="shared" si="38"/>
        <v>Radio Spec</v>
      </c>
      <c r="W328" s="15" t="str">
        <f t="shared" si="39"/>
        <v/>
      </c>
      <c r="X328" s="15" t="str">
        <f t="shared" si="40"/>
        <v/>
      </c>
      <c r="Z328" s="50" t="str">
        <f t="shared" si="41"/>
        <v/>
      </c>
    </row>
    <row r="329" spans="1:28" ht="25.5" hidden="1">
      <c r="A329" s="15">
        <v>328</v>
      </c>
      <c r="B329" s="85" t="s">
        <v>101</v>
      </c>
      <c r="C329" s="85" t="s">
        <v>81</v>
      </c>
      <c r="D329" s="86" t="s">
        <v>25</v>
      </c>
      <c r="E329" s="86">
        <v>16</v>
      </c>
      <c r="F329" s="86" t="s">
        <v>303</v>
      </c>
      <c r="G329" s="86">
        <v>58</v>
      </c>
      <c r="H329" s="86">
        <v>37</v>
      </c>
      <c r="I329" s="85" t="s">
        <v>886</v>
      </c>
      <c r="J329" s="85" t="s">
        <v>887</v>
      </c>
      <c r="K329" s="86" t="s">
        <v>50</v>
      </c>
      <c r="L329" s="86" t="s">
        <v>30</v>
      </c>
      <c r="M329" s="11" t="s">
        <v>1422</v>
      </c>
      <c r="S329" s="15">
        <f t="shared" si="35"/>
        <v>0</v>
      </c>
      <c r="T329" s="15" t="str">
        <f t="shared" si="36"/>
        <v/>
      </c>
      <c r="U329" s="15" t="str">
        <f t="shared" si="37"/>
        <v/>
      </c>
      <c r="V329" s="15" t="str">
        <f t="shared" si="38"/>
        <v/>
      </c>
      <c r="W329" s="15" t="str">
        <f t="shared" si="39"/>
        <v/>
      </c>
      <c r="X329" s="15" t="str">
        <f t="shared" si="40"/>
        <v/>
      </c>
      <c r="Z329" s="50" t="str">
        <f t="shared" si="41"/>
        <v/>
      </c>
    </row>
    <row r="330" spans="1:28" ht="63.75" hidden="1">
      <c r="A330" s="15">
        <v>329</v>
      </c>
      <c r="B330" s="85" t="s">
        <v>101</v>
      </c>
      <c r="C330" s="85" t="s">
        <v>81</v>
      </c>
      <c r="D330" s="86" t="s">
        <v>24</v>
      </c>
      <c r="E330" s="86">
        <v>16</v>
      </c>
      <c r="F330" s="86" t="s">
        <v>306</v>
      </c>
      <c r="G330" s="86">
        <v>65</v>
      </c>
      <c r="H330" s="86">
        <v>54</v>
      </c>
      <c r="I330" s="85" t="s">
        <v>888</v>
      </c>
      <c r="J330" s="85" t="s">
        <v>889</v>
      </c>
      <c r="K330" s="86" t="s">
        <v>50</v>
      </c>
      <c r="L330" s="86" t="s">
        <v>160</v>
      </c>
      <c r="M330" s="34"/>
      <c r="P330" s="34"/>
      <c r="S330" s="15" t="str">
        <f t="shared" si="35"/>
        <v/>
      </c>
      <c r="T330" s="15">
        <f t="shared" si="36"/>
        <v>0</v>
      </c>
      <c r="U330" s="15" t="str">
        <f t="shared" si="37"/>
        <v/>
      </c>
      <c r="V330" s="15" t="str">
        <f t="shared" si="38"/>
        <v>Mode Switch</v>
      </c>
      <c r="W330" s="15" t="str">
        <f t="shared" si="39"/>
        <v/>
      </c>
      <c r="X330" s="15" t="str">
        <f t="shared" si="40"/>
        <v/>
      </c>
      <c r="Z330" s="50" t="str">
        <f t="shared" si="41"/>
        <v/>
      </c>
    </row>
    <row r="331" spans="1:28" ht="25.5">
      <c r="A331" s="15">
        <v>330</v>
      </c>
      <c r="B331" s="85" t="s">
        <v>80</v>
      </c>
      <c r="C331" s="85" t="s">
        <v>81</v>
      </c>
      <c r="D331" s="86" t="s">
        <v>25</v>
      </c>
      <c r="E331" s="86">
        <v>5</v>
      </c>
      <c r="F331" s="86" t="s">
        <v>209</v>
      </c>
      <c r="G331" s="86">
        <v>17</v>
      </c>
      <c r="H331" s="86">
        <v>26</v>
      </c>
      <c r="I331" s="85" t="s">
        <v>890</v>
      </c>
      <c r="J331" s="85" t="s">
        <v>891</v>
      </c>
      <c r="K331" s="86" t="s">
        <v>31</v>
      </c>
      <c r="L331" s="86" t="s">
        <v>213</v>
      </c>
      <c r="M331" s="34" t="s">
        <v>1449</v>
      </c>
      <c r="P331" s="34"/>
      <c r="S331" s="15">
        <f t="shared" si="35"/>
        <v>0</v>
      </c>
      <c r="T331" s="15" t="str">
        <f t="shared" si="36"/>
        <v/>
      </c>
      <c r="U331" s="15" t="str">
        <f t="shared" si="37"/>
        <v/>
      </c>
      <c r="V331" s="15" t="str">
        <f t="shared" si="38"/>
        <v/>
      </c>
      <c r="W331" s="15" t="str">
        <f t="shared" si="39"/>
        <v/>
      </c>
      <c r="X331" s="15" t="str">
        <f t="shared" si="40"/>
        <v/>
      </c>
      <c r="Z331" s="50" t="str">
        <f t="shared" si="41"/>
        <v/>
      </c>
    </row>
    <row r="332" spans="1:28" ht="51">
      <c r="A332" s="15">
        <v>331</v>
      </c>
      <c r="B332" s="85" t="s">
        <v>80</v>
      </c>
      <c r="C332" s="85" t="s">
        <v>81</v>
      </c>
      <c r="D332" s="86" t="s">
        <v>25</v>
      </c>
      <c r="E332" s="86">
        <v>5</v>
      </c>
      <c r="F332" s="86" t="s">
        <v>209</v>
      </c>
      <c r="G332" s="86">
        <v>17</v>
      </c>
      <c r="H332" s="86">
        <v>26</v>
      </c>
      <c r="I332" s="85" t="s">
        <v>892</v>
      </c>
      <c r="J332" s="85" t="s">
        <v>893</v>
      </c>
      <c r="K332" s="86" t="s">
        <v>31</v>
      </c>
      <c r="L332" s="86" t="s">
        <v>213</v>
      </c>
      <c r="M332" s="34" t="s">
        <v>1449</v>
      </c>
      <c r="P332" s="34"/>
      <c r="S332" s="15">
        <f t="shared" si="35"/>
        <v>0</v>
      </c>
      <c r="T332" s="15" t="str">
        <f t="shared" si="36"/>
        <v/>
      </c>
      <c r="U332" s="15" t="str">
        <f t="shared" si="37"/>
        <v/>
      </c>
      <c r="V332" s="15" t="str">
        <f t="shared" si="38"/>
        <v/>
      </c>
      <c r="W332" s="15" t="str">
        <f t="shared" si="39"/>
        <v/>
      </c>
      <c r="X332" s="15" t="str">
        <f t="shared" si="40"/>
        <v/>
      </c>
      <c r="Z332" s="50" t="str">
        <f t="shared" si="41"/>
        <v/>
      </c>
    </row>
    <row r="333" spans="1:28" ht="38.25" hidden="1">
      <c r="A333" s="15">
        <v>332</v>
      </c>
      <c r="B333" s="85" t="s">
        <v>80</v>
      </c>
      <c r="C333" s="85" t="s">
        <v>81</v>
      </c>
      <c r="D333" s="86" t="s">
        <v>24</v>
      </c>
      <c r="E333" s="86">
        <v>5</v>
      </c>
      <c r="F333" s="86" t="s">
        <v>209</v>
      </c>
      <c r="G333" s="86">
        <v>17</v>
      </c>
      <c r="H333" s="86">
        <v>27</v>
      </c>
      <c r="I333" s="85" t="s">
        <v>894</v>
      </c>
      <c r="J333" s="85" t="s">
        <v>895</v>
      </c>
      <c r="K333" s="86" t="s">
        <v>50</v>
      </c>
      <c r="L333" s="86" t="s">
        <v>145</v>
      </c>
      <c r="M333" s="34"/>
      <c r="P333" s="34"/>
      <c r="S333" s="15" t="str">
        <f t="shared" si="35"/>
        <v/>
      </c>
      <c r="T333" s="15">
        <f t="shared" si="36"/>
        <v>0</v>
      </c>
      <c r="U333" s="15" t="str">
        <f t="shared" si="37"/>
        <v/>
      </c>
      <c r="V333" s="15" t="str">
        <f t="shared" si="38"/>
        <v>Channelization</v>
      </c>
      <c r="W333" s="15" t="str">
        <f t="shared" si="39"/>
        <v/>
      </c>
      <c r="X333" s="15" t="str">
        <f t="shared" si="40"/>
        <v/>
      </c>
      <c r="Z333" s="50" t="str">
        <f t="shared" si="41"/>
        <v/>
      </c>
    </row>
    <row r="334" spans="1:28" ht="38.25" hidden="1">
      <c r="A334" s="15">
        <v>333</v>
      </c>
      <c r="B334" s="85" t="s">
        <v>80</v>
      </c>
      <c r="C334" s="85" t="s">
        <v>81</v>
      </c>
      <c r="D334" s="86" t="s">
        <v>25</v>
      </c>
      <c r="E334" s="86">
        <v>5</v>
      </c>
      <c r="F334" s="86" t="s">
        <v>209</v>
      </c>
      <c r="G334" s="86">
        <v>17</v>
      </c>
      <c r="H334" s="86">
        <v>29</v>
      </c>
      <c r="I334" s="85" t="s">
        <v>896</v>
      </c>
      <c r="J334" s="85" t="s">
        <v>897</v>
      </c>
      <c r="K334" s="86" t="s">
        <v>31</v>
      </c>
      <c r="L334" s="86" t="s">
        <v>145</v>
      </c>
      <c r="M334" s="34"/>
      <c r="P334" s="34"/>
      <c r="S334" s="15">
        <f t="shared" si="35"/>
        <v>0</v>
      </c>
      <c r="T334" s="15" t="str">
        <f t="shared" si="36"/>
        <v/>
      </c>
      <c r="U334" s="15" t="str">
        <f t="shared" si="37"/>
        <v/>
      </c>
      <c r="V334" s="15" t="str">
        <f t="shared" si="38"/>
        <v/>
      </c>
      <c r="W334" s="15" t="str">
        <f t="shared" si="39"/>
        <v/>
      </c>
      <c r="X334" s="15" t="str">
        <f t="shared" si="40"/>
        <v/>
      </c>
      <c r="Z334" s="50" t="str">
        <f t="shared" si="41"/>
        <v/>
      </c>
    </row>
    <row r="335" spans="1:28" ht="38.25" hidden="1">
      <c r="A335" s="15">
        <v>334</v>
      </c>
      <c r="B335" s="85" t="s">
        <v>80</v>
      </c>
      <c r="C335" s="85" t="s">
        <v>81</v>
      </c>
      <c r="D335" s="86" t="s">
        <v>24</v>
      </c>
      <c r="E335" s="86">
        <v>5</v>
      </c>
      <c r="F335" s="86" t="s">
        <v>209</v>
      </c>
      <c r="G335" s="86">
        <v>17</v>
      </c>
      <c r="H335" s="86">
        <v>29</v>
      </c>
      <c r="I335" s="85" t="s">
        <v>898</v>
      </c>
      <c r="J335" s="85" t="s">
        <v>895</v>
      </c>
      <c r="K335" s="86" t="s">
        <v>50</v>
      </c>
      <c r="L335" s="86" t="s">
        <v>145</v>
      </c>
      <c r="M335" s="34"/>
      <c r="O335" s="60"/>
      <c r="P335" s="34"/>
      <c r="S335" s="15" t="str">
        <f t="shared" si="35"/>
        <v/>
      </c>
      <c r="T335" s="15">
        <f t="shared" si="36"/>
        <v>0</v>
      </c>
      <c r="U335" s="15" t="str">
        <f t="shared" si="37"/>
        <v/>
      </c>
      <c r="V335" s="15" t="str">
        <f t="shared" si="38"/>
        <v>Channelization</v>
      </c>
      <c r="W335" s="15" t="str">
        <f t="shared" si="39"/>
        <v/>
      </c>
      <c r="X335" s="15" t="str">
        <f t="shared" si="40"/>
        <v/>
      </c>
      <c r="Z335" s="50" t="str">
        <f t="shared" si="41"/>
        <v/>
      </c>
    </row>
    <row r="336" spans="1:28" s="37" customFormat="1" ht="38.25">
      <c r="A336" s="55">
        <v>335</v>
      </c>
      <c r="B336" s="85" t="s">
        <v>80</v>
      </c>
      <c r="C336" s="85" t="s">
        <v>81</v>
      </c>
      <c r="D336" s="86" t="s">
        <v>24</v>
      </c>
      <c r="E336" s="86">
        <v>5</v>
      </c>
      <c r="F336" s="86" t="s">
        <v>209</v>
      </c>
      <c r="G336" s="86">
        <v>17</v>
      </c>
      <c r="H336" s="86">
        <v>31</v>
      </c>
      <c r="I336" s="85" t="s">
        <v>899</v>
      </c>
      <c r="J336" s="85" t="s">
        <v>900</v>
      </c>
      <c r="K336" s="86" t="s">
        <v>31</v>
      </c>
      <c r="L336" s="86" t="s">
        <v>213</v>
      </c>
      <c r="M336" s="34" t="s">
        <v>1466</v>
      </c>
      <c r="N336" s="31"/>
      <c r="O336" s="72"/>
      <c r="Q336" s="73"/>
      <c r="S336" s="55" t="str">
        <f t="shared" si="35"/>
        <v/>
      </c>
      <c r="T336" s="55">
        <f t="shared" si="36"/>
        <v>0</v>
      </c>
      <c r="U336" s="55" t="str">
        <f t="shared" si="37"/>
        <v/>
      </c>
      <c r="V336" s="55" t="str">
        <f t="shared" si="38"/>
        <v>SUN PHY Capabilities IE</v>
      </c>
      <c r="W336" s="55" t="str">
        <f t="shared" si="39"/>
        <v/>
      </c>
      <c r="X336" s="55" t="str">
        <f t="shared" si="40"/>
        <v/>
      </c>
      <c r="Y336" s="72"/>
      <c r="Z336" s="50" t="str">
        <f t="shared" si="41"/>
        <v/>
      </c>
      <c r="AB336" s="55"/>
    </row>
    <row r="337" spans="1:26" ht="38.25" hidden="1">
      <c r="A337" s="15">
        <v>336</v>
      </c>
      <c r="B337" s="85" t="s">
        <v>80</v>
      </c>
      <c r="C337" s="85" t="s">
        <v>81</v>
      </c>
      <c r="D337" s="86" t="s">
        <v>25</v>
      </c>
      <c r="E337" s="86">
        <v>8</v>
      </c>
      <c r="F337" s="86" t="s">
        <v>901</v>
      </c>
      <c r="G337" s="86">
        <v>17</v>
      </c>
      <c r="H337" s="86">
        <v>24</v>
      </c>
      <c r="I337" s="85" t="s">
        <v>902</v>
      </c>
      <c r="J337" s="85" t="s">
        <v>903</v>
      </c>
      <c r="K337" s="86" t="s">
        <v>31</v>
      </c>
      <c r="L337" s="86" t="s">
        <v>30</v>
      </c>
      <c r="M337" s="11"/>
      <c r="S337" s="15">
        <f t="shared" si="35"/>
        <v>0</v>
      </c>
      <c r="T337" s="15" t="str">
        <f t="shared" si="36"/>
        <v/>
      </c>
      <c r="U337" s="15" t="str">
        <f t="shared" si="37"/>
        <v/>
      </c>
      <c r="V337" s="15" t="str">
        <f t="shared" si="38"/>
        <v/>
      </c>
      <c r="W337" s="15" t="str">
        <f t="shared" si="39"/>
        <v/>
      </c>
      <c r="X337" s="15" t="str">
        <f t="shared" si="40"/>
        <v/>
      </c>
      <c r="Z337" s="50" t="str">
        <f t="shared" si="41"/>
        <v/>
      </c>
    </row>
    <row r="338" spans="1:26" ht="25.5" hidden="1">
      <c r="A338" s="15">
        <v>337</v>
      </c>
      <c r="B338" s="85" t="s">
        <v>80</v>
      </c>
      <c r="C338" s="85" t="s">
        <v>81</v>
      </c>
      <c r="D338" s="86" t="s">
        <v>25</v>
      </c>
      <c r="E338" s="86">
        <v>8</v>
      </c>
      <c r="F338" s="86" t="s">
        <v>901</v>
      </c>
      <c r="G338" s="86">
        <v>30</v>
      </c>
      <c r="H338" s="86">
        <v>9</v>
      </c>
      <c r="I338" s="85" t="s">
        <v>904</v>
      </c>
      <c r="J338" s="85" t="s">
        <v>905</v>
      </c>
      <c r="K338" s="86" t="s">
        <v>50</v>
      </c>
      <c r="L338" s="86" t="s">
        <v>30</v>
      </c>
      <c r="M338" s="34"/>
      <c r="P338" s="34"/>
      <c r="S338" s="15">
        <f t="shared" si="35"/>
        <v>0</v>
      </c>
      <c r="T338" s="15" t="str">
        <f t="shared" si="36"/>
        <v/>
      </c>
      <c r="U338" s="15" t="str">
        <f t="shared" si="37"/>
        <v/>
      </c>
      <c r="V338" s="15" t="str">
        <f t="shared" si="38"/>
        <v/>
      </c>
      <c r="W338" s="15" t="str">
        <f t="shared" si="39"/>
        <v/>
      </c>
      <c r="X338" s="15" t="str">
        <f t="shared" si="40"/>
        <v/>
      </c>
      <c r="Z338" s="50" t="str">
        <f t="shared" si="41"/>
        <v/>
      </c>
    </row>
    <row r="339" spans="1:26" ht="51" hidden="1">
      <c r="A339" s="15">
        <v>338</v>
      </c>
      <c r="B339" s="85" t="s">
        <v>80</v>
      </c>
      <c r="C339" s="85" t="s">
        <v>81</v>
      </c>
      <c r="D339" s="86" t="s">
        <v>24</v>
      </c>
      <c r="E339" s="86">
        <v>8</v>
      </c>
      <c r="F339" s="86" t="s">
        <v>901</v>
      </c>
      <c r="G339" s="86">
        <v>30</v>
      </c>
      <c r="H339" s="86">
        <v>20</v>
      </c>
      <c r="I339" s="85" t="s">
        <v>906</v>
      </c>
      <c r="J339" s="85" t="s">
        <v>907</v>
      </c>
      <c r="K339" s="86" t="s">
        <v>31</v>
      </c>
      <c r="L339" s="86" t="s">
        <v>145</v>
      </c>
      <c r="M339" s="34"/>
      <c r="P339" s="34"/>
      <c r="S339" s="15" t="str">
        <f t="shared" si="35"/>
        <v/>
      </c>
      <c r="T339" s="15">
        <f t="shared" si="36"/>
        <v>0</v>
      </c>
      <c r="U339" s="15" t="str">
        <f t="shared" si="37"/>
        <v/>
      </c>
      <c r="V339" s="15" t="str">
        <f t="shared" si="38"/>
        <v>Channelization</v>
      </c>
      <c r="W339" s="15" t="str">
        <f t="shared" si="39"/>
        <v/>
      </c>
      <c r="X339" s="15" t="str">
        <f t="shared" si="40"/>
        <v/>
      </c>
      <c r="Z339" s="50" t="str">
        <f t="shared" si="41"/>
        <v/>
      </c>
    </row>
    <row r="340" spans="1:26" ht="51" hidden="1">
      <c r="A340" s="15">
        <v>339</v>
      </c>
      <c r="B340" s="85" t="s">
        <v>80</v>
      </c>
      <c r="C340" s="85" t="s">
        <v>81</v>
      </c>
      <c r="D340" s="86" t="s">
        <v>25</v>
      </c>
      <c r="E340" s="86">
        <v>8</v>
      </c>
      <c r="F340" s="86" t="s">
        <v>901</v>
      </c>
      <c r="G340" s="86">
        <v>30</v>
      </c>
      <c r="H340" s="86">
        <v>20</v>
      </c>
      <c r="I340" s="85" t="s">
        <v>908</v>
      </c>
      <c r="J340" s="85" t="s">
        <v>909</v>
      </c>
      <c r="K340" s="86" t="s">
        <v>31</v>
      </c>
      <c r="L340" s="86" t="s">
        <v>145</v>
      </c>
      <c r="M340" s="34"/>
      <c r="P340" s="34"/>
      <c r="S340" s="15">
        <f t="shared" si="35"/>
        <v>0</v>
      </c>
      <c r="T340" s="15" t="str">
        <f t="shared" si="36"/>
        <v/>
      </c>
      <c r="U340" s="15" t="str">
        <f t="shared" si="37"/>
        <v/>
      </c>
      <c r="V340" s="15" t="str">
        <f t="shared" si="38"/>
        <v/>
      </c>
      <c r="W340" s="15" t="str">
        <f t="shared" si="39"/>
        <v/>
      </c>
      <c r="X340" s="15" t="str">
        <f t="shared" si="40"/>
        <v/>
      </c>
      <c r="Z340" s="50" t="str">
        <f t="shared" si="41"/>
        <v/>
      </c>
    </row>
    <row r="341" spans="1:26" ht="76.5" hidden="1">
      <c r="A341" s="15">
        <v>340</v>
      </c>
      <c r="B341" s="85" t="s">
        <v>80</v>
      </c>
      <c r="C341" s="85" t="s">
        <v>81</v>
      </c>
      <c r="D341" s="86" t="s">
        <v>24</v>
      </c>
      <c r="E341" s="86">
        <v>5</v>
      </c>
      <c r="F341" s="86" t="s">
        <v>209</v>
      </c>
      <c r="G341" s="86">
        <v>16</v>
      </c>
      <c r="H341" s="86">
        <v>14</v>
      </c>
      <c r="I341" s="85" t="s">
        <v>910</v>
      </c>
      <c r="J341" s="85" t="s">
        <v>911</v>
      </c>
      <c r="K341" s="86" t="s">
        <v>50</v>
      </c>
      <c r="L341" s="86" t="s">
        <v>145</v>
      </c>
      <c r="M341" s="34"/>
      <c r="P341" s="34"/>
      <c r="S341" s="15" t="str">
        <f t="shared" si="35"/>
        <v/>
      </c>
      <c r="T341" s="15">
        <f t="shared" si="36"/>
        <v>0</v>
      </c>
      <c r="U341" s="15" t="str">
        <f t="shared" si="37"/>
        <v/>
      </c>
      <c r="V341" s="15" t="str">
        <f t="shared" si="38"/>
        <v>Channelization</v>
      </c>
      <c r="W341" s="15" t="str">
        <f t="shared" si="39"/>
        <v/>
      </c>
      <c r="X341" s="15" t="str">
        <f t="shared" si="40"/>
        <v/>
      </c>
      <c r="Z341" s="50" t="str">
        <f t="shared" si="41"/>
        <v/>
      </c>
    </row>
    <row r="342" spans="1:26" ht="102" hidden="1">
      <c r="A342" s="15">
        <v>341</v>
      </c>
      <c r="B342" s="85" t="s">
        <v>80</v>
      </c>
      <c r="C342" s="85" t="s">
        <v>81</v>
      </c>
      <c r="D342" s="86" t="s">
        <v>25</v>
      </c>
      <c r="E342" s="86">
        <v>6</v>
      </c>
      <c r="F342" s="86" t="s">
        <v>912</v>
      </c>
      <c r="G342" s="86">
        <v>69</v>
      </c>
      <c r="H342" s="86">
        <v>43</v>
      </c>
      <c r="I342" s="85" t="s">
        <v>913</v>
      </c>
      <c r="J342" s="85" t="s">
        <v>914</v>
      </c>
      <c r="K342" s="86" t="s">
        <v>31</v>
      </c>
      <c r="L342" s="86" t="s">
        <v>163</v>
      </c>
      <c r="M342" s="11" t="s">
        <v>1423</v>
      </c>
      <c r="P342" s="34"/>
      <c r="S342" s="15">
        <f t="shared" si="35"/>
        <v>0</v>
      </c>
      <c r="T342" s="15" t="str">
        <f t="shared" si="36"/>
        <v/>
      </c>
      <c r="U342" s="15" t="str">
        <f t="shared" si="37"/>
        <v/>
      </c>
      <c r="V342" s="15" t="str">
        <f t="shared" si="38"/>
        <v/>
      </c>
      <c r="W342" s="15" t="str">
        <f t="shared" si="39"/>
        <v/>
      </c>
      <c r="X342" s="15" t="str">
        <f t="shared" si="40"/>
        <v/>
      </c>
      <c r="Y342" s="35"/>
      <c r="Z342" s="50" t="str">
        <f t="shared" si="41"/>
        <v/>
      </c>
    </row>
    <row r="343" spans="1:26" ht="102" hidden="1">
      <c r="A343" s="15">
        <v>342</v>
      </c>
      <c r="B343" s="85" t="s">
        <v>80</v>
      </c>
      <c r="C343" s="85" t="s">
        <v>81</v>
      </c>
      <c r="D343" s="86" t="s">
        <v>24</v>
      </c>
      <c r="E343" s="86">
        <v>5</v>
      </c>
      <c r="F343" s="86" t="s">
        <v>243</v>
      </c>
      <c r="G343" s="86">
        <v>8</v>
      </c>
      <c r="H343" s="86">
        <v>50</v>
      </c>
      <c r="I343" s="85" t="s">
        <v>915</v>
      </c>
      <c r="J343" s="85" t="s">
        <v>916</v>
      </c>
      <c r="K343" s="86" t="s">
        <v>31</v>
      </c>
      <c r="L343" s="86" t="s">
        <v>204</v>
      </c>
      <c r="M343" s="11" t="s">
        <v>1424</v>
      </c>
      <c r="P343" s="34"/>
      <c r="S343" s="15" t="str">
        <f t="shared" si="35"/>
        <v/>
      </c>
      <c r="T343" s="15">
        <f t="shared" si="36"/>
        <v>0</v>
      </c>
      <c r="U343" s="15" t="str">
        <f t="shared" si="37"/>
        <v/>
      </c>
      <c r="V343" s="15" t="str">
        <f t="shared" si="38"/>
        <v>Delayed ACK</v>
      </c>
      <c r="W343" s="15" t="str">
        <f t="shared" si="39"/>
        <v/>
      </c>
      <c r="X343" s="15" t="str">
        <f t="shared" si="40"/>
        <v/>
      </c>
      <c r="Z343" s="50" t="str">
        <f t="shared" si="41"/>
        <v/>
      </c>
    </row>
    <row r="344" spans="1:26" ht="25.5" hidden="1">
      <c r="A344" s="15">
        <v>343</v>
      </c>
      <c r="B344" s="85" t="s">
        <v>102</v>
      </c>
      <c r="C344" s="85" t="s">
        <v>103</v>
      </c>
      <c r="D344" s="86" t="s">
        <v>24</v>
      </c>
      <c r="E344" s="86">
        <v>3</v>
      </c>
      <c r="F344" s="96" t="s">
        <v>917</v>
      </c>
      <c r="G344" s="86">
        <v>3</v>
      </c>
      <c r="H344" s="86">
        <v>8</v>
      </c>
      <c r="I344" s="85" t="s">
        <v>918</v>
      </c>
      <c r="J344" s="85" t="s">
        <v>919</v>
      </c>
      <c r="K344" s="86" t="s">
        <v>31</v>
      </c>
      <c r="L344" s="86" t="s">
        <v>147</v>
      </c>
      <c r="P344" s="34"/>
      <c r="S344" s="15" t="str">
        <f t="shared" si="35"/>
        <v/>
      </c>
      <c r="T344" s="15">
        <f t="shared" si="36"/>
        <v>0</v>
      </c>
      <c r="U344" s="15" t="str">
        <f t="shared" si="37"/>
        <v/>
      </c>
      <c r="V344" s="15" t="str">
        <f t="shared" si="38"/>
        <v>FSK</v>
      </c>
      <c r="W344" s="15" t="str">
        <f t="shared" si="39"/>
        <v/>
      </c>
      <c r="X344" s="15" t="str">
        <f t="shared" si="40"/>
        <v/>
      </c>
      <c r="Y344" s="35"/>
      <c r="Z344" s="50" t="str">
        <f t="shared" si="41"/>
        <v/>
      </c>
    </row>
    <row r="345" spans="1:26" ht="25.5" hidden="1">
      <c r="A345" s="15">
        <v>344</v>
      </c>
      <c r="B345" s="85" t="s">
        <v>102</v>
      </c>
      <c r="C345" s="85" t="s">
        <v>103</v>
      </c>
      <c r="D345" s="86" t="s">
        <v>25</v>
      </c>
      <c r="E345" s="86">
        <v>3</v>
      </c>
      <c r="F345" s="96" t="s">
        <v>917</v>
      </c>
      <c r="G345" s="86">
        <v>3</v>
      </c>
      <c r="H345" s="86">
        <v>11</v>
      </c>
      <c r="I345" s="85" t="s">
        <v>920</v>
      </c>
      <c r="J345" s="85" t="s">
        <v>921</v>
      </c>
      <c r="K345" s="86" t="s">
        <v>50</v>
      </c>
      <c r="L345" s="86" t="s">
        <v>30</v>
      </c>
      <c r="M345" s="11" t="s">
        <v>1425</v>
      </c>
      <c r="P345" s="34"/>
      <c r="S345" s="15">
        <f t="shared" si="35"/>
        <v>0</v>
      </c>
      <c r="T345" s="15" t="str">
        <f t="shared" si="36"/>
        <v/>
      </c>
      <c r="U345" s="15" t="str">
        <f t="shared" si="37"/>
        <v/>
      </c>
      <c r="V345" s="15" t="str">
        <f t="shared" si="38"/>
        <v/>
      </c>
      <c r="W345" s="15" t="str">
        <f t="shared" si="39"/>
        <v/>
      </c>
      <c r="X345" s="15" t="str">
        <f t="shared" si="40"/>
        <v/>
      </c>
      <c r="Y345" s="35"/>
      <c r="Z345" s="50" t="str">
        <f t="shared" si="41"/>
        <v/>
      </c>
    </row>
    <row r="346" spans="1:26" ht="25.5" hidden="1">
      <c r="A346" s="15">
        <v>345</v>
      </c>
      <c r="B346" s="85" t="s">
        <v>102</v>
      </c>
      <c r="C346" s="85" t="s">
        <v>103</v>
      </c>
      <c r="D346" s="86" t="s">
        <v>24</v>
      </c>
      <c r="E346" s="86">
        <v>3</v>
      </c>
      <c r="F346" s="96" t="s">
        <v>917</v>
      </c>
      <c r="G346" s="86">
        <v>3</v>
      </c>
      <c r="H346" s="86">
        <v>20</v>
      </c>
      <c r="I346" s="85" t="s">
        <v>922</v>
      </c>
      <c r="J346" s="85" t="s">
        <v>923</v>
      </c>
      <c r="K346" s="86" t="s">
        <v>31</v>
      </c>
      <c r="L346" s="86" t="s">
        <v>148</v>
      </c>
      <c r="M346" s="11" t="s">
        <v>1417</v>
      </c>
      <c r="P346" s="34"/>
      <c r="S346" s="15" t="str">
        <f t="shared" si="35"/>
        <v/>
      </c>
      <c r="T346" s="15">
        <f t="shared" si="36"/>
        <v>0</v>
      </c>
      <c r="U346" s="15" t="str">
        <f t="shared" si="37"/>
        <v/>
      </c>
      <c r="V346" s="15" t="str">
        <f t="shared" si="38"/>
        <v>MAC</v>
      </c>
      <c r="W346" s="15" t="str">
        <f t="shared" si="39"/>
        <v/>
      </c>
      <c r="X346" s="15" t="str">
        <f t="shared" si="40"/>
        <v/>
      </c>
      <c r="Y346" s="35"/>
      <c r="Z346" s="50" t="str">
        <f t="shared" si="41"/>
        <v/>
      </c>
    </row>
    <row r="347" spans="1:26" ht="102" hidden="1">
      <c r="A347" s="15">
        <v>346</v>
      </c>
      <c r="B347" s="85" t="s">
        <v>102</v>
      </c>
      <c r="C347" s="85" t="s">
        <v>103</v>
      </c>
      <c r="D347" s="86" t="s">
        <v>24</v>
      </c>
      <c r="E347" s="86">
        <v>4</v>
      </c>
      <c r="F347" s="96" t="s">
        <v>924</v>
      </c>
      <c r="G347" s="86">
        <v>5</v>
      </c>
      <c r="H347" s="86">
        <v>7</v>
      </c>
      <c r="I347" s="85" t="s">
        <v>925</v>
      </c>
      <c r="J347" s="85" t="s">
        <v>926</v>
      </c>
      <c r="K347" s="86" t="s">
        <v>31</v>
      </c>
      <c r="L347" s="86" t="s">
        <v>158</v>
      </c>
      <c r="M347" s="11" t="s">
        <v>1426</v>
      </c>
      <c r="P347" s="34"/>
      <c r="S347" s="15" t="str">
        <f t="shared" si="35"/>
        <v/>
      </c>
      <c r="T347" s="15">
        <f t="shared" si="36"/>
        <v>0</v>
      </c>
      <c r="U347" s="15" t="str">
        <f t="shared" si="37"/>
        <v/>
      </c>
      <c r="V347" s="15" t="str">
        <f t="shared" si="38"/>
        <v>General</v>
      </c>
      <c r="W347" s="15" t="str">
        <f t="shared" si="39"/>
        <v/>
      </c>
      <c r="X347" s="15" t="str">
        <f t="shared" si="40"/>
        <v/>
      </c>
      <c r="Y347" s="35"/>
      <c r="Z347" s="50" t="str">
        <f t="shared" si="41"/>
        <v/>
      </c>
    </row>
    <row r="348" spans="1:26" ht="76.5" hidden="1">
      <c r="A348" s="15">
        <v>347</v>
      </c>
      <c r="B348" s="85" t="s">
        <v>102</v>
      </c>
      <c r="C348" s="85" t="s">
        <v>103</v>
      </c>
      <c r="D348" s="86" t="s">
        <v>24</v>
      </c>
      <c r="E348" s="86">
        <v>4</v>
      </c>
      <c r="F348" s="96" t="s">
        <v>924</v>
      </c>
      <c r="G348" s="86">
        <v>5</v>
      </c>
      <c r="H348" s="86">
        <v>7</v>
      </c>
      <c r="I348" s="85" t="s">
        <v>927</v>
      </c>
      <c r="J348" s="85" t="s">
        <v>926</v>
      </c>
      <c r="K348" s="86" t="s">
        <v>31</v>
      </c>
      <c r="L348" s="86" t="s">
        <v>158</v>
      </c>
      <c r="M348" s="11" t="s">
        <v>1427</v>
      </c>
      <c r="P348" s="34"/>
      <c r="S348" s="15" t="str">
        <f t="shared" si="35"/>
        <v/>
      </c>
      <c r="T348" s="15">
        <f t="shared" si="36"/>
        <v>0</v>
      </c>
      <c r="U348" s="15" t="str">
        <f t="shared" si="37"/>
        <v/>
      </c>
      <c r="V348" s="15" t="str">
        <f t="shared" si="38"/>
        <v>General</v>
      </c>
      <c r="W348" s="15" t="str">
        <f t="shared" si="39"/>
        <v/>
      </c>
      <c r="X348" s="15" t="str">
        <f t="shared" si="40"/>
        <v/>
      </c>
      <c r="Z348" s="50" t="str">
        <f t="shared" si="41"/>
        <v/>
      </c>
    </row>
    <row r="349" spans="1:26" ht="25.5" hidden="1">
      <c r="A349" s="15">
        <v>348</v>
      </c>
      <c r="B349" s="85" t="s">
        <v>102</v>
      </c>
      <c r="C349" s="85" t="s">
        <v>103</v>
      </c>
      <c r="D349" s="86" t="s">
        <v>24</v>
      </c>
      <c r="E349" s="86">
        <v>4</v>
      </c>
      <c r="F349" s="97" t="s">
        <v>928</v>
      </c>
      <c r="G349" s="86">
        <v>5</v>
      </c>
      <c r="H349" s="86">
        <v>38</v>
      </c>
      <c r="I349" s="85" t="s">
        <v>929</v>
      </c>
      <c r="J349" s="85" t="s">
        <v>930</v>
      </c>
      <c r="K349" s="86" t="s">
        <v>50</v>
      </c>
      <c r="L349" s="86" t="s">
        <v>30</v>
      </c>
      <c r="M349" s="11"/>
      <c r="P349" s="34"/>
      <c r="S349" s="15" t="str">
        <f t="shared" si="35"/>
        <v/>
      </c>
      <c r="T349" s="15">
        <f t="shared" si="36"/>
        <v>0</v>
      </c>
      <c r="U349" s="15" t="str">
        <f t="shared" si="37"/>
        <v/>
      </c>
      <c r="V349" s="15" t="str">
        <f t="shared" si="38"/>
        <v>Editorial</v>
      </c>
      <c r="W349" s="15" t="str">
        <f t="shared" si="39"/>
        <v/>
      </c>
      <c r="X349" s="15" t="str">
        <f t="shared" si="40"/>
        <v/>
      </c>
      <c r="Y349" s="35"/>
      <c r="Z349" s="50" t="str">
        <f t="shared" si="41"/>
        <v/>
      </c>
    </row>
    <row r="350" spans="1:26" ht="38.25" hidden="1">
      <c r="A350" s="15">
        <v>349</v>
      </c>
      <c r="B350" s="85" t="s">
        <v>102</v>
      </c>
      <c r="C350" s="85" t="s">
        <v>103</v>
      </c>
      <c r="D350" s="86" t="s">
        <v>24</v>
      </c>
      <c r="E350" s="86">
        <v>5</v>
      </c>
      <c r="F350" s="98" t="s">
        <v>931</v>
      </c>
      <c r="G350" s="86">
        <v>10</v>
      </c>
      <c r="H350" s="86">
        <v>39</v>
      </c>
      <c r="I350" s="85" t="s">
        <v>932</v>
      </c>
      <c r="J350" s="85" t="s">
        <v>933</v>
      </c>
      <c r="K350" s="86" t="s">
        <v>31</v>
      </c>
      <c r="L350" s="86" t="s">
        <v>148</v>
      </c>
      <c r="M350" s="11" t="s">
        <v>1430</v>
      </c>
      <c r="P350" s="34"/>
      <c r="S350" s="15" t="str">
        <f t="shared" si="35"/>
        <v/>
      </c>
      <c r="T350" s="15">
        <f t="shared" si="36"/>
        <v>0</v>
      </c>
      <c r="U350" s="15" t="str">
        <f t="shared" si="37"/>
        <v/>
      </c>
      <c r="V350" s="15" t="str">
        <f t="shared" si="38"/>
        <v>MAC</v>
      </c>
      <c r="W350" s="15" t="str">
        <f t="shared" si="39"/>
        <v/>
      </c>
      <c r="X350" s="15" t="str">
        <f t="shared" si="40"/>
        <v/>
      </c>
      <c r="Z350" s="50" t="str">
        <f t="shared" si="41"/>
        <v/>
      </c>
    </row>
    <row r="351" spans="1:26" ht="51" hidden="1">
      <c r="A351" s="15">
        <v>350</v>
      </c>
      <c r="B351" s="85" t="s">
        <v>102</v>
      </c>
      <c r="C351" s="85" t="s">
        <v>103</v>
      </c>
      <c r="D351" s="86" t="s">
        <v>24</v>
      </c>
      <c r="E351" s="86">
        <v>5</v>
      </c>
      <c r="F351" s="97" t="s">
        <v>410</v>
      </c>
      <c r="G351" s="86">
        <v>11</v>
      </c>
      <c r="H351" s="86">
        <v>1</v>
      </c>
      <c r="I351" s="85" t="s">
        <v>934</v>
      </c>
      <c r="J351" s="85" t="s">
        <v>104</v>
      </c>
      <c r="K351" s="86" t="s">
        <v>50</v>
      </c>
      <c r="L351" s="86" t="s">
        <v>30</v>
      </c>
      <c r="M351" s="11" t="s">
        <v>1428</v>
      </c>
      <c r="S351" s="15" t="str">
        <f t="shared" si="35"/>
        <v/>
      </c>
      <c r="T351" s="15">
        <f t="shared" si="36"/>
        <v>0</v>
      </c>
      <c r="U351" s="15" t="str">
        <f t="shared" si="37"/>
        <v/>
      </c>
      <c r="V351" s="15" t="str">
        <f t="shared" si="38"/>
        <v>Editorial</v>
      </c>
      <c r="W351" s="15" t="str">
        <f t="shared" si="39"/>
        <v/>
      </c>
      <c r="X351" s="15" t="str">
        <f t="shared" si="40"/>
        <v/>
      </c>
      <c r="Z351" s="50" t="str">
        <f t="shared" si="41"/>
        <v/>
      </c>
    </row>
    <row r="352" spans="1:26" ht="38.25" hidden="1">
      <c r="A352" s="15">
        <v>351</v>
      </c>
      <c r="B352" s="85" t="s">
        <v>102</v>
      </c>
      <c r="C352" s="85" t="s">
        <v>103</v>
      </c>
      <c r="D352" s="86" t="s">
        <v>24</v>
      </c>
      <c r="E352" s="86">
        <v>5</v>
      </c>
      <c r="F352" s="98" t="s">
        <v>935</v>
      </c>
      <c r="G352" s="86">
        <v>12</v>
      </c>
      <c r="H352" s="86">
        <v>37</v>
      </c>
      <c r="I352" s="85" t="s">
        <v>936</v>
      </c>
      <c r="J352" s="85" t="s">
        <v>937</v>
      </c>
      <c r="K352" s="86" t="s">
        <v>31</v>
      </c>
      <c r="L352" s="86" t="s">
        <v>148</v>
      </c>
      <c r="M352" s="11"/>
      <c r="P352" s="34"/>
      <c r="S352" s="15" t="str">
        <f t="shared" si="35"/>
        <v/>
      </c>
      <c r="T352" s="15">
        <f t="shared" si="36"/>
        <v>0</v>
      </c>
      <c r="U352" s="15" t="str">
        <f t="shared" si="37"/>
        <v/>
      </c>
      <c r="V352" s="15" t="str">
        <f t="shared" si="38"/>
        <v>MAC</v>
      </c>
      <c r="W352" s="15" t="str">
        <f t="shared" si="39"/>
        <v/>
      </c>
      <c r="X352" s="15" t="str">
        <f t="shared" si="40"/>
        <v/>
      </c>
      <c r="Z352" s="50" t="str">
        <f t="shared" si="41"/>
        <v/>
      </c>
    </row>
    <row r="353" spans="1:26" ht="38.25" hidden="1">
      <c r="A353" s="15">
        <v>352</v>
      </c>
      <c r="B353" s="85" t="s">
        <v>102</v>
      </c>
      <c r="C353" s="85" t="s">
        <v>103</v>
      </c>
      <c r="D353" s="86" t="s">
        <v>24</v>
      </c>
      <c r="E353" s="86">
        <v>5</v>
      </c>
      <c r="F353" s="86" t="s">
        <v>291</v>
      </c>
      <c r="G353" s="86">
        <v>13</v>
      </c>
      <c r="H353" s="86">
        <v>17</v>
      </c>
      <c r="I353" s="85" t="s">
        <v>938</v>
      </c>
      <c r="J353" s="85" t="s">
        <v>939</v>
      </c>
      <c r="K353" s="86" t="s">
        <v>31</v>
      </c>
      <c r="L353" s="86" t="s">
        <v>148</v>
      </c>
      <c r="M353" s="11" t="s">
        <v>1429</v>
      </c>
      <c r="P353" s="34"/>
      <c r="S353" s="15" t="str">
        <f t="shared" si="35"/>
        <v/>
      </c>
      <c r="T353" s="15">
        <f t="shared" si="36"/>
        <v>0</v>
      </c>
      <c r="U353" s="15" t="str">
        <f t="shared" si="37"/>
        <v/>
      </c>
      <c r="V353" s="15" t="str">
        <f t="shared" si="38"/>
        <v>MAC</v>
      </c>
      <c r="W353" s="15" t="str">
        <f t="shared" si="39"/>
        <v/>
      </c>
      <c r="X353" s="15" t="str">
        <f t="shared" si="40"/>
        <v/>
      </c>
      <c r="Z353" s="50" t="str">
        <f t="shared" si="41"/>
        <v/>
      </c>
    </row>
    <row r="354" spans="1:26" ht="38.25" hidden="1">
      <c r="A354" s="15">
        <v>353</v>
      </c>
      <c r="B354" s="85" t="s">
        <v>102</v>
      </c>
      <c r="C354" s="85" t="s">
        <v>103</v>
      </c>
      <c r="D354" s="86" t="s">
        <v>24</v>
      </c>
      <c r="E354" s="86">
        <v>5</v>
      </c>
      <c r="F354" s="98" t="s">
        <v>940</v>
      </c>
      <c r="G354" s="86">
        <v>13</v>
      </c>
      <c r="H354" s="86">
        <v>2</v>
      </c>
      <c r="I354" s="85" t="s">
        <v>941</v>
      </c>
      <c r="J354" s="85" t="s">
        <v>937</v>
      </c>
      <c r="K354" s="86" t="s">
        <v>31</v>
      </c>
      <c r="L354" s="86" t="s">
        <v>148</v>
      </c>
      <c r="M354" s="11" t="s">
        <v>1429</v>
      </c>
      <c r="P354" s="34"/>
      <c r="S354" s="15" t="str">
        <f t="shared" si="35"/>
        <v/>
      </c>
      <c r="T354" s="15">
        <f t="shared" si="36"/>
        <v>0</v>
      </c>
      <c r="U354" s="15" t="str">
        <f t="shared" si="37"/>
        <v/>
      </c>
      <c r="V354" s="15" t="str">
        <f t="shared" si="38"/>
        <v>MAC</v>
      </c>
      <c r="W354" s="15" t="str">
        <f t="shared" si="39"/>
        <v/>
      </c>
      <c r="X354" s="15" t="str">
        <f t="shared" si="40"/>
        <v/>
      </c>
      <c r="Z354" s="50" t="str">
        <f t="shared" si="41"/>
        <v/>
      </c>
    </row>
    <row r="355" spans="1:26" ht="38.25" hidden="1">
      <c r="A355" s="15">
        <v>354</v>
      </c>
      <c r="B355" s="85" t="s">
        <v>102</v>
      </c>
      <c r="C355" s="85" t="s">
        <v>103</v>
      </c>
      <c r="D355" s="86" t="s">
        <v>24</v>
      </c>
      <c r="E355" s="86">
        <v>5</v>
      </c>
      <c r="F355" s="98" t="s">
        <v>942</v>
      </c>
      <c r="G355" s="86">
        <v>13</v>
      </c>
      <c r="H355" s="86">
        <v>26</v>
      </c>
      <c r="I355" s="85" t="s">
        <v>941</v>
      </c>
      <c r="J355" s="85" t="s">
        <v>937</v>
      </c>
      <c r="K355" s="86" t="s">
        <v>31</v>
      </c>
      <c r="L355" s="86" t="s">
        <v>148</v>
      </c>
      <c r="M355" s="11" t="s">
        <v>1429</v>
      </c>
      <c r="P355" s="34"/>
      <c r="S355" s="15" t="str">
        <f t="shared" si="35"/>
        <v/>
      </c>
      <c r="T355" s="15">
        <f t="shared" si="36"/>
        <v>0</v>
      </c>
      <c r="U355" s="15" t="str">
        <f t="shared" si="37"/>
        <v/>
      </c>
      <c r="V355" s="15" t="str">
        <f t="shared" si="38"/>
        <v>MAC</v>
      </c>
      <c r="W355" s="15" t="str">
        <f t="shared" si="39"/>
        <v/>
      </c>
      <c r="X355" s="15" t="str">
        <f t="shared" si="40"/>
        <v/>
      </c>
      <c r="Z355" s="50" t="str">
        <f t="shared" si="41"/>
        <v/>
      </c>
    </row>
    <row r="356" spans="1:26" ht="51" hidden="1">
      <c r="A356" s="15">
        <v>355</v>
      </c>
      <c r="B356" s="85" t="s">
        <v>102</v>
      </c>
      <c r="C356" s="85" t="s">
        <v>103</v>
      </c>
      <c r="D356" s="86" t="s">
        <v>24</v>
      </c>
      <c r="E356" s="86">
        <v>5</v>
      </c>
      <c r="F356" s="99" t="s">
        <v>294</v>
      </c>
      <c r="G356" s="86">
        <v>13</v>
      </c>
      <c r="H356" s="86">
        <v>38</v>
      </c>
      <c r="I356" s="85" t="s">
        <v>943</v>
      </c>
      <c r="J356" s="85" t="s">
        <v>944</v>
      </c>
      <c r="K356" s="86" t="s">
        <v>31</v>
      </c>
      <c r="L356" s="86" t="s">
        <v>148</v>
      </c>
      <c r="M356" s="11" t="s">
        <v>1431</v>
      </c>
      <c r="P356" s="34"/>
      <c r="S356" s="15" t="str">
        <f t="shared" si="35"/>
        <v/>
      </c>
      <c r="T356" s="15">
        <f t="shared" si="36"/>
        <v>0</v>
      </c>
      <c r="U356" s="15" t="str">
        <f t="shared" si="37"/>
        <v/>
      </c>
      <c r="V356" s="15" t="str">
        <f t="shared" si="38"/>
        <v>MAC</v>
      </c>
      <c r="W356" s="15" t="str">
        <f t="shared" si="39"/>
        <v/>
      </c>
      <c r="X356" s="15" t="str">
        <f t="shared" si="40"/>
        <v/>
      </c>
      <c r="Z356" s="50" t="str">
        <f t="shared" si="41"/>
        <v/>
      </c>
    </row>
    <row r="357" spans="1:26" hidden="1">
      <c r="A357" s="15">
        <v>356</v>
      </c>
      <c r="B357" s="85" t="s">
        <v>102</v>
      </c>
      <c r="C357" s="85" t="s">
        <v>103</v>
      </c>
      <c r="D357" s="86" t="s">
        <v>24</v>
      </c>
      <c r="E357" s="86">
        <v>5</v>
      </c>
      <c r="F357" s="98" t="s">
        <v>734</v>
      </c>
      <c r="G357" s="86">
        <v>14</v>
      </c>
      <c r="H357" s="86">
        <v>11</v>
      </c>
      <c r="I357" s="85" t="s">
        <v>945</v>
      </c>
      <c r="J357" s="85" t="s">
        <v>946</v>
      </c>
      <c r="K357" s="86" t="s">
        <v>31</v>
      </c>
      <c r="L357" s="86" t="s">
        <v>148</v>
      </c>
      <c r="M357" s="11" t="s">
        <v>1432</v>
      </c>
      <c r="P357" s="34"/>
      <c r="S357" s="15" t="str">
        <f t="shared" si="35"/>
        <v/>
      </c>
      <c r="T357" s="15">
        <f t="shared" si="36"/>
        <v>0</v>
      </c>
      <c r="U357" s="15" t="str">
        <f t="shared" si="37"/>
        <v/>
      </c>
      <c r="V357" s="15" t="str">
        <f t="shared" si="38"/>
        <v>MAC</v>
      </c>
      <c r="W357" s="15" t="str">
        <f t="shared" si="39"/>
        <v/>
      </c>
      <c r="X357" s="15" t="str">
        <f t="shared" si="40"/>
        <v/>
      </c>
      <c r="Z357" s="50" t="str">
        <f t="shared" si="41"/>
        <v/>
      </c>
    </row>
    <row r="358" spans="1:26" ht="38.25" hidden="1">
      <c r="A358" s="15">
        <v>357</v>
      </c>
      <c r="B358" s="85" t="s">
        <v>102</v>
      </c>
      <c r="C358" s="85" t="s">
        <v>103</v>
      </c>
      <c r="D358" s="86" t="s">
        <v>25</v>
      </c>
      <c r="E358" s="86">
        <v>5</v>
      </c>
      <c r="F358" s="98" t="s">
        <v>734</v>
      </c>
      <c r="G358" s="86">
        <v>14</v>
      </c>
      <c r="H358" s="86">
        <v>9</v>
      </c>
      <c r="I358" s="85" t="s">
        <v>947</v>
      </c>
      <c r="J358" s="85" t="s">
        <v>948</v>
      </c>
      <c r="K358" s="86" t="s">
        <v>50</v>
      </c>
      <c r="L358" s="86" t="s">
        <v>148</v>
      </c>
      <c r="M358" s="11" t="s">
        <v>1433</v>
      </c>
      <c r="P358" s="34"/>
      <c r="S358" s="15">
        <f t="shared" si="35"/>
        <v>0</v>
      </c>
      <c r="T358" s="15" t="str">
        <f t="shared" si="36"/>
        <v/>
      </c>
      <c r="U358" s="15" t="str">
        <f t="shared" si="37"/>
        <v/>
      </c>
      <c r="V358" s="15" t="str">
        <f t="shared" si="38"/>
        <v/>
      </c>
      <c r="W358" s="15" t="str">
        <f t="shared" si="39"/>
        <v/>
      </c>
      <c r="X358" s="15" t="str">
        <f t="shared" si="40"/>
        <v/>
      </c>
      <c r="Y358" s="35"/>
      <c r="Z358" s="50" t="str">
        <f t="shared" si="41"/>
        <v/>
      </c>
    </row>
    <row r="359" spans="1:26" ht="25.5" hidden="1">
      <c r="A359" s="15">
        <v>358</v>
      </c>
      <c r="B359" s="85" t="s">
        <v>102</v>
      </c>
      <c r="C359" s="85" t="s">
        <v>103</v>
      </c>
      <c r="D359" s="86" t="s">
        <v>24</v>
      </c>
      <c r="E359" s="86">
        <v>5</v>
      </c>
      <c r="F359" s="98" t="s">
        <v>734</v>
      </c>
      <c r="G359" s="86">
        <v>14</v>
      </c>
      <c r="H359" s="86">
        <v>25</v>
      </c>
      <c r="I359" s="85" t="s">
        <v>949</v>
      </c>
      <c r="J359" s="85" t="s">
        <v>950</v>
      </c>
      <c r="K359" s="86" t="s">
        <v>31</v>
      </c>
      <c r="L359" s="86" t="s">
        <v>148</v>
      </c>
      <c r="M359" s="11" t="s">
        <v>1434</v>
      </c>
      <c r="P359" s="34"/>
      <c r="S359" s="15" t="str">
        <f t="shared" si="35"/>
        <v/>
      </c>
      <c r="T359" s="15">
        <f t="shared" si="36"/>
        <v>0</v>
      </c>
      <c r="U359" s="15" t="str">
        <f t="shared" si="37"/>
        <v/>
      </c>
      <c r="V359" s="15" t="str">
        <f t="shared" si="38"/>
        <v>MAC</v>
      </c>
      <c r="W359" s="15" t="str">
        <f t="shared" si="39"/>
        <v/>
      </c>
      <c r="X359" s="15" t="str">
        <f t="shared" si="40"/>
        <v/>
      </c>
      <c r="Y359" s="35"/>
      <c r="Z359" s="50" t="str">
        <f t="shared" si="41"/>
        <v/>
      </c>
    </row>
    <row r="360" spans="1:26" ht="51" hidden="1">
      <c r="A360" s="15">
        <v>359</v>
      </c>
      <c r="B360" s="85" t="s">
        <v>102</v>
      </c>
      <c r="C360" s="85" t="s">
        <v>103</v>
      </c>
      <c r="D360" s="86" t="s">
        <v>24</v>
      </c>
      <c r="E360" s="86">
        <v>5</v>
      </c>
      <c r="F360" s="98" t="s">
        <v>734</v>
      </c>
      <c r="G360" s="86">
        <v>14</v>
      </c>
      <c r="H360" s="86">
        <v>19</v>
      </c>
      <c r="I360" s="85" t="s">
        <v>951</v>
      </c>
      <c r="J360" s="85" t="s">
        <v>952</v>
      </c>
      <c r="K360" s="86" t="s">
        <v>31</v>
      </c>
      <c r="L360" s="86" t="s">
        <v>161</v>
      </c>
      <c r="P360" s="34"/>
      <c r="S360" s="15" t="str">
        <f t="shared" si="35"/>
        <v/>
      </c>
      <c r="T360" s="15">
        <f t="shared" si="36"/>
        <v>0</v>
      </c>
      <c r="U360" s="15" t="str">
        <f t="shared" si="37"/>
        <v/>
      </c>
      <c r="V360" s="15" t="str">
        <f t="shared" si="38"/>
        <v>MPM</v>
      </c>
      <c r="W360" s="15" t="str">
        <f t="shared" si="39"/>
        <v/>
      </c>
      <c r="X360" s="15" t="str">
        <f t="shared" si="40"/>
        <v/>
      </c>
      <c r="Y360" s="35"/>
      <c r="Z360" s="50" t="str">
        <f t="shared" si="41"/>
        <v/>
      </c>
    </row>
    <row r="361" spans="1:26" ht="25.5" hidden="1">
      <c r="A361" s="15">
        <v>360</v>
      </c>
      <c r="B361" s="85" t="s">
        <v>102</v>
      </c>
      <c r="C361" s="85" t="s">
        <v>103</v>
      </c>
      <c r="D361" s="86" t="s">
        <v>24</v>
      </c>
      <c r="E361" s="86">
        <v>5</v>
      </c>
      <c r="F361" s="99" t="s">
        <v>734</v>
      </c>
      <c r="G361" s="86">
        <v>14</v>
      </c>
      <c r="H361" s="86">
        <v>6</v>
      </c>
      <c r="I361" s="85" t="s">
        <v>953</v>
      </c>
      <c r="J361" s="85" t="s">
        <v>104</v>
      </c>
      <c r="K361" s="86" t="s">
        <v>50</v>
      </c>
      <c r="L361" s="86" t="s">
        <v>161</v>
      </c>
      <c r="M361" s="11" t="s">
        <v>1435</v>
      </c>
      <c r="P361" s="34"/>
      <c r="S361" s="15" t="str">
        <f t="shared" si="35"/>
        <v/>
      </c>
      <c r="T361" s="15">
        <f t="shared" si="36"/>
        <v>0</v>
      </c>
      <c r="U361" s="15" t="str">
        <f t="shared" si="37"/>
        <v/>
      </c>
      <c r="V361" s="15" t="str">
        <f t="shared" si="38"/>
        <v>MPM</v>
      </c>
      <c r="W361" s="15" t="str">
        <f t="shared" si="39"/>
        <v/>
      </c>
      <c r="X361" s="15" t="str">
        <f t="shared" si="40"/>
        <v/>
      </c>
      <c r="Y361" s="35"/>
      <c r="Z361" s="50" t="str">
        <f t="shared" si="41"/>
        <v/>
      </c>
    </row>
    <row r="362" spans="1:26" hidden="1">
      <c r="A362" s="15">
        <v>361</v>
      </c>
      <c r="B362" s="85" t="s">
        <v>102</v>
      </c>
      <c r="C362" s="85" t="s">
        <v>103</v>
      </c>
      <c r="D362" s="86" t="s">
        <v>25</v>
      </c>
      <c r="E362" s="86">
        <v>5</v>
      </c>
      <c r="F362" s="99" t="s">
        <v>734</v>
      </c>
      <c r="G362" s="86">
        <v>14</v>
      </c>
      <c r="H362" s="86">
        <v>3</v>
      </c>
      <c r="I362" s="85" t="s">
        <v>954</v>
      </c>
      <c r="J362" s="85" t="s">
        <v>955</v>
      </c>
      <c r="K362" s="86" t="s">
        <v>50</v>
      </c>
      <c r="L362" s="86" t="s">
        <v>30</v>
      </c>
      <c r="M362" s="11" t="s">
        <v>1436</v>
      </c>
      <c r="P362" s="34"/>
      <c r="S362" s="15">
        <f t="shared" si="35"/>
        <v>0</v>
      </c>
      <c r="T362" s="15" t="str">
        <f t="shared" si="36"/>
        <v/>
      </c>
      <c r="U362" s="15" t="str">
        <f t="shared" si="37"/>
        <v/>
      </c>
      <c r="V362" s="15" t="str">
        <f t="shared" si="38"/>
        <v/>
      </c>
      <c r="W362" s="15" t="str">
        <f t="shared" si="39"/>
        <v/>
      </c>
      <c r="X362" s="15" t="str">
        <f t="shared" si="40"/>
        <v/>
      </c>
      <c r="Y362" s="35"/>
      <c r="Z362" s="50" t="str">
        <f t="shared" si="41"/>
        <v/>
      </c>
    </row>
    <row r="363" spans="1:26" hidden="1">
      <c r="A363" s="15">
        <v>362</v>
      </c>
      <c r="B363" s="85" t="s">
        <v>102</v>
      </c>
      <c r="C363" s="85" t="s">
        <v>103</v>
      </c>
      <c r="D363" s="86" t="s">
        <v>24</v>
      </c>
      <c r="E363" s="86">
        <v>5</v>
      </c>
      <c r="F363" s="99" t="s">
        <v>734</v>
      </c>
      <c r="G363" s="86">
        <v>14</v>
      </c>
      <c r="H363" s="86">
        <v>54</v>
      </c>
      <c r="I363" s="85" t="s">
        <v>956</v>
      </c>
      <c r="J363" s="85" t="s">
        <v>957</v>
      </c>
      <c r="K363" s="86" t="s">
        <v>31</v>
      </c>
      <c r="L363" s="86" t="s">
        <v>161</v>
      </c>
      <c r="M363" s="11"/>
      <c r="P363" s="34"/>
      <c r="S363" s="15" t="str">
        <f t="shared" si="35"/>
        <v/>
      </c>
      <c r="T363" s="15">
        <f t="shared" si="36"/>
        <v>0</v>
      </c>
      <c r="U363" s="15" t="str">
        <f t="shared" si="37"/>
        <v/>
      </c>
      <c r="V363" s="15" t="str">
        <f t="shared" si="38"/>
        <v>MPM</v>
      </c>
      <c r="W363" s="15" t="str">
        <f t="shared" si="39"/>
        <v/>
      </c>
      <c r="X363" s="15" t="str">
        <f t="shared" si="40"/>
        <v/>
      </c>
      <c r="Z363" s="50" t="str">
        <f t="shared" si="41"/>
        <v/>
      </c>
    </row>
    <row r="364" spans="1:26" ht="38.25" hidden="1">
      <c r="A364" s="15">
        <v>363</v>
      </c>
      <c r="B364" s="85" t="s">
        <v>102</v>
      </c>
      <c r="C364" s="85" t="s">
        <v>103</v>
      </c>
      <c r="D364" s="86" t="s">
        <v>24</v>
      </c>
      <c r="E364" s="86">
        <v>5</v>
      </c>
      <c r="F364" s="96" t="s">
        <v>777</v>
      </c>
      <c r="G364" s="86">
        <v>14</v>
      </c>
      <c r="H364" s="86">
        <v>1</v>
      </c>
      <c r="I364" s="85" t="s">
        <v>958</v>
      </c>
      <c r="J364" s="85" t="s">
        <v>959</v>
      </c>
      <c r="K364" s="86" t="s">
        <v>31</v>
      </c>
      <c r="L364" s="86" t="s">
        <v>148</v>
      </c>
      <c r="M364" s="11" t="s">
        <v>1437</v>
      </c>
      <c r="S364" s="15" t="str">
        <f t="shared" si="35"/>
        <v/>
      </c>
      <c r="T364" s="15">
        <f t="shared" si="36"/>
        <v>0</v>
      </c>
      <c r="U364" s="15" t="str">
        <f t="shared" si="37"/>
        <v/>
      </c>
      <c r="V364" s="15" t="str">
        <f t="shared" si="38"/>
        <v>MAC</v>
      </c>
      <c r="W364" s="15" t="str">
        <f t="shared" si="39"/>
        <v/>
      </c>
      <c r="X364" s="15" t="str">
        <f t="shared" si="40"/>
        <v/>
      </c>
      <c r="Z364" s="50" t="str">
        <f t="shared" si="41"/>
        <v/>
      </c>
    </row>
    <row r="365" spans="1:26" ht="89.25" hidden="1">
      <c r="A365" s="15">
        <v>364</v>
      </c>
      <c r="B365" s="85" t="s">
        <v>102</v>
      </c>
      <c r="C365" s="85" t="s">
        <v>103</v>
      </c>
      <c r="D365" s="86" t="s">
        <v>24</v>
      </c>
      <c r="E365" s="86">
        <v>5</v>
      </c>
      <c r="F365" s="99" t="s">
        <v>734</v>
      </c>
      <c r="G365" s="86">
        <v>15</v>
      </c>
      <c r="H365" s="86">
        <v>1</v>
      </c>
      <c r="I365" s="85" t="s">
        <v>960</v>
      </c>
      <c r="J365" s="85" t="s">
        <v>961</v>
      </c>
      <c r="K365" s="86" t="s">
        <v>31</v>
      </c>
      <c r="L365" s="86" t="s">
        <v>161</v>
      </c>
      <c r="M365" s="11"/>
      <c r="S365" s="15" t="str">
        <f t="shared" si="35"/>
        <v/>
      </c>
      <c r="T365" s="15">
        <f t="shared" si="36"/>
        <v>0</v>
      </c>
      <c r="U365" s="15" t="str">
        <f t="shared" si="37"/>
        <v/>
      </c>
      <c r="V365" s="15" t="str">
        <f t="shared" si="38"/>
        <v>MPM</v>
      </c>
      <c r="W365" s="15" t="str">
        <f t="shared" si="39"/>
        <v/>
      </c>
      <c r="X365" s="15" t="str">
        <f t="shared" si="40"/>
        <v/>
      </c>
      <c r="Z365" s="50" t="str">
        <f t="shared" si="41"/>
        <v/>
      </c>
    </row>
    <row r="366" spans="1:26" ht="51" hidden="1">
      <c r="A366" s="15">
        <v>365</v>
      </c>
      <c r="B366" s="85" t="s">
        <v>102</v>
      </c>
      <c r="C366" s="85" t="s">
        <v>103</v>
      </c>
      <c r="D366" s="86" t="s">
        <v>24</v>
      </c>
      <c r="E366" s="86">
        <v>5</v>
      </c>
      <c r="F366" s="99" t="s">
        <v>861</v>
      </c>
      <c r="G366" s="86">
        <v>15</v>
      </c>
      <c r="H366" s="86">
        <v>10</v>
      </c>
      <c r="I366" s="85" t="s">
        <v>962</v>
      </c>
      <c r="J366" s="85" t="s">
        <v>963</v>
      </c>
      <c r="K366" s="86" t="s">
        <v>31</v>
      </c>
      <c r="L366" s="86" t="s">
        <v>148</v>
      </c>
      <c r="M366" s="11" t="s">
        <v>1438</v>
      </c>
      <c r="P366" s="34"/>
      <c r="S366" s="15" t="str">
        <f t="shared" si="35"/>
        <v/>
      </c>
      <c r="T366" s="15">
        <f t="shared" si="36"/>
        <v>0</v>
      </c>
      <c r="U366" s="15" t="str">
        <f t="shared" si="37"/>
        <v/>
      </c>
      <c r="V366" s="15" t="str">
        <f t="shared" si="38"/>
        <v>MAC</v>
      </c>
      <c r="W366" s="15" t="str">
        <f t="shared" si="39"/>
        <v/>
      </c>
      <c r="X366" s="15" t="str">
        <f t="shared" si="40"/>
        <v/>
      </c>
      <c r="Z366" s="50" t="str">
        <f t="shared" si="41"/>
        <v/>
      </c>
    </row>
    <row r="367" spans="1:26" ht="51" hidden="1">
      <c r="A367" s="15">
        <v>366</v>
      </c>
      <c r="B367" s="85" t="s">
        <v>102</v>
      </c>
      <c r="C367" s="85" t="s">
        <v>103</v>
      </c>
      <c r="D367" s="86" t="s">
        <v>24</v>
      </c>
      <c r="E367" s="86">
        <v>5</v>
      </c>
      <c r="F367" s="99" t="s">
        <v>209</v>
      </c>
      <c r="G367" s="86">
        <v>15</v>
      </c>
      <c r="H367" s="86">
        <v>28</v>
      </c>
      <c r="I367" s="85" t="s">
        <v>964</v>
      </c>
      <c r="J367" s="85" t="s">
        <v>965</v>
      </c>
      <c r="K367" s="86" t="s">
        <v>31</v>
      </c>
      <c r="L367" s="86" t="s">
        <v>148</v>
      </c>
      <c r="M367" s="70" t="s">
        <v>1439</v>
      </c>
      <c r="P367" s="34"/>
      <c r="S367" s="15" t="str">
        <f t="shared" si="35"/>
        <v/>
      </c>
      <c r="T367" s="15">
        <f t="shared" si="36"/>
        <v>0</v>
      </c>
      <c r="U367" s="15" t="str">
        <f t="shared" si="37"/>
        <v/>
      </c>
      <c r="V367" s="15" t="str">
        <f t="shared" si="38"/>
        <v>MAC</v>
      </c>
      <c r="W367" s="15" t="str">
        <f t="shared" si="39"/>
        <v/>
      </c>
      <c r="X367" s="15" t="str">
        <f t="shared" si="40"/>
        <v/>
      </c>
      <c r="Y367" s="35"/>
      <c r="Z367" s="50" t="str">
        <f t="shared" si="41"/>
        <v/>
      </c>
    </row>
    <row r="368" spans="1:26" ht="63.75" hidden="1">
      <c r="A368" s="15">
        <v>367</v>
      </c>
      <c r="B368" s="85" t="s">
        <v>102</v>
      </c>
      <c r="C368" s="85" t="s">
        <v>103</v>
      </c>
      <c r="D368" s="86" t="s">
        <v>24</v>
      </c>
      <c r="E368" s="86">
        <v>5</v>
      </c>
      <c r="F368" s="99" t="s">
        <v>847</v>
      </c>
      <c r="G368" s="86">
        <v>19</v>
      </c>
      <c r="H368" s="86">
        <v>30</v>
      </c>
      <c r="I368" s="85" t="s">
        <v>966</v>
      </c>
      <c r="J368" s="85" t="s">
        <v>967</v>
      </c>
      <c r="K368" s="86" t="s">
        <v>31</v>
      </c>
      <c r="L368" s="86" t="s">
        <v>148</v>
      </c>
      <c r="M368" s="11" t="s">
        <v>1440</v>
      </c>
      <c r="S368" s="15" t="str">
        <f t="shared" si="35"/>
        <v/>
      </c>
      <c r="T368" s="15">
        <f t="shared" si="36"/>
        <v>0</v>
      </c>
      <c r="U368" s="15" t="str">
        <f t="shared" si="37"/>
        <v/>
      </c>
      <c r="V368" s="15" t="str">
        <f t="shared" si="38"/>
        <v>MAC</v>
      </c>
      <c r="W368" s="15" t="str">
        <f t="shared" si="39"/>
        <v/>
      </c>
      <c r="X368" s="15" t="str">
        <f t="shared" si="40"/>
        <v/>
      </c>
      <c r="Z368" s="50" t="str">
        <f t="shared" si="41"/>
        <v/>
      </c>
    </row>
    <row r="369" spans="1:26" ht="38.25" hidden="1">
      <c r="A369" s="15">
        <v>368</v>
      </c>
      <c r="B369" s="85" t="s">
        <v>102</v>
      </c>
      <c r="C369" s="85" t="s">
        <v>103</v>
      </c>
      <c r="D369" s="86" t="s">
        <v>24</v>
      </c>
      <c r="E369" s="86">
        <v>5</v>
      </c>
      <c r="F369" s="99" t="s">
        <v>417</v>
      </c>
      <c r="G369" s="86">
        <v>20</v>
      </c>
      <c r="H369" s="86">
        <v>22</v>
      </c>
      <c r="I369" s="85" t="s">
        <v>968</v>
      </c>
      <c r="J369" s="85" t="s">
        <v>969</v>
      </c>
      <c r="K369" s="86" t="s">
        <v>31</v>
      </c>
      <c r="L369" s="86" t="s">
        <v>148</v>
      </c>
      <c r="M369" s="11" t="s">
        <v>1441</v>
      </c>
      <c r="P369" s="34"/>
      <c r="S369" s="15" t="str">
        <f t="shared" si="35"/>
        <v/>
      </c>
      <c r="T369" s="15">
        <f t="shared" si="36"/>
        <v>0</v>
      </c>
      <c r="U369" s="15" t="str">
        <f t="shared" si="37"/>
        <v/>
      </c>
      <c r="V369" s="15" t="str">
        <f t="shared" si="38"/>
        <v>MAC</v>
      </c>
      <c r="W369" s="15" t="str">
        <f t="shared" si="39"/>
        <v/>
      </c>
      <c r="X369" s="15" t="str">
        <f t="shared" si="40"/>
        <v/>
      </c>
      <c r="Z369" s="50" t="str">
        <f t="shared" si="41"/>
        <v/>
      </c>
    </row>
    <row r="370" spans="1:26" ht="76.5" hidden="1">
      <c r="A370" s="15">
        <v>369</v>
      </c>
      <c r="B370" s="85" t="s">
        <v>102</v>
      </c>
      <c r="C370" s="85" t="s">
        <v>103</v>
      </c>
      <c r="D370" s="86" t="s">
        <v>24</v>
      </c>
      <c r="E370" s="86">
        <v>8</v>
      </c>
      <c r="F370" s="99" t="s">
        <v>508</v>
      </c>
      <c r="G370" s="86">
        <v>32</v>
      </c>
      <c r="H370" s="86">
        <v>54</v>
      </c>
      <c r="I370" s="85" t="s">
        <v>970</v>
      </c>
      <c r="J370" s="85" t="s">
        <v>104</v>
      </c>
      <c r="K370" s="86" t="s">
        <v>50</v>
      </c>
      <c r="L370" s="86" t="s">
        <v>160</v>
      </c>
      <c r="M370" s="11"/>
      <c r="P370" s="34"/>
      <c r="S370" s="15" t="str">
        <f t="shared" si="35"/>
        <v/>
      </c>
      <c r="T370" s="15">
        <f t="shared" si="36"/>
        <v>0</v>
      </c>
      <c r="U370" s="15" t="str">
        <f t="shared" si="37"/>
        <v/>
      </c>
      <c r="V370" s="15" t="str">
        <f t="shared" si="38"/>
        <v>Mode Switch</v>
      </c>
      <c r="W370" s="15" t="str">
        <f t="shared" si="39"/>
        <v/>
      </c>
      <c r="X370" s="15" t="str">
        <f t="shared" si="40"/>
        <v/>
      </c>
      <c r="Z370" s="50" t="str">
        <f t="shared" si="41"/>
        <v/>
      </c>
    </row>
    <row r="371" spans="1:26" ht="114.75" hidden="1">
      <c r="A371" s="15">
        <v>370</v>
      </c>
      <c r="B371" s="85" t="s">
        <v>102</v>
      </c>
      <c r="C371" s="85" t="s">
        <v>103</v>
      </c>
      <c r="D371" s="86" t="s">
        <v>25</v>
      </c>
      <c r="E371" s="86">
        <v>16</v>
      </c>
      <c r="F371" s="86" t="s">
        <v>971</v>
      </c>
      <c r="G371" s="86">
        <v>82</v>
      </c>
      <c r="H371" s="86">
        <v>4</v>
      </c>
      <c r="I371" s="85" t="s">
        <v>972</v>
      </c>
      <c r="J371" s="85" t="s">
        <v>973</v>
      </c>
      <c r="K371" s="86" t="s">
        <v>50</v>
      </c>
      <c r="L371" s="86" t="s">
        <v>30</v>
      </c>
      <c r="M371" s="11" t="s">
        <v>1442</v>
      </c>
      <c r="P371" s="34"/>
      <c r="S371" s="15">
        <f t="shared" si="35"/>
        <v>0</v>
      </c>
      <c r="T371" s="15" t="str">
        <f t="shared" si="36"/>
        <v/>
      </c>
      <c r="U371" s="15" t="str">
        <f t="shared" si="37"/>
        <v/>
      </c>
      <c r="V371" s="15" t="str">
        <f t="shared" si="38"/>
        <v/>
      </c>
      <c r="W371" s="15" t="str">
        <f t="shared" si="39"/>
        <v/>
      </c>
      <c r="X371" s="15" t="str">
        <f t="shared" si="40"/>
        <v/>
      </c>
      <c r="Z371" s="50" t="str">
        <f t="shared" si="41"/>
        <v/>
      </c>
    </row>
    <row r="372" spans="1:26" ht="89.25" hidden="1">
      <c r="A372" s="15">
        <v>371</v>
      </c>
      <c r="B372" s="85" t="s">
        <v>102</v>
      </c>
      <c r="C372" s="85" t="s">
        <v>103</v>
      </c>
      <c r="D372" s="86" t="s">
        <v>24</v>
      </c>
      <c r="E372" s="86">
        <v>5</v>
      </c>
      <c r="F372" s="99" t="s">
        <v>243</v>
      </c>
      <c r="G372" s="86">
        <v>8</v>
      </c>
      <c r="H372" s="86">
        <v>50</v>
      </c>
      <c r="I372" s="85" t="s">
        <v>974</v>
      </c>
      <c r="J372" s="85" t="s">
        <v>975</v>
      </c>
      <c r="K372" s="86" t="s">
        <v>31</v>
      </c>
      <c r="L372" s="86" t="s">
        <v>148</v>
      </c>
      <c r="M372" s="11"/>
      <c r="P372" s="34"/>
      <c r="S372" s="15" t="str">
        <f t="shared" si="35"/>
        <v/>
      </c>
      <c r="T372" s="15">
        <f t="shared" si="36"/>
        <v>0</v>
      </c>
      <c r="U372" s="15" t="str">
        <f t="shared" si="37"/>
        <v/>
      </c>
      <c r="V372" s="15" t="str">
        <f t="shared" si="38"/>
        <v>MAC</v>
      </c>
      <c r="W372" s="15" t="str">
        <f t="shared" si="39"/>
        <v/>
      </c>
      <c r="X372" s="15" t="str">
        <f t="shared" si="40"/>
        <v/>
      </c>
      <c r="Z372" s="50" t="str">
        <f t="shared" si="41"/>
        <v/>
      </c>
    </row>
    <row r="373" spans="1:26" ht="63.75" hidden="1">
      <c r="A373" s="15">
        <v>372</v>
      </c>
      <c r="B373" s="85" t="s">
        <v>976</v>
      </c>
      <c r="C373" s="85" t="s">
        <v>103</v>
      </c>
      <c r="D373" s="86" t="s">
        <v>24</v>
      </c>
      <c r="E373" s="86">
        <v>4</v>
      </c>
      <c r="F373" s="96" t="s">
        <v>924</v>
      </c>
      <c r="G373" s="86">
        <v>5</v>
      </c>
      <c r="H373" s="86">
        <v>7</v>
      </c>
      <c r="I373" s="85" t="s">
        <v>977</v>
      </c>
      <c r="J373" s="85" t="s">
        <v>926</v>
      </c>
      <c r="K373" s="86" t="s">
        <v>31</v>
      </c>
      <c r="L373" s="86" t="s">
        <v>158</v>
      </c>
      <c r="M373" s="11" t="s">
        <v>1443</v>
      </c>
      <c r="S373" s="15" t="str">
        <f t="shared" si="35"/>
        <v/>
      </c>
      <c r="T373" s="15">
        <f t="shared" si="36"/>
        <v>0</v>
      </c>
      <c r="U373" s="15" t="str">
        <f t="shared" si="37"/>
        <v/>
      </c>
      <c r="V373" s="15" t="str">
        <f t="shared" si="38"/>
        <v>General</v>
      </c>
      <c r="W373" s="15" t="str">
        <f t="shared" si="39"/>
        <v/>
      </c>
      <c r="X373" s="15" t="str">
        <f t="shared" si="40"/>
        <v/>
      </c>
      <c r="Z373" s="50" t="str">
        <f t="shared" si="41"/>
        <v/>
      </c>
    </row>
    <row r="374" spans="1:26" ht="25.5" hidden="1">
      <c r="A374" s="15">
        <v>373</v>
      </c>
      <c r="B374" s="85" t="s">
        <v>976</v>
      </c>
      <c r="C374" s="85" t="s">
        <v>103</v>
      </c>
      <c r="D374" s="86" t="s">
        <v>24</v>
      </c>
      <c r="E374" s="86">
        <v>4</v>
      </c>
      <c r="F374" s="96" t="s">
        <v>924</v>
      </c>
      <c r="G374" s="86">
        <v>5</v>
      </c>
      <c r="H374" s="86">
        <v>7</v>
      </c>
      <c r="I374" s="85" t="s">
        <v>978</v>
      </c>
      <c r="J374" s="85" t="s">
        <v>979</v>
      </c>
      <c r="K374" s="86" t="s">
        <v>31</v>
      </c>
      <c r="L374" s="86" t="s">
        <v>158</v>
      </c>
      <c r="M374" s="11" t="s">
        <v>1443</v>
      </c>
      <c r="P374" s="34"/>
      <c r="S374" s="15" t="str">
        <f t="shared" si="35"/>
        <v/>
      </c>
      <c r="T374" s="15">
        <f t="shared" si="36"/>
        <v>0</v>
      </c>
      <c r="U374" s="15" t="str">
        <f t="shared" si="37"/>
        <v/>
      </c>
      <c r="V374" s="15" t="str">
        <f t="shared" si="38"/>
        <v>General</v>
      </c>
      <c r="W374" s="15" t="str">
        <f t="shared" si="39"/>
        <v/>
      </c>
      <c r="X374" s="15" t="str">
        <f t="shared" si="40"/>
        <v/>
      </c>
      <c r="Y374" s="35"/>
      <c r="Z374" s="50" t="str">
        <f t="shared" si="41"/>
        <v/>
      </c>
    </row>
    <row r="375" spans="1:26" ht="165.75" hidden="1">
      <c r="A375" s="15">
        <v>374</v>
      </c>
      <c r="B375" s="93" t="s">
        <v>94</v>
      </c>
      <c r="C375" s="93" t="s">
        <v>95</v>
      </c>
      <c r="D375" s="94" t="s">
        <v>24</v>
      </c>
      <c r="E375" s="100" t="s">
        <v>980</v>
      </c>
      <c r="F375" s="94" t="s">
        <v>854</v>
      </c>
      <c r="G375" s="86">
        <v>7</v>
      </c>
      <c r="H375" s="86">
        <v>20</v>
      </c>
      <c r="I375" s="93" t="s">
        <v>981</v>
      </c>
      <c r="J375" s="93" t="s">
        <v>982</v>
      </c>
      <c r="K375" s="94" t="s">
        <v>31</v>
      </c>
      <c r="L375" s="86" t="s">
        <v>161</v>
      </c>
      <c r="M375" s="11"/>
      <c r="P375" s="34"/>
      <c r="S375" s="15" t="str">
        <f t="shared" si="35"/>
        <v/>
      </c>
      <c r="T375" s="15">
        <f t="shared" si="36"/>
        <v>0</v>
      </c>
      <c r="U375" s="15" t="str">
        <f t="shared" si="37"/>
        <v/>
      </c>
      <c r="V375" s="15" t="str">
        <f t="shared" si="38"/>
        <v>MPM</v>
      </c>
      <c r="W375" s="15" t="str">
        <f t="shared" si="39"/>
        <v/>
      </c>
      <c r="X375" s="15" t="str">
        <f t="shared" si="40"/>
        <v/>
      </c>
      <c r="Z375" s="50" t="str">
        <f t="shared" si="41"/>
        <v/>
      </c>
    </row>
    <row r="376" spans="1:26" ht="165.75" hidden="1">
      <c r="A376" s="15">
        <v>375</v>
      </c>
      <c r="B376" s="93" t="s">
        <v>94</v>
      </c>
      <c r="C376" s="93" t="s">
        <v>95</v>
      </c>
      <c r="D376" s="94" t="s">
        <v>24</v>
      </c>
      <c r="E376" s="94" t="s">
        <v>288</v>
      </c>
      <c r="F376" s="94" t="s">
        <v>288</v>
      </c>
      <c r="G376" s="86">
        <v>9</v>
      </c>
      <c r="H376" s="86">
        <v>7</v>
      </c>
      <c r="I376" s="93" t="s">
        <v>981</v>
      </c>
      <c r="J376" s="93" t="s">
        <v>983</v>
      </c>
      <c r="K376" s="94" t="s">
        <v>31</v>
      </c>
      <c r="L376" s="86" t="s">
        <v>161</v>
      </c>
      <c r="M376" s="11"/>
      <c r="S376" s="15" t="str">
        <f t="shared" si="35"/>
        <v/>
      </c>
      <c r="T376" s="15">
        <f t="shared" si="36"/>
        <v>0</v>
      </c>
      <c r="U376" s="15" t="str">
        <f t="shared" si="37"/>
        <v/>
      </c>
      <c r="V376" s="15" t="str">
        <f t="shared" si="38"/>
        <v>MPM</v>
      </c>
      <c r="W376" s="15" t="str">
        <f t="shared" si="39"/>
        <v/>
      </c>
      <c r="X376" s="15" t="str">
        <f t="shared" si="40"/>
        <v/>
      </c>
      <c r="Z376" s="50" t="str">
        <f t="shared" si="41"/>
        <v/>
      </c>
    </row>
    <row r="377" spans="1:26" ht="51" hidden="1">
      <c r="A377" s="15">
        <v>376</v>
      </c>
      <c r="B377" s="85" t="s">
        <v>94</v>
      </c>
      <c r="C377" s="93" t="s">
        <v>95</v>
      </c>
      <c r="D377" s="94" t="s">
        <v>24</v>
      </c>
      <c r="E377" s="94" t="s">
        <v>288</v>
      </c>
      <c r="F377" s="94" t="s">
        <v>288</v>
      </c>
      <c r="G377" s="86">
        <v>9</v>
      </c>
      <c r="H377" s="86">
        <v>53</v>
      </c>
      <c r="I377" s="93" t="s">
        <v>984</v>
      </c>
      <c r="J377" s="93" t="s">
        <v>985</v>
      </c>
      <c r="K377" s="94" t="s">
        <v>31</v>
      </c>
      <c r="L377" s="86" t="s">
        <v>161</v>
      </c>
      <c r="M377" s="11"/>
      <c r="S377" s="15" t="str">
        <f t="shared" si="35"/>
        <v/>
      </c>
      <c r="T377" s="15">
        <f t="shared" si="36"/>
        <v>0</v>
      </c>
      <c r="U377" s="15" t="str">
        <f t="shared" si="37"/>
        <v/>
      </c>
      <c r="V377" s="15" t="str">
        <f t="shared" si="38"/>
        <v>MPM</v>
      </c>
      <c r="W377" s="15" t="str">
        <f t="shared" si="39"/>
        <v/>
      </c>
      <c r="X377" s="15" t="str">
        <f t="shared" si="40"/>
        <v/>
      </c>
      <c r="Z377" s="50" t="str">
        <f t="shared" si="41"/>
        <v/>
      </c>
    </row>
    <row r="378" spans="1:26" ht="140.25" hidden="1">
      <c r="A378" s="15">
        <v>377</v>
      </c>
      <c r="B378" s="85" t="s">
        <v>91</v>
      </c>
      <c r="C378" s="85" t="s">
        <v>92</v>
      </c>
      <c r="D378" s="86" t="s">
        <v>24</v>
      </c>
      <c r="E378" s="86">
        <v>6</v>
      </c>
      <c r="F378" s="86" t="s">
        <v>37</v>
      </c>
      <c r="G378" s="86">
        <v>30</v>
      </c>
      <c r="H378" s="86">
        <v>31</v>
      </c>
      <c r="I378" s="85" t="s">
        <v>986</v>
      </c>
      <c r="J378" s="85" t="s">
        <v>987</v>
      </c>
      <c r="K378" s="86"/>
      <c r="L378" s="86" t="s">
        <v>163</v>
      </c>
      <c r="M378" s="59"/>
      <c r="S378" s="15" t="str">
        <f t="shared" si="35"/>
        <v/>
      </c>
      <c r="T378" s="15">
        <f t="shared" si="36"/>
        <v>0</v>
      </c>
      <c r="U378" s="15" t="str">
        <f t="shared" si="37"/>
        <v/>
      </c>
      <c r="V378" s="15" t="str">
        <f t="shared" si="38"/>
        <v>Radio Spec</v>
      </c>
      <c r="W378" s="15" t="str">
        <f t="shared" si="39"/>
        <v/>
      </c>
      <c r="X378" s="15" t="str">
        <f t="shared" si="40"/>
        <v/>
      </c>
      <c r="Z378" s="50" t="str">
        <f t="shared" si="41"/>
        <v/>
      </c>
    </row>
    <row r="379" spans="1:26" ht="38.25" hidden="1">
      <c r="A379" s="15">
        <v>378</v>
      </c>
      <c r="B379" s="85" t="s">
        <v>91</v>
      </c>
      <c r="C379" s="85" t="s">
        <v>92</v>
      </c>
      <c r="D379" s="86" t="s">
        <v>24</v>
      </c>
      <c r="E379" s="86">
        <v>6</v>
      </c>
      <c r="F379" s="86" t="s">
        <v>73</v>
      </c>
      <c r="G379" s="86">
        <v>70</v>
      </c>
      <c r="H379" s="86">
        <v>54</v>
      </c>
      <c r="I379" s="85" t="s">
        <v>988</v>
      </c>
      <c r="J379" s="85" t="s">
        <v>989</v>
      </c>
      <c r="K379" s="86"/>
      <c r="L379" s="86" t="s">
        <v>163</v>
      </c>
      <c r="M379" s="59"/>
      <c r="S379" s="15" t="str">
        <f t="shared" si="35"/>
        <v/>
      </c>
      <c r="T379" s="15">
        <f t="shared" si="36"/>
        <v>0</v>
      </c>
      <c r="U379" s="15" t="str">
        <f t="shared" si="37"/>
        <v/>
      </c>
      <c r="V379" s="15" t="str">
        <f t="shared" si="38"/>
        <v>Radio Spec</v>
      </c>
      <c r="W379" s="15" t="str">
        <f t="shared" si="39"/>
        <v/>
      </c>
      <c r="X379" s="15" t="str">
        <f t="shared" si="40"/>
        <v/>
      </c>
      <c r="Z379" s="50" t="str">
        <f t="shared" si="41"/>
        <v/>
      </c>
    </row>
    <row r="380" spans="1:26" ht="25.5" hidden="1">
      <c r="A380" s="15">
        <v>379</v>
      </c>
      <c r="B380" s="85" t="s">
        <v>111</v>
      </c>
      <c r="C380" s="85" t="s">
        <v>57</v>
      </c>
      <c r="D380" s="86" t="s">
        <v>24</v>
      </c>
      <c r="E380" s="86">
        <v>16</v>
      </c>
      <c r="F380" s="86"/>
      <c r="G380" s="86"/>
      <c r="H380" s="86"/>
      <c r="I380" s="85" t="s">
        <v>990</v>
      </c>
      <c r="J380" s="85" t="s">
        <v>991</v>
      </c>
      <c r="K380" s="86" t="s">
        <v>93</v>
      </c>
      <c r="L380" s="86" t="s">
        <v>144</v>
      </c>
      <c r="M380" s="11"/>
      <c r="S380" s="15" t="str">
        <f t="shared" si="35"/>
        <v/>
      </c>
      <c r="T380" s="15">
        <f t="shared" si="36"/>
        <v>0</v>
      </c>
      <c r="U380" s="15" t="str">
        <f t="shared" si="37"/>
        <v/>
      </c>
      <c r="V380" s="15" t="str">
        <f t="shared" si="38"/>
        <v>Bit Order</v>
      </c>
      <c r="W380" s="15" t="str">
        <f t="shared" si="39"/>
        <v/>
      </c>
      <c r="X380" s="15" t="str">
        <f t="shared" si="40"/>
        <v/>
      </c>
      <c r="Z380" s="50" t="str">
        <f t="shared" si="41"/>
        <v/>
      </c>
    </row>
    <row r="381" spans="1:26" ht="25.5" hidden="1">
      <c r="A381" s="15">
        <v>380</v>
      </c>
      <c r="B381" s="85" t="s">
        <v>111</v>
      </c>
      <c r="C381" s="85" t="s">
        <v>57</v>
      </c>
      <c r="D381" s="86" t="s">
        <v>24</v>
      </c>
      <c r="E381" s="86">
        <v>5</v>
      </c>
      <c r="F381" s="86" t="s">
        <v>410</v>
      </c>
      <c r="G381" s="86">
        <v>12</v>
      </c>
      <c r="H381" s="86">
        <v>20</v>
      </c>
      <c r="I381" s="85" t="s">
        <v>992</v>
      </c>
      <c r="J381" s="85" t="s">
        <v>993</v>
      </c>
      <c r="K381" s="86" t="s">
        <v>93</v>
      </c>
      <c r="L381" s="86" t="s">
        <v>155</v>
      </c>
      <c r="M381" s="11"/>
      <c r="S381" s="15" t="str">
        <f t="shared" si="35"/>
        <v/>
      </c>
      <c r="T381" s="15">
        <f t="shared" si="36"/>
        <v>0</v>
      </c>
      <c r="U381" s="15" t="str">
        <f t="shared" si="37"/>
        <v/>
      </c>
      <c r="V381" s="15" t="str">
        <f t="shared" si="38"/>
        <v>FCS</v>
      </c>
      <c r="W381" s="15" t="str">
        <f t="shared" si="39"/>
        <v/>
      </c>
      <c r="X381" s="15" t="str">
        <f t="shared" si="40"/>
        <v/>
      </c>
      <c r="Z381" s="50" t="str">
        <f t="shared" si="41"/>
        <v/>
      </c>
    </row>
    <row r="382" spans="1:26" ht="89.25" hidden="1">
      <c r="A382" s="15">
        <v>381</v>
      </c>
      <c r="B382" s="85" t="s">
        <v>111</v>
      </c>
      <c r="C382" s="85" t="s">
        <v>57</v>
      </c>
      <c r="D382" s="86" t="s">
        <v>24</v>
      </c>
      <c r="E382" s="86">
        <v>5</v>
      </c>
      <c r="F382" s="86" t="s">
        <v>410</v>
      </c>
      <c r="G382" s="86">
        <v>12</v>
      </c>
      <c r="H382" s="86" t="s">
        <v>994</v>
      </c>
      <c r="I382" s="85" t="s">
        <v>995</v>
      </c>
      <c r="J382" s="85" t="s">
        <v>996</v>
      </c>
      <c r="K382" s="86" t="s">
        <v>93</v>
      </c>
      <c r="L382" s="86" t="s">
        <v>155</v>
      </c>
      <c r="M382" s="11"/>
      <c r="P382" s="34"/>
      <c r="S382" s="15" t="str">
        <f t="shared" si="35"/>
        <v/>
      </c>
      <c r="T382" s="15">
        <f t="shared" si="36"/>
        <v>0</v>
      </c>
      <c r="U382" s="15" t="str">
        <f t="shared" si="37"/>
        <v/>
      </c>
      <c r="V382" s="15" t="str">
        <f t="shared" si="38"/>
        <v>FCS</v>
      </c>
      <c r="W382" s="15" t="str">
        <f t="shared" si="39"/>
        <v/>
      </c>
      <c r="X382" s="15" t="str">
        <f t="shared" si="40"/>
        <v/>
      </c>
      <c r="Y382" s="35"/>
      <c r="Z382" s="50" t="str">
        <f t="shared" si="41"/>
        <v/>
      </c>
    </row>
    <row r="383" spans="1:26" ht="25.5" hidden="1">
      <c r="A383" s="15">
        <v>382</v>
      </c>
      <c r="B383" s="85" t="s">
        <v>111</v>
      </c>
      <c r="C383" s="85" t="s">
        <v>57</v>
      </c>
      <c r="D383" s="86" t="s">
        <v>24</v>
      </c>
      <c r="E383" s="86">
        <v>5</v>
      </c>
      <c r="F383" s="86" t="s">
        <v>291</v>
      </c>
      <c r="G383" s="86">
        <v>13</v>
      </c>
      <c r="H383" s="101">
        <v>11</v>
      </c>
      <c r="I383" s="85" t="s">
        <v>997</v>
      </c>
      <c r="J383" s="85" t="s">
        <v>53</v>
      </c>
      <c r="K383" s="86" t="s">
        <v>93</v>
      </c>
      <c r="L383" s="86" t="s">
        <v>156</v>
      </c>
      <c r="M383" s="11"/>
      <c r="P383" s="34"/>
      <c r="S383" s="15" t="str">
        <f t="shared" si="35"/>
        <v/>
      </c>
      <c r="T383" s="15">
        <f t="shared" si="36"/>
        <v>0</v>
      </c>
      <c r="U383" s="15" t="str">
        <f t="shared" si="37"/>
        <v/>
      </c>
      <c r="V383" s="15" t="str">
        <f t="shared" si="38"/>
        <v>Frame Format</v>
      </c>
      <c r="W383" s="15" t="str">
        <f t="shared" si="39"/>
        <v/>
      </c>
      <c r="X383" s="15" t="str">
        <f t="shared" si="40"/>
        <v/>
      </c>
      <c r="Y383" s="35"/>
      <c r="Z383" s="50" t="str">
        <f t="shared" si="41"/>
        <v/>
      </c>
    </row>
    <row r="384" spans="1:26" ht="102">
      <c r="A384" s="15">
        <v>383</v>
      </c>
      <c r="B384" s="85" t="s">
        <v>111</v>
      </c>
      <c r="C384" s="85" t="s">
        <v>57</v>
      </c>
      <c r="D384" s="86" t="s">
        <v>24</v>
      </c>
      <c r="E384" s="86">
        <v>5</v>
      </c>
      <c r="F384" s="86" t="s">
        <v>734</v>
      </c>
      <c r="G384" s="86">
        <v>15</v>
      </c>
      <c r="H384" s="86">
        <v>53</v>
      </c>
      <c r="I384" s="85" t="s">
        <v>998</v>
      </c>
      <c r="J384" s="85" t="s">
        <v>999</v>
      </c>
      <c r="K384" s="86" t="s">
        <v>93</v>
      </c>
      <c r="L384" s="86" t="s">
        <v>213</v>
      </c>
      <c r="M384" s="11" t="s">
        <v>1467</v>
      </c>
      <c r="P384" s="34"/>
      <c r="S384" s="15" t="str">
        <f t="shared" si="35"/>
        <v/>
      </c>
      <c r="T384" s="15">
        <f t="shared" si="36"/>
        <v>0</v>
      </c>
      <c r="U384" s="15" t="str">
        <f t="shared" si="37"/>
        <v/>
      </c>
      <c r="V384" s="15" t="str">
        <f t="shared" si="38"/>
        <v>SUN PHY Capabilities IE</v>
      </c>
      <c r="W384" s="15" t="str">
        <f t="shared" si="39"/>
        <v/>
      </c>
      <c r="X384" s="15" t="str">
        <f t="shared" si="40"/>
        <v/>
      </c>
      <c r="Y384" s="35"/>
      <c r="Z384" s="50" t="str">
        <f t="shared" si="41"/>
        <v/>
      </c>
    </row>
    <row r="385" spans="1:28" ht="25.5" hidden="1">
      <c r="A385" s="15">
        <v>384</v>
      </c>
      <c r="B385" s="85" t="s">
        <v>111</v>
      </c>
      <c r="C385" s="85" t="s">
        <v>57</v>
      </c>
      <c r="D385" s="86" t="s">
        <v>24</v>
      </c>
      <c r="E385" s="86">
        <v>8</v>
      </c>
      <c r="F385" s="86" t="s">
        <v>263</v>
      </c>
      <c r="G385" s="86">
        <v>30</v>
      </c>
      <c r="H385" s="86">
        <v>1</v>
      </c>
      <c r="I385" s="85" t="s">
        <v>1000</v>
      </c>
      <c r="J385" s="85" t="s">
        <v>1001</v>
      </c>
      <c r="K385" s="86" t="s">
        <v>93</v>
      </c>
      <c r="L385" s="86" t="s">
        <v>145</v>
      </c>
      <c r="M385" s="70"/>
      <c r="P385" s="34"/>
      <c r="S385" s="15" t="str">
        <f t="shared" si="35"/>
        <v/>
      </c>
      <c r="T385" s="15">
        <f t="shared" si="36"/>
        <v>0</v>
      </c>
      <c r="U385" s="15" t="str">
        <f t="shared" si="37"/>
        <v/>
      </c>
      <c r="V385" s="15" t="str">
        <f t="shared" si="38"/>
        <v>Channelization</v>
      </c>
      <c r="W385" s="15" t="str">
        <f t="shared" si="39"/>
        <v/>
      </c>
      <c r="X385" s="15" t="str">
        <f t="shared" si="40"/>
        <v/>
      </c>
      <c r="Y385" s="35"/>
      <c r="Z385" s="50" t="str">
        <f t="shared" si="41"/>
        <v/>
      </c>
    </row>
    <row r="386" spans="1:28" ht="38.25" hidden="1">
      <c r="A386" s="15">
        <v>385</v>
      </c>
      <c r="B386" s="85" t="s">
        <v>111</v>
      </c>
      <c r="C386" s="85" t="s">
        <v>57</v>
      </c>
      <c r="D386" s="86" t="s">
        <v>24</v>
      </c>
      <c r="E386" s="86">
        <v>8</v>
      </c>
      <c r="F386" s="86" t="s">
        <v>263</v>
      </c>
      <c r="G386" s="86">
        <v>30</v>
      </c>
      <c r="H386" s="86">
        <v>35</v>
      </c>
      <c r="I386" s="85" t="s">
        <v>1002</v>
      </c>
      <c r="J386" s="85" t="s">
        <v>1003</v>
      </c>
      <c r="K386" s="86" t="s">
        <v>93</v>
      </c>
      <c r="L386" s="86" t="s">
        <v>145</v>
      </c>
      <c r="P386" s="34"/>
      <c r="S386" s="15" t="str">
        <f t="shared" ref="S386:S449" si="42">IF(D386="E",N386,"")</f>
        <v/>
      </c>
      <c r="T386" s="15">
        <f t="shared" ref="T386:T449" si="43">IF(OR(D386="T",D386="G"),N386,"")</f>
        <v>0</v>
      </c>
      <c r="U386" s="15" t="str">
        <f t="shared" ref="U386:U449" si="44">IF(OR(T386="A",T386="AP",T386="R",T386="Z"),L386,"")</f>
        <v/>
      </c>
      <c r="V386" s="15" t="str">
        <f t="shared" ref="V386:V449" si="45">IF(T386=0,L386,"")</f>
        <v>Channelization</v>
      </c>
      <c r="W386" s="15" t="str">
        <f t="shared" ref="W386:W449" si="46">IF(T386="wp",L386,"")</f>
        <v/>
      </c>
      <c r="X386" s="15" t="str">
        <f t="shared" ref="X386:X449" si="47">IF(T386="rdy2vote",L386,IF(T386="rdy2vote2",L386,""))</f>
        <v/>
      </c>
      <c r="Y386" s="35"/>
      <c r="Z386" s="50" t="str">
        <f t="shared" ref="Z386:Z449" si="48">IF(OR(T386="rdy2vote", T386="wp"), P386, "")</f>
        <v/>
      </c>
    </row>
    <row r="387" spans="1:28" ht="51" hidden="1">
      <c r="A387" s="15">
        <v>386</v>
      </c>
      <c r="B387" s="85" t="s">
        <v>111</v>
      </c>
      <c r="C387" s="85" t="s">
        <v>57</v>
      </c>
      <c r="D387" s="86" t="s">
        <v>24</v>
      </c>
      <c r="E387" s="86">
        <v>8</v>
      </c>
      <c r="F387" s="86" t="s">
        <v>263</v>
      </c>
      <c r="G387" s="86">
        <v>30</v>
      </c>
      <c r="H387" s="86">
        <v>36</v>
      </c>
      <c r="I387" s="85" t="s">
        <v>1004</v>
      </c>
      <c r="J387" s="85" t="s">
        <v>1005</v>
      </c>
      <c r="K387" s="86" t="s">
        <v>93</v>
      </c>
      <c r="L387" s="86" t="s">
        <v>145</v>
      </c>
      <c r="P387" s="34"/>
      <c r="S387" s="15" t="str">
        <f t="shared" si="42"/>
        <v/>
      </c>
      <c r="T387" s="15">
        <f t="shared" si="43"/>
        <v>0</v>
      </c>
      <c r="U387" s="15" t="str">
        <f t="shared" si="44"/>
        <v/>
      </c>
      <c r="V387" s="15" t="str">
        <f t="shared" si="45"/>
        <v>Channelization</v>
      </c>
      <c r="W387" s="15" t="str">
        <f t="shared" si="46"/>
        <v/>
      </c>
      <c r="X387" s="15" t="str">
        <f t="shared" si="47"/>
        <v/>
      </c>
      <c r="Y387" s="35"/>
      <c r="Z387" s="50" t="str">
        <f t="shared" si="48"/>
        <v/>
      </c>
    </row>
    <row r="388" spans="1:28" ht="38.25" hidden="1">
      <c r="A388" s="15">
        <v>387</v>
      </c>
      <c r="B388" s="85" t="s">
        <v>111</v>
      </c>
      <c r="C388" s="85" t="s">
        <v>57</v>
      </c>
      <c r="D388" s="86" t="s">
        <v>24</v>
      </c>
      <c r="E388" s="86">
        <v>8</v>
      </c>
      <c r="F388" s="86" t="s">
        <v>263</v>
      </c>
      <c r="G388" s="86">
        <v>31</v>
      </c>
      <c r="H388" s="86">
        <v>46</v>
      </c>
      <c r="I388" s="85" t="s">
        <v>1002</v>
      </c>
      <c r="J388" s="85" t="s">
        <v>1006</v>
      </c>
      <c r="K388" s="86" t="s">
        <v>93</v>
      </c>
      <c r="L388" s="86" t="s">
        <v>145</v>
      </c>
      <c r="P388" s="34"/>
      <c r="S388" s="15" t="str">
        <f t="shared" si="42"/>
        <v/>
      </c>
      <c r="T388" s="15">
        <f t="shared" si="43"/>
        <v>0</v>
      </c>
      <c r="U388" s="15" t="str">
        <f t="shared" si="44"/>
        <v/>
      </c>
      <c r="V388" s="15" t="str">
        <f t="shared" si="45"/>
        <v>Channelization</v>
      </c>
      <c r="W388" s="15" t="str">
        <f t="shared" si="46"/>
        <v/>
      </c>
      <c r="X388" s="15" t="str">
        <f t="shared" si="47"/>
        <v/>
      </c>
      <c r="Y388" s="35"/>
      <c r="Z388" s="50" t="str">
        <f t="shared" si="48"/>
        <v/>
      </c>
    </row>
    <row r="389" spans="1:28" ht="25.5" hidden="1">
      <c r="A389" s="15">
        <v>388</v>
      </c>
      <c r="B389" s="85" t="s">
        <v>111</v>
      </c>
      <c r="C389" s="85" t="s">
        <v>57</v>
      </c>
      <c r="D389" s="86" t="s">
        <v>25</v>
      </c>
      <c r="E389" s="86">
        <v>9</v>
      </c>
      <c r="F389" s="86">
        <v>9.4</v>
      </c>
      <c r="G389" s="101">
        <v>45</v>
      </c>
      <c r="H389" s="86">
        <v>12</v>
      </c>
      <c r="I389" s="85" t="s">
        <v>1007</v>
      </c>
      <c r="J389" s="85" t="s">
        <v>1008</v>
      </c>
      <c r="K389" s="86" t="s">
        <v>93</v>
      </c>
      <c r="L389" s="86" t="s">
        <v>162</v>
      </c>
      <c r="P389" s="34"/>
      <c r="S389" s="15">
        <f t="shared" si="42"/>
        <v>0</v>
      </c>
      <c r="T389" s="15" t="str">
        <f t="shared" si="43"/>
        <v/>
      </c>
      <c r="U389" s="15" t="str">
        <f t="shared" si="44"/>
        <v/>
      </c>
      <c r="V389" s="15" t="str">
        <f t="shared" si="45"/>
        <v/>
      </c>
      <c r="W389" s="15" t="str">
        <f t="shared" si="46"/>
        <v/>
      </c>
      <c r="X389" s="15" t="str">
        <f t="shared" si="47"/>
        <v/>
      </c>
      <c r="Y389" s="35"/>
      <c r="Z389" s="50" t="str">
        <f t="shared" si="48"/>
        <v/>
      </c>
    </row>
    <row r="390" spans="1:28" ht="25.5" hidden="1">
      <c r="A390" s="15">
        <v>389</v>
      </c>
      <c r="B390" s="85" t="s">
        <v>111</v>
      </c>
      <c r="C390" s="85" t="s">
        <v>57</v>
      </c>
      <c r="D390" s="86" t="s">
        <v>24</v>
      </c>
      <c r="E390" s="86">
        <v>9</v>
      </c>
      <c r="F390" s="86">
        <v>9.4</v>
      </c>
      <c r="G390" s="86">
        <v>45</v>
      </c>
      <c r="H390" s="86">
        <v>36</v>
      </c>
      <c r="I390" s="85" t="s">
        <v>1009</v>
      </c>
      <c r="J390" s="85" t="s">
        <v>1010</v>
      </c>
      <c r="K390" s="86" t="s">
        <v>93</v>
      </c>
      <c r="L390" s="86" t="s">
        <v>147</v>
      </c>
      <c r="P390" s="34"/>
      <c r="S390" s="15" t="str">
        <f t="shared" si="42"/>
        <v/>
      </c>
      <c r="T390" s="15">
        <f t="shared" si="43"/>
        <v>0</v>
      </c>
      <c r="U390" s="15" t="str">
        <f t="shared" si="44"/>
        <v/>
      </c>
      <c r="V390" s="15" t="str">
        <f t="shared" si="45"/>
        <v>FSK</v>
      </c>
      <c r="W390" s="15" t="str">
        <f t="shared" si="46"/>
        <v/>
      </c>
      <c r="X390" s="15" t="str">
        <f t="shared" si="47"/>
        <v/>
      </c>
      <c r="Y390" s="35"/>
      <c r="Z390" s="50" t="str">
        <f t="shared" si="48"/>
        <v/>
      </c>
    </row>
    <row r="391" spans="1:28" ht="25.5" hidden="1">
      <c r="A391" s="15">
        <v>390</v>
      </c>
      <c r="B391" s="85" t="s">
        <v>111</v>
      </c>
      <c r="C391" s="85" t="s">
        <v>57</v>
      </c>
      <c r="D391" s="86" t="s">
        <v>24</v>
      </c>
      <c r="E391" s="86">
        <v>16</v>
      </c>
      <c r="F391" s="102" t="s">
        <v>579</v>
      </c>
      <c r="G391" s="86">
        <v>53</v>
      </c>
      <c r="H391" s="86">
        <v>36</v>
      </c>
      <c r="I391" s="85" t="s">
        <v>1011</v>
      </c>
      <c r="J391" s="85" t="s">
        <v>1012</v>
      </c>
      <c r="K391" s="86" t="s">
        <v>93</v>
      </c>
      <c r="L391" s="86" t="s">
        <v>155</v>
      </c>
      <c r="P391" s="34"/>
      <c r="S391" s="15" t="str">
        <f t="shared" si="42"/>
        <v/>
      </c>
      <c r="T391" s="15">
        <f t="shared" si="43"/>
        <v>0</v>
      </c>
      <c r="U391" s="15" t="str">
        <f t="shared" si="44"/>
        <v/>
      </c>
      <c r="V391" s="15" t="str">
        <f t="shared" si="45"/>
        <v>FCS</v>
      </c>
      <c r="W391" s="15" t="str">
        <f t="shared" si="46"/>
        <v/>
      </c>
      <c r="X391" s="15" t="str">
        <f t="shared" si="47"/>
        <v/>
      </c>
      <c r="Y391" s="35"/>
      <c r="Z391" s="50" t="str">
        <f t="shared" si="48"/>
        <v/>
      </c>
    </row>
    <row r="392" spans="1:28" ht="25.5" hidden="1">
      <c r="A392" s="15">
        <v>391</v>
      </c>
      <c r="B392" s="85" t="s">
        <v>111</v>
      </c>
      <c r="C392" s="85" t="s">
        <v>57</v>
      </c>
      <c r="D392" s="86" t="s">
        <v>25</v>
      </c>
      <c r="E392" s="86">
        <v>16</v>
      </c>
      <c r="F392" s="102" t="s">
        <v>447</v>
      </c>
      <c r="G392" s="86">
        <v>69</v>
      </c>
      <c r="H392" s="86">
        <v>52</v>
      </c>
      <c r="I392" s="85" t="s">
        <v>1013</v>
      </c>
      <c r="J392" s="85" t="s">
        <v>1014</v>
      </c>
      <c r="K392" s="86" t="s">
        <v>93</v>
      </c>
      <c r="L392" s="86" t="s">
        <v>30</v>
      </c>
      <c r="M392" s="11"/>
      <c r="P392" s="34"/>
      <c r="S392" s="15">
        <f t="shared" si="42"/>
        <v>0</v>
      </c>
      <c r="T392" s="15" t="str">
        <f t="shared" si="43"/>
        <v/>
      </c>
      <c r="U392" s="15" t="str">
        <f t="shared" si="44"/>
        <v/>
      </c>
      <c r="V392" s="15" t="str">
        <f t="shared" si="45"/>
        <v/>
      </c>
      <c r="W392" s="15" t="str">
        <f t="shared" si="46"/>
        <v/>
      </c>
      <c r="X392" s="15" t="str">
        <f t="shared" si="47"/>
        <v/>
      </c>
      <c r="Z392" s="50" t="str">
        <f t="shared" si="48"/>
        <v/>
      </c>
    </row>
    <row r="393" spans="1:28" ht="25.5" hidden="1">
      <c r="A393" s="15">
        <v>392</v>
      </c>
      <c r="B393" s="85" t="s">
        <v>111</v>
      </c>
      <c r="C393" s="85" t="s">
        <v>57</v>
      </c>
      <c r="D393" s="86" t="s">
        <v>25</v>
      </c>
      <c r="E393" s="86">
        <v>16</v>
      </c>
      <c r="F393" s="102">
        <v>16.2</v>
      </c>
      <c r="G393" s="86">
        <v>70</v>
      </c>
      <c r="H393" s="86">
        <v>45</v>
      </c>
      <c r="I393" s="85" t="s">
        <v>1015</v>
      </c>
      <c r="J393" s="85" t="s">
        <v>1016</v>
      </c>
      <c r="K393" s="86" t="s">
        <v>93</v>
      </c>
      <c r="L393" s="86" t="s">
        <v>30</v>
      </c>
      <c r="M393" s="11"/>
      <c r="P393" s="34"/>
      <c r="S393" s="15">
        <f t="shared" si="42"/>
        <v>0</v>
      </c>
      <c r="T393" s="15" t="str">
        <f t="shared" si="43"/>
        <v/>
      </c>
      <c r="U393" s="15" t="str">
        <f t="shared" si="44"/>
        <v/>
      </c>
      <c r="V393" s="15" t="str">
        <f t="shared" si="45"/>
        <v/>
      </c>
      <c r="W393" s="15" t="str">
        <f t="shared" si="46"/>
        <v/>
      </c>
      <c r="X393" s="15" t="str">
        <f t="shared" si="47"/>
        <v/>
      </c>
      <c r="Z393" s="50" t="str">
        <f t="shared" si="48"/>
        <v/>
      </c>
    </row>
    <row r="394" spans="1:28" ht="25.5" hidden="1">
      <c r="A394" s="15">
        <v>393</v>
      </c>
      <c r="B394" s="85" t="s">
        <v>111</v>
      </c>
      <c r="C394" s="85" t="s">
        <v>57</v>
      </c>
      <c r="D394" s="86" t="s">
        <v>25</v>
      </c>
      <c r="E394" s="86">
        <v>16</v>
      </c>
      <c r="F394" s="102" t="s">
        <v>397</v>
      </c>
      <c r="G394" s="86">
        <v>94</v>
      </c>
      <c r="H394" s="86">
        <v>1</v>
      </c>
      <c r="I394" s="85" t="s">
        <v>1017</v>
      </c>
      <c r="J394" s="85" t="s">
        <v>1018</v>
      </c>
      <c r="K394" s="86" t="s">
        <v>93</v>
      </c>
      <c r="L394" s="86" t="s">
        <v>150</v>
      </c>
      <c r="M394" s="11"/>
      <c r="P394" s="34"/>
      <c r="S394" s="15">
        <f t="shared" si="42"/>
        <v>0</v>
      </c>
      <c r="T394" s="15" t="str">
        <f t="shared" si="43"/>
        <v/>
      </c>
      <c r="U394" s="15" t="str">
        <f t="shared" si="44"/>
        <v/>
      </c>
      <c r="V394" s="15" t="str">
        <f t="shared" si="45"/>
        <v/>
      </c>
      <c r="W394" s="15" t="str">
        <f t="shared" si="46"/>
        <v/>
      </c>
      <c r="X394" s="15" t="str">
        <f t="shared" si="47"/>
        <v/>
      </c>
      <c r="Y394" s="35"/>
      <c r="Z394" s="50" t="str">
        <f t="shared" si="48"/>
        <v/>
      </c>
    </row>
    <row r="395" spans="1:28" ht="63.75" hidden="1">
      <c r="A395" s="15">
        <v>394</v>
      </c>
      <c r="B395" s="85" t="s">
        <v>111</v>
      </c>
      <c r="C395" s="85" t="s">
        <v>57</v>
      </c>
      <c r="D395" s="86" t="s">
        <v>24</v>
      </c>
      <c r="E395" s="86">
        <v>16</v>
      </c>
      <c r="F395" s="102" t="s">
        <v>703</v>
      </c>
      <c r="G395" s="86">
        <v>101</v>
      </c>
      <c r="H395" s="86">
        <v>21</v>
      </c>
      <c r="I395" s="85" t="s">
        <v>1019</v>
      </c>
      <c r="J395" s="85" t="s">
        <v>1020</v>
      </c>
      <c r="K395" s="86" t="s">
        <v>93</v>
      </c>
      <c r="L395" s="15" t="s">
        <v>150</v>
      </c>
      <c r="M395" s="11"/>
      <c r="P395" s="34"/>
      <c r="S395" s="15" t="str">
        <f t="shared" si="42"/>
        <v/>
      </c>
      <c r="T395" s="15">
        <f t="shared" si="43"/>
        <v>0</v>
      </c>
      <c r="U395" s="15" t="str">
        <f t="shared" si="44"/>
        <v/>
      </c>
      <c r="V395" s="15" t="str">
        <f t="shared" si="45"/>
        <v>OQPSK</v>
      </c>
      <c r="W395" s="15" t="str">
        <f t="shared" si="46"/>
        <v/>
      </c>
      <c r="X395" s="15" t="str">
        <f t="shared" si="47"/>
        <v/>
      </c>
      <c r="Z395" s="50" t="str">
        <f t="shared" si="48"/>
        <v/>
      </c>
    </row>
    <row r="396" spans="1:28" ht="38.25" hidden="1">
      <c r="A396" s="57">
        <v>395</v>
      </c>
      <c r="B396" s="85" t="s">
        <v>111</v>
      </c>
      <c r="C396" s="85" t="s">
        <v>57</v>
      </c>
      <c r="D396" s="86" t="s">
        <v>25</v>
      </c>
      <c r="E396" s="86">
        <v>16</v>
      </c>
      <c r="F396" s="102" t="s">
        <v>703</v>
      </c>
      <c r="G396" s="86">
        <v>101</v>
      </c>
      <c r="H396" s="86">
        <v>45</v>
      </c>
      <c r="I396" s="85" t="s">
        <v>1021</v>
      </c>
      <c r="J396" s="85" t="s">
        <v>1022</v>
      </c>
      <c r="K396" s="86" t="s">
        <v>96</v>
      </c>
      <c r="L396" s="86" t="s">
        <v>150</v>
      </c>
      <c r="M396" s="74"/>
      <c r="N396" s="75"/>
      <c r="O396" s="76"/>
      <c r="P396" s="58"/>
      <c r="Q396" s="77"/>
      <c r="R396" s="58"/>
      <c r="S396" s="57">
        <f t="shared" si="42"/>
        <v>0</v>
      </c>
      <c r="T396" s="57" t="str">
        <f t="shared" si="43"/>
        <v/>
      </c>
      <c r="U396" s="57" t="str">
        <f t="shared" si="44"/>
        <v/>
      </c>
      <c r="V396" s="57" t="str">
        <f t="shared" si="45"/>
        <v/>
      </c>
      <c r="W396" s="57" t="str">
        <f t="shared" si="46"/>
        <v/>
      </c>
      <c r="X396" s="57" t="str">
        <f t="shared" si="47"/>
        <v/>
      </c>
      <c r="Y396" s="76"/>
      <c r="Z396" s="78" t="str">
        <f t="shared" si="48"/>
        <v/>
      </c>
      <c r="AA396" s="58"/>
      <c r="AB396" s="57"/>
    </row>
    <row r="397" spans="1:28" ht="25.5" hidden="1">
      <c r="A397" s="15">
        <v>396</v>
      </c>
      <c r="B397" s="85" t="s">
        <v>111</v>
      </c>
      <c r="C397" s="85" t="s">
        <v>57</v>
      </c>
      <c r="D397" s="86" t="s">
        <v>25</v>
      </c>
      <c r="E397" s="86">
        <v>16</v>
      </c>
      <c r="F397" s="102" t="s">
        <v>705</v>
      </c>
      <c r="G397" s="86">
        <v>102</v>
      </c>
      <c r="H397" s="86">
        <v>21</v>
      </c>
      <c r="I397" s="85" t="s">
        <v>1023</v>
      </c>
      <c r="J397" s="85" t="s">
        <v>1022</v>
      </c>
      <c r="K397" s="86" t="s">
        <v>93</v>
      </c>
      <c r="L397" s="86" t="s">
        <v>150</v>
      </c>
      <c r="M397" s="11"/>
      <c r="P397" s="34"/>
      <c r="S397" s="15">
        <f t="shared" si="42"/>
        <v>0</v>
      </c>
      <c r="T397" s="15" t="str">
        <f t="shared" si="43"/>
        <v/>
      </c>
      <c r="U397" s="15" t="str">
        <f t="shared" si="44"/>
        <v/>
      </c>
      <c r="V397" s="15" t="str">
        <f t="shared" si="45"/>
        <v/>
      </c>
      <c r="W397" s="15" t="str">
        <f t="shared" si="46"/>
        <v/>
      </c>
      <c r="X397" s="15" t="str">
        <f t="shared" si="47"/>
        <v/>
      </c>
      <c r="Z397" s="50" t="str">
        <f t="shared" si="48"/>
        <v/>
      </c>
    </row>
    <row r="398" spans="1:28" ht="25.5" hidden="1">
      <c r="A398" s="15">
        <v>397</v>
      </c>
      <c r="B398" s="85" t="s">
        <v>111</v>
      </c>
      <c r="C398" s="85" t="s">
        <v>57</v>
      </c>
      <c r="D398" s="86" t="s">
        <v>25</v>
      </c>
      <c r="E398" s="86">
        <v>16</v>
      </c>
      <c r="F398" s="102" t="s">
        <v>710</v>
      </c>
      <c r="G398" s="86">
        <v>102</v>
      </c>
      <c r="H398" s="86">
        <v>54</v>
      </c>
      <c r="I398" s="85" t="s">
        <v>1024</v>
      </c>
      <c r="J398" s="85" t="s">
        <v>1025</v>
      </c>
      <c r="K398" s="86" t="s">
        <v>96</v>
      </c>
      <c r="L398" s="86" t="s">
        <v>30</v>
      </c>
      <c r="M398" s="11"/>
      <c r="P398" s="34"/>
      <c r="S398" s="15">
        <f t="shared" si="42"/>
        <v>0</v>
      </c>
      <c r="T398" s="15" t="str">
        <f t="shared" si="43"/>
        <v/>
      </c>
      <c r="U398" s="15" t="str">
        <f t="shared" si="44"/>
        <v/>
      </c>
      <c r="V398" s="15" t="str">
        <f t="shared" si="45"/>
        <v/>
      </c>
      <c r="W398" s="15" t="str">
        <f t="shared" si="46"/>
        <v/>
      </c>
      <c r="X398" s="15" t="str">
        <f t="shared" si="47"/>
        <v/>
      </c>
      <c r="Z398" s="50" t="str">
        <f t="shared" si="48"/>
        <v/>
      </c>
    </row>
    <row r="399" spans="1:28" ht="25.5" hidden="1">
      <c r="A399" s="15">
        <v>398</v>
      </c>
      <c r="B399" s="85" t="s">
        <v>111</v>
      </c>
      <c r="C399" s="85" t="s">
        <v>57</v>
      </c>
      <c r="D399" s="86" t="s">
        <v>24</v>
      </c>
      <c r="E399" s="86">
        <v>16</v>
      </c>
      <c r="F399" s="102" t="s">
        <v>1026</v>
      </c>
      <c r="G399" s="86">
        <v>112</v>
      </c>
      <c r="H399" s="86"/>
      <c r="I399" s="85" t="s">
        <v>1027</v>
      </c>
      <c r="J399" s="85" t="s">
        <v>1028</v>
      </c>
      <c r="K399" s="86" t="s">
        <v>96</v>
      </c>
      <c r="L399" s="15" t="s">
        <v>150</v>
      </c>
      <c r="P399" s="34"/>
      <c r="S399" s="15" t="str">
        <f t="shared" si="42"/>
        <v/>
      </c>
      <c r="T399" s="15">
        <f t="shared" si="43"/>
        <v>0</v>
      </c>
      <c r="U399" s="15" t="str">
        <f t="shared" si="44"/>
        <v/>
      </c>
      <c r="V399" s="15" t="str">
        <f t="shared" si="45"/>
        <v>OQPSK</v>
      </c>
      <c r="W399" s="15" t="str">
        <f t="shared" si="46"/>
        <v/>
      </c>
      <c r="X399" s="15" t="str">
        <f t="shared" si="47"/>
        <v/>
      </c>
      <c r="Y399" s="35"/>
      <c r="Z399" s="50" t="str">
        <f t="shared" si="48"/>
        <v/>
      </c>
    </row>
    <row r="400" spans="1:28" ht="25.5" hidden="1">
      <c r="A400" s="15">
        <v>399</v>
      </c>
      <c r="B400" s="85" t="s">
        <v>111</v>
      </c>
      <c r="C400" s="85" t="s">
        <v>57</v>
      </c>
      <c r="D400" s="86" t="s">
        <v>24</v>
      </c>
      <c r="E400" s="86">
        <v>16</v>
      </c>
      <c r="F400" s="102" t="s">
        <v>1029</v>
      </c>
      <c r="G400" s="86">
        <v>116</v>
      </c>
      <c r="H400" s="86"/>
      <c r="I400" s="85" t="s">
        <v>1030</v>
      </c>
      <c r="J400" s="85" t="s">
        <v>1031</v>
      </c>
      <c r="K400" s="86" t="s">
        <v>93</v>
      </c>
      <c r="L400" s="15" t="s">
        <v>150</v>
      </c>
      <c r="P400" s="34"/>
      <c r="S400" s="15" t="str">
        <f t="shared" si="42"/>
        <v/>
      </c>
      <c r="T400" s="15">
        <f t="shared" si="43"/>
        <v>0</v>
      </c>
      <c r="U400" s="15" t="str">
        <f t="shared" si="44"/>
        <v/>
      </c>
      <c r="V400" s="15" t="str">
        <f t="shared" si="45"/>
        <v>OQPSK</v>
      </c>
      <c r="W400" s="15" t="str">
        <f t="shared" si="46"/>
        <v/>
      </c>
      <c r="X400" s="15" t="str">
        <f t="shared" si="47"/>
        <v/>
      </c>
      <c r="Y400" s="35"/>
      <c r="Z400" s="50" t="str">
        <f t="shared" si="48"/>
        <v/>
      </c>
    </row>
    <row r="401" spans="1:26" ht="25.5" hidden="1">
      <c r="A401" s="15">
        <v>400</v>
      </c>
      <c r="B401" s="85" t="s">
        <v>111</v>
      </c>
      <c r="C401" s="85" t="s">
        <v>57</v>
      </c>
      <c r="D401" s="86" t="s">
        <v>24</v>
      </c>
      <c r="E401" s="86">
        <v>16</v>
      </c>
      <c r="F401" s="102" t="s">
        <v>1029</v>
      </c>
      <c r="G401" s="86">
        <v>116</v>
      </c>
      <c r="H401" s="86"/>
      <c r="I401" s="85" t="s">
        <v>1032</v>
      </c>
      <c r="J401" s="85" t="s">
        <v>1033</v>
      </c>
      <c r="K401" s="86" t="s">
        <v>93</v>
      </c>
      <c r="L401" s="15" t="s">
        <v>150</v>
      </c>
      <c r="M401" s="11"/>
      <c r="S401" s="15" t="str">
        <f t="shared" si="42"/>
        <v/>
      </c>
      <c r="T401" s="15">
        <f t="shared" si="43"/>
        <v>0</v>
      </c>
      <c r="U401" s="15" t="str">
        <f t="shared" si="44"/>
        <v/>
      </c>
      <c r="V401" s="15" t="str">
        <f t="shared" si="45"/>
        <v>OQPSK</v>
      </c>
      <c r="W401" s="15" t="str">
        <f t="shared" si="46"/>
        <v/>
      </c>
      <c r="X401" s="15" t="str">
        <f t="shared" si="47"/>
        <v/>
      </c>
      <c r="Z401" s="50" t="str">
        <f t="shared" si="48"/>
        <v/>
      </c>
    </row>
    <row r="402" spans="1:26" ht="25.5" hidden="1">
      <c r="A402" s="15">
        <v>401</v>
      </c>
      <c r="B402" s="85" t="s">
        <v>111</v>
      </c>
      <c r="C402" s="85" t="s">
        <v>57</v>
      </c>
      <c r="D402" s="86" t="s">
        <v>24</v>
      </c>
      <c r="E402" s="86">
        <v>16</v>
      </c>
      <c r="F402" s="102" t="s">
        <v>1034</v>
      </c>
      <c r="G402" s="86">
        <v>117</v>
      </c>
      <c r="H402" s="86"/>
      <c r="I402" s="85" t="s">
        <v>1035</v>
      </c>
      <c r="J402" s="85" t="s">
        <v>1036</v>
      </c>
      <c r="K402" s="86" t="s">
        <v>93</v>
      </c>
      <c r="L402" s="15" t="s">
        <v>150</v>
      </c>
      <c r="P402" s="34"/>
      <c r="S402" s="15" t="str">
        <f t="shared" si="42"/>
        <v/>
      </c>
      <c r="T402" s="15">
        <f t="shared" si="43"/>
        <v>0</v>
      </c>
      <c r="U402" s="15" t="str">
        <f t="shared" si="44"/>
        <v/>
      </c>
      <c r="V402" s="15" t="str">
        <f t="shared" si="45"/>
        <v>OQPSK</v>
      </c>
      <c r="W402" s="15" t="str">
        <f t="shared" si="46"/>
        <v/>
      </c>
      <c r="X402" s="15" t="str">
        <f t="shared" si="47"/>
        <v/>
      </c>
      <c r="Y402" s="35"/>
      <c r="Z402" s="50" t="str">
        <f t="shared" si="48"/>
        <v/>
      </c>
    </row>
    <row r="403" spans="1:26" ht="25.5" hidden="1">
      <c r="A403" s="15">
        <v>402</v>
      </c>
      <c r="B403" s="85" t="s">
        <v>111</v>
      </c>
      <c r="C403" s="85" t="s">
        <v>57</v>
      </c>
      <c r="D403" s="86" t="s">
        <v>24</v>
      </c>
      <c r="E403" s="86" t="s">
        <v>1037</v>
      </c>
      <c r="F403" s="102" t="s">
        <v>463</v>
      </c>
      <c r="G403" s="86">
        <v>125</v>
      </c>
      <c r="H403" s="86" t="s">
        <v>1038</v>
      </c>
      <c r="I403" s="85" t="s">
        <v>1039</v>
      </c>
      <c r="J403" s="85" t="s">
        <v>1040</v>
      </c>
      <c r="K403" s="86" t="s">
        <v>93</v>
      </c>
      <c r="L403" s="15" t="s">
        <v>150</v>
      </c>
      <c r="M403" s="11"/>
      <c r="P403" s="34"/>
      <c r="S403" s="15" t="str">
        <f t="shared" si="42"/>
        <v/>
      </c>
      <c r="T403" s="15">
        <f t="shared" si="43"/>
        <v>0</v>
      </c>
      <c r="U403" s="15" t="str">
        <f t="shared" si="44"/>
        <v/>
      </c>
      <c r="V403" s="15" t="str">
        <f t="shared" si="45"/>
        <v>OQPSK</v>
      </c>
      <c r="W403" s="15" t="str">
        <f t="shared" si="46"/>
        <v/>
      </c>
      <c r="X403" s="15" t="str">
        <f t="shared" si="47"/>
        <v/>
      </c>
      <c r="Z403" s="50" t="str">
        <f t="shared" si="48"/>
        <v/>
      </c>
    </row>
    <row r="404" spans="1:26" ht="63.75" hidden="1">
      <c r="A404" s="15">
        <v>403</v>
      </c>
      <c r="B404" s="85" t="s">
        <v>111</v>
      </c>
      <c r="C404" s="85" t="s">
        <v>57</v>
      </c>
      <c r="D404" s="86" t="s">
        <v>24</v>
      </c>
      <c r="E404" s="86" t="s">
        <v>1037</v>
      </c>
      <c r="F404" s="102" t="s">
        <v>466</v>
      </c>
      <c r="G404" s="86">
        <v>129</v>
      </c>
      <c r="H404" s="86"/>
      <c r="I404" s="85" t="s">
        <v>1041</v>
      </c>
      <c r="J404" s="85" t="s">
        <v>1042</v>
      </c>
      <c r="K404" s="86" t="s">
        <v>96</v>
      </c>
      <c r="L404" s="15" t="s">
        <v>150</v>
      </c>
      <c r="M404" s="11"/>
      <c r="S404" s="15" t="str">
        <f t="shared" si="42"/>
        <v/>
      </c>
      <c r="T404" s="15">
        <f t="shared" si="43"/>
        <v>0</v>
      </c>
      <c r="U404" s="15" t="str">
        <f t="shared" si="44"/>
        <v/>
      </c>
      <c r="V404" s="15" t="str">
        <f t="shared" si="45"/>
        <v>OQPSK</v>
      </c>
      <c r="W404" s="15" t="str">
        <f t="shared" si="46"/>
        <v/>
      </c>
      <c r="X404" s="15" t="str">
        <f t="shared" si="47"/>
        <v/>
      </c>
      <c r="Z404" s="50" t="str">
        <f t="shared" si="48"/>
        <v/>
      </c>
    </row>
    <row r="405" spans="1:26" ht="25.5" hidden="1">
      <c r="A405" s="15">
        <v>404</v>
      </c>
      <c r="B405" s="85" t="s">
        <v>1043</v>
      </c>
      <c r="C405" s="85" t="s">
        <v>1044</v>
      </c>
      <c r="D405" s="86" t="s">
        <v>24</v>
      </c>
      <c r="E405" s="86" t="s">
        <v>1045</v>
      </c>
      <c r="F405" s="86" t="s">
        <v>1046</v>
      </c>
      <c r="G405" s="86">
        <v>8</v>
      </c>
      <c r="H405" s="86" t="s">
        <v>65</v>
      </c>
      <c r="I405" s="85" t="s">
        <v>1047</v>
      </c>
      <c r="J405" s="85" t="s">
        <v>1048</v>
      </c>
      <c r="K405" s="86" t="s">
        <v>31</v>
      </c>
      <c r="L405" s="86" t="s">
        <v>26</v>
      </c>
      <c r="P405" s="34"/>
      <c r="S405" s="15" t="str">
        <f t="shared" si="42"/>
        <v/>
      </c>
      <c r="T405" s="15">
        <f t="shared" si="43"/>
        <v>0</v>
      </c>
      <c r="U405" s="15" t="str">
        <f t="shared" si="44"/>
        <v/>
      </c>
      <c r="V405" s="15" t="str">
        <f t="shared" si="45"/>
        <v>CA</v>
      </c>
      <c r="W405" s="15" t="str">
        <f t="shared" si="46"/>
        <v/>
      </c>
      <c r="X405" s="15" t="str">
        <f t="shared" si="47"/>
        <v/>
      </c>
      <c r="Y405" s="35"/>
      <c r="Z405" s="50" t="str">
        <f t="shared" si="48"/>
        <v/>
      </c>
    </row>
    <row r="406" spans="1:26" ht="51" hidden="1">
      <c r="A406" s="15">
        <v>405</v>
      </c>
      <c r="B406" s="85" t="s">
        <v>1043</v>
      </c>
      <c r="C406" s="85" t="s">
        <v>1044</v>
      </c>
      <c r="D406" s="86" t="s">
        <v>25</v>
      </c>
      <c r="E406" s="86" t="s">
        <v>1049</v>
      </c>
      <c r="F406" s="86" t="s">
        <v>243</v>
      </c>
      <c r="G406" s="86">
        <v>8</v>
      </c>
      <c r="H406" s="86">
        <v>53</v>
      </c>
      <c r="I406" s="85" t="s">
        <v>1050</v>
      </c>
      <c r="J406" s="85" t="s">
        <v>1051</v>
      </c>
      <c r="K406" s="86" t="s">
        <v>31</v>
      </c>
      <c r="L406" s="86" t="s">
        <v>30</v>
      </c>
      <c r="P406" s="34"/>
      <c r="S406" s="15">
        <f t="shared" si="42"/>
        <v>0</v>
      </c>
      <c r="T406" s="15" t="str">
        <f t="shared" si="43"/>
        <v/>
      </c>
      <c r="U406" s="15" t="str">
        <f t="shared" si="44"/>
        <v/>
      </c>
      <c r="V406" s="15" t="str">
        <f t="shared" si="45"/>
        <v/>
      </c>
      <c r="W406" s="15" t="str">
        <f t="shared" si="46"/>
        <v/>
      </c>
      <c r="X406" s="15" t="str">
        <f t="shared" si="47"/>
        <v/>
      </c>
      <c r="Y406" s="35"/>
      <c r="Z406" s="50" t="str">
        <f t="shared" si="48"/>
        <v/>
      </c>
    </row>
    <row r="407" spans="1:26" ht="25.5" hidden="1">
      <c r="A407" s="15">
        <v>406</v>
      </c>
      <c r="B407" s="85" t="s">
        <v>1043</v>
      </c>
      <c r="C407" s="85" t="s">
        <v>1044</v>
      </c>
      <c r="D407" s="86" t="s">
        <v>24</v>
      </c>
      <c r="E407" s="86" t="s">
        <v>1052</v>
      </c>
      <c r="F407" s="86" t="s">
        <v>288</v>
      </c>
      <c r="G407" s="86">
        <v>10</v>
      </c>
      <c r="H407" s="86" t="s">
        <v>1053</v>
      </c>
      <c r="I407" s="85" t="s">
        <v>1054</v>
      </c>
      <c r="J407" s="85" t="s">
        <v>1055</v>
      </c>
      <c r="K407" s="86" t="s">
        <v>31</v>
      </c>
      <c r="L407" s="86" t="s">
        <v>26</v>
      </c>
      <c r="P407" s="34"/>
      <c r="S407" s="15" t="str">
        <f t="shared" si="42"/>
        <v/>
      </c>
      <c r="T407" s="15">
        <f t="shared" si="43"/>
        <v>0</v>
      </c>
      <c r="U407" s="15" t="str">
        <f t="shared" si="44"/>
        <v/>
      </c>
      <c r="V407" s="15" t="str">
        <f t="shared" si="45"/>
        <v>CA</v>
      </c>
      <c r="W407" s="15" t="str">
        <f t="shared" si="46"/>
        <v/>
      </c>
      <c r="X407" s="15" t="str">
        <f t="shared" si="47"/>
        <v/>
      </c>
      <c r="Y407" s="35"/>
      <c r="Z407" s="50" t="str">
        <f t="shared" si="48"/>
        <v/>
      </c>
    </row>
    <row r="408" spans="1:26" ht="76.5" hidden="1">
      <c r="A408" s="15">
        <v>407</v>
      </c>
      <c r="B408" s="85" t="s">
        <v>1043</v>
      </c>
      <c r="C408" s="85" t="s">
        <v>1044</v>
      </c>
      <c r="D408" s="86" t="s">
        <v>24</v>
      </c>
      <c r="E408" s="86" t="s">
        <v>1056</v>
      </c>
      <c r="F408" s="86" t="s">
        <v>263</v>
      </c>
      <c r="G408" s="86">
        <v>30</v>
      </c>
      <c r="H408" s="86" t="s">
        <v>267</v>
      </c>
      <c r="I408" s="85" t="s">
        <v>1057</v>
      </c>
      <c r="J408" s="85" t="s">
        <v>1058</v>
      </c>
      <c r="K408" s="86" t="s">
        <v>31</v>
      </c>
      <c r="L408" s="86" t="s">
        <v>145</v>
      </c>
      <c r="M408" s="11"/>
      <c r="P408" s="34"/>
      <c r="S408" s="15" t="str">
        <f t="shared" si="42"/>
        <v/>
      </c>
      <c r="T408" s="15">
        <f t="shared" si="43"/>
        <v>0</v>
      </c>
      <c r="U408" s="15" t="str">
        <f t="shared" si="44"/>
        <v/>
      </c>
      <c r="V408" s="15" t="str">
        <f t="shared" si="45"/>
        <v>Channelization</v>
      </c>
      <c r="W408" s="15" t="str">
        <f t="shared" si="46"/>
        <v/>
      </c>
      <c r="X408" s="15" t="str">
        <f t="shared" si="47"/>
        <v/>
      </c>
      <c r="Z408" s="50" t="str">
        <f t="shared" si="48"/>
        <v/>
      </c>
    </row>
    <row r="409" spans="1:26" ht="51" hidden="1">
      <c r="A409" s="15">
        <v>408</v>
      </c>
      <c r="B409" s="85" t="s">
        <v>1043</v>
      </c>
      <c r="C409" s="85" t="s">
        <v>1044</v>
      </c>
      <c r="D409" s="86" t="s">
        <v>24</v>
      </c>
      <c r="E409" s="86" t="s">
        <v>217</v>
      </c>
      <c r="F409" s="86" t="s">
        <v>217</v>
      </c>
      <c r="G409" s="86">
        <v>38</v>
      </c>
      <c r="H409" s="86" t="s">
        <v>74</v>
      </c>
      <c r="I409" s="85" t="s">
        <v>1059</v>
      </c>
      <c r="J409" s="85" t="s">
        <v>1060</v>
      </c>
      <c r="K409" s="86" t="s">
        <v>31</v>
      </c>
      <c r="L409" s="86" t="s">
        <v>163</v>
      </c>
      <c r="M409" s="11"/>
      <c r="P409" s="34"/>
      <c r="S409" s="15" t="str">
        <f t="shared" si="42"/>
        <v/>
      </c>
      <c r="T409" s="15">
        <f t="shared" si="43"/>
        <v>0</v>
      </c>
      <c r="U409" s="15" t="str">
        <f t="shared" si="44"/>
        <v/>
      </c>
      <c r="V409" s="15" t="str">
        <f t="shared" si="45"/>
        <v>Radio Spec</v>
      </c>
      <c r="W409" s="15" t="str">
        <f t="shared" si="46"/>
        <v/>
      </c>
      <c r="X409" s="15" t="str">
        <f t="shared" si="47"/>
        <v/>
      </c>
      <c r="Z409" s="50" t="str">
        <f t="shared" si="48"/>
        <v/>
      </c>
    </row>
    <row r="410" spans="1:26" ht="51" hidden="1">
      <c r="A410" s="15">
        <v>409</v>
      </c>
      <c r="B410" s="85" t="s">
        <v>1043</v>
      </c>
      <c r="C410" s="85" t="s">
        <v>1044</v>
      </c>
      <c r="D410" s="86" t="s">
        <v>24</v>
      </c>
      <c r="E410" s="86" t="s">
        <v>217</v>
      </c>
      <c r="F410" s="86" t="s">
        <v>217</v>
      </c>
      <c r="G410" s="86">
        <v>38</v>
      </c>
      <c r="H410" s="86" t="s">
        <v>74</v>
      </c>
      <c r="I410" s="85" t="s">
        <v>1059</v>
      </c>
      <c r="J410" s="85" t="s">
        <v>1061</v>
      </c>
      <c r="K410" s="86" t="s">
        <v>31</v>
      </c>
      <c r="L410" s="86" t="s">
        <v>163</v>
      </c>
      <c r="M410" s="11"/>
      <c r="O410" s="63"/>
      <c r="P410" s="34"/>
      <c r="S410" s="15" t="str">
        <f t="shared" si="42"/>
        <v/>
      </c>
      <c r="T410" s="15">
        <f t="shared" si="43"/>
        <v>0</v>
      </c>
      <c r="U410" s="15" t="str">
        <f t="shared" si="44"/>
        <v/>
      </c>
      <c r="V410" s="15" t="str">
        <f t="shared" si="45"/>
        <v>Radio Spec</v>
      </c>
      <c r="W410" s="15" t="str">
        <f t="shared" si="46"/>
        <v/>
      </c>
      <c r="X410" s="15" t="str">
        <f t="shared" si="47"/>
        <v/>
      </c>
      <c r="Z410" s="50" t="str">
        <f t="shared" si="48"/>
        <v/>
      </c>
    </row>
    <row r="411" spans="1:26" ht="25.5" hidden="1">
      <c r="A411" s="15">
        <v>410</v>
      </c>
      <c r="B411" s="85" t="s">
        <v>1043</v>
      </c>
      <c r="C411" s="85" t="s">
        <v>1044</v>
      </c>
      <c r="D411" s="86" t="s">
        <v>25</v>
      </c>
      <c r="E411" s="86" t="s">
        <v>435</v>
      </c>
      <c r="F411" s="86" t="s">
        <v>435</v>
      </c>
      <c r="G411" s="86">
        <v>39</v>
      </c>
      <c r="H411" s="86" t="s">
        <v>1062</v>
      </c>
      <c r="I411" s="85" t="s">
        <v>1063</v>
      </c>
      <c r="J411" s="85" t="s">
        <v>1064</v>
      </c>
      <c r="K411" s="86" t="s">
        <v>31</v>
      </c>
      <c r="L411" s="86" t="s">
        <v>30</v>
      </c>
      <c r="M411" s="11" t="s">
        <v>1444</v>
      </c>
      <c r="P411" s="34"/>
      <c r="S411" s="15">
        <f t="shared" si="42"/>
        <v>0</v>
      </c>
      <c r="T411" s="15" t="str">
        <f t="shared" si="43"/>
        <v/>
      </c>
      <c r="U411" s="15" t="str">
        <f t="shared" si="44"/>
        <v/>
      </c>
      <c r="V411" s="15" t="str">
        <f t="shared" si="45"/>
        <v/>
      </c>
      <c r="W411" s="15" t="str">
        <f t="shared" si="46"/>
        <v/>
      </c>
      <c r="X411" s="15" t="str">
        <f t="shared" si="47"/>
        <v/>
      </c>
      <c r="Z411" s="50" t="str">
        <f t="shared" si="48"/>
        <v/>
      </c>
    </row>
    <row r="412" spans="1:26" ht="38.25" hidden="1">
      <c r="A412" s="15">
        <v>411</v>
      </c>
      <c r="B412" s="85" t="s">
        <v>1043</v>
      </c>
      <c r="C412" s="85" t="s">
        <v>1044</v>
      </c>
      <c r="D412" s="86" t="s">
        <v>24</v>
      </c>
      <c r="E412" s="86" t="s">
        <v>435</v>
      </c>
      <c r="F412" s="86" t="s">
        <v>435</v>
      </c>
      <c r="G412" s="86">
        <v>39</v>
      </c>
      <c r="H412" s="86" t="s">
        <v>74</v>
      </c>
      <c r="I412" s="85" t="s">
        <v>1065</v>
      </c>
      <c r="J412" s="85" t="s">
        <v>1066</v>
      </c>
      <c r="K412" s="86" t="s">
        <v>31</v>
      </c>
      <c r="L412" s="86" t="s">
        <v>163</v>
      </c>
      <c r="M412" s="11"/>
      <c r="P412" s="34"/>
      <c r="S412" s="15" t="str">
        <f t="shared" si="42"/>
        <v/>
      </c>
      <c r="T412" s="15">
        <f t="shared" si="43"/>
        <v>0</v>
      </c>
      <c r="U412" s="15" t="str">
        <f t="shared" si="44"/>
        <v/>
      </c>
      <c r="V412" s="15" t="str">
        <f t="shared" si="45"/>
        <v>Radio Spec</v>
      </c>
      <c r="W412" s="15" t="str">
        <f t="shared" si="46"/>
        <v/>
      </c>
      <c r="X412" s="15" t="str">
        <f t="shared" si="47"/>
        <v/>
      </c>
      <c r="Z412" s="50" t="str">
        <f t="shared" si="48"/>
        <v/>
      </c>
    </row>
    <row r="413" spans="1:26" ht="51" hidden="1">
      <c r="A413" s="15">
        <v>412</v>
      </c>
      <c r="B413" s="85" t="s">
        <v>1043</v>
      </c>
      <c r="C413" s="85" t="s">
        <v>1044</v>
      </c>
      <c r="D413" s="86" t="s">
        <v>24</v>
      </c>
      <c r="E413" s="86" t="s">
        <v>221</v>
      </c>
      <c r="F413" s="86" t="s">
        <v>221</v>
      </c>
      <c r="G413" s="86">
        <v>39</v>
      </c>
      <c r="H413" s="86">
        <v>11</v>
      </c>
      <c r="I413" s="85" t="s">
        <v>1067</v>
      </c>
      <c r="J413" s="85" t="s">
        <v>1068</v>
      </c>
      <c r="K413" s="86" t="s">
        <v>31</v>
      </c>
      <c r="L413" s="86" t="s">
        <v>478</v>
      </c>
      <c r="M413" s="11"/>
      <c r="P413" s="34"/>
      <c r="S413" s="15" t="str">
        <f t="shared" si="42"/>
        <v/>
      </c>
      <c r="T413" s="15">
        <f t="shared" si="43"/>
        <v>0</v>
      </c>
      <c r="U413" s="15" t="str">
        <f t="shared" si="44"/>
        <v/>
      </c>
      <c r="V413" s="15" t="str">
        <f t="shared" si="45"/>
        <v>CSM</v>
      </c>
      <c r="W413" s="15" t="str">
        <f t="shared" si="46"/>
        <v/>
      </c>
      <c r="X413" s="15" t="str">
        <f t="shared" si="47"/>
        <v/>
      </c>
      <c r="Z413" s="50" t="str">
        <f t="shared" si="48"/>
        <v/>
      </c>
    </row>
    <row r="414" spans="1:26" ht="38.25" hidden="1">
      <c r="A414" s="15">
        <v>413</v>
      </c>
      <c r="B414" s="85" t="s">
        <v>1043</v>
      </c>
      <c r="C414" s="85" t="s">
        <v>1044</v>
      </c>
      <c r="D414" s="86" t="s">
        <v>24</v>
      </c>
      <c r="E414" s="86">
        <v>9.1999999999999993</v>
      </c>
      <c r="F414" s="86">
        <v>9.1999999999999993</v>
      </c>
      <c r="G414" s="86">
        <v>41</v>
      </c>
      <c r="H414" s="86" t="s">
        <v>1069</v>
      </c>
      <c r="I414" s="85" t="s">
        <v>1070</v>
      </c>
      <c r="J414" s="85" t="s">
        <v>1071</v>
      </c>
      <c r="K414" s="86" t="s">
        <v>31</v>
      </c>
      <c r="L414" s="86" t="s">
        <v>149</v>
      </c>
      <c r="M414" s="11"/>
      <c r="P414" s="34"/>
      <c r="S414" s="15" t="str">
        <f t="shared" si="42"/>
        <v/>
      </c>
      <c r="T414" s="15">
        <f t="shared" si="43"/>
        <v>0</v>
      </c>
      <c r="U414" s="15" t="str">
        <f t="shared" si="44"/>
        <v/>
      </c>
      <c r="V414" s="15" t="str">
        <f t="shared" si="45"/>
        <v>OFDM</v>
      </c>
      <c r="W414" s="15" t="str">
        <f t="shared" si="46"/>
        <v/>
      </c>
      <c r="X414" s="15" t="str">
        <f t="shared" si="47"/>
        <v/>
      </c>
      <c r="Z414" s="50" t="str">
        <f t="shared" si="48"/>
        <v/>
      </c>
    </row>
    <row r="415" spans="1:26" ht="51" hidden="1">
      <c r="A415" s="15">
        <v>414</v>
      </c>
      <c r="B415" s="85" t="s">
        <v>1043</v>
      </c>
      <c r="C415" s="85" t="s">
        <v>1044</v>
      </c>
      <c r="D415" s="86" t="s">
        <v>24</v>
      </c>
      <c r="E415" s="86">
        <v>16</v>
      </c>
      <c r="F415" s="86">
        <v>16</v>
      </c>
      <c r="G415" s="86">
        <v>51</v>
      </c>
      <c r="H415" s="86">
        <v>13</v>
      </c>
      <c r="I415" s="85" t="s">
        <v>1072</v>
      </c>
      <c r="J415" s="85" t="s">
        <v>1073</v>
      </c>
      <c r="K415" s="86" t="s">
        <v>31</v>
      </c>
      <c r="L415" s="86" t="s">
        <v>158</v>
      </c>
      <c r="M415" s="11"/>
      <c r="P415" s="34"/>
      <c r="S415" s="15" t="str">
        <f t="shared" si="42"/>
        <v/>
      </c>
      <c r="T415" s="15">
        <f t="shared" si="43"/>
        <v>0</v>
      </c>
      <c r="U415" s="15" t="str">
        <f t="shared" si="44"/>
        <v/>
      </c>
      <c r="V415" s="15" t="str">
        <f t="shared" si="45"/>
        <v>General</v>
      </c>
      <c r="W415" s="15" t="str">
        <f t="shared" si="46"/>
        <v/>
      </c>
      <c r="X415" s="15" t="str">
        <f t="shared" si="47"/>
        <v/>
      </c>
      <c r="Z415" s="50" t="str">
        <f t="shared" si="48"/>
        <v/>
      </c>
    </row>
    <row r="416" spans="1:26" ht="51" hidden="1">
      <c r="A416" s="15">
        <v>415</v>
      </c>
      <c r="B416" s="85" t="s">
        <v>1043</v>
      </c>
      <c r="C416" s="85" t="s">
        <v>1044</v>
      </c>
      <c r="D416" s="86" t="s">
        <v>24</v>
      </c>
      <c r="E416" s="86" t="s">
        <v>600</v>
      </c>
      <c r="F416" s="86" t="s">
        <v>600</v>
      </c>
      <c r="G416" s="86">
        <v>55</v>
      </c>
      <c r="H416" s="86" t="s">
        <v>594</v>
      </c>
      <c r="I416" s="85" t="s">
        <v>1074</v>
      </c>
      <c r="J416" s="85" t="s">
        <v>1075</v>
      </c>
      <c r="K416" s="86" t="s">
        <v>31</v>
      </c>
      <c r="L416" s="86" t="s">
        <v>147</v>
      </c>
      <c r="P416" s="34"/>
      <c r="S416" s="15" t="str">
        <f t="shared" si="42"/>
        <v/>
      </c>
      <c r="T416" s="15">
        <f t="shared" si="43"/>
        <v>0</v>
      </c>
      <c r="U416" s="15" t="str">
        <f t="shared" si="44"/>
        <v/>
      </c>
      <c r="V416" s="15" t="str">
        <f t="shared" si="45"/>
        <v>FSK</v>
      </c>
      <c r="W416" s="15" t="str">
        <f t="shared" si="46"/>
        <v/>
      </c>
      <c r="X416" s="15" t="str">
        <f t="shared" si="47"/>
        <v/>
      </c>
      <c r="Y416" s="35"/>
      <c r="Z416" s="50" t="str">
        <f t="shared" si="48"/>
        <v/>
      </c>
    </row>
    <row r="417" spans="1:26" ht="25.5" hidden="1">
      <c r="A417" s="15">
        <v>416</v>
      </c>
      <c r="B417" s="85" t="s">
        <v>1043</v>
      </c>
      <c r="C417" s="85" t="s">
        <v>1044</v>
      </c>
      <c r="D417" s="86" t="s">
        <v>25</v>
      </c>
      <c r="E417" s="86" t="s">
        <v>600</v>
      </c>
      <c r="F417" s="86" t="s">
        <v>609</v>
      </c>
      <c r="G417" s="86">
        <v>59</v>
      </c>
      <c r="H417" s="86">
        <v>26</v>
      </c>
      <c r="I417" s="85" t="s">
        <v>1076</v>
      </c>
      <c r="J417" s="85" t="s">
        <v>1077</v>
      </c>
      <c r="K417" s="86" t="s">
        <v>31</v>
      </c>
      <c r="L417" s="86" t="s">
        <v>30</v>
      </c>
      <c r="P417" s="34"/>
      <c r="S417" s="15">
        <f t="shared" si="42"/>
        <v>0</v>
      </c>
      <c r="T417" s="15" t="str">
        <f t="shared" si="43"/>
        <v/>
      </c>
      <c r="U417" s="15" t="str">
        <f t="shared" si="44"/>
        <v/>
      </c>
      <c r="V417" s="15" t="str">
        <f t="shared" si="45"/>
        <v/>
      </c>
      <c r="W417" s="15" t="str">
        <f t="shared" si="46"/>
        <v/>
      </c>
      <c r="X417" s="15" t="str">
        <f t="shared" si="47"/>
        <v/>
      </c>
      <c r="Y417" s="35"/>
      <c r="Z417" s="50" t="str">
        <f t="shared" si="48"/>
        <v/>
      </c>
    </row>
    <row r="418" spans="1:26" ht="25.5" hidden="1">
      <c r="A418" s="15">
        <v>417</v>
      </c>
      <c r="B418" s="85" t="s">
        <v>1043</v>
      </c>
      <c r="C418" s="85" t="s">
        <v>1044</v>
      </c>
      <c r="D418" s="86" t="s">
        <v>25</v>
      </c>
      <c r="E418" s="86" t="s">
        <v>600</v>
      </c>
      <c r="F418" s="86" t="s">
        <v>228</v>
      </c>
      <c r="G418" s="86">
        <v>61</v>
      </c>
      <c r="H418" s="86"/>
      <c r="I418" s="85" t="s">
        <v>1078</v>
      </c>
      <c r="J418" s="85" t="s">
        <v>1079</v>
      </c>
      <c r="K418" s="86" t="s">
        <v>31</v>
      </c>
      <c r="L418" s="86" t="s">
        <v>30</v>
      </c>
      <c r="M418" s="11"/>
      <c r="P418" s="34"/>
      <c r="S418" s="15">
        <f t="shared" si="42"/>
        <v>0</v>
      </c>
      <c r="T418" s="15" t="str">
        <f t="shared" si="43"/>
        <v/>
      </c>
      <c r="U418" s="15" t="str">
        <f t="shared" si="44"/>
        <v/>
      </c>
      <c r="V418" s="15" t="str">
        <f t="shared" si="45"/>
        <v/>
      </c>
      <c r="W418" s="15" t="str">
        <f t="shared" si="46"/>
        <v/>
      </c>
      <c r="X418" s="15" t="str">
        <f t="shared" si="47"/>
        <v/>
      </c>
      <c r="Y418" s="35"/>
      <c r="Z418" s="50" t="str">
        <f t="shared" si="48"/>
        <v/>
      </c>
    </row>
    <row r="419" spans="1:26" ht="63.75" hidden="1">
      <c r="A419" s="15">
        <v>418</v>
      </c>
      <c r="B419" s="85" t="s">
        <v>1043</v>
      </c>
      <c r="C419" s="85" t="s">
        <v>1044</v>
      </c>
      <c r="D419" s="86" t="s">
        <v>24</v>
      </c>
      <c r="E419" s="86" t="s">
        <v>306</v>
      </c>
      <c r="F419" s="86" t="s">
        <v>306</v>
      </c>
      <c r="G419" s="86">
        <v>65</v>
      </c>
      <c r="H419" s="86"/>
      <c r="I419" s="85" t="s">
        <v>1080</v>
      </c>
      <c r="J419" s="85" t="s">
        <v>1081</v>
      </c>
      <c r="K419" s="86" t="s">
        <v>31</v>
      </c>
      <c r="L419" s="86" t="s">
        <v>160</v>
      </c>
      <c r="M419" s="11"/>
      <c r="P419" s="34"/>
      <c r="S419" s="15" t="str">
        <f t="shared" si="42"/>
        <v/>
      </c>
      <c r="T419" s="15">
        <f t="shared" si="43"/>
        <v>0</v>
      </c>
      <c r="U419" s="15" t="str">
        <f t="shared" si="44"/>
        <v/>
      </c>
      <c r="V419" s="15" t="str">
        <f t="shared" si="45"/>
        <v>Mode Switch</v>
      </c>
      <c r="W419" s="15" t="str">
        <f t="shared" si="46"/>
        <v/>
      </c>
      <c r="X419" s="15" t="str">
        <f t="shared" si="47"/>
        <v/>
      </c>
      <c r="Y419" s="35"/>
      <c r="Z419" s="50" t="str">
        <f t="shared" si="48"/>
        <v/>
      </c>
    </row>
    <row r="420" spans="1:26" ht="51" hidden="1">
      <c r="A420" s="15">
        <v>419</v>
      </c>
      <c r="B420" s="85" t="s">
        <v>1043</v>
      </c>
      <c r="C420" s="85" t="s">
        <v>1044</v>
      </c>
      <c r="D420" s="86" t="s">
        <v>24</v>
      </c>
      <c r="E420" s="86" t="s">
        <v>447</v>
      </c>
      <c r="F420" s="86"/>
      <c r="G420" s="86">
        <v>69</v>
      </c>
      <c r="H420" s="86"/>
      <c r="I420" s="85" t="s">
        <v>1082</v>
      </c>
      <c r="J420" s="85" t="s">
        <v>1083</v>
      </c>
      <c r="K420" s="86" t="s">
        <v>31</v>
      </c>
      <c r="L420" s="86" t="s">
        <v>163</v>
      </c>
      <c r="M420" s="11"/>
      <c r="P420" s="34"/>
      <c r="S420" s="15" t="str">
        <f t="shared" si="42"/>
        <v/>
      </c>
      <c r="T420" s="15">
        <f t="shared" si="43"/>
        <v>0</v>
      </c>
      <c r="U420" s="15" t="str">
        <f t="shared" si="44"/>
        <v/>
      </c>
      <c r="V420" s="15" t="str">
        <f t="shared" si="45"/>
        <v>Radio Spec</v>
      </c>
      <c r="W420" s="15" t="str">
        <f t="shared" si="46"/>
        <v/>
      </c>
      <c r="X420" s="15" t="str">
        <f t="shared" si="47"/>
        <v/>
      </c>
      <c r="Y420" s="35"/>
      <c r="Z420" s="50" t="str">
        <f t="shared" si="48"/>
        <v/>
      </c>
    </row>
    <row r="421" spans="1:26" ht="38.25" hidden="1">
      <c r="A421" s="15">
        <v>420</v>
      </c>
      <c r="B421" s="85" t="s">
        <v>1043</v>
      </c>
      <c r="C421" s="85" t="s">
        <v>1044</v>
      </c>
      <c r="D421" s="86" t="s">
        <v>24</v>
      </c>
      <c r="E421" s="86" t="s">
        <v>447</v>
      </c>
      <c r="F421" s="86"/>
      <c r="G421" s="86" t="s">
        <v>1084</v>
      </c>
      <c r="H421" s="86"/>
      <c r="I421" s="85" t="s">
        <v>1085</v>
      </c>
      <c r="J421" s="85" t="s">
        <v>1086</v>
      </c>
      <c r="K421" s="86" t="s">
        <v>31</v>
      </c>
      <c r="L421" s="86" t="s">
        <v>163</v>
      </c>
      <c r="M421" s="11"/>
      <c r="P421" s="34"/>
      <c r="S421" s="15" t="str">
        <f t="shared" si="42"/>
        <v/>
      </c>
      <c r="T421" s="15">
        <f t="shared" si="43"/>
        <v>0</v>
      </c>
      <c r="U421" s="15" t="str">
        <f t="shared" si="44"/>
        <v/>
      </c>
      <c r="V421" s="15" t="str">
        <f t="shared" si="45"/>
        <v>Radio Spec</v>
      </c>
      <c r="W421" s="15" t="str">
        <f t="shared" si="46"/>
        <v/>
      </c>
      <c r="X421" s="15" t="str">
        <f t="shared" si="47"/>
        <v/>
      </c>
      <c r="Z421" s="50" t="str">
        <f t="shared" si="48"/>
        <v/>
      </c>
    </row>
    <row r="422" spans="1:26" ht="38.25" hidden="1">
      <c r="A422" s="15">
        <v>421</v>
      </c>
      <c r="B422" s="103" t="s">
        <v>1043</v>
      </c>
      <c r="C422" s="103" t="s">
        <v>1044</v>
      </c>
      <c r="D422" s="104" t="s">
        <v>24</v>
      </c>
      <c r="E422" s="104" t="s">
        <v>306</v>
      </c>
      <c r="F422" s="104" t="s">
        <v>306</v>
      </c>
      <c r="G422" s="104">
        <v>65</v>
      </c>
      <c r="H422" s="104" t="s">
        <v>1087</v>
      </c>
      <c r="I422" s="103" t="s">
        <v>1088</v>
      </c>
      <c r="J422" s="103" t="s">
        <v>1089</v>
      </c>
      <c r="K422" s="104" t="s">
        <v>31</v>
      </c>
      <c r="L422" s="104" t="s">
        <v>160</v>
      </c>
      <c r="M422" s="11"/>
      <c r="P422" s="34"/>
      <c r="S422" s="15" t="str">
        <f t="shared" si="42"/>
        <v/>
      </c>
      <c r="T422" s="15">
        <f t="shared" si="43"/>
        <v>0</v>
      </c>
      <c r="U422" s="15" t="str">
        <f t="shared" si="44"/>
        <v/>
      </c>
      <c r="V422" s="15" t="str">
        <f t="shared" si="45"/>
        <v>Mode Switch</v>
      </c>
      <c r="W422" s="15" t="str">
        <f t="shared" si="46"/>
        <v/>
      </c>
      <c r="X422" s="15" t="str">
        <f t="shared" si="47"/>
        <v/>
      </c>
      <c r="Z422" s="50" t="str">
        <f t="shared" si="48"/>
        <v/>
      </c>
    </row>
    <row r="423" spans="1:26" ht="38.25" hidden="1">
      <c r="A423" s="15">
        <v>422</v>
      </c>
      <c r="B423" s="103" t="s">
        <v>1043</v>
      </c>
      <c r="C423" s="103" t="s">
        <v>1044</v>
      </c>
      <c r="D423" s="104" t="s">
        <v>24</v>
      </c>
      <c r="E423" s="104" t="s">
        <v>306</v>
      </c>
      <c r="F423" s="104" t="s">
        <v>306</v>
      </c>
      <c r="G423" s="104">
        <v>65</v>
      </c>
      <c r="H423" s="104" t="s">
        <v>1087</v>
      </c>
      <c r="I423" s="103" t="s">
        <v>1088</v>
      </c>
      <c r="J423" s="103" t="s">
        <v>1090</v>
      </c>
      <c r="K423" s="104" t="s">
        <v>31</v>
      </c>
      <c r="L423" s="104" t="s">
        <v>160</v>
      </c>
      <c r="M423" s="11"/>
      <c r="S423" s="15" t="str">
        <f t="shared" si="42"/>
        <v/>
      </c>
      <c r="T423" s="15">
        <f t="shared" si="43"/>
        <v>0</v>
      </c>
      <c r="U423" s="15" t="str">
        <f t="shared" si="44"/>
        <v/>
      </c>
      <c r="V423" s="15" t="str">
        <f t="shared" si="45"/>
        <v>Mode Switch</v>
      </c>
      <c r="W423" s="15" t="str">
        <f t="shared" si="46"/>
        <v/>
      </c>
      <c r="X423" s="15" t="str">
        <f t="shared" si="47"/>
        <v/>
      </c>
      <c r="Z423" s="50" t="str">
        <f t="shared" si="48"/>
        <v/>
      </c>
    </row>
    <row r="424" spans="1:26" ht="63.75" hidden="1">
      <c r="A424" s="15">
        <v>423</v>
      </c>
      <c r="B424" s="103" t="s">
        <v>1043</v>
      </c>
      <c r="C424" s="103" t="s">
        <v>1044</v>
      </c>
      <c r="D424" s="104" t="s">
        <v>24</v>
      </c>
      <c r="E424" s="104" t="s">
        <v>1091</v>
      </c>
      <c r="F424" s="104" t="s">
        <v>1092</v>
      </c>
      <c r="G424" s="104">
        <v>80</v>
      </c>
      <c r="H424" s="104"/>
      <c r="I424" s="103" t="s">
        <v>1093</v>
      </c>
      <c r="J424" s="103" t="s">
        <v>1094</v>
      </c>
      <c r="K424" s="104" t="s">
        <v>31</v>
      </c>
      <c r="L424" s="104" t="s">
        <v>149</v>
      </c>
      <c r="M424" s="34"/>
      <c r="P424" s="34"/>
      <c r="S424" s="15" t="str">
        <f t="shared" si="42"/>
        <v/>
      </c>
      <c r="T424" s="15">
        <f t="shared" si="43"/>
        <v>0</v>
      </c>
      <c r="U424" s="15" t="str">
        <f t="shared" si="44"/>
        <v/>
      </c>
      <c r="V424" s="15" t="str">
        <f t="shared" si="45"/>
        <v>OFDM</v>
      </c>
      <c r="W424" s="15" t="str">
        <f t="shared" si="46"/>
        <v/>
      </c>
      <c r="X424" s="15" t="str">
        <f t="shared" si="47"/>
        <v/>
      </c>
      <c r="Z424" s="50" t="str">
        <f t="shared" si="48"/>
        <v/>
      </c>
    </row>
    <row r="425" spans="1:26" ht="76.5" hidden="1">
      <c r="A425" s="15">
        <v>424</v>
      </c>
      <c r="B425" s="103" t="s">
        <v>1043</v>
      </c>
      <c r="C425" s="103" t="s">
        <v>1044</v>
      </c>
      <c r="D425" s="104" t="s">
        <v>24</v>
      </c>
      <c r="E425" s="104" t="s">
        <v>1095</v>
      </c>
      <c r="F425" s="104" t="s">
        <v>1096</v>
      </c>
      <c r="G425" s="104">
        <v>91</v>
      </c>
      <c r="H425" s="104" t="s">
        <v>1097</v>
      </c>
      <c r="I425" s="103" t="s">
        <v>1098</v>
      </c>
      <c r="J425" s="103" t="s">
        <v>1099</v>
      </c>
      <c r="K425" s="104" t="s">
        <v>31</v>
      </c>
      <c r="L425" s="104" t="s">
        <v>149</v>
      </c>
      <c r="M425" s="34"/>
      <c r="P425" s="34"/>
      <c r="S425" s="15" t="str">
        <f t="shared" si="42"/>
        <v/>
      </c>
      <c r="T425" s="15">
        <f t="shared" si="43"/>
        <v>0</v>
      </c>
      <c r="U425" s="15" t="str">
        <f t="shared" si="44"/>
        <v/>
      </c>
      <c r="V425" s="15" t="str">
        <f t="shared" si="45"/>
        <v>OFDM</v>
      </c>
      <c r="W425" s="15" t="str">
        <f t="shared" si="46"/>
        <v/>
      </c>
      <c r="X425" s="15" t="str">
        <f t="shared" si="47"/>
        <v/>
      </c>
      <c r="Y425" s="35"/>
      <c r="Z425" s="50" t="str">
        <f t="shared" si="48"/>
        <v/>
      </c>
    </row>
    <row r="426" spans="1:26" ht="76.5" hidden="1">
      <c r="A426" s="15">
        <v>425</v>
      </c>
      <c r="B426" s="103" t="s">
        <v>1043</v>
      </c>
      <c r="C426" s="103" t="s">
        <v>1044</v>
      </c>
      <c r="D426" s="104" t="s">
        <v>24</v>
      </c>
      <c r="E426" s="104" t="s">
        <v>1095</v>
      </c>
      <c r="F426" s="104" t="s">
        <v>1096</v>
      </c>
      <c r="G426" s="104">
        <v>91</v>
      </c>
      <c r="H426" s="104" t="s">
        <v>1097</v>
      </c>
      <c r="I426" s="103" t="s">
        <v>1098</v>
      </c>
      <c r="J426" s="103" t="s">
        <v>1100</v>
      </c>
      <c r="K426" s="104" t="s">
        <v>31</v>
      </c>
      <c r="L426" s="104" t="s">
        <v>149</v>
      </c>
      <c r="M426" s="11"/>
      <c r="P426" s="34"/>
      <c r="S426" s="15" t="str">
        <f t="shared" si="42"/>
        <v/>
      </c>
      <c r="T426" s="15">
        <f t="shared" si="43"/>
        <v>0</v>
      </c>
      <c r="U426" s="15" t="str">
        <f t="shared" si="44"/>
        <v/>
      </c>
      <c r="V426" s="15" t="str">
        <f t="shared" si="45"/>
        <v>OFDM</v>
      </c>
      <c r="W426" s="15" t="str">
        <f t="shared" si="46"/>
        <v/>
      </c>
      <c r="X426" s="15" t="str">
        <f t="shared" si="47"/>
        <v/>
      </c>
      <c r="Z426" s="50" t="str">
        <f t="shared" si="48"/>
        <v/>
      </c>
    </row>
    <row r="427" spans="1:26" ht="102" hidden="1">
      <c r="A427" s="15">
        <v>426</v>
      </c>
      <c r="B427" s="103" t="s">
        <v>1043</v>
      </c>
      <c r="C427" s="103" t="s">
        <v>1044</v>
      </c>
      <c r="D427" s="104" t="s">
        <v>24</v>
      </c>
      <c r="E427" s="104" t="s">
        <v>1095</v>
      </c>
      <c r="F427" s="104" t="s">
        <v>1101</v>
      </c>
      <c r="G427" s="104">
        <v>90</v>
      </c>
      <c r="H427" s="104" t="s">
        <v>680</v>
      </c>
      <c r="I427" s="103" t="s">
        <v>1102</v>
      </c>
      <c r="J427" s="103" t="s">
        <v>1103</v>
      </c>
      <c r="K427" s="104" t="s">
        <v>31</v>
      </c>
      <c r="L427" s="104" t="s">
        <v>149</v>
      </c>
      <c r="M427" s="11"/>
      <c r="P427" s="34"/>
      <c r="S427" s="15" t="str">
        <f t="shared" si="42"/>
        <v/>
      </c>
      <c r="T427" s="15">
        <f t="shared" si="43"/>
        <v>0</v>
      </c>
      <c r="U427" s="15" t="str">
        <f t="shared" si="44"/>
        <v/>
      </c>
      <c r="V427" s="15" t="str">
        <f t="shared" si="45"/>
        <v>OFDM</v>
      </c>
      <c r="W427" s="15" t="str">
        <f t="shared" si="46"/>
        <v/>
      </c>
      <c r="X427" s="15" t="str">
        <f t="shared" si="47"/>
        <v/>
      </c>
      <c r="Z427" s="50" t="str">
        <f t="shared" si="48"/>
        <v/>
      </c>
    </row>
    <row r="428" spans="1:26" ht="51" hidden="1">
      <c r="A428" s="15">
        <v>427</v>
      </c>
      <c r="B428" s="103" t="s">
        <v>1043</v>
      </c>
      <c r="C428" s="103" t="s">
        <v>1044</v>
      </c>
      <c r="D428" s="104" t="s">
        <v>24</v>
      </c>
      <c r="E428" s="104" t="s">
        <v>1095</v>
      </c>
      <c r="F428" s="104" t="s">
        <v>1104</v>
      </c>
      <c r="G428" s="104">
        <v>89</v>
      </c>
      <c r="H428" s="104">
        <v>26</v>
      </c>
      <c r="I428" s="103" t="s">
        <v>1105</v>
      </c>
      <c r="J428" s="103" t="s">
        <v>1106</v>
      </c>
      <c r="K428" s="104" t="s">
        <v>31</v>
      </c>
      <c r="L428" s="104" t="s">
        <v>149</v>
      </c>
      <c r="M428" s="11"/>
      <c r="P428" s="34"/>
      <c r="S428" s="15" t="str">
        <f t="shared" si="42"/>
        <v/>
      </c>
      <c r="T428" s="15">
        <f t="shared" si="43"/>
        <v>0</v>
      </c>
      <c r="U428" s="15" t="str">
        <f t="shared" si="44"/>
        <v/>
      </c>
      <c r="V428" s="15" t="str">
        <f t="shared" si="45"/>
        <v>OFDM</v>
      </c>
      <c r="W428" s="15" t="str">
        <f t="shared" si="46"/>
        <v/>
      </c>
      <c r="X428" s="15" t="str">
        <f t="shared" si="47"/>
        <v/>
      </c>
      <c r="Z428" s="50" t="str">
        <f t="shared" si="48"/>
        <v/>
      </c>
    </row>
    <row r="429" spans="1:26" ht="25.5" hidden="1">
      <c r="A429" s="15">
        <v>428</v>
      </c>
      <c r="B429" s="103" t="s">
        <v>1043</v>
      </c>
      <c r="C429" s="103" t="s">
        <v>1044</v>
      </c>
      <c r="D429" s="104" t="s">
        <v>25</v>
      </c>
      <c r="E429" s="104" t="s">
        <v>1107</v>
      </c>
      <c r="F429" s="104" t="s">
        <v>260</v>
      </c>
      <c r="G429" s="104">
        <v>109</v>
      </c>
      <c r="H429" s="104" t="s">
        <v>1108</v>
      </c>
      <c r="I429" s="103" t="s">
        <v>1109</v>
      </c>
      <c r="J429" s="103" t="s">
        <v>1110</v>
      </c>
      <c r="K429" s="104" t="s">
        <v>31</v>
      </c>
      <c r="L429" s="104" t="s">
        <v>30</v>
      </c>
      <c r="M429" s="11"/>
      <c r="P429" s="34"/>
      <c r="S429" s="15">
        <f t="shared" si="42"/>
        <v>0</v>
      </c>
      <c r="T429" s="15" t="str">
        <f t="shared" si="43"/>
        <v/>
      </c>
      <c r="U429" s="15" t="str">
        <f t="shared" si="44"/>
        <v/>
      </c>
      <c r="V429" s="15" t="str">
        <f t="shared" si="45"/>
        <v/>
      </c>
      <c r="W429" s="15" t="str">
        <f t="shared" si="46"/>
        <v/>
      </c>
      <c r="X429" s="15" t="str">
        <f t="shared" si="47"/>
        <v/>
      </c>
      <c r="Z429" s="50" t="str">
        <f t="shared" si="48"/>
        <v/>
      </c>
    </row>
    <row r="430" spans="1:26" ht="63.75" hidden="1">
      <c r="A430" s="15">
        <v>429</v>
      </c>
      <c r="B430" s="85" t="s">
        <v>63</v>
      </c>
      <c r="C430" s="85" t="s">
        <v>64</v>
      </c>
      <c r="D430" s="86" t="s">
        <v>25</v>
      </c>
      <c r="E430" s="86">
        <v>16</v>
      </c>
      <c r="F430" s="86" t="s">
        <v>1111</v>
      </c>
      <c r="G430" s="86">
        <v>52</v>
      </c>
      <c r="H430" s="86">
        <v>3</v>
      </c>
      <c r="I430" s="85" t="s">
        <v>1112</v>
      </c>
      <c r="J430" s="85" t="s">
        <v>1113</v>
      </c>
      <c r="K430" s="86" t="s">
        <v>31</v>
      </c>
      <c r="L430" s="86" t="s">
        <v>30</v>
      </c>
      <c r="M430" s="11"/>
      <c r="P430" s="34"/>
      <c r="S430" s="15">
        <f t="shared" si="42"/>
        <v>0</v>
      </c>
      <c r="T430" s="15" t="str">
        <f t="shared" si="43"/>
        <v/>
      </c>
      <c r="U430" s="15" t="str">
        <f t="shared" si="44"/>
        <v/>
      </c>
      <c r="V430" s="15" t="str">
        <f t="shared" si="45"/>
        <v/>
      </c>
      <c r="W430" s="15" t="str">
        <f t="shared" si="46"/>
        <v/>
      </c>
      <c r="X430" s="15" t="str">
        <f t="shared" si="47"/>
        <v/>
      </c>
      <c r="Z430" s="50" t="str">
        <f t="shared" si="48"/>
        <v/>
      </c>
    </row>
    <row r="431" spans="1:26" ht="25.5" hidden="1">
      <c r="A431" s="15">
        <v>430</v>
      </c>
      <c r="B431" s="85" t="s">
        <v>63</v>
      </c>
      <c r="C431" s="85" t="s">
        <v>64</v>
      </c>
      <c r="D431" s="86" t="s">
        <v>25</v>
      </c>
      <c r="E431" s="86">
        <v>16</v>
      </c>
      <c r="F431" s="86" t="s">
        <v>764</v>
      </c>
      <c r="G431" s="86">
        <v>55</v>
      </c>
      <c r="H431" s="86">
        <v>7</v>
      </c>
      <c r="I431" s="85" t="s">
        <v>1114</v>
      </c>
      <c r="J431" s="85" t="s">
        <v>1115</v>
      </c>
      <c r="K431" s="86" t="s">
        <v>31</v>
      </c>
      <c r="L431" s="86" t="s">
        <v>30</v>
      </c>
      <c r="M431" s="11"/>
      <c r="P431" s="34"/>
      <c r="S431" s="15">
        <f t="shared" si="42"/>
        <v>0</v>
      </c>
      <c r="T431" s="15" t="str">
        <f t="shared" si="43"/>
        <v/>
      </c>
      <c r="U431" s="15" t="str">
        <f t="shared" si="44"/>
        <v/>
      </c>
      <c r="V431" s="15" t="str">
        <f t="shared" si="45"/>
        <v/>
      </c>
      <c r="W431" s="15" t="str">
        <f t="shared" si="46"/>
        <v/>
      </c>
      <c r="X431" s="15" t="str">
        <f t="shared" si="47"/>
        <v/>
      </c>
      <c r="Z431" s="50" t="str">
        <f t="shared" si="48"/>
        <v/>
      </c>
    </row>
    <row r="432" spans="1:26" ht="89.25" hidden="1">
      <c r="A432" s="15">
        <v>431</v>
      </c>
      <c r="B432" s="85" t="s">
        <v>63</v>
      </c>
      <c r="C432" s="85" t="s">
        <v>64</v>
      </c>
      <c r="D432" s="86" t="s">
        <v>24</v>
      </c>
      <c r="E432" s="86">
        <v>16</v>
      </c>
      <c r="F432" s="86" t="s">
        <v>600</v>
      </c>
      <c r="G432" s="86">
        <v>56</v>
      </c>
      <c r="H432" s="86" t="s">
        <v>1116</v>
      </c>
      <c r="I432" s="85" t="s">
        <v>1117</v>
      </c>
      <c r="J432" s="85" t="s">
        <v>1118</v>
      </c>
      <c r="K432" s="86" t="s">
        <v>31</v>
      </c>
      <c r="L432" s="86" t="s">
        <v>147</v>
      </c>
      <c r="M432" s="11"/>
      <c r="P432" s="34"/>
      <c r="S432" s="15" t="str">
        <f t="shared" si="42"/>
        <v/>
      </c>
      <c r="T432" s="15">
        <f t="shared" si="43"/>
        <v>0</v>
      </c>
      <c r="U432" s="15" t="str">
        <f t="shared" si="44"/>
        <v/>
      </c>
      <c r="V432" s="15" t="str">
        <f t="shared" si="45"/>
        <v>FSK</v>
      </c>
      <c r="W432" s="15" t="str">
        <f t="shared" si="46"/>
        <v/>
      </c>
      <c r="X432" s="15" t="str">
        <f t="shared" si="47"/>
        <v/>
      </c>
      <c r="Z432" s="50" t="str">
        <f t="shared" si="48"/>
        <v/>
      </c>
    </row>
    <row r="433" spans="1:26" ht="63.75" hidden="1">
      <c r="A433" s="15">
        <v>432</v>
      </c>
      <c r="B433" s="85" t="s">
        <v>63</v>
      </c>
      <c r="C433" s="11" t="s">
        <v>64</v>
      </c>
      <c r="D433" s="15" t="s">
        <v>24</v>
      </c>
      <c r="E433" s="15">
        <v>8</v>
      </c>
      <c r="F433" s="15" t="s">
        <v>217</v>
      </c>
      <c r="G433" s="15">
        <v>38</v>
      </c>
      <c r="H433" s="15">
        <v>31</v>
      </c>
      <c r="I433" s="11" t="s">
        <v>1119</v>
      </c>
      <c r="J433" s="11" t="s">
        <v>1120</v>
      </c>
      <c r="K433" s="15" t="s">
        <v>31</v>
      </c>
      <c r="L433" s="86" t="s">
        <v>163</v>
      </c>
      <c r="M433" s="11"/>
      <c r="P433" s="34"/>
      <c r="S433" s="15" t="str">
        <f t="shared" si="42"/>
        <v/>
      </c>
      <c r="T433" s="15">
        <f t="shared" si="43"/>
        <v>0</v>
      </c>
      <c r="U433" s="15" t="str">
        <f t="shared" si="44"/>
        <v/>
      </c>
      <c r="V433" s="15" t="str">
        <f t="shared" si="45"/>
        <v>Radio Spec</v>
      </c>
      <c r="W433" s="15" t="str">
        <f t="shared" si="46"/>
        <v/>
      </c>
      <c r="X433" s="15" t="str">
        <f t="shared" si="47"/>
        <v/>
      </c>
      <c r="Z433" s="50" t="str">
        <f t="shared" si="48"/>
        <v/>
      </c>
    </row>
    <row r="434" spans="1:26" ht="25.5" hidden="1">
      <c r="A434" s="15">
        <v>433</v>
      </c>
      <c r="B434" s="85" t="s">
        <v>63</v>
      </c>
      <c r="C434" s="11" t="s">
        <v>64</v>
      </c>
      <c r="D434" s="15" t="s">
        <v>24</v>
      </c>
      <c r="E434" s="15">
        <v>16</v>
      </c>
      <c r="F434" s="15" t="s">
        <v>607</v>
      </c>
      <c r="G434" s="15">
        <v>58</v>
      </c>
      <c r="H434" s="15">
        <v>52</v>
      </c>
      <c r="I434" s="11" t="s">
        <v>69</v>
      </c>
      <c r="J434" s="11" t="s">
        <v>70</v>
      </c>
      <c r="K434" s="15" t="s">
        <v>31</v>
      </c>
      <c r="L434" s="86" t="s">
        <v>163</v>
      </c>
      <c r="M434" s="11"/>
      <c r="P434" s="34"/>
      <c r="S434" s="15" t="str">
        <f t="shared" si="42"/>
        <v/>
      </c>
      <c r="T434" s="15">
        <f t="shared" si="43"/>
        <v>0</v>
      </c>
      <c r="U434" s="15" t="str">
        <f t="shared" si="44"/>
        <v/>
      </c>
      <c r="V434" s="15" t="str">
        <f t="shared" si="45"/>
        <v>Radio Spec</v>
      </c>
      <c r="W434" s="15" t="str">
        <f t="shared" si="46"/>
        <v/>
      </c>
      <c r="X434" s="15" t="str">
        <f t="shared" si="47"/>
        <v/>
      </c>
      <c r="Z434" s="50" t="str">
        <f t="shared" si="48"/>
        <v/>
      </c>
    </row>
    <row r="435" spans="1:26" ht="25.5" hidden="1">
      <c r="A435" s="15">
        <v>434</v>
      </c>
      <c r="B435" s="85" t="s">
        <v>63</v>
      </c>
      <c r="C435" s="11" t="s">
        <v>64</v>
      </c>
      <c r="D435" s="15" t="s">
        <v>24</v>
      </c>
      <c r="E435" s="15">
        <v>16</v>
      </c>
      <c r="F435" s="15" t="s">
        <v>447</v>
      </c>
      <c r="G435" s="15">
        <v>70</v>
      </c>
      <c r="H435" s="80" t="s">
        <v>1121</v>
      </c>
      <c r="I435" s="11" t="s">
        <v>71</v>
      </c>
      <c r="J435" s="11" t="s">
        <v>72</v>
      </c>
      <c r="K435" s="15" t="s">
        <v>31</v>
      </c>
      <c r="L435" s="86" t="s">
        <v>163</v>
      </c>
      <c r="P435" s="34"/>
      <c r="S435" s="15" t="str">
        <f t="shared" si="42"/>
        <v/>
      </c>
      <c r="T435" s="15">
        <f t="shared" si="43"/>
        <v>0</v>
      </c>
      <c r="U435" s="15" t="str">
        <f t="shared" si="44"/>
        <v/>
      </c>
      <c r="V435" s="15" t="str">
        <f t="shared" si="45"/>
        <v>Radio Spec</v>
      </c>
      <c r="W435" s="15" t="str">
        <f t="shared" si="46"/>
        <v/>
      </c>
      <c r="X435" s="15" t="str">
        <f t="shared" si="47"/>
        <v/>
      </c>
      <c r="Y435" s="35"/>
      <c r="Z435" s="50" t="str">
        <f t="shared" si="48"/>
        <v/>
      </c>
    </row>
    <row r="436" spans="1:26" ht="25.5" hidden="1">
      <c r="A436" s="15">
        <v>435</v>
      </c>
      <c r="B436" s="85" t="s">
        <v>63</v>
      </c>
      <c r="C436" s="11" t="s">
        <v>64</v>
      </c>
      <c r="D436" s="15" t="s">
        <v>24</v>
      </c>
      <c r="E436" s="15">
        <v>16</v>
      </c>
      <c r="F436" s="15" t="s">
        <v>447</v>
      </c>
      <c r="G436" s="15">
        <v>70</v>
      </c>
      <c r="H436" s="81" t="s">
        <v>1121</v>
      </c>
      <c r="I436" s="11" t="s">
        <v>71</v>
      </c>
      <c r="J436" s="11" t="s">
        <v>1122</v>
      </c>
      <c r="K436" s="15" t="s">
        <v>31</v>
      </c>
      <c r="L436" s="86" t="s">
        <v>163</v>
      </c>
      <c r="M436" s="11"/>
      <c r="P436" s="34"/>
      <c r="S436" s="15" t="str">
        <f t="shared" si="42"/>
        <v/>
      </c>
      <c r="T436" s="15">
        <f t="shared" si="43"/>
        <v>0</v>
      </c>
      <c r="U436" s="15" t="str">
        <f t="shared" si="44"/>
        <v/>
      </c>
      <c r="V436" s="15" t="str">
        <f t="shared" si="45"/>
        <v>Radio Spec</v>
      </c>
      <c r="W436" s="15" t="str">
        <f t="shared" si="46"/>
        <v/>
      </c>
      <c r="X436" s="15" t="str">
        <f t="shared" si="47"/>
        <v/>
      </c>
      <c r="Z436" s="50" t="str">
        <f t="shared" si="48"/>
        <v/>
      </c>
    </row>
    <row r="437" spans="1:26" ht="51" hidden="1">
      <c r="A437" s="15">
        <v>436</v>
      </c>
      <c r="B437" s="85" t="s">
        <v>63</v>
      </c>
      <c r="C437" s="11" t="s">
        <v>64</v>
      </c>
      <c r="D437" s="15" t="s">
        <v>24</v>
      </c>
      <c r="E437" s="15">
        <v>16</v>
      </c>
      <c r="F437" s="15" t="s">
        <v>447</v>
      </c>
      <c r="G437" s="15">
        <v>70</v>
      </c>
      <c r="H437" s="81" t="s">
        <v>1121</v>
      </c>
      <c r="I437" s="11" t="s">
        <v>1123</v>
      </c>
      <c r="J437" s="11" t="s">
        <v>1124</v>
      </c>
      <c r="K437" s="15" t="s">
        <v>31</v>
      </c>
      <c r="L437" s="86" t="s">
        <v>163</v>
      </c>
      <c r="M437" s="11"/>
      <c r="S437" s="15" t="str">
        <f t="shared" si="42"/>
        <v/>
      </c>
      <c r="T437" s="15">
        <f t="shared" si="43"/>
        <v>0</v>
      </c>
      <c r="U437" s="15" t="str">
        <f t="shared" si="44"/>
        <v/>
      </c>
      <c r="V437" s="15" t="str">
        <f t="shared" si="45"/>
        <v>Radio Spec</v>
      </c>
      <c r="W437" s="15" t="str">
        <f t="shared" si="46"/>
        <v/>
      </c>
      <c r="X437" s="15" t="str">
        <f t="shared" si="47"/>
        <v/>
      </c>
      <c r="Z437" s="50" t="str">
        <f t="shared" si="48"/>
        <v/>
      </c>
    </row>
    <row r="438" spans="1:26" ht="25.5" hidden="1">
      <c r="A438" s="15">
        <v>437</v>
      </c>
      <c r="B438" s="85" t="s">
        <v>63</v>
      </c>
      <c r="C438" s="11" t="s">
        <v>64</v>
      </c>
      <c r="D438" s="15" t="s">
        <v>24</v>
      </c>
      <c r="E438" s="15">
        <v>16</v>
      </c>
      <c r="F438" s="15" t="s">
        <v>607</v>
      </c>
      <c r="G438" s="15">
        <v>58</v>
      </c>
      <c r="H438" s="15">
        <v>52</v>
      </c>
      <c r="I438" s="11" t="s">
        <v>69</v>
      </c>
      <c r="J438" s="11" t="s">
        <v>1125</v>
      </c>
      <c r="K438" s="15" t="s">
        <v>31</v>
      </c>
      <c r="L438" s="86" t="s">
        <v>163</v>
      </c>
      <c r="P438" s="34"/>
      <c r="S438" s="15" t="str">
        <f t="shared" si="42"/>
        <v/>
      </c>
      <c r="T438" s="15">
        <f t="shared" si="43"/>
        <v>0</v>
      </c>
      <c r="U438" s="15" t="str">
        <f t="shared" si="44"/>
        <v/>
      </c>
      <c r="V438" s="15" t="str">
        <f t="shared" si="45"/>
        <v>Radio Spec</v>
      </c>
      <c r="W438" s="15" t="str">
        <f t="shared" si="46"/>
        <v/>
      </c>
      <c r="X438" s="15" t="str">
        <f t="shared" si="47"/>
        <v/>
      </c>
      <c r="Y438" s="35"/>
      <c r="Z438" s="50" t="str">
        <f t="shared" si="48"/>
        <v/>
      </c>
    </row>
    <row r="439" spans="1:26" ht="38.25">
      <c r="A439" s="15">
        <v>438</v>
      </c>
      <c r="B439" s="85" t="s">
        <v>63</v>
      </c>
      <c r="C439" s="11" t="s">
        <v>64</v>
      </c>
      <c r="D439" s="15" t="s">
        <v>25</v>
      </c>
      <c r="E439" s="15">
        <v>5</v>
      </c>
      <c r="F439" s="15" t="s">
        <v>847</v>
      </c>
      <c r="G439" s="15">
        <v>19</v>
      </c>
      <c r="H439" s="86">
        <v>53</v>
      </c>
      <c r="I439" s="11" t="s">
        <v>1126</v>
      </c>
      <c r="J439" s="11" t="s">
        <v>34</v>
      </c>
      <c r="K439" s="15" t="s">
        <v>31</v>
      </c>
      <c r="L439" s="31" t="s">
        <v>213</v>
      </c>
      <c r="M439" s="11" t="s">
        <v>1471</v>
      </c>
      <c r="P439" s="34"/>
      <c r="S439" s="15">
        <f t="shared" si="42"/>
        <v>0</v>
      </c>
      <c r="T439" s="15" t="str">
        <f t="shared" si="43"/>
        <v/>
      </c>
      <c r="U439" s="15" t="str">
        <f t="shared" si="44"/>
        <v/>
      </c>
      <c r="V439" s="15" t="str">
        <f t="shared" si="45"/>
        <v/>
      </c>
      <c r="W439" s="15" t="str">
        <f t="shared" si="46"/>
        <v/>
      </c>
      <c r="X439" s="15" t="str">
        <f t="shared" si="47"/>
        <v/>
      </c>
      <c r="Z439" s="50" t="str">
        <f t="shared" si="48"/>
        <v/>
      </c>
    </row>
    <row r="440" spans="1:26" ht="38.25" hidden="1">
      <c r="A440" s="15">
        <v>439</v>
      </c>
      <c r="B440" s="85" t="s">
        <v>63</v>
      </c>
      <c r="C440" s="11" t="s">
        <v>64</v>
      </c>
      <c r="D440" s="15" t="s">
        <v>24</v>
      </c>
      <c r="E440" s="15">
        <v>16</v>
      </c>
      <c r="F440" s="15" t="s">
        <v>600</v>
      </c>
      <c r="G440" s="15">
        <v>55</v>
      </c>
      <c r="H440" s="86" t="s">
        <v>761</v>
      </c>
      <c r="I440" s="11" t="s">
        <v>1127</v>
      </c>
      <c r="J440" s="11" t="s">
        <v>1128</v>
      </c>
      <c r="K440" s="15" t="s">
        <v>31</v>
      </c>
      <c r="L440" s="86" t="s">
        <v>147</v>
      </c>
      <c r="M440" s="11"/>
      <c r="P440" s="34"/>
      <c r="S440" s="15" t="str">
        <f t="shared" si="42"/>
        <v/>
      </c>
      <c r="T440" s="15">
        <f t="shared" si="43"/>
        <v>0</v>
      </c>
      <c r="U440" s="15" t="str">
        <f t="shared" si="44"/>
        <v/>
      </c>
      <c r="V440" s="15" t="str">
        <f t="shared" si="45"/>
        <v>FSK</v>
      </c>
      <c r="W440" s="15" t="str">
        <f t="shared" si="46"/>
        <v/>
      </c>
      <c r="X440" s="15" t="str">
        <f t="shared" si="47"/>
        <v/>
      </c>
      <c r="Y440" s="35"/>
      <c r="Z440" s="50" t="str">
        <f t="shared" si="48"/>
        <v/>
      </c>
    </row>
    <row r="441" spans="1:26" ht="25.5" hidden="1">
      <c r="A441" s="15">
        <v>440</v>
      </c>
      <c r="B441" s="85" t="s">
        <v>63</v>
      </c>
      <c r="C441" s="11" t="s">
        <v>64</v>
      </c>
      <c r="D441" s="15" t="s">
        <v>24</v>
      </c>
      <c r="E441" s="86" t="s">
        <v>42</v>
      </c>
      <c r="F441" s="15" t="s">
        <v>1129</v>
      </c>
      <c r="G441" s="15">
        <v>125</v>
      </c>
      <c r="H441" s="96" t="s">
        <v>1130</v>
      </c>
      <c r="I441" s="11" t="s">
        <v>1131</v>
      </c>
      <c r="J441" s="11" t="s">
        <v>1128</v>
      </c>
      <c r="K441" s="15" t="s">
        <v>31</v>
      </c>
      <c r="L441" s="86" t="s">
        <v>147</v>
      </c>
      <c r="P441" s="34"/>
      <c r="S441" s="15" t="str">
        <f t="shared" si="42"/>
        <v/>
      </c>
      <c r="T441" s="15">
        <f t="shared" si="43"/>
        <v>0</v>
      </c>
      <c r="U441" s="15" t="str">
        <f t="shared" si="44"/>
        <v/>
      </c>
      <c r="V441" s="15" t="str">
        <f t="shared" si="45"/>
        <v>FSK</v>
      </c>
      <c r="W441" s="15" t="str">
        <f t="shared" si="46"/>
        <v/>
      </c>
      <c r="X441" s="15" t="str">
        <f t="shared" si="47"/>
        <v/>
      </c>
      <c r="Y441" s="35"/>
      <c r="Z441" s="50" t="str">
        <f t="shared" si="48"/>
        <v/>
      </c>
    </row>
    <row r="442" spans="1:26" ht="63.75" hidden="1">
      <c r="A442" s="15">
        <v>441</v>
      </c>
      <c r="B442" s="85" t="s">
        <v>63</v>
      </c>
      <c r="C442" s="11" t="s">
        <v>64</v>
      </c>
      <c r="D442" s="15" t="s">
        <v>24</v>
      </c>
      <c r="E442" s="15">
        <v>8</v>
      </c>
      <c r="F442" s="15" t="s">
        <v>221</v>
      </c>
      <c r="G442" s="15">
        <v>39</v>
      </c>
      <c r="H442" s="86">
        <v>10</v>
      </c>
      <c r="I442" s="11" t="s">
        <v>1132</v>
      </c>
      <c r="J442" s="11" t="s">
        <v>1133</v>
      </c>
      <c r="K442" s="15" t="s">
        <v>31</v>
      </c>
      <c r="L442" s="86" t="s">
        <v>478</v>
      </c>
      <c r="P442" s="34"/>
      <c r="S442" s="15" t="str">
        <f t="shared" si="42"/>
        <v/>
      </c>
      <c r="T442" s="15">
        <f t="shared" si="43"/>
        <v>0</v>
      </c>
      <c r="U442" s="15" t="str">
        <f t="shared" si="44"/>
        <v/>
      </c>
      <c r="V442" s="15" t="str">
        <f t="shared" si="45"/>
        <v>CSM</v>
      </c>
      <c r="W442" s="15" t="str">
        <f t="shared" si="46"/>
        <v/>
      </c>
      <c r="X442" s="15" t="str">
        <f t="shared" si="47"/>
        <v/>
      </c>
      <c r="Y442" s="35"/>
      <c r="Z442" s="50" t="str">
        <f t="shared" si="48"/>
        <v/>
      </c>
    </row>
    <row r="443" spans="1:26" ht="127.5" hidden="1">
      <c r="A443" s="15">
        <v>442</v>
      </c>
      <c r="B443" s="85" t="s">
        <v>63</v>
      </c>
      <c r="C443" s="11" t="s">
        <v>64</v>
      </c>
      <c r="D443" s="15" t="s">
        <v>24</v>
      </c>
      <c r="E443" s="15">
        <v>16</v>
      </c>
      <c r="F443" s="15" t="s">
        <v>1134</v>
      </c>
      <c r="G443" s="15">
        <v>115</v>
      </c>
      <c r="H443" s="86" t="s">
        <v>1135</v>
      </c>
      <c r="I443" s="85" t="s">
        <v>1136</v>
      </c>
      <c r="J443" s="85" t="s">
        <v>1137</v>
      </c>
      <c r="K443" s="15" t="s">
        <v>31</v>
      </c>
      <c r="L443" s="15" t="s">
        <v>150</v>
      </c>
      <c r="P443" s="34"/>
      <c r="S443" s="15" t="str">
        <f t="shared" si="42"/>
        <v/>
      </c>
      <c r="T443" s="15">
        <f t="shared" si="43"/>
        <v>0</v>
      </c>
      <c r="U443" s="15" t="str">
        <f t="shared" si="44"/>
        <v/>
      </c>
      <c r="V443" s="15" t="str">
        <f t="shared" si="45"/>
        <v>OQPSK</v>
      </c>
      <c r="W443" s="15" t="str">
        <f t="shared" si="46"/>
        <v/>
      </c>
      <c r="X443" s="15" t="str">
        <f t="shared" si="47"/>
        <v/>
      </c>
      <c r="Y443" s="35"/>
      <c r="Z443" s="50" t="str">
        <f t="shared" si="48"/>
        <v/>
      </c>
    </row>
    <row r="444" spans="1:26" ht="51" hidden="1">
      <c r="A444" s="15">
        <v>443</v>
      </c>
      <c r="B444" s="85" t="s">
        <v>60</v>
      </c>
      <c r="C444" s="85" t="s">
        <v>61</v>
      </c>
      <c r="D444" s="86" t="s">
        <v>25</v>
      </c>
      <c r="E444" s="86">
        <v>3</v>
      </c>
      <c r="F444" s="86">
        <v>3.1</v>
      </c>
      <c r="G444" s="86">
        <v>3</v>
      </c>
      <c r="H444" s="86">
        <v>21</v>
      </c>
      <c r="I444" s="85" t="s">
        <v>1138</v>
      </c>
      <c r="J444" s="85" t="s">
        <v>1139</v>
      </c>
      <c r="K444" s="86" t="s">
        <v>50</v>
      </c>
      <c r="L444" s="86" t="s">
        <v>30</v>
      </c>
      <c r="M444" s="11"/>
      <c r="P444" s="34"/>
      <c r="S444" s="15">
        <f t="shared" si="42"/>
        <v>0</v>
      </c>
      <c r="T444" s="15" t="str">
        <f t="shared" si="43"/>
        <v/>
      </c>
      <c r="U444" s="15" t="str">
        <f t="shared" si="44"/>
        <v/>
      </c>
      <c r="V444" s="15" t="str">
        <f t="shared" si="45"/>
        <v/>
      </c>
      <c r="W444" s="15" t="str">
        <f t="shared" si="46"/>
        <v/>
      </c>
      <c r="X444" s="15" t="str">
        <f t="shared" si="47"/>
        <v/>
      </c>
      <c r="Y444" s="35"/>
      <c r="Z444" s="50" t="str">
        <f t="shared" si="48"/>
        <v/>
      </c>
    </row>
    <row r="445" spans="1:26" ht="63.75" hidden="1">
      <c r="A445" s="15">
        <v>444</v>
      </c>
      <c r="B445" s="85" t="s">
        <v>60</v>
      </c>
      <c r="C445" s="85" t="s">
        <v>61</v>
      </c>
      <c r="D445" s="86" t="s">
        <v>24</v>
      </c>
      <c r="E445" s="86">
        <v>5</v>
      </c>
      <c r="F445" s="86">
        <v>5.0999999999999996</v>
      </c>
      <c r="G445" s="86">
        <v>7</v>
      </c>
      <c r="H445" s="86">
        <v>10</v>
      </c>
      <c r="I445" s="85" t="s">
        <v>1140</v>
      </c>
      <c r="J445" s="85" t="s">
        <v>1141</v>
      </c>
      <c r="K445" s="86" t="s">
        <v>31</v>
      </c>
      <c r="L445" s="86" t="s">
        <v>158</v>
      </c>
      <c r="M445" s="11"/>
      <c r="P445" s="34"/>
      <c r="S445" s="15" t="str">
        <f t="shared" si="42"/>
        <v/>
      </c>
      <c r="T445" s="15">
        <f t="shared" si="43"/>
        <v>0</v>
      </c>
      <c r="U445" s="15" t="str">
        <f t="shared" si="44"/>
        <v/>
      </c>
      <c r="V445" s="15" t="str">
        <f t="shared" si="45"/>
        <v>General</v>
      </c>
      <c r="W445" s="15" t="str">
        <f t="shared" si="46"/>
        <v/>
      </c>
      <c r="X445" s="15" t="str">
        <f t="shared" si="47"/>
        <v/>
      </c>
      <c r="Z445" s="50" t="str">
        <f t="shared" si="48"/>
        <v/>
      </c>
    </row>
    <row r="446" spans="1:26" ht="127.5" hidden="1">
      <c r="A446" s="15">
        <v>445</v>
      </c>
      <c r="B446" s="85" t="s">
        <v>60</v>
      </c>
      <c r="C446" s="85" t="s">
        <v>61</v>
      </c>
      <c r="D446" s="86" t="s">
        <v>24</v>
      </c>
      <c r="E446" s="86">
        <v>5</v>
      </c>
      <c r="F446" s="86" t="s">
        <v>288</v>
      </c>
      <c r="G446" s="86">
        <v>9</v>
      </c>
      <c r="H446" s="86">
        <v>7</v>
      </c>
      <c r="I446" s="85" t="s">
        <v>1142</v>
      </c>
      <c r="J446" s="85" t="s">
        <v>1143</v>
      </c>
      <c r="K446" s="86" t="s">
        <v>31</v>
      </c>
      <c r="L446" s="86" t="s">
        <v>161</v>
      </c>
      <c r="P446" s="34"/>
      <c r="S446" s="15" t="str">
        <f t="shared" si="42"/>
        <v/>
      </c>
      <c r="T446" s="15">
        <f t="shared" si="43"/>
        <v>0</v>
      </c>
      <c r="U446" s="15" t="str">
        <f t="shared" si="44"/>
        <v/>
      </c>
      <c r="V446" s="15" t="str">
        <f t="shared" si="45"/>
        <v>MPM</v>
      </c>
      <c r="W446" s="15" t="str">
        <f t="shared" si="46"/>
        <v/>
      </c>
      <c r="X446" s="15" t="str">
        <f t="shared" si="47"/>
        <v/>
      </c>
      <c r="Y446" s="35"/>
      <c r="Z446" s="50" t="str">
        <f t="shared" si="48"/>
        <v/>
      </c>
    </row>
    <row r="447" spans="1:26" ht="89.25" hidden="1">
      <c r="A447" s="15">
        <v>446</v>
      </c>
      <c r="B447" s="85" t="s">
        <v>60</v>
      </c>
      <c r="C447" s="85" t="s">
        <v>61</v>
      </c>
      <c r="D447" s="86" t="s">
        <v>24</v>
      </c>
      <c r="E447" s="86">
        <v>5</v>
      </c>
      <c r="F447" s="86" t="s">
        <v>410</v>
      </c>
      <c r="G447" s="86">
        <v>12</v>
      </c>
      <c r="H447" s="86">
        <v>24</v>
      </c>
      <c r="I447" s="85" t="s">
        <v>1144</v>
      </c>
      <c r="J447" s="85" t="s">
        <v>1145</v>
      </c>
      <c r="K447" s="86" t="s">
        <v>31</v>
      </c>
      <c r="L447" s="86" t="s">
        <v>155</v>
      </c>
      <c r="P447" s="34"/>
      <c r="S447" s="15" t="str">
        <f t="shared" si="42"/>
        <v/>
      </c>
      <c r="T447" s="15">
        <f t="shared" si="43"/>
        <v>0</v>
      </c>
      <c r="U447" s="15" t="str">
        <f t="shared" si="44"/>
        <v/>
      </c>
      <c r="V447" s="15" t="str">
        <f t="shared" si="45"/>
        <v>FCS</v>
      </c>
      <c r="W447" s="15" t="str">
        <f t="shared" si="46"/>
        <v/>
      </c>
      <c r="X447" s="15" t="str">
        <f t="shared" si="47"/>
        <v/>
      </c>
      <c r="Y447" s="35"/>
      <c r="Z447" s="50" t="str">
        <f t="shared" si="48"/>
        <v/>
      </c>
    </row>
    <row r="448" spans="1:26" ht="63.75" hidden="1">
      <c r="A448" s="15">
        <v>447</v>
      </c>
      <c r="B448" s="85" t="s">
        <v>60</v>
      </c>
      <c r="C448" s="85" t="s">
        <v>61</v>
      </c>
      <c r="D448" s="86" t="s">
        <v>24</v>
      </c>
      <c r="E448" s="86">
        <v>5</v>
      </c>
      <c r="F448" s="86" t="s">
        <v>734</v>
      </c>
      <c r="G448" s="86">
        <v>14</v>
      </c>
      <c r="H448" s="86">
        <v>31</v>
      </c>
      <c r="I448" s="85" t="s">
        <v>1146</v>
      </c>
      <c r="J448" s="85" t="s">
        <v>1147</v>
      </c>
      <c r="K448" s="86" t="s">
        <v>31</v>
      </c>
      <c r="L448" s="86" t="s">
        <v>161</v>
      </c>
      <c r="P448" s="34"/>
      <c r="S448" s="15" t="str">
        <f t="shared" si="42"/>
        <v/>
      </c>
      <c r="T448" s="15">
        <f t="shared" si="43"/>
        <v>0</v>
      </c>
      <c r="U448" s="15" t="str">
        <f t="shared" si="44"/>
        <v/>
      </c>
      <c r="V448" s="15" t="str">
        <f t="shared" si="45"/>
        <v>MPM</v>
      </c>
      <c r="W448" s="15" t="str">
        <f t="shared" si="46"/>
        <v/>
      </c>
      <c r="X448" s="15" t="str">
        <f t="shared" si="47"/>
        <v/>
      </c>
      <c r="Y448" s="35"/>
      <c r="Z448" s="50" t="str">
        <f t="shared" si="48"/>
        <v/>
      </c>
    </row>
    <row r="449" spans="1:26" ht="38.25" hidden="1">
      <c r="A449" s="15">
        <v>448</v>
      </c>
      <c r="B449" s="85" t="s">
        <v>60</v>
      </c>
      <c r="C449" s="85" t="s">
        <v>61</v>
      </c>
      <c r="D449" s="86" t="s">
        <v>24</v>
      </c>
      <c r="E449" s="86">
        <v>16</v>
      </c>
      <c r="F449" s="86" t="s">
        <v>1148</v>
      </c>
      <c r="G449" s="86">
        <v>89</v>
      </c>
      <c r="H449" s="86">
        <v>50</v>
      </c>
      <c r="I449" s="85" t="s">
        <v>1149</v>
      </c>
      <c r="J449" s="85" t="s">
        <v>1150</v>
      </c>
      <c r="K449" s="86" t="s">
        <v>50</v>
      </c>
      <c r="L449" s="86" t="s">
        <v>163</v>
      </c>
      <c r="M449" s="11"/>
      <c r="P449" s="34"/>
      <c r="S449" s="15" t="str">
        <f t="shared" si="42"/>
        <v/>
      </c>
      <c r="T449" s="15">
        <f t="shared" si="43"/>
        <v>0</v>
      </c>
      <c r="U449" s="15" t="str">
        <f t="shared" si="44"/>
        <v/>
      </c>
      <c r="V449" s="15" t="str">
        <f t="shared" si="45"/>
        <v>Radio Spec</v>
      </c>
      <c r="W449" s="15" t="str">
        <f t="shared" si="46"/>
        <v/>
      </c>
      <c r="X449" s="15" t="str">
        <f t="shared" si="47"/>
        <v/>
      </c>
      <c r="Z449" s="50" t="str">
        <f t="shared" si="48"/>
        <v/>
      </c>
    </row>
    <row r="450" spans="1:26" ht="63.75" hidden="1">
      <c r="A450" s="15">
        <v>449</v>
      </c>
      <c r="B450" s="85" t="s">
        <v>60</v>
      </c>
      <c r="C450" s="85" t="s">
        <v>61</v>
      </c>
      <c r="D450" s="86" t="s">
        <v>24</v>
      </c>
      <c r="E450" s="86" t="s">
        <v>276</v>
      </c>
      <c r="F450" s="86" t="s">
        <v>467</v>
      </c>
      <c r="G450" s="86">
        <v>130</v>
      </c>
      <c r="H450" s="86">
        <v>21</v>
      </c>
      <c r="I450" s="85" t="s">
        <v>1151</v>
      </c>
      <c r="J450" s="85" t="s">
        <v>1152</v>
      </c>
      <c r="K450" s="86" t="s">
        <v>31</v>
      </c>
      <c r="L450" s="86" t="s">
        <v>155</v>
      </c>
      <c r="P450" s="34"/>
      <c r="S450" s="15" t="str">
        <f t="shared" ref="S450:S501" si="49">IF(D450="E",N450,"")</f>
        <v/>
      </c>
      <c r="T450" s="15">
        <f t="shared" ref="T450:T513" si="50">IF(OR(D450="T",D450="G"),N450,"")</f>
        <v>0</v>
      </c>
      <c r="U450" s="15" t="str">
        <f t="shared" ref="U450:U513" si="51">IF(OR(T450="A",T450="AP",T450="R",T450="Z"),L450,"")</f>
        <v/>
      </c>
      <c r="V450" s="15" t="str">
        <f t="shared" ref="V450:V513" si="52">IF(T450=0,L450,"")</f>
        <v>FCS</v>
      </c>
      <c r="W450" s="15" t="str">
        <f t="shared" ref="W450:W513" si="53">IF(T450="wp",L450,"")</f>
        <v/>
      </c>
      <c r="X450" s="15" t="str">
        <f t="shared" ref="X450:X513" si="54">IF(T450="rdy2vote",L450,IF(T450="rdy2vote2",L450,""))</f>
        <v/>
      </c>
      <c r="Y450" s="35"/>
      <c r="Z450" s="50" t="str">
        <f t="shared" ref="Z450:Z513" si="55">IF(OR(T450="rdy2vote", T450="wp"), P450, "")</f>
        <v/>
      </c>
    </row>
    <row r="451" spans="1:26" ht="38.25" hidden="1">
      <c r="A451" s="15">
        <v>450</v>
      </c>
      <c r="B451" s="85" t="s">
        <v>56</v>
      </c>
      <c r="C451" s="85" t="s">
        <v>57</v>
      </c>
      <c r="D451" s="86" t="s">
        <v>24</v>
      </c>
      <c r="E451" s="86">
        <v>16</v>
      </c>
      <c r="F451" s="86"/>
      <c r="G451" s="86"/>
      <c r="H451" s="86"/>
      <c r="I451" s="85" t="s">
        <v>1153</v>
      </c>
      <c r="J451" s="85" t="s">
        <v>1154</v>
      </c>
      <c r="K451" s="86" t="s">
        <v>93</v>
      </c>
      <c r="L451" s="86" t="s">
        <v>144</v>
      </c>
      <c r="M451" s="11"/>
      <c r="P451" s="34"/>
      <c r="S451" s="15" t="str">
        <f t="shared" si="49"/>
        <v/>
      </c>
      <c r="T451" s="15">
        <f t="shared" si="50"/>
        <v>0</v>
      </c>
      <c r="U451" s="15" t="str">
        <f t="shared" si="51"/>
        <v/>
      </c>
      <c r="V451" s="15" t="str">
        <f t="shared" si="52"/>
        <v>Bit Order</v>
      </c>
      <c r="W451" s="15" t="str">
        <f t="shared" si="53"/>
        <v/>
      </c>
      <c r="X451" s="15" t="str">
        <f t="shared" si="54"/>
        <v/>
      </c>
      <c r="Z451" s="50" t="str">
        <f t="shared" si="55"/>
        <v/>
      </c>
    </row>
    <row r="452" spans="1:26" ht="25.5" hidden="1">
      <c r="A452" s="15">
        <v>451</v>
      </c>
      <c r="B452" s="85" t="s">
        <v>56</v>
      </c>
      <c r="C452" s="85" t="s">
        <v>57</v>
      </c>
      <c r="D452" s="86" t="s">
        <v>24</v>
      </c>
      <c r="E452" s="86">
        <v>5</v>
      </c>
      <c r="F452" s="86" t="s">
        <v>410</v>
      </c>
      <c r="G452" s="86">
        <v>12</v>
      </c>
      <c r="H452" s="86" t="s">
        <v>994</v>
      </c>
      <c r="I452" s="85" t="s">
        <v>1155</v>
      </c>
      <c r="J452" s="85" t="s">
        <v>996</v>
      </c>
      <c r="K452" s="86" t="s">
        <v>93</v>
      </c>
      <c r="L452" s="86" t="s">
        <v>155</v>
      </c>
      <c r="M452" s="11"/>
      <c r="P452" s="34"/>
      <c r="S452" s="15" t="str">
        <f t="shared" si="49"/>
        <v/>
      </c>
      <c r="T452" s="15">
        <f t="shared" si="50"/>
        <v>0</v>
      </c>
      <c r="U452" s="15" t="str">
        <f t="shared" si="51"/>
        <v/>
      </c>
      <c r="V452" s="15" t="str">
        <f t="shared" si="52"/>
        <v>FCS</v>
      </c>
      <c r="W452" s="15" t="str">
        <f t="shared" si="53"/>
        <v/>
      </c>
      <c r="X452" s="15" t="str">
        <f t="shared" si="54"/>
        <v/>
      </c>
      <c r="Z452" s="50" t="str">
        <f t="shared" si="55"/>
        <v/>
      </c>
    </row>
    <row r="453" spans="1:26" ht="38.25">
      <c r="A453" s="15">
        <v>452</v>
      </c>
      <c r="B453" s="85" t="s">
        <v>56</v>
      </c>
      <c r="C453" s="85" t="s">
        <v>57</v>
      </c>
      <c r="D453" s="86" t="s">
        <v>24</v>
      </c>
      <c r="E453" s="86">
        <v>5</v>
      </c>
      <c r="F453" s="86" t="s">
        <v>734</v>
      </c>
      <c r="G453" s="86">
        <v>15</v>
      </c>
      <c r="H453" s="86">
        <v>53</v>
      </c>
      <c r="I453" s="85" t="s">
        <v>1156</v>
      </c>
      <c r="J453" s="85" t="s">
        <v>999</v>
      </c>
      <c r="K453" s="86" t="s">
        <v>93</v>
      </c>
      <c r="L453" s="86" t="s">
        <v>213</v>
      </c>
      <c r="M453" s="11" t="s">
        <v>1468</v>
      </c>
      <c r="P453" s="34"/>
      <c r="S453" s="15" t="str">
        <f t="shared" si="49"/>
        <v/>
      </c>
      <c r="T453" s="15">
        <f t="shared" si="50"/>
        <v>0</v>
      </c>
      <c r="U453" s="15" t="str">
        <f t="shared" si="51"/>
        <v/>
      </c>
      <c r="V453" s="15" t="str">
        <f t="shared" si="52"/>
        <v>SUN PHY Capabilities IE</v>
      </c>
      <c r="W453" s="15" t="str">
        <f t="shared" si="53"/>
        <v/>
      </c>
      <c r="X453" s="15" t="str">
        <f t="shared" si="54"/>
        <v/>
      </c>
      <c r="Y453" s="35"/>
      <c r="Z453" s="50" t="str">
        <f t="shared" si="55"/>
        <v/>
      </c>
    </row>
    <row r="454" spans="1:26" ht="38.25" hidden="1">
      <c r="A454" s="15">
        <v>453</v>
      </c>
      <c r="B454" s="85" t="s">
        <v>56</v>
      </c>
      <c r="C454" s="85" t="s">
        <v>57</v>
      </c>
      <c r="D454" s="86" t="s">
        <v>24</v>
      </c>
      <c r="E454" s="86">
        <v>8</v>
      </c>
      <c r="F454" s="86" t="s">
        <v>263</v>
      </c>
      <c r="G454" s="86">
        <v>30</v>
      </c>
      <c r="H454" s="86">
        <v>35</v>
      </c>
      <c r="I454" s="85" t="s">
        <v>1002</v>
      </c>
      <c r="J454" s="85" t="s">
        <v>1003</v>
      </c>
      <c r="K454" s="86" t="s">
        <v>93</v>
      </c>
      <c r="L454" s="86" t="s">
        <v>145</v>
      </c>
      <c r="M454" s="11"/>
      <c r="S454" s="15" t="str">
        <f t="shared" si="49"/>
        <v/>
      </c>
      <c r="T454" s="15">
        <f t="shared" si="50"/>
        <v>0</v>
      </c>
      <c r="U454" s="15" t="str">
        <f t="shared" si="51"/>
        <v/>
      </c>
      <c r="V454" s="15" t="str">
        <f t="shared" si="52"/>
        <v>Channelization</v>
      </c>
      <c r="W454" s="15" t="str">
        <f t="shared" si="53"/>
        <v/>
      </c>
      <c r="X454" s="15" t="str">
        <f t="shared" si="54"/>
        <v/>
      </c>
      <c r="Z454" s="50" t="str">
        <f t="shared" si="55"/>
        <v/>
      </c>
    </row>
    <row r="455" spans="1:26" ht="38.25" hidden="1">
      <c r="A455" s="15">
        <v>454</v>
      </c>
      <c r="B455" s="85" t="s">
        <v>56</v>
      </c>
      <c r="C455" s="85" t="s">
        <v>57</v>
      </c>
      <c r="D455" s="86" t="s">
        <v>24</v>
      </c>
      <c r="E455" s="86">
        <v>8</v>
      </c>
      <c r="F455" s="86" t="s">
        <v>263</v>
      </c>
      <c r="G455" s="86">
        <v>31</v>
      </c>
      <c r="H455" s="86">
        <v>46</v>
      </c>
      <c r="I455" s="85" t="s">
        <v>1002</v>
      </c>
      <c r="J455" s="85" t="s">
        <v>1006</v>
      </c>
      <c r="K455" s="86" t="s">
        <v>93</v>
      </c>
      <c r="L455" s="86" t="s">
        <v>145</v>
      </c>
      <c r="M455" s="11"/>
      <c r="S455" s="15" t="str">
        <f t="shared" si="49"/>
        <v/>
      </c>
      <c r="T455" s="15">
        <f t="shared" si="50"/>
        <v>0</v>
      </c>
      <c r="U455" s="15" t="str">
        <f t="shared" si="51"/>
        <v/>
      </c>
      <c r="V455" s="15" t="str">
        <f t="shared" si="52"/>
        <v>Channelization</v>
      </c>
      <c r="W455" s="15" t="str">
        <f t="shared" si="53"/>
        <v/>
      </c>
      <c r="X455" s="15" t="str">
        <f t="shared" si="54"/>
        <v/>
      </c>
      <c r="Z455" s="50" t="str">
        <f t="shared" si="55"/>
        <v/>
      </c>
    </row>
    <row r="456" spans="1:26" ht="25.5" hidden="1">
      <c r="A456" s="15">
        <v>455</v>
      </c>
      <c r="B456" s="85" t="s">
        <v>56</v>
      </c>
      <c r="C456" s="85" t="s">
        <v>57</v>
      </c>
      <c r="D456" s="86" t="s">
        <v>24</v>
      </c>
      <c r="E456" s="86">
        <v>8</v>
      </c>
      <c r="F456" s="86" t="s">
        <v>263</v>
      </c>
      <c r="G456" s="86">
        <v>30</v>
      </c>
      <c r="H456" s="86">
        <v>36</v>
      </c>
      <c r="I456" s="85" t="s">
        <v>1157</v>
      </c>
      <c r="J456" s="85" t="s">
        <v>1005</v>
      </c>
      <c r="K456" s="86" t="s">
        <v>93</v>
      </c>
      <c r="L456" s="86" t="s">
        <v>145</v>
      </c>
      <c r="M456" s="11"/>
      <c r="P456" s="34"/>
      <c r="S456" s="15" t="str">
        <f t="shared" si="49"/>
        <v/>
      </c>
      <c r="T456" s="15">
        <f t="shared" si="50"/>
        <v>0</v>
      </c>
      <c r="U456" s="15" t="str">
        <f t="shared" si="51"/>
        <v/>
      </c>
      <c r="V456" s="15" t="str">
        <f t="shared" si="52"/>
        <v>Channelization</v>
      </c>
      <c r="W456" s="15" t="str">
        <f t="shared" si="53"/>
        <v/>
      </c>
      <c r="X456" s="15" t="str">
        <f t="shared" si="54"/>
        <v/>
      </c>
      <c r="Y456" s="35"/>
      <c r="Z456" s="50" t="str">
        <f t="shared" si="55"/>
        <v/>
      </c>
    </row>
    <row r="457" spans="1:26" ht="38.25" hidden="1">
      <c r="A457" s="15">
        <v>456</v>
      </c>
      <c r="B457" s="85" t="s">
        <v>56</v>
      </c>
      <c r="C457" s="85" t="s">
        <v>57</v>
      </c>
      <c r="D457" s="86" t="s">
        <v>24</v>
      </c>
      <c r="E457" s="86">
        <v>16</v>
      </c>
      <c r="F457" s="102" t="s">
        <v>703</v>
      </c>
      <c r="G457" s="86">
        <v>101</v>
      </c>
      <c r="H457" s="86">
        <v>21</v>
      </c>
      <c r="I457" s="85" t="s">
        <v>1158</v>
      </c>
      <c r="J457" s="85" t="s">
        <v>1159</v>
      </c>
      <c r="K457" s="86" t="s">
        <v>93</v>
      </c>
      <c r="L457" s="15" t="s">
        <v>150</v>
      </c>
      <c r="M457" s="11"/>
      <c r="S457" s="15" t="str">
        <f t="shared" si="49"/>
        <v/>
      </c>
      <c r="T457" s="15">
        <f t="shared" si="50"/>
        <v>0</v>
      </c>
      <c r="U457" s="15" t="str">
        <f t="shared" si="51"/>
        <v/>
      </c>
      <c r="V457" s="15" t="str">
        <f t="shared" si="52"/>
        <v>OQPSK</v>
      </c>
      <c r="W457" s="15" t="str">
        <f t="shared" si="53"/>
        <v/>
      </c>
      <c r="X457" s="15" t="str">
        <f t="shared" si="54"/>
        <v/>
      </c>
      <c r="Z457" s="50" t="str">
        <f t="shared" si="55"/>
        <v/>
      </c>
    </row>
    <row r="458" spans="1:26" ht="25.5" hidden="1">
      <c r="A458" s="15">
        <v>457</v>
      </c>
      <c r="B458" s="85" t="s">
        <v>56</v>
      </c>
      <c r="C458" s="85" t="s">
        <v>57</v>
      </c>
      <c r="D458" s="86" t="s">
        <v>24</v>
      </c>
      <c r="E458" s="86">
        <v>16</v>
      </c>
      <c r="F458" s="102" t="s">
        <v>1029</v>
      </c>
      <c r="G458" s="86">
        <v>116</v>
      </c>
      <c r="H458" s="86"/>
      <c r="I458" s="85" t="s">
        <v>1030</v>
      </c>
      <c r="J458" s="85" t="s">
        <v>1031</v>
      </c>
      <c r="K458" s="86" t="s">
        <v>93</v>
      </c>
      <c r="L458" s="15" t="s">
        <v>150</v>
      </c>
      <c r="M458" s="11"/>
      <c r="S458" s="15" t="str">
        <f t="shared" si="49"/>
        <v/>
      </c>
      <c r="T458" s="15">
        <f t="shared" si="50"/>
        <v>0</v>
      </c>
      <c r="U458" s="15" t="str">
        <f t="shared" si="51"/>
        <v/>
      </c>
      <c r="V458" s="15" t="str">
        <f t="shared" si="52"/>
        <v>OQPSK</v>
      </c>
      <c r="W458" s="15" t="str">
        <f t="shared" si="53"/>
        <v/>
      </c>
      <c r="X458" s="15" t="str">
        <f t="shared" si="54"/>
        <v/>
      </c>
      <c r="Z458" s="50" t="str">
        <f t="shared" si="55"/>
        <v/>
      </c>
    </row>
    <row r="459" spans="1:26" ht="25.5" hidden="1">
      <c r="A459" s="15">
        <v>458</v>
      </c>
      <c r="B459" s="85" t="s">
        <v>51</v>
      </c>
      <c r="C459" s="85" t="s">
        <v>52</v>
      </c>
      <c r="D459" s="86" t="s">
        <v>25</v>
      </c>
      <c r="E459" s="86">
        <v>4</v>
      </c>
      <c r="F459" s="86" t="s">
        <v>405</v>
      </c>
      <c r="G459" s="86">
        <v>5</v>
      </c>
      <c r="H459" s="86">
        <v>45</v>
      </c>
      <c r="I459" s="85" t="s">
        <v>1160</v>
      </c>
      <c r="J459" s="85" t="s">
        <v>1161</v>
      </c>
      <c r="K459" s="86" t="s">
        <v>31</v>
      </c>
      <c r="L459" s="86" t="s">
        <v>160</v>
      </c>
      <c r="M459" s="11"/>
      <c r="P459" s="34"/>
      <c r="S459" s="15">
        <f t="shared" si="49"/>
        <v>0</v>
      </c>
      <c r="T459" s="15" t="str">
        <f t="shared" si="50"/>
        <v/>
      </c>
      <c r="U459" s="15" t="str">
        <f t="shared" si="51"/>
        <v/>
      </c>
      <c r="V459" s="15" t="str">
        <f t="shared" si="52"/>
        <v/>
      </c>
      <c r="W459" s="15" t="str">
        <f t="shared" si="53"/>
        <v/>
      </c>
      <c r="X459" s="15" t="str">
        <f t="shared" si="54"/>
        <v/>
      </c>
      <c r="Y459" s="35"/>
      <c r="Z459" s="50" t="str">
        <f t="shared" si="55"/>
        <v/>
      </c>
    </row>
    <row r="460" spans="1:26" ht="25.5" hidden="1">
      <c r="A460" s="15">
        <v>459</v>
      </c>
      <c r="B460" s="85" t="s">
        <v>51</v>
      </c>
      <c r="C460" s="85" t="s">
        <v>52</v>
      </c>
      <c r="D460" s="86" t="s">
        <v>25</v>
      </c>
      <c r="E460" s="86">
        <v>4</v>
      </c>
      <c r="F460" s="86" t="s">
        <v>405</v>
      </c>
      <c r="G460" s="86">
        <v>5</v>
      </c>
      <c r="H460" s="86">
        <v>50</v>
      </c>
      <c r="I460" s="85" t="s">
        <v>1162</v>
      </c>
      <c r="J460" s="85" t="s">
        <v>1163</v>
      </c>
      <c r="K460" s="86" t="s">
        <v>31</v>
      </c>
      <c r="L460" s="86" t="s">
        <v>158</v>
      </c>
      <c r="M460" s="11"/>
      <c r="S460" s="15">
        <f t="shared" si="49"/>
        <v>0</v>
      </c>
      <c r="T460" s="15" t="str">
        <f t="shared" si="50"/>
        <v/>
      </c>
      <c r="U460" s="15" t="str">
        <f t="shared" si="51"/>
        <v/>
      </c>
      <c r="V460" s="15" t="str">
        <f t="shared" si="52"/>
        <v/>
      </c>
      <c r="W460" s="15" t="str">
        <f t="shared" si="53"/>
        <v/>
      </c>
      <c r="X460" s="15" t="str">
        <f t="shared" si="54"/>
        <v/>
      </c>
      <c r="Z460" s="50" t="str">
        <f t="shared" si="55"/>
        <v/>
      </c>
    </row>
    <row r="461" spans="1:26" ht="89.25" hidden="1">
      <c r="A461" s="15">
        <v>460</v>
      </c>
      <c r="B461" s="85" t="s">
        <v>51</v>
      </c>
      <c r="C461" s="85" t="s">
        <v>52</v>
      </c>
      <c r="D461" s="86" t="s">
        <v>25</v>
      </c>
      <c r="E461" s="86">
        <v>5</v>
      </c>
      <c r="F461" s="86">
        <v>5.2</v>
      </c>
      <c r="G461" s="86">
        <v>10</v>
      </c>
      <c r="H461" s="86">
        <v>42</v>
      </c>
      <c r="I461" s="85" t="s">
        <v>1164</v>
      </c>
      <c r="J461" s="85" t="s">
        <v>1165</v>
      </c>
      <c r="K461" s="86" t="s">
        <v>31</v>
      </c>
      <c r="L461" s="86" t="s">
        <v>148</v>
      </c>
      <c r="M461" s="11"/>
      <c r="S461" s="15">
        <f t="shared" si="49"/>
        <v>0</v>
      </c>
      <c r="T461" s="15" t="str">
        <f t="shared" si="50"/>
        <v/>
      </c>
      <c r="U461" s="15" t="str">
        <f t="shared" si="51"/>
        <v/>
      </c>
      <c r="V461" s="15" t="str">
        <f t="shared" si="52"/>
        <v/>
      </c>
      <c r="W461" s="15" t="str">
        <f t="shared" si="53"/>
        <v/>
      </c>
      <c r="X461" s="15" t="str">
        <f t="shared" si="54"/>
        <v/>
      </c>
      <c r="Z461" s="50" t="str">
        <f t="shared" si="55"/>
        <v/>
      </c>
    </row>
    <row r="462" spans="1:26" ht="25.5" hidden="1">
      <c r="A462" s="15">
        <v>461</v>
      </c>
      <c r="B462" s="85" t="s">
        <v>51</v>
      </c>
      <c r="C462" s="85" t="s">
        <v>52</v>
      </c>
      <c r="D462" s="86" t="s">
        <v>24</v>
      </c>
      <c r="E462" s="86">
        <v>5</v>
      </c>
      <c r="F462" s="86" t="s">
        <v>410</v>
      </c>
      <c r="G462" s="86">
        <v>12</v>
      </c>
      <c r="H462" s="86">
        <v>27</v>
      </c>
      <c r="I462" s="85" t="s">
        <v>1166</v>
      </c>
      <c r="J462" s="85" t="s">
        <v>1167</v>
      </c>
      <c r="K462" s="86" t="s">
        <v>31</v>
      </c>
      <c r="L462" s="86" t="s">
        <v>148</v>
      </c>
      <c r="M462" s="11"/>
      <c r="P462" s="34"/>
      <c r="S462" s="15" t="str">
        <f t="shared" si="49"/>
        <v/>
      </c>
      <c r="T462" s="15">
        <f t="shared" si="50"/>
        <v>0</v>
      </c>
      <c r="U462" s="15" t="str">
        <f t="shared" si="51"/>
        <v/>
      </c>
      <c r="V462" s="15" t="str">
        <f t="shared" si="52"/>
        <v>MAC</v>
      </c>
      <c r="W462" s="15" t="str">
        <f t="shared" si="53"/>
        <v/>
      </c>
      <c r="X462" s="15" t="str">
        <f t="shared" si="54"/>
        <v/>
      </c>
      <c r="Z462" s="50" t="str">
        <f t="shared" si="55"/>
        <v/>
      </c>
    </row>
    <row r="463" spans="1:26" ht="38.25" hidden="1">
      <c r="A463" s="15">
        <v>462</v>
      </c>
      <c r="B463" s="85" t="s">
        <v>51</v>
      </c>
      <c r="C463" s="85" t="s">
        <v>52</v>
      </c>
      <c r="D463" s="86" t="s">
        <v>24</v>
      </c>
      <c r="E463" s="86">
        <v>6</v>
      </c>
      <c r="F463" s="86" t="s">
        <v>1168</v>
      </c>
      <c r="G463" s="86">
        <v>25</v>
      </c>
      <c r="H463" s="86">
        <v>42</v>
      </c>
      <c r="I463" s="85" t="s">
        <v>1169</v>
      </c>
      <c r="J463" s="85" t="s">
        <v>1170</v>
      </c>
      <c r="K463" s="86" t="s">
        <v>31</v>
      </c>
      <c r="L463" s="86" t="s">
        <v>148</v>
      </c>
      <c r="M463" s="11"/>
      <c r="P463" s="34"/>
      <c r="S463" s="15" t="str">
        <f t="shared" si="49"/>
        <v/>
      </c>
      <c r="T463" s="15">
        <f t="shared" si="50"/>
        <v>0</v>
      </c>
      <c r="U463" s="15" t="str">
        <f t="shared" si="51"/>
        <v/>
      </c>
      <c r="V463" s="15" t="str">
        <f t="shared" si="52"/>
        <v>MAC</v>
      </c>
      <c r="W463" s="15" t="str">
        <f t="shared" si="53"/>
        <v/>
      </c>
      <c r="X463" s="15" t="str">
        <f t="shared" si="54"/>
        <v/>
      </c>
      <c r="Z463" s="79" t="str">
        <f t="shared" si="55"/>
        <v/>
      </c>
    </row>
    <row r="464" spans="1:26" ht="25.5" hidden="1">
      <c r="A464" s="15">
        <v>463</v>
      </c>
      <c r="B464" s="85" t="s">
        <v>51</v>
      </c>
      <c r="C464" s="85" t="s">
        <v>52</v>
      </c>
      <c r="D464" s="86" t="s">
        <v>24</v>
      </c>
      <c r="E464" s="86">
        <v>8</v>
      </c>
      <c r="F464" s="86" t="s">
        <v>263</v>
      </c>
      <c r="G464" s="86">
        <v>31</v>
      </c>
      <c r="H464" s="86">
        <v>12</v>
      </c>
      <c r="I464" s="85" t="s">
        <v>1171</v>
      </c>
      <c r="J464" s="85" t="s">
        <v>1172</v>
      </c>
      <c r="K464" s="86" t="s">
        <v>31</v>
      </c>
      <c r="L464" s="86" t="s">
        <v>145</v>
      </c>
      <c r="M464" s="11"/>
      <c r="S464" s="15" t="str">
        <f t="shared" si="49"/>
        <v/>
      </c>
      <c r="T464" s="15">
        <f t="shared" si="50"/>
        <v>0</v>
      </c>
      <c r="U464" s="15" t="str">
        <f t="shared" si="51"/>
        <v/>
      </c>
      <c r="V464" s="15" t="str">
        <f t="shared" si="52"/>
        <v>Channelization</v>
      </c>
      <c r="W464" s="15" t="str">
        <f t="shared" si="53"/>
        <v/>
      </c>
      <c r="X464" s="15" t="str">
        <f t="shared" si="54"/>
        <v/>
      </c>
      <c r="Z464" s="50" t="str">
        <f t="shared" si="55"/>
        <v/>
      </c>
    </row>
    <row r="465" spans="1:26" ht="38.25" hidden="1">
      <c r="A465" s="15">
        <v>464</v>
      </c>
      <c r="B465" s="85" t="s">
        <v>51</v>
      </c>
      <c r="C465" s="85" t="s">
        <v>52</v>
      </c>
      <c r="D465" s="86" t="s">
        <v>25</v>
      </c>
      <c r="E465" s="86">
        <v>8</v>
      </c>
      <c r="F465" s="86" t="s">
        <v>427</v>
      </c>
      <c r="G465" s="86">
        <v>38</v>
      </c>
      <c r="H465" s="86">
        <v>7</v>
      </c>
      <c r="I465" s="85" t="s">
        <v>1173</v>
      </c>
      <c r="J465" s="85" t="s">
        <v>1174</v>
      </c>
      <c r="K465" s="86" t="s">
        <v>31</v>
      </c>
      <c r="L465" s="86" t="s">
        <v>203</v>
      </c>
      <c r="P465" s="34"/>
      <c r="S465" s="15">
        <f t="shared" si="49"/>
        <v>0</v>
      </c>
      <c r="T465" s="15" t="str">
        <f t="shared" si="50"/>
        <v/>
      </c>
      <c r="U465" s="15" t="str">
        <f t="shared" si="51"/>
        <v/>
      </c>
      <c r="V465" s="15" t="str">
        <f t="shared" si="52"/>
        <v/>
      </c>
      <c r="W465" s="15" t="str">
        <f t="shared" si="53"/>
        <v/>
      </c>
      <c r="X465" s="15" t="str">
        <f t="shared" si="54"/>
        <v/>
      </c>
      <c r="Y465" s="35"/>
      <c r="Z465" s="50" t="str">
        <f t="shared" si="55"/>
        <v/>
      </c>
    </row>
    <row r="466" spans="1:26" ht="38.25" hidden="1">
      <c r="A466" s="15">
        <v>465</v>
      </c>
      <c r="B466" s="85" t="s">
        <v>51</v>
      </c>
      <c r="C466" s="85" t="s">
        <v>52</v>
      </c>
      <c r="D466" s="86" t="s">
        <v>25</v>
      </c>
      <c r="E466" s="86">
        <v>8</v>
      </c>
      <c r="F466" s="86" t="s">
        <v>217</v>
      </c>
      <c r="G466" s="86">
        <v>38</v>
      </c>
      <c r="H466" s="86">
        <v>22</v>
      </c>
      <c r="I466" s="85" t="s">
        <v>1175</v>
      </c>
      <c r="J466" s="85" t="s">
        <v>1176</v>
      </c>
      <c r="K466" s="86" t="s">
        <v>31</v>
      </c>
      <c r="L466" s="86" t="s">
        <v>30</v>
      </c>
      <c r="M466" s="11"/>
      <c r="S466" s="15">
        <f t="shared" si="49"/>
        <v>0</v>
      </c>
      <c r="T466" s="15" t="str">
        <f t="shared" si="50"/>
        <v/>
      </c>
      <c r="U466" s="15" t="str">
        <f t="shared" si="51"/>
        <v/>
      </c>
      <c r="V466" s="15" t="str">
        <f t="shared" si="52"/>
        <v/>
      </c>
      <c r="W466" s="15" t="str">
        <f t="shared" si="53"/>
        <v/>
      </c>
      <c r="X466" s="15" t="str">
        <f t="shared" si="54"/>
        <v/>
      </c>
      <c r="Z466" s="50" t="str">
        <f t="shared" si="55"/>
        <v/>
      </c>
    </row>
    <row r="467" spans="1:26" ht="51" hidden="1">
      <c r="A467" s="15">
        <v>466</v>
      </c>
      <c r="B467" s="85" t="s">
        <v>51</v>
      </c>
      <c r="C467" s="85" t="s">
        <v>52</v>
      </c>
      <c r="D467" s="86" t="s">
        <v>24</v>
      </c>
      <c r="E467" s="86" t="s">
        <v>1177</v>
      </c>
      <c r="F467" s="31" t="s">
        <v>1178</v>
      </c>
      <c r="G467" s="31" t="s">
        <v>1179</v>
      </c>
      <c r="H467" s="31" t="s">
        <v>1180</v>
      </c>
      <c r="I467" s="69" t="s">
        <v>1181</v>
      </c>
      <c r="J467" s="70" t="s">
        <v>1182</v>
      </c>
      <c r="K467" s="86" t="s">
        <v>31</v>
      </c>
      <c r="L467" s="86" t="s">
        <v>160</v>
      </c>
      <c r="M467" s="11"/>
      <c r="P467" s="34"/>
      <c r="S467" s="15" t="str">
        <f t="shared" si="49"/>
        <v/>
      </c>
      <c r="T467" s="15">
        <f t="shared" si="50"/>
        <v>0</v>
      </c>
      <c r="U467" s="15" t="str">
        <f t="shared" si="51"/>
        <v/>
      </c>
      <c r="V467" s="15" t="str">
        <f t="shared" si="52"/>
        <v>Mode Switch</v>
      </c>
      <c r="W467" s="15" t="str">
        <f t="shared" si="53"/>
        <v/>
      </c>
      <c r="X467" s="15" t="str">
        <f t="shared" si="54"/>
        <v/>
      </c>
      <c r="Z467" s="50" t="str">
        <f t="shared" si="55"/>
        <v/>
      </c>
    </row>
    <row r="468" spans="1:26" ht="51" hidden="1">
      <c r="A468" s="15">
        <v>467</v>
      </c>
      <c r="B468" s="85" t="s">
        <v>51</v>
      </c>
      <c r="C468" s="85" t="s">
        <v>52</v>
      </c>
      <c r="D468" s="86" t="s">
        <v>24</v>
      </c>
      <c r="E468" s="86">
        <v>16</v>
      </c>
      <c r="F468" s="86" t="s">
        <v>600</v>
      </c>
      <c r="G468" s="86">
        <v>55</v>
      </c>
      <c r="H468" s="86">
        <v>17</v>
      </c>
      <c r="I468" s="85" t="s">
        <v>1183</v>
      </c>
      <c r="J468" s="85" t="s">
        <v>1184</v>
      </c>
      <c r="K468" s="86" t="s">
        <v>31</v>
      </c>
      <c r="L468" s="86" t="s">
        <v>147</v>
      </c>
      <c r="M468" s="11"/>
      <c r="P468" s="34"/>
      <c r="S468" s="15" t="str">
        <f t="shared" si="49"/>
        <v/>
      </c>
      <c r="T468" s="15">
        <f t="shared" si="50"/>
        <v>0</v>
      </c>
      <c r="U468" s="15" t="str">
        <f t="shared" si="51"/>
        <v/>
      </c>
      <c r="V468" s="15" t="str">
        <f t="shared" si="52"/>
        <v>FSK</v>
      </c>
      <c r="W468" s="15" t="str">
        <f t="shared" si="53"/>
        <v/>
      </c>
      <c r="X468" s="15" t="str">
        <f t="shared" si="54"/>
        <v/>
      </c>
      <c r="Z468" s="50" t="str">
        <f t="shared" si="55"/>
        <v/>
      </c>
    </row>
    <row r="469" spans="1:26" ht="38.25" hidden="1">
      <c r="A469" s="15">
        <v>468</v>
      </c>
      <c r="B469" s="85" t="s">
        <v>51</v>
      </c>
      <c r="C469" s="85" t="s">
        <v>52</v>
      </c>
      <c r="D469" s="86" t="s">
        <v>25</v>
      </c>
      <c r="E469" s="86">
        <v>16</v>
      </c>
      <c r="F469" s="86" t="s">
        <v>812</v>
      </c>
      <c r="G469" s="86">
        <v>68</v>
      </c>
      <c r="H469" s="86">
        <v>54</v>
      </c>
      <c r="I469" s="85" t="s">
        <v>1185</v>
      </c>
      <c r="J469" s="85" t="s">
        <v>1186</v>
      </c>
      <c r="K469" s="86" t="s">
        <v>31</v>
      </c>
      <c r="L469" s="86" t="s">
        <v>30</v>
      </c>
      <c r="M469" s="11"/>
      <c r="P469" s="34"/>
      <c r="S469" s="15">
        <f t="shared" si="49"/>
        <v>0</v>
      </c>
      <c r="T469" s="15" t="str">
        <f t="shared" si="50"/>
        <v/>
      </c>
      <c r="U469" s="15" t="str">
        <f t="shared" si="51"/>
        <v/>
      </c>
      <c r="V469" s="15" t="str">
        <f t="shared" si="52"/>
        <v/>
      </c>
      <c r="W469" s="15" t="str">
        <f t="shared" si="53"/>
        <v/>
      </c>
      <c r="X469" s="15" t="str">
        <f t="shared" si="54"/>
        <v/>
      </c>
      <c r="Z469" s="50" t="str">
        <f t="shared" si="55"/>
        <v/>
      </c>
    </row>
    <row r="470" spans="1:26" ht="76.5" hidden="1">
      <c r="A470" s="15">
        <v>469</v>
      </c>
      <c r="B470" s="85" t="s">
        <v>51</v>
      </c>
      <c r="C470" s="85" t="s">
        <v>52</v>
      </c>
      <c r="D470" s="86" t="s">
        <v>25</v>
      </c>
      <c r="E470" s="86" t="s">
        <v>42</v>
      </c>
      <c r="F470" s="86" t="s">
        <v>43</v>
      </c>
      <c r="G470" s="86">
        <v>124</v>
      </c>
      <c r="H470" s="86" t="s">
        <v>1187</v>
      </c>
      <c r="I470" s="85" t="s">
        <v>1188</v>
      </c>
      <c r="J470" s="85" t="s">
        <v>1189</v>
      </c>
      <c r="K470" s="86" t="s">
        <v>31</v>
      </c>
      <c r="L470" s="86" t="s">
        <v>198</v>
      </c>
      <c r="M470" s="11"/>
      <c r="P470" s="34"/>
      <c r="S470" s="15">
        <f t="shared" si="49"/>
        <v>0</v>
      </c>
      <c r="T470" s="15" t="str">
        <f t="shared" si="50"/>
        <v/>
      </c>
      <c r="U470" s="15" t="str">
        <f t="shared" si="51"/>
        <v/>
      </c>
      <c r="V470" s="15" t="str">
        <f t="shared" si="52"/>
        <v/>
      </c>
      <c r="W470" s="15" t="str">
        <f t="shared" si="53"/>
        <v/>
      </c>
      <c r="X470" s="15" t="str">
        <f t="shared" si="54"/>
        <v/>
      </c>
      <c r="Z470" s="50" t="str">
        <f t="shared" si="55"/>
        <v/>
      </c>
    </row>
    <row r="471" spans="1:26" ht="63.75" hidden="1">
      <c r="A471" s="15">
        <v>470</v>
      </c>
      <c r="B471" s="85" t="s">
        <v>51</v>
      </c>
      <c r="C471" s="85" t="s">
        <v>52</v>
      </c>
      <c r="D471" s="86" t="s">
        <v>24</v>
      </c>
      <c r="E471" s="86" t="s">
        <v>42</v>
      </c>
      <c r="F471" s="86" t="s">
        <v>43</v>
      </c>
      <c r="G471" s="86" t="s">
        <v>1190</v>
      </c>
      <c r="H471" s="86">
        <v>44</v>
      </c>
      <c r="I471" s="85" t="s">
        <v>1191</v>
      </c>
      <c r="J471" s="85" t="s">
        <v>1192</v>
      </c>
      <c r="K471" s="86" t="s">
        <v>31</v>
      </c>
      <c r="L471" s="86" t="s">
        <v>198</v>
      </c>
      <c r="M471" s="11"/>
      <c r="S471" s="15" t="str">
        <f t="shared" si="49"/>
        <v/>
      </c>
      <c r="T471" s="15">
        <f t="shared" si="50"/>
        <v>0</v>
      </c>
      <c r="U471" s="15" t="str">
        <f t="shared" si="51"/>
        <v/>
      </c>
      <c r="V471" s="15" t="str">
        <f t="shared" si="52"/>
        <v>PICS</v>
      </c>
      <c r="W471" s="15" t="str">
        <f t="shared" si="53"/>
        <v/>
      </c>
      <c r="X471" s="15" t="str">
        <f t="shared" si="54"/>
        <v/>
      </c>
      <c r="Z471" s="50" t="str">
        <f t="shared" si="55"/>
        <v/>
      </c>
    </row>
    <row r="472" spans="1:26" ht="51" hidden="1">
      <c r="A472" s="15">
        <v>471</v>
      </c>
      <c r="B472" s="85" t="s">
        <v>32</v>
      </c>
      <c r="C472" s="85" t="s">
        <v>33</v>
      </c>
      <c r="D472" s="86" t="s">
        <v>25</v>
      </c>
      <c r="E472" s="86">
        <v>3</v>
      </c>
      <c r="F472" s="86">
        <v>3.1</v>
      </c>
      <c r="G472" s="86">
        <v>3</v>
      </c>
      <c r="H472" s="86">
        <v>20</v>
      </c>
      <c r="I472" s="85" t="s">
        <v>1193</v>
      </c>
      <c r="J472" s="85" t="s">
        <v>1194</v>
      </c>
      <c r="K472" s="86"/>
      <c r="L472" s="86" t="s">
        <v>148</v>
      </c>
      <c r="M472" s="11"/>
      <c r="P472" s="34"/>
      <c r="S472" s="15">
        <f t="shared" si="49"/>
        <v>0</v>
      </c>
      <c r="T472" s="15" t="str">
        <f t="shared" si="50"/>
        <v/>
      </c>
      <c r="U472" s="15" t="str">
        <f t="shared" si="51"/>
        <v/>
      </c>
      <c r="V472" s="15" t="str">
        <f t="shared" si="52"/>
        <v/>
      </c>
      <c r="W472" s="15" t="str">
        <f t="shared" si="53"/>
        <v/>
      </c>
      <c r="X472" s="15" t="str">
        <f t="shared" si="54"/>
        <v/>
      </c>
      <c r="Z472" s="50" t="str">
        <f t="shared" si="55"/>
        <v/>
      </c>
    </row>
    <row r="473" spans="1:26" ht="63.75" hidden="1">
      <c r="A473" s="15">
        <v>472</v>
      </c>
      <c r="B473" s="85" t="s">
        <v>32</v>
      </c>
      <c r="C473" s="85" t="s">
        <v>33</v>
      </c>
      <c r="D473" s="86" t="s">
        <v>25</v>
      </c>
      <c r="E473" s="86">
        <v>4</v>
      </c>
      <c r="F473" s="86" t="s">
        <v>405</v>
      </c>
      <c r="G473" s="86">
        <v>5</v>
      </c>
      <c r="H473" s="86">
        <v>44</v>
      </c>
      <c r="I473" s="85" t="s">
        <v>1195</v>
      </c>
      <c r="J473" s="85" t="s">
        <v>1196</v>
      </c>
      <c r="K473" s="86"/>
      <c r="L473" s="86" t="s">
        <v>30</v>
      </c>
      <c r="M473" s="11"/>
      <c r="S473" s="15">
        <f t="shared" si="49"/>
        <v>0</v>
      </c>
      <c r="T473" s="15" t="str">
        <f t="shared" si="50"/>
        <v/>
      </c>
      <c r="U473" s="15" t="str">
        <f t="shared" si="51"/>
        <v/>
      </c>
      <c r="V473" s="15" t="str">
        <f t="shared" si="52"/>
        <v/>
      </c>
      <c r="W473" s="15" t="str">
        <f t="shared" si="53"/>
        <v/>
      </c>
      <c r="X473" s="15" t="str">
        <f t="shared" si="54"/>
        <v/>
      </c>
      <c r="Z473" s="50" t="str">
        <f t="shared" si="55"/>
        <v/>
      </c>
    </row>
    <row r="474" spans="1:26" ht="63.75" hidden="1">
      <c r="A474" s="15">
        <v>473</v>
      </c>
      <c r="B474" s="85" t="s">
        <v>32</v>
      </c>
      <c r="C474" s="85" t="s">
        <v>33</v>
      </c>
      <c r="D474" s="86" t="s">
        <v>25</v>
      </c>
      <c r="E474" s="86">
        <v>4</v>
      </c>
      <c r="F474" s="86" t="s">
        <v>405</v>
      </c>
      <c r="G474" s="86">
        <v>5</v>
      </c>
      <c r="H474" s="86">
        <v>48</v>
      </c>
      <c r="I474" s="85" t="s">
        <v>1197</v>
      </c>
      <c r="J474" s="85" t="s">
        <v>1198</v>
      </c>
      <c r="K474" s="86"/>
      <c r="L474" s="86" t="s">
        <v>30</v>
      </c>
      <c r="M474" s="11"/>
      <c r="S474" s="15">
        <f t="shared" si="49"/>
        <v>0</v>
      </c>
      <c r="T474" s="15" t="str">
        <f t="shared" si="50"/>
        <v/>
      </c>
      <c r="U474" s="15" t="str">
        <f t="shared" si="51"/>
        <v/>
      </c>
      <c r="V474" s="15" t="str">
        <f t="shared" si="52"/>
        <v/>
      </c>
      <c r="W474" s="15" t="str">
        <f t="shared" si="53"/>
        <v/>
      </c>
      <c r="X474" s="15" t="str">
        <f t="shared" si="54"/>
        <v/>
      </c>
      <c r="Z474" s="50" t="str">
        <f t="shared" si="55"/>
        <v/>
      </c>
    </row>
    <row r="475" spans="1:26" ht="38.25" hidden="1">
      <c r="A475" s="15">
        <v>474</v>
      </c>
      <c r="B475" s="85" t="s">
        <v>32</v>
      </c>
      <c r="C475" s="85" t="s">
        <v>33</v>
      </c>
      <c r="D475" s="86" t="s">
        <v>25</v>
      </c>
      <c r="E475" s="86">
        <v>4</v>
      </c>
      <c r="F475" s="86" t="s">
        <v>405</v>
      </c>
      <c r="G475" s="86">
        <v>5</v>
      </c>
      <c r="H475" s="86">
        <v>50</v>
      </c>
      <c r="I475" s="85" t="s">
        <v>1199</v>
      </c>
      <c r="J475" s="85" t="s">
        <v>1200</v>
      </c>
      <c r="K475" s="86"/>
      <c r="L475" s="86" t="s">
        <v>30</v>
      </c>
      <c r="M475" s="11"/>
      <c r="S475" s="15">
        <f t="shared" si="49"/>
        <v>0</v>
      </c>
      <c r="T475" s="15" t="str">
        <f t="shared" si="50"/>
        <v/>
      </c>
      <c r="U475" s="15" t="str">
        <f t="shared" si="51"/>
        <v/>
      </c>
      <c r="V475" s="15" t="str">
        <f t="shared" si="52"/>
        <v/>
      </c>
      <c r="W475" s="15" t="str">
        <f t="shared" si="53"/>
        <v/>
      </c>
      <c r="X475" s="15" t="str">
        <f t="shared" si="54"/>
        <v/>
      </c>
      <c r="Z475" s="50" t="str">
        <f t="shared" si="55"/>
        <v/>
      </c>
    </row>
    <row r="476" spans="1:26" ht="38.25" hidden="1">
      <c r="A476" s="15">
        <v>475</v>
      </c>
      <c r="B476" s="85" t="s">
        <v>32</v>
      </c>
      <c r="C476" s="85" t="s">
        <v>33</v>
      </c>
      <c r="D476" s="86" t="s">
        <v>25</v>
      </c>
      <c r="E476" s="86">
        <v>4</v>
      </c>
      <c r="F476" s="86" t="s">
        <v>405</v>
      </c>
      <c r="G476" s="86">
        <v>6</v>
      </c>
      <c r="H476" s="86">
        <v>5</v>
      </c>
      <c r="I476" s="85" t="s">
        <v>1201</v>
      </c>
      <c r="J476" s="85" t="s">
        <v>1202</v>
      </c>
      <c r="K476" s="86"/>
      <c r="L476" s="86" t="s">
        <v>30</v>
      </c>
      <c r="M476" s="11"/>
      <c r="S476" s="15">
        <f t="shared" si="49"/>
        <v>0</v>
      </c>
      <c r="T476" s="15" t="str">
        <f t="shared" si="50"/>
        <v/>
      </c>
      <c r="U476" s="15" t="str">
        <f t="shared" si="51"/>
        <v/>
      </c>
      <c r="V476" s="15" t="str">
        <f t="shared" si="52"/>
        <v/>
      </c>
      <c r="W476" s="15" t="str">
        <f t="shared" si="53"/>
        <v/>
      </c>
      <c r="X476" s="15" t="str">
        <f t="shared" si="54"/>
        <v/>
      </c>
      <c r="Z476" s="50" t="str">
        <f t="shared" si="55"/>
        <v/>
      </c>
    </row>
    <row r="477" spans="1:26" ht="38.25" hidden="1">
      <c r="A477" s="15">
        <v>476</v>
      </c>
      <c r="B477" s="85" t="s">
        <v>32</v>
      </c>
      <c r="C477" s="85" t="s">
        <v>33</v>
      </c>
      <c r="D477" s="86" t="s">
        <v>25</v>
      </c>
      <c r="E477" s="86">
        <v>4</v>
      </c>
      <c r="F477" s="86" t="s">
        <v>1203</v>
      </c>
      <c r="G477" s="86">
        <v>6</v>
      </c>
      <c r="H477" s="86">
        <v>12</v>
      </c>
      <c r="I477" s="85" t="s">
        <v>1204</v>
      </c>
      <c r="J477" s="85" t="s">
        <v>1205</v>
      </c>
      <c r="K477" s="86"/>
      <c r="L477" s="86" t="s">
        <v>30</v>
      </c>
      <c r="M477" s="11"/>
      <c r="S477" s="15">
        <f t="shared" si="49"/>
        <v>0</v>
      </c>
      <c r="T477" s="15" t="str">
        <f t="shared" si="50"/>
        <v/>
      </c>
      <c r="U477" s="15" t="str">
        <f t="shared" si="51"/>
        <v/>
      </c>
      <c r="V477" s="15" t="str">
        <f t="shared" si="52"/>
        <v/>
      </c>
      <c r="W477" s="15" t="str">
        <f t="shared" si="53"/>
        <v/>
      </c>
      <c r="X477" s="15" t="str">
        <f t="shared" si="54"/>
        <v/>
      </c>
      <c r="Z477" s="50" t="str">
        <f t="shared" si="55"/>
        <v/>
      </c>
    </row>
    <row r="478" spans="1:26" ht="38.25" hidden="1">
      <c r="A478" s="15">
        <v>477</v>
      </c>
      <c r="B478" s="85" t="s">
        <v>32</v>
      </c>
      <c r="C478" s="85" t="s">
        <v>33</v>
      </c>
      <c r="D478" s="86" t="s">
        <v>25</v>
      </c>
      <c r="E478" s="86">
        <v>5</v>
      </c>
      <c r="F478" s="86" t="s">
        <v>854</v>
      </c>
      <c r="G478" s="86">
        <v>7</v>
      </c>
      <c r="H478" s="86">
        <v>20</v>
      </c>
      <c r="I478" s="85" t="s">
        <v>1206</v>
      </c>
      <c r="J478" s="85" t="s">
        <v>1207</v>
      </c>
      <c r="K478" s="86"/>
      <c r="L478" s="86" t="s">
        <v>30</v>
      </c>
      <c r="M478" s="11"/>
      <c r="S478" s="15">
        <f t="shared" si="49"/>
        <v>0</v>
      </c>
      <c r="T478" s="15" t="str">
        <f t="shared" si="50"/>
        <v/>
      </c>
      <c r="U478" s="15" t="str">
        <f t="shared" si="51"/>
        <v/>
      </c>
      <c r="V478" s="15" t="str">
        <f t="shared" si="52"/>
        <v/>
      </c>
      <c r="W478" s="15" t="str">
        <f t="shared" si="53"/>
        <v/>
      </c>
      <c r="X478" s="15" t="str">
        <f t="shared" si="54"/>
        <v/>
      </c>
      <c r="Z478" s="50" t="str">
        <f t="shared" si="55"/>
        <v/>
      </c>
    </row>
    <row r="479" spans="1:26" ht="38.25" hidden="1">
      <c r="A479" s="15">
        <v>478</v>
      </c>
      <c r="B479" s="85" t="s">
        <v>32</v>
      </c>
      <c r="C479" s="85" t="s">
        <v>33</v>
      </c>
      <c r="D479" s="86" t="s">
        <v>25</v>
      </c>
      <c r="E479" s="86">
        <v>5</v>
      </c>
      <c r="F479" s="86" t="s">
        <v>854</v>
      </c>
      <c r="G479" s="86">
        <v>7</v>
      </c>
      <c r="H479" s="86">
        <v>47</v>
      </c>
      <c r="I479" s="85" t="s">
        <v>1208</v>
      </c>
      <c r="J479" s="85" t="s">
        <v>1209</v>
      </c>
      <c r="K479" s="86"/>
      <c r="L479" s="86" t="s">
        <v>148</v>
      </c>
      <c r="M479" s="11"/>
      <c r="P479" s="34"/>
      <c r="S479" s="15">
        <f t="shared" si="49"/>
        <v>0</v>
      </c>
      <c r="T479" s="15" t="str">
        <f t="shared" si="50"/>
        <v/>
      </c>
      <c r="U479" s="15" t="str">
        <f t="shared" si="51"/>
        <v/>
      </c>
      <c r="V479" s="15" t="str">
        <f t="shared" si="52"/>
        <v/>
      </c>
      <c r="W479" s="15" t="str">
        <f t="shared" si="53"/>
        <v/>
      </c>
      <c r="X479" s="15" t="str">
        <f t="shared" si="54"/>
        <v/>
      </c>
      <c r="Z479" s="50" t="str">
        <f t="shared" si="55"/>
        <v/>
      </c>
    </row>
    <row r="480" spans="1:26" ht="38.25" hidden="1">
      <c r="A480" s="15">
        <v>479</v>
      </c>
      <c r="B480" s="85" t="s">
        <v>32</v>
      </c>
      <c r="C480" s="85" t="s">
        <v>33</v>
      </c>
      <c r="D480" s="86" t="s">
        <v>25</v>
      </c>
      <c r="E480" s="86">
        <v>5</v>
      </c>
      <c r="F480" s="86" t="s">
        <v>1046</v>
      </c>
      <c r="G480" s="86">
        <v>8</v>
      </c>
      <c r="H480" s="86">
        <v>21</v>
      </c>
      <c r="I480" s="85" t="s">
        <v>1210</v>
      </c>
      <c r="J480" s="85" t="s">
        <v>1211</v>
      </c>
      <c r="K480" s="86"/>
      <c r="L480" s="86" t="s">
        <v>148</v>
      </c>
      <c r="M480" s="11"/>
      <c r="P480" s="34"/>
      <c r="S480" s="15">
        <f t="shared" si="49"/>
        <v>0</v>
      </c>
      <c r="T480" s="15" t="str">
        <f t="shared" si="50"/>
        <v/>
      </c>
      <c r="U480" s="15" t="str">
        <f t="shared" si="51"/>
        <v/>
      </c>
      <c r="V480" s="15" t="str">
        <f t="shared" si="52"/>
        <v/>
      </c>
      <c r="W480" s="15" t="str">
        <f t="shared" si="53"/>
        <v/>
      </c>
      <c r="X480" s="15" t="str">
        <f t="shared" si="54"/>
        <v/>
      </c>
      <c r="Z480" s="50" t="str">
        <f t="shared" si="55"/>
        <v/>
      </c>
    </row>
    <row r="481" spans="1:26" ht="38.25" hidden="1">
      <c r="A481" s="15">
        <v>480</v>
      </c>
      <c r="B481" s="85" t="s">
        <v>32</v>
      </c>
      <c r="C481" s="85" t="s">
        <v>33</v>
      </c>
      <c r="D481" s="86" t="s">
        <v>25</v>
      </c>
      <c r="E481" s="86">
        <v>5</v>
      </c>
      <c r="F481" s="86" t="s">
        <v>1212</v>
      </c>
      <c r="G481" s="86">
        <v>8</v>
      </c>
      <c r="H481" s="86">
        <v>33</v>
      </c>
      <c r="I481" s="85" t="s">
        <v>1213</v>
      </c>
      <c r="J481" s="85" t="s">
        <v>1214</v>
      </c>
      <c r="K481" s="86"/>
      <c r="L481" s="86" t="s">
        <v>148</v>
      </c>
      <c r="M481" s="11"/>
      <c r="P481" s="34"/>
      <c r="S481" s="15">
        <f t="shared" si="49"/>
        <v>0</v>
      </c>
      <c r="T481" s="15" t="str">
        <f t="shared" si="50"/>
        <v/>
      </c>
      <c r="U481" s="15" t="str">
        <f t="shared" si="51"/>
        <v/>
      </c>
      <c r="V481" s="15" t="str">
        <f t="shared" si="52"/>
        <v/>
      </c>
      <c r="W481" s="15" t="str">
        <f t="shared" si="53"/>
        <v/>
      </c>
      <c r="X481" s="15" t="str">
        <f t="shared" si="54"/>
        <v/>
      </c>
      <c r="Z481" s="50" t="str">
        <f t="shared" si="55"/>
        <v/>
      </c>
    </row>
    <row r="482" spans="1:26" ht="38.25" hidden="1">
      <c r="A482" s="15">
        <v>481</v>
      </c>
      <c r="B482" s="85" t="s">
        <v>32</v>
      </c>
      <c r="C482" s="85" t="s">
        <v>33</v>
      </c>
      <c r="D482" s="86" t="s">
        <v>25</v>
      </c>
      <c r="E482" s="86">
        <v>5</v>
      </c>
      <c r="F482" s="86" t="s">
        <v>288</v>
      </c>
      <c r="G482" s="86">
        <v>9</v>
      </c>
      <c r="H482" s="86">
        <v>7</v>
      </c>
      <c r="I482" s="85" t="s">
        <v>1215</v>
      </c>
      <c r="J482" s="85" t="s">
        <v>1216</v>
      </c>
      <c r="K482" s="86"/>
      <c r="L482" s="86" t="s">
        <v>30</v>
      </c>
      <c r="P482" s="34"/>
      <c r="S482" s="15">
        <f t="shared" si="49"/>
        <v>0</v>
      </c>
      <c r="T482" s="15" t="str">
        <f t="shared" si="50"/>
        <v/>
      </c>
      <c r="U482" s="15" t="str">
        <f t="shared" si="51"/>
        <v/>
      </c>
      <c r="V482" s="15" t="str">
        <f t="shared" si="52"/>
        <v/>
      </c>
      <c r="W482" s="15" t="str">
        <f t="shared" si="53"/>
        <v/>
      </c>
      <c r="X482" s="15" t="str">
        <f t="shared" si="54"/>
        <v/>
      </c>
      <c r="Y482" s="35"/>
      <c r="Z482" s="50" t="str">
        <f t="shared" si="55"/>
        <v/>
      </c>
    </row>
    <row r="483" spans="1:26" ht="63.75" hidden="1">
      <c r="A483" s="15">
        <v>482</v>
      </c>
      <c r="B483" s="85" t="s">
        <v>32</v>
      </c>
      <c r="C483" s="85" t="s">
        <v>33</v>
      </c>
      <c r="D483" s="86" t="s">
        <v>25</v>
      </c>
      <c r="E483" s="86">
        <v>5</v>
      </c>
      <c r="F483" s="86" t="s">
        <v>288</v>
      </c>
      <c r="G483" s="86">
        <v>9</v>
      </c>
      <c r="H483" s="86">
        <v>10</v>
      </c>
      <c r="I483" s="85" t="s">
        <v>1217</v>
      </c>
      <c r="J483" s="85" t="s">
        <v>1218</v>
      </c>
      <c r="K483" s="86"/>
      <c r="L483" s="86" t="s">
        <v>161</v>
      </c>
      <c r="M483" s="11"/>
      <c r="S483" s="15">
        <f t="shared" si="49"/>
        <v>0</v>
      </c>
      <c r="T483" s="15" t="str">
        <f t="shared" si="50"/>
        <v/>
      </c>
      <c r="U483" s="15" t="str">
        <f t="shared" si="51"/>
        <v/>
      </c>
      <c r="V483" s="15" t="str">
        <f t="shared" si="52"/>
        <v/>
      </c>
      <c r="W483" s="15" t="str">
        <f t="shared" si="53"/>
        <v/>
      </c>
      <c r="X483" s="15" t="str">
        <f t="shared" si="54"/>
        <v/>
      </c>
      <c r="Z483" s="50" t="str">
        <f t="shared" si="55"/>
        <v/>
      </c>
    </row>
    <row r="484" spans="1:26" ht="38.25" hidden="1">
      <c r="A484" s="15">
        <v>483</v>
      </c>
      <c r="B484" s="85" t="s">
        <v>32</v>
      </c>
      <c r="C484" s="85" t="s">
        <v>33</v>
      </c>
      <c r="D484" s="86" t="s">
        <v>25</v>
      </c>
      <c r="E484" s="86">
        <v>5</v>
      </c>
      <c r="F484" s="86" t="s">
        <v>288</v>
      </c>
      <c r="G484" s="86">
        <v>9</v>
      </c>
      <c r="H484" s="86">
        <v>40</v>
      </c>
      <c r="I484" s="85" t="s">
        <v>1219</v>
      </c>
      <c r="J484" s="85" t="s">
        <v>1220</v>
      </c>
      <c r="K484" s="86"/>
      <c r="L484" s="86" t="s">
        <v>161</v>
      </c>
      <c r="M484" s="11"/>
      <c r="S484" s="15">
        <f t="shared" si="49"/>
        <v>0</v>
      </c>
      <c r="T484" s="15" t="str">
        <f t="shared" si="50"/>
        <v/>
      </c>
      <c r="U484" s="15" t="str">
        <f t="shared" si="51"/>
        <v/>
      </c>
      <c r="V484" s="15" t="str">
        <f t="shared" si="52"/>
        <v/>
      </c>
      <c r="W484" s="15" t="str">
        <f t="shared" si="53"/>
        <v/>
      </c>
      <c r="X484" s="15" t="str">
        <f t="shared" si="54"/>
        <v/>
      </c>
      <c r="Z484" s="50" t="str">
        <f t="shared" si="55"/>
        <v/>
      </c>
    </row>
    <row r="485" spans="1:26" ht="63.75" hidden="1">
      <c r="A485" s="15">
        <v>484</v>
      </c>
      <c r="B485" s="85" t="s">
        <v>32</v>
      </c>
      <c r="C485" s="85" t="s">
        <v>33</v>
      </c>
      <c r="D485" s="86" t="s">
        <v>25</v>
      </c>
      <c r="E485" s="86">
        <v>5</v>
      </c>
      <c r="F485" s="86" t="s">
        <v>931</v>
      </c>
      <c r="G485" s="86">
        <v>9</v>
      </c>
      <c r="H485" s="86">
        <v>38</v>
      </c>
      <c r="I485" s="85" t="s">
        <v>1221</v>
      </c>
      <c r="J485" s="85" t="s">
        <v>1222</v>
      </c>
      <c r="K485" s="86"/>
      <c r="L485" s="86" t="s">
        <v>148</v>
      </c>
      <c r="M485" s="11"/>
      <c r="P485" s="34"/>
      <c r="S485" s="15">
        <f t="shared" si="49"/>
        <v>0</v>
      </c>
      <c r="T485" s="15" t="str">
        <f t="shared" si="50"/>
        <v/>
      </c>
      <c r="U485" s="15" t="str">
        <f t="shared" si="51"/>
        <v/>
      </c>
      <c r="V485" s="15" t="str">
        <f t="shared" si="52"/>
        <v/>
      </c>
      <c r="W485" s="15" t="str">
        <f t="shared" si="53"/>
        <v/>
      </c>
      <c r="X485" s="15" t="str">
        <f t="shared" si="54"/>
        <v/>
      </c>
      <c r="Z485" s="50" t="str">
        <f t="shared" si="55"/>
        <v/>
      </c>
    </row>
    <row r="486" spans="1:26" ht="38.25" hidden="1">
      <c r="A486" s="15">
        <v>485</v>
      </c>
      <c r="B486" s="85" t="s">
        <v>32</v>
      </c>
      <c r="C486" s="85" t="s">
        <v>33</v>
      </c>
      <c r="D486" s="86" t="s">
        <v>25</v>
      </c>
      <c r="E486" s="86">
        <v>5</v>
      </c>
      <c r="F486" s="86" t="s">
        <v>734</v>
      </c>
      <c r="G486" s="86">
        <v>14</v>
      </c>
      <c r="H486" s="86">
        <v>21</v>
      </c>
      <c r="I486" s="85" t="s">
        <v>1223</v>
      </c>
      <c r="J486" s="85" t="s">
        <v>1224</v>
      </c>
      <c r="K486" s="86"/>
      <c r="L486" s="86" t="s">
        <v>30</v>
      </c>
      <c r="M486" s="11"/>
      <c r="S486" s="15">
        <f t="shared" si="49"/>
        <v>0</v>
      </c>
      <c r="T486" s="15" t="str">
        <f t="shared" si="50"/>
        <v/>
      </c>
      <c r="U486" s="15" t="str">
        <f t="shared" si="51"/>
        <v/>
      </c>
      <c r="V486" s="15" t="str">
        <f t="shared" si="52"/>
        <v/>
      </c>
      <c r="W486" s="15" t="str">
        <f t="shared" si="53"/>
        <v/>
      </c>
      <c r="X486" s="15" t="str">
        <f t="shared" si="54"/>
        <v/>
      </c>
      <c r="Z486" s="50" t="str">
        <f t="shared" si="55"/>
        <v/>
      </c>
    </row>
    <row r="487" spans="1:26" ht="38.25" hidden="1">
      <c r="A487" s="15">
        <v>486</v>
      </c>
      <c r="B487" s="85" t="s">
        <v>32</v>
      </c>
      <c r="C487" s="85" t="s">
        <v>33</v>
      </c>
      <c r="D487" s="86" t="s">
        <v>25</v>
      </c>
      <c r="E487" s="86">
        <v>5</v>
      </c>
      <c r="F487" s="86" t="s">
        <v>734</v>
      </c>
      <c r="G487" s="86">
        <v>14</v>
      </c>
      <c r="H487" s="86">
        <v>25</v>
      </c>
      <c r="I487" s="85" t="s">
        <v>1225</v>
      </c>
      <c r="J487" s="85" t="s">
        <v>1226</v>
      </c>
      <c r="K487" s="86"/>
      <c r="L487" s="86" t="s">
        <v>30</v>
      </c>
      <c r="M487" s="11"/>
      <c r="S487" s="15">
        <f t="shared" si="49"/>
        <v>0</v>
      </c>
      <c r="T487" s="15" t="str">
        <f t="shared" si="50"/>
        <v/>
      </c>
      <c r="U487" s="15" t="str">
        <f t="shared" si="51"/>
        <v/>
      </c>
      <c r="V487" s="15" t="str">
        <f t="shared" si="52"/>
        <v/>
      </c>
      <c r="W487" s="15" t="str">
        <f t="shared" si="53"/>
        <v/>
      </c>
      <c r="X487" s="15" t="str">
        <f t="shared" si="54"/>
        <v/>
      </c>
      <c r="Z487" s="50" t="str">
        <f t="shared" si="55"/>
        <v/>
      </c>
    </row>
    <row r="488" spans="1:26" ht="63.75" hidden="1">
      <c r="A488" s="15">
        <v>487</v>
      </c>
      <c r="B488" s="85" t="s">
        <v>32</v>
      </c>
      <c r="C488" s="85" t="s">
        <v>33</v>
      </c>
      <c r="D488" s="86" t="s">
        <v>25</v>
      </c>
      <c r="E488" s="86">
        <v>5</v>
      </c>
      <c r="F488" s="86" t="s">
        <v>861</v>
      </c>
      <c r="G488" s="86">
        <v>15</v>
      </c>
      <c r="H488" s="86">
        <v>15</v>
      </c>
      <c r="I488" s="85" t="s">
        <v>1227</v>
      </c>
      <c r="J488" s="85" t="s">
        <v>1228</v>
      </c>
      <c r="K488" s="86"/>
      <c r="L488" s="86" t="s">
        <v>30</v>
      </c>
      <c r="M488" s="11"/>
      <c r="S488" s="15">
        <f t="shared" si="49"/>
        <v>0</v>
      </c>
      <c r="T488" s="15" t="str">
        <f t="shared" si="50"/>
        <v/>
      </c>
      <c r="U488" s="15" t="str">
        <f t="shared" si="51"/>
        <v/>
      </c>
      <c r="V488" s="15" t="str">
        <f t="shared" si="52"/>
        <v/>
      </c>
      <c r="W488" s="15" t="str">
        <f t="shared" si="53"/>
        <v/>
      </c>
      <c r="X488" s="15" t="str">
        <f t="shared" si="54"/>
        <v/>
      </c>
      <c r="Z488" s="50" t="str">
        <f t="shared" si="55"/>
        <v/>
      </c>
    </row>
    <row r="489" spans="1:26" ht="38.25" hidden="1">
      <c r="A489" s="15">
        <v>488</v>
      </c>
      <c r="B489" s="85" t="s">
        <v>32</v>
      </c>
      <c r="C489" s="85" t="s">
        <v>33</v>
      </c>
      <c r="D489" s="86" t="s">
        <v>25</v>
      </c>
      <c r="E489" s="86">
        <v>6</v>
      </c>
      <c r="F489" s="86" t="s">
        <v>1229</v>
      </c>
      <c r="G489" s="86">
        <v>21</v>
      </c>
      <c r="H489" s="86">
        <v>26</v>
      </c>
      <c r="I489" s="85" t="s">
        <v>1230</v>
      </c>
      <c r="J489" s="85" t="s">
        <v>296</v>
      </c>
      <c r="K489" s="86"/>
      <c r="L489" s="86" t="s">
        <v>148</v>
      </c>
      <c r="M489" s="11"/>
      <c r="S489" s="15">
        <f t="shared" si="49"/>
        <v>0</v>
      </c>
      <c r="T489" s="15" t="str">
        <f t="shared" si="50"/>
        <v/>
      </c>
      <c r="U489" s="15" t="str">
        <f t="shared" si="51"/>
        <v/>
      </c>
      <c r="V489" s="15" t="str">
        <f t="shared" si="52"/>
        <v/>
      </c>
      <c r="W489" s="15" t="str">
        <f t="shared" si="53"/>
        <v/>
      </c>
      <c r="X489" s="15" t="str">
        <f t="shared" si="54"/>
        <v/>
      </c>
      <c r="Z489" s="50" t="str">
        <f t="shared" si="55"/>
        <v/>
      </c>
    </row>
    <row r="490" spans="1:26" ht="38.25" hidden="1">
      <c r="A490" s="15">
        <v>489</v>
      </c>
      <c r="B490" s="85" t="s">
        <v>32</v>
      </c>
      <c r="C490" s="85" t="s">
        <v>33</v>
      </c>
      <c r="D490" s="86" t="s">
        <v>25</v>
      </c>
      <c r="E490" s="86">
        <v>6</v>
      </c>
      <c r="F490" s="86" t="s">
        <v>68</v>
      </c>
      <c r="G490" s="86">
        <v>23</v>
      </c>
      <c r="H490" s="86">
        <v>40</v>
      </c>
      <c r="I490" s="85" t="s">
        <v>1231</v>
      </c>
      <c r="J490" s="85" t="s">
        <v>296</v>
      </c>
      <c r="K490" s="86"/>
      <c r="L490" s="86" t="s">
        <v>148</v>
      </c>
      <c r="M490" s="11"/>
      <c r="P490" s="34"/>
      <c r="S490" s="15">
        <f t="shared" si="49"/>
        <v>0</v>
      </c>
      <c r="T490" s="15" t="str">
        <f t="shared" si="50"/>
        <v/>
      </c>
      <c r="U490" s="15" t="str">
        <f t="shared" si="51"/>
        <v/>
      </c>
      <c r="V490" s="15" t="str">
        <f t="shared" si="52"/>
        <v/>
      </c>
      <c r="W490" s="15" t="str">
        <f t="shared" si="53"/>
        <v/>
      </c>
      <c r="X490" s="15" t="str">
        <f t="shared" si="54"/>
        <v/>
      </c>
      <c r="Y490" s="35"/>
      <c r="Z490" s="50" t="str">
        <f t="shared" si="55"/>
        <v/>
      </c>
    </row>
    <row r="491" spans="1:26" ht="51" hidden="1">
      <c r="A491" s="15">
        <v>490</v>
      </c>
      <c r="B491" s="85" t="s">
        <v>32</v>
      </c>
      <c r="C491" s="85" t="s">
        <v>33</v>
      </c>
      <c r="D491" s="86" t="s">
        <v>25</v>
      </c>
      <c r="E491" s="86">
        <v>6</v>
      </c>
      <c r="F491" s="86" t="s">
        <v>420</v>
      </c>
      <c r="G491" s="86">
        <v>23</v>
      </c>
      <c r="H491" s="86">
        <v>50</v>
      </c>
      <c r="I491" s="85" t="s">
        <v>1232</v>
      </c>
      <c r="J491" s="85" t="s">
        <v>1233</v>
      </c>
      <c r="K491" s="86"/>
      <c r="L491" s="86" t="s">
        <v>30</v>
      </c>
      <c r="M491" s="11"/>
      <c r="P491" s="34"/>
      <c r="S491" s="15">
        <f t="shared" si="49"/>
        <v>0</v>
      </c>
      <c r="T491" s="15" t="str">
        <f t="shared" si="50"/>
        <v/>
      </c>
      <c r="U491" s="15" t="str">
        <f t="shared" si="51"/>
        <v/>
      </c>
      <c r="V491" s="15" t="str">
        <f t="shared" si="52"/>
        <v/>
      </c>
      <c r="W491" s="15" t="str">
        <f t="shared" si="53"/>
        <v/>
      </c>
      <c r="X491" s="15" t="str">
        <f t="shared" si="54"/>
        <v/>
      </c>
      <c r="Z491" s="50" t="str">
        <f t="shared" si="55"/>
        <v/>
      </c>
    </row>
    <row r="492" spans="1:26" ht="38.25" hidden="1">
      <c r="A492" s="15">
        <v>491</v>
      </c>
      <c r="B492" s="85" t="s">
        <v>32</v>
      </c>
      <c r="C492" s="85" t="s">
        <v>33</v>
      </c>
      <c r="D492" s="86" t="s">
        <v>25</v>
      </c>
      <c r="E492" s="86">
        <v>6</v>
      </c>
      <c r="F492" s="86" t="s">
        <v>68</v>
      </c>
      <c r="G492" s="86">
        <v>24</v>
      </c>
      <c r="H492" s="86">
        <v>5</v>
      </c>
      <c r="I492" s="85" t="s">
        <v>1234</v>
      </c>
      <c r="J492" s="85" t="s">
        <v>1235</v>
      </c>
      <c r="K492" s="86"/>
      <c r="L492" s="86" t="s">
        <v>30</v>
      </c>
      <c r="P492" s="34"/>
      <c r="S492" s="15">
        <f t="shared" si="49"/>
        <v>0</v>
      </c>
      <c r="T492" s="15" t="str">
        <f t="shared" si="50"/>
        <v/>
      </c>
      <c r="U492" s="15" t="str">
        <f t="shared" si="51"/>
        <v/>
      </c>
      <c r="V492" s="15" t="str">
        <f t="shared" si="52"/>
        <v/>
      </c>
      <c r="W492" s="15" t="str">
        <f t="shared" si="53"/>
        <v/>
      </c>
      <c r="X492" s="15" t="str">
        <f t="shared" si="54"/>
        <v/>
      </c>
      <c r="Y492" s="35"/>
      <c r="Z492" s="50" t="str">
        <f t="shared" si="55"/>
        <v/>
      </c>
    </row>
    <row r="493" spans="1:26" ht="38.25" hidden="1">
      <c r="A493" s="15">
        <v>492</v>
      </c>
      <c r="B493" s="85" t="s">
        <v>32</v>
      </c>
      <c r="C493" s="85" t="s">
        <v>33</v>
      </c>
      <c r="D493" s="86" t="s">
        <v>25</v>
      </c>
      <c r="E493" s="86">
        <v>6</v>
      </c>
      <c r="F493" s="86" t="s">
        <v>68</v>
      </c>
      <c r="G493" s="86">
        <v>24</v>
      </c>
      <c r="H493" s="86">
        <v>36</v>
      </c>
      <c r="I493" s="85" t="s">
        <v>1236</v>
      </c>
      <c r="J493" s="85" t="s">
        <v>1237</v>
      </c>
      <c r="K493" s="86"/>
      <c r="L493" s="86" t="s">
        <v>162</v>
      </c>
      <c r="M493" s="11"/>
      <c r="P493" s="34"/>
      <c r="S493" s="15">
        <f t="shared" si="49"/>
        <v>0</v>
      </c>
      <c r="T493" s="15" t="str">
        <f t="shared" si="50"/>
        <v/>
      </c>
      <c r="U493" s="15" t="str">
        <f t="shared" si="51"/>
        <v/>
      </c>
      <c r="V493" s="15" t="str">
        <f t="shared" si="52"/>
        <v/>
      </c>
      <c r="W493" s="15" t="str">
        <f t="shared" si="53"/>
        <v/>
      </c>
      <c r="X493" s="15" t="str">
        <f t="shared" si="54"/>
        <v/>
      </c>
      <c r="Z493" s="50" t="str">
        <f t="shared" si="55"/>
        <v/>
      </c>
    </row>
    <row r="494" spans="1:26" ht="38.25" hidden="1">
      <c r="A494" s="15">
        <v>493</v>
      </c>
      <c r="B494" s="85" t="s">
        <v>32</v>
      </c>
      <c r="C494" s="85" t="s">
        <v>33</v>
      </c>
      <c r="D494" s="86" t="s">
        <v>25</v>
      </c>
      <c r="E494" s="86">
        <v>6</v>
      </c>
      <c r="F494" s="86" t="s">
        <v>68</v>
      </c>
      <c r="G494" s="86">
        <v>24</v>
      </c>
      <c r="H494" s="86">
        <v>41</v>
      </c>
      <c r="I494" s="85" t="s">
        <v>1238</v>
      </c>
      <c r="J494" s="85" t="s">
        <v>1239</v>
      </c>
      <c r="K494" s="86"/>
      <c r="L494" s="86" t="s">
        <v>30</v>
      </c>
      <c r="M494" s="11"/>
      <c r="P494" s="34"/>
      <c r="S494" s="15">
        <f t="shared" si="49"/>
        <v>0</v>
      </c>
      <c r="T494" s="15" t="str">
        <f t="shared" si="50"/>
        <v/>
      </c>
      <c r="U494" s="15" t="str">
        <f t="shared" si="51"/>
        <v/>
      </c>
      <c r="V494" s="15" t="str">
        <f t="shared" si="52"/>
        <v/>
      </c>
      <c r="W494" s="15" t="str">
        <f t="shared" si="53"/>
        <v/>
      </c>
      <c r="X494" s="15" t="str">
        <f t="shared" si="54"/>
        <v/>
      </c>
      <c r="Z494" s="50" t="str">
        <f t="shared" si="55"/>
        <v/>
      </c>
    </row>
    <row r="495" spans="1:26" ht="51" hidden="1">
      <c r="A495" s="15">
        <v>494</v>
      </c>
      <c r="B495" s="85" t="s">
        <v>32</v>
      </c>
      <c r="C495" s="85" t="s">
        <v>33</v>
      </c>
      <c r="D495" s="86" t="s">
        <v>25</v>
      </c>
      <c r="E495" s="86">
        <v>8</v>
      </c>
      <c r="F495" s="86" t="s">
        <v>508</v>
      </c>
      <c r="G495" s="86">
        <v>32</v>
      </c>
      <c r="H495" s="86">
        <v>5</v>
      </c>
      <c r="I495" s="85" t="s">
        <v>1240</v>
      </c>
      <c r="J495" s="85" t="s">
        <v>1241</v>
      </c>
      <c r="K495" s="86"/>
      <c r="L495" s="86" t="s">
        <v>30</v>
      </c>
      <c r="M495" s="11"/>
      <c r="P495" s="34"/>
      <c r="S495" s="15">
        <f t="shared" si="49"/>
        <v>0</v>
      </c>
      <c r="T495" s="15" t="str">
        <f t="shared" si="50"/>
        <v/>
      </c>
      <c r="U495" s="15" t="str">
        <f t="shared" si="51"/>
        <v/>
      </c>
      <c r="V495" s="15" t="str">
        <f t="shared" si="52"/>
        <v/>
      </c>
      <c r="W495" s="15" t="str">
        <f t="shared" si="53"/>
        <v/>
      </c>
      <c r="X495" s="15" t="str">
        <f t="shared" si="54"/>
        <v/>
      </c>
      <c r="Z495" s="50" t="str">
        <f t="shared" si="55"/>
        <v/>
      </c>
    </row>
    <row r="496" spans="1:26" ht="51" hidden="1">
      <c r="A496" s="15">
        <v>495</v>
      </c>
      <c r="B496" s="85" t="s">
        <v>32</v>
      </c>
      <c r="C496" s="85" t="s">
        <v>33</v>
      </c>
      <c r="D496" s="86" t="s">
        <v>25</v>
      </c>
      <c r="E496" s="86">
        <v>9</v>
      </c>
      <c r="F496" s="86">
        <v>9.3000000000000007</v>
      </c>
      <c r="G496" s="86">
        <v>44</v>
      </c>
      <c r="H496" s="86">
        <v>5</v>
      </c>
      <c r="I496" s="85" t="s">
        <v>1242</v>
      </c>
      <c r="J496" s="85" t="s">
        <v>1241</v>
      </c>
      <c r="K496" s="86"/>
      <c r="L496" s="86" t="s">
        <v>30</v>
      </c>
      <c r="M496" s="11"/>
      <c r="P496" s="34"/>
      <c r="S496" s="15">
        <f t="shared" si="49"/>
        <v>0</v>
      </c>
      <c r="T496" s="15" t="str">
        <f t="shared" si="50"/>
        <v/>
      </c>
      <c r="U496" s="15" t="str">
        <f t="shared" si="51"/>
        <v/>
      </c>
      <c r="V496" s="15" t="str">
        <f t="shared" si="52"/>
        <v/>
      </c>
      <c r="W496" s="15" t="str">
        <f t="shared" si="53"/>
        <v/>
      </c>
      <c r="X496" s="15" t="str">
        <f t="shared" si="54"/>
        <v/>
      </c>
      <c r="Z496" s="50" t="str">
        <f t="shared" si="55"/>
        <v/>
      </c>
    </row>
    <row r="497" spans="1:26" ht="51" hidden="1">
      <c r="A497" s="15">
        <v>496</v>
      </c>
      <c r="B497" s="105" t="s">
        <v>76</v>
      </c>
      <c r="C497" s="105" t="s">
        <v>36</v>
      </c>
      <c r="D497" s="91" t="s">
        <v>24</v>
      </c>
      <c r="E497" s="91">
        <v>5</v>
      </c>
      <c r="F497" s="91" t="s">
        <v>854</v>
      </c>
      <c r="G497" s="106" t="s">
        <v>1243</v>
      </c>
      <c r="H497" s="91"/>
      <c r="I497" s="85" t="s">
        <v>1244</v>
      </c>
      <c r="J497" s="85" t="s">
        <v>1245</v>
      </c>
      <c r="K497" s="91"/>
      <c r="L497" s="86" t="s">
        <v>161</v>
      </c>
      <c r="M497" s="11"/>
      <c r="P497" s="34"/>
      <c r="S497" s="15" t="str">
        <f t="shared" si="49"/>
        <v/>
      </c>
      <c r="T497" s="15">
        <f t="shared" si="50"/>
        <v>0</v>
      </c>
      <c r="U497" s="15" t="str">
        <f t="shared" si="51"/>
        <v/>
      </c>
      <c r="V497" s="15" t="str">
        <f t="shared" si="52"/>
        <v>MPM</v>
      </c>
      <c r="W497" s="15" t="str">
        <f t="shared" si="53"/>
        <v/>
      </c>
      <c r="X497" s="15" t="str">
        <f t="shared" si="54"/>
        <v/>
      </c>
      <c r="Y497" s="35"/>
      <c r="Z497" s="50" t="str">
        <f t="shared" si="55"/>
        <v/>
      </c>
    </row>
    <row r="498" spans="1:26" ht="25.5" hidden="1">
      <c r="A498" s="15">
        <v>497</v>
      </c>
      <c r="B498" s="85" t="s">
        <v>76</v>
      </c>
      <c r="C498" s="85" t="s">
        <v>36</v>
      </c>
      <c r="D498" s="91" t="s">
        <v>25</v>
      </c>
      <c r="E498" s="91">
        <v>5</v>
      </c>
      <c r="F498" s="91" t="s">
        <v>410</v>
      </c>
      <c r="G498" s="91">
        <v>11</v>
      </c>
      <c r="H498" s="101" t="s">
        <v>1246</v>
      </c>
      <c r="I498" s="88" t="s">
        <v>1247</v>
      </c>
      <c r="J498" s="85" t="s">
        <v>41</v>
      </c>
      <c r="K498" s="91"/>
      <c r="L498" s="86" t="s">
        <v>30</v>
      </c>
      <c r="M498" s="11"/>
      <c r="P498" s="34"/>
      <c r="S498" s="15">
        <f t="shared" si="49"/>
        <v>0</v>
      </c>
      <c r="T498" s="15" t="str">
        <f t="shared" si="50"/>
        <v/>
      </c>
      <c r="U498" s="15" t="str">
        <f t="shared" si="51"/>
        <v/>
      </c>
      <c r="V498" s="15" t="str">
        <f t="shared" si="52"/>
        <v/>
      </c>
      <c r="W498" s="15" t="str">
        <f t="shared" si="53"/>
        <v/>
      </c>
      <c r="X498" s="15" t="str">
        <f t="shared" si="54"/>
        <v/>
      </c>
      <c r="Y498" s="35"/>
      <c r="Z498" s="50" t="str">
        <f t="shared" si="55"/>
        <v/>
      </c>
    </row>
    <row r="499" spans="1:26" ht="25.5" hidden="1">
      <c r="A499" s="15">
        <v>498</v>
      </c>
      <c r="B499" s="85" t="s">
        <v>76</v>
      </c>
      <c r="C499" s="85" t="s">
        <v>36</v>
      </c>
      <c r="D499" s="86" t="s">
        <v>25</v>
      </c>
      <c r="E499" s="91">
        <v>5</v>
      </c>
      <c r="F499" s="86" t="s">
        <v>291</v>
      </c>
      <c r="G499" s="91">
        <v>13</v>
      </c>
      <c r="H499" s="101">
        <v>11</v>
      </c>
      <c r="I499" s="88" t="s">
        <v>1248</v>
      </c>
      <c r="J499" s="85" t="s">
        <v>41</v>
      </c>
      <c r="K499" s="91"/>
      <c r="L499" s="86" t="s">
        <v>30</v>
      </c>
      <c r="M499" s="11"/>
      <c r="P499" s="34"/>
      <c r="S499" s="15">
        <f t="shared" si="49"/>
        <v>0</v>
      </c>
      <c r="T499" s="15" t="str">
        <f t="shared" si="50"/>
        <v/>
      </c>
      <c r="U499" s="15" t="str">
        <f t="shared" si="51"/>
        <v/>
      </c>
      <c r="V499" s="15" t="str">
        <f t="shared" si="52"/>
        <v/>
      </c>
      <c r="W499" s="15" t="str">
        <f t="shared" si="53"/>
        <v/>
      </c>
      <c r="X499" s="15" t="str">
        <f t="shared" si="54"/>
        <v/>
      </c>
      <c r="Z499" s="50" t="str">
        <f t="shared" si="55"/>
        <v/>
      </c>
    </row>
    <row r="500" spans="1:26" ht="38.25" hidden="1">
      <c r="A500" s="15">
        <v>499</v>
      </c>
      <c r="B500" s="85" t="s">
        <v>76</v>
      </c>
      <c r="C500" s="85" t="s">
        <v>36</v>
      </c>
      <c r="D500" s="86" t="s">
        <v>24</v>
      </c>
      <c r="E500" s="91">
        <v>5</v>
      </c>
      <c r="F500" s="86">
        <v>5.2</v>
      </c>
      <c r="G500" s="91"/>
      <c r="H500" s="101" t="s">
        <v>1249</v>
      </c>
      <c r="I500" s="88" t="s">
        <v>1250</v>
      </c>
      <c r="J500" s="85" t="s">
        <v>41</v>
      </c>
      <c r="K500" s="91"/>
      <c r="L500" s="86" t="s">
        <v>148</v>
      </c>
      <c r="M500" s="34" t="s">
        <v>1445</v>
      </c>
      <c r="O500" s="60"/>
      <c r="P500" s="34"/>
      <c r="S500" s="15" t="str">
        <f t="shared" si="49"/>
        <v/>
      </c>
      <c r="T500" s="15">
        <f t="shared" si="50"/>
        <v>0</v>
      </c>
      <c r="U500" s="15" t="str">
        <f t="shared" si="51"/>
        <v/>
      </c>
      <c r="V500" s="15" t="str">
        <f t="shared" si="52"/>
        <v>MAC</v>
      </c>
      <c r="W500" s="15" t="str">
        <f t="shared" si="53"/>
        <v/>
      </c>
      <c r="X500" s="15" t="str">
        <f t="shared" si="54"/>
        <v/>
      </c>
      <c r="Z500" s="50" t="str">
        <f t="shared" si="55"/>
        <v/>
      </c>
    </row>
    <row r="501" spans="1:26" ht="25.5" hidden="1">
      <c r="A501" s="15">
        <v>500</v>
      </c>
      <c r="B501" s="85" t="s">
        <v>76</v>
      </c>
      <c r="C501" s="85" t="s">
        <v>36</v>
      </c>
      <c r="D501" s="86" t="s">
        <v>25</v>
      </c>
      <c r="E501" s="91">
        <v>5</v>
      </c>
      <c r="F501" s="86" t="s">
        <v>209</v>
      </c>
      <c r="G501" s="91">
        <v>15</v>
      </c>
      <c r="H501" s="101" t="s">
        <v>77</v>
      </c>
      <c r="I501" s="88" t="s">
        <v>1251</v>
      </c>
      <c r="J501" s="85" t="s">
        <v>41</v>
      </c>
      <c r="K501" s="91"/>
      <c r="L501" s="86" t="s">
        <v>30</v>
      </c>
      <c r="M501" s="34"/>
      <c r="O501" s="60"/>
      <c r="P501" s="34"/>
      <c r="S501" s="15">
        <f t="shared" si="49"/>
        <v>0</v>
      </c>
      <c r="T501" s="15" t="str">
        <f t="shared" si="50"/>
        <v/>
      </c>
      <c r="U501" s="15" t="str">
        <f t="shared" si="51"/>
        <v/>
      </c>
      <c r="V501" s="15" t="str">
        <f t="shared" si="52"/>
        <v/>
      </c>
      <c r="W501" s="15" t="str">
        <f t="shared" si="53"/>
        <v/>
      </c>
      <c r="X501" s="15" t="str">
        <f t="shared" si="54"/>
        <v/>
      </c>
      <c r="Z501" s="50" t="str">
        <f t="shared" si="55"/>
        <v/>
      </c>
    </row>
    <row r="502" spans="1:26" ht="51">
      <c r="A502" s="15">
        <v>501</v>
      </c>
      <c r="B502" s="85" t="s">
        <v>76</v>
      </c>
      <c r="C502" s="85" t="s">
        <v>36</v>
      </c>
      <c r="D502" s="86" t="s">
        <v>25</v>
      </c>
      <c r="E502" s="86">
        <v>5</v>
      </c>
      <c r="F502" s="86" t="s">
        <v>209</v>
      </c>
      <c r="G502" s="86">
        <v>16</v>
      </c>
      <c r="H502" s="86" t="s">
        <v>1252</v>
      </c>
      <c r="I502" s="85" t="s">
        <v>1253</v>
      </c>
      <c r="J502" s="85" t="s">
        <v>1254</v>
      </c>
      <c r="K502" s="86"/>
      <c r="L502" s="86" t="s">
        <v>213</v>
      </c>
      <c r="M502" s="11" t="s">
        <v>1472</v>
      </c>
      <c r="P502" s="34"/>
      <c r="S502" s="15">
        <f>IF(D502="E",M281,"")</f>
        <v>0</v>
      </c>
      <c r="T502" s="15" t="str">
        <f t="shared" si="50"/>
        <v/>
      </c>
      <c r="U502" s="15" t="str">
        <f t="shared" si="51"/>
        <v/>
      </c>
      <c r="V502" s="15" t="str">
        <f t="shared" si="52"/>
        <v/>
      </c>
      <c r="W502" s="15" t="str">
        <f t="shared" si="53"/>
        <v/>
      </c>
      <c r="X502" s="15" t="str">
        <f t="shared" si="54"/>
        <v/>
      </c>
      <c r="Z502" s="50" t="str">
        <f t="shared" si="55"/>
        <v/>
      </c>
    </row>
    <row r="503" spans="1:26" ht="25.5" hidden="1">
      <c r="A503" s="15">
        <v>502</v>
      </c>
      <c r="B503" s="85" t="s">
        <v>76</v>
      </c>
      <c r="C503" s="85" t="s">
        <v>36</v>
      </c>
      <c r="D503" s="86" t="s">
        <v>25</v>
      </c>
      <c r="E503" s="86">
        <v>5</v>
      </c>
      <c r="F503" s="86" t="s">
        <v>209</v>
      </c>
      <c r="G503" s="86">
        <v>19</v>
      </c>
      <c r="H503" s="86" t="s">
        <v>1255</v>
      </c>
      <c r="I503" s="85" t="s">
        <v>1256</v>
      </c>
      <c r="J503" s="85" t="s">
        <v>41</v>
      </c>
      <c r="K503" s="86"/>
      <c r="L503" s="86" t="s">
        <v>30</v>
      </c>
      <c r="M503" s="11"/>
      <c r="S503" s="15">
        <f t="shared" ref="S503:S534" si="56">IF(D503="E",N503,"")</f>
        <v>0</v>
      </c>
      <c r="T503" s="15" t="str">
        <f t="shared" si="50"/>
        <v/>
      </c>
      <c r="U503" s="15" t="str">
        <f t="shared" si="51"/>
        <v/>
      </c>
      <c r="V503" s="15" t="str">
        <f t="shared" si="52"/>
        <v/>
      </c>
      <c r="W503" s="15" t="str">
        <f t="shared" si="53"/>
        <v/>
      </c>
      <c r="X503" s="15" t="str">
        <f t="shared" si="54"/>
        <v/>
      </c>
      <c r="Z503" s="50" t="str">
        <f t="shared" si="55"/>
        <v/>
      </c>
    </row>
    <row r="504" spans="1:26" ht="38.25" hidden="1">
      <c r="A504" s="15">
        <v>503</v>
      </c>
      <c r="B504" s="85" t="s">
        <v>76</v>
      </c>
      <c r="C504" s="85" t="s">
        <v>36</v>
      </c>
      <c r="D504" s="86" t="s">
        <v>25</v>
      </c>
      <c r="E504" s="91">
        <v>5</v>
      </c>
      <c r="F504" s="86" t="s">
        <v>417</v>
      </c>
      <c r="G504" s="91">
        <v>20</v>
      </c>
      <c r="H504" s="86"/>
      <c r="I504" s="85" t="s">
        <v>1257</v>
      </c>
      <c r="J504" s="85" t="s">
        <v>41</v>
      </c>
      <c r="K504" s="86"/>
      <c r="L504" s="86" t="s">
        <v>30</v>
      </c>
      <c r="M504" s="11"/>
      <c r="P504" s="34"/>
      <c r="S504" s="15">
        <f t="shared" si="56"/>
        <v>0</v>
      </c>
      <c r="T504" s="15" t="str">
        <f t="shared" si="50"/>
        <v/>
      </c>
      <c r="U504" s="15" t="str">
        <f t="shared" si="51"/>
        <v/>
      </c>
      <c r="V504" s="15" t="str">
        <f t="shared" si="52"/>
        <v/>
      </c>
      <c r="W504" s="15" t="str">
        <f t="shared" si="53"/>
        <v/>
      </c>
      <c r="X504" s="15" t="str">
        <f t="shared" si="54"/>
        <v/>
      </c>
      <c r="Y504" s="35"/>
      <c r="Z504" s="50" t="str">
        <f t="shared" si="55"/>
        <v/>
      </c>
    </row>
    <row r="505" spans="1:26" ht="38.25" hidden="1">
      <c r="A505" s="15">
        <v>504</v>
      </c>
      <c r="B505" s="85" t="s">
        <v>76</v>
      </c>
      <c r="C505" s="85" t="s">
        <v>36</v>
      </c>
      <c r="D505" s="86" t="s">
        <v>25</v>
      </c>
      <c r="E505" s="91">
        <v>5</v>
      </c>
      <c r="F505" s="86" t="s">
        <v>417</v>
      </c>
      <c r="G505" s="91">
        <v>20</v>
      </c>
      <c r="H505" s="86"/>
      <c r="I505" s="85" t="s">
        <v>1258</v>
      </c>
      <c r="J505" s="85" t="s">
        <v>41</v>
      </c>
      <c r="K505" s="86"/>
      <c r="L505" s="86" t="s">
        <v>30</v>
      </c>
      <c r="M505" s="34"/>
      <c r="O505" s="60"/>
      <c r="P505" s="34"/>
      <c r="S505" s="15">
        <f t="shared" si="56"/>
        <v>0</v>
      </c>
      <c r="T505" s="15" t="str">
        <f t="shared" si="50"/>
        <v/>
      </c>
      <c r="U505" s="15" t="str">
        <f t="shared" si="51"/>
        <v/>
      </c>
      <c r="V505" s="15" t="str">
        <f t="shared" si="52"/>
        <v/>
      </c>
      <c r="W505" s="15" t="str">
        <f t="shared" si="53"/>
        <v/>
      </c>
      <c r="X505" s="15" t="str">
        <f t="shared" si="54"/>
        <v/>
      </c>
      <c r="Z505" s="50" t="str">
        <f t="shared" si="55"/>
        <v/>
      </c>
    </row>
    <row r="506" spans="1:26" ht="63.75">
      <c r="A506" s="15">
        <v>505</v>
      </c>
      <c r="B506" s="85" t="s">
        <v>76</v>
      </c>
      <c r="C506" s="85" t="s">
        <v>36</v>
      </c>
      <c r="D506" s="86" t="s">
        <v>25</v>
      </c>
      <c r="E506" s="91">
        <v>5</v>
      </c>
      <c r="F506" s="86" t="s">
        <v>417</v>
      </c>
      <c r="G506" s="91">
        <v>20</v>
      </c>
      <c r="H506" s="101" t="s">
        <v>1259</v>
      </c>
      <c r="I506" s="85" t="s">
        <v>1260</v>
      </c>
      <c r="J506" s="85" t="s">
        <v>1261</v>
      </c>
      <c r="K506" s="86"/>
      <c r="L506" s="86" t="s">
        <v>213</v>
      </c>
      <c r="M506" s="34" t="s">
        <v>1449</v>
      </c>
      <c r="O506" s="60"/>
      <c r="P506" s="34"/>
      <c r="S506" s="15">
        <f t="shared" si="56"/>
        <v>0</v>
      </c>
      <c r="T506" s="15" t="str">
        <f t="shared" si="50"/>
        <v/>
      </c>
      <c r="U506" s="15" t="str">
        <f t="shared" si="51"/>
        <v/>
      </c>
      <c r="V506" s="15" t="str">
        <f t="shared" si="52"/>
        <v/>
      </c>
      <c r="W506" s="15" t="str">
        <f t="shared" si="53"/>
        <v/>
      </c>
      <c r="X506" s="15" t="str">
        <f t="shared" si="54"/>
        <v/>
      </c>
      <c r="Y506" s="35"/>
      <c r="Z506" s="50" t="str">
        <f t="shared" si="55"/>
        <v/>
      </c>
    </row>
    <row r="507" spans="1:26" ht="25.5" hidden="1">
      <c r="A507" s="15">
        <v>506</v>
      </c>
      <c r="B507" s="85" t="s">
        <v>76</v>
      </c>
      <c r="C507" s="85" t="s">
        <v>36</v>
      </c>
      <c r="D507" s="86" t="s">
        <v>25</v>
      </c>
      <c r="E507" s="91">
        <v>5</v>
      </c>
      <c r="F507" s="86" t="s">
        <v>417</v>
      </c>
      <c r="G507" s="91">
        <v>20</v>
      </c>
      <c r="H507" s="101" t="s">
        <v>100</v>
      </c>
      <c r="I507" s="85" t="s">
        <v>1262</v>
      </c>
      <c r="J507" s="85" t="s">
        <v>41</v>
      </c>
      <c r="K507" s="86"/>
      <c r="L507" s="86" t="s">
        <v>30</v>
      </c>
      <c r="M507" s="11" t="s">
        <v>1446</v>
      </c>
      <c r="P507" s="34"/>
      <c r="S507" s="15">
        <f t="shared" si="56"/>
        <v>0</v>
      </c>
      <c r="T507" s="15" t="str">
        <f t="shared" si="50"/>
        <v/>
      </c>
      <c r="U507" s="15" t="str">
        <f t="shared" si="51"/>
        <v/>
      </c>
      <c r="V507" s="15" t="str">
        <f t="shared" si="52"/>
        <v/>
      </c>
      <c r="W507" s="15" t="str">
        <f t="shared" si="53"/>
        <v/>
      </c>
      <c r="X507" s="15" t="str">
        <f t="shared" si="54"/>
        <v/>
      </c>
      <c r="Z507" s="50" t="str">
        <f t="shared" si="55"/>
        <v/>
      </c>
    </row>
    <row r="508" spans="1:26" ht="25.5" hidden="1">
      <c r="A508" s="15">
        <v>507</v>
      </c>
      <c r="B508" s="85" t="s">
        <v>76</v>
      </c>
      <c r="C508" s="85" t="s">
        <v>36</v>
      </c>
      <c r="D508" s="86" t="s">
        <v>25</v>
      </c>
      <c r="E508" s="91">
        <v>5</v>
      </c>
      <c r="F508" s="86" t="s">
        <v>417</v>
      </c>
      <c r="G508" s="91">
        <v>20</v>
      </c>
      <c r="H508" s="101">
        <v>51</v>
      </c>
      <c r="I508" s="85" t="s">
        <v>1262</v>
      </c>
      <c r="J508" s="85" t="s">
        <v>41</v>
      </c>
      <c r="K508" s="86"/>
      <c r="L508" s="86" t="s">
        <v>30</v>
      </c>
      <c r="M508" s="11"/>
      <c r="P508" s="34"/>
      <c r="S508" s="15">
        <f t="shared" si="56"/>
        <v>0</v>
      </c>
      <c r="T508" s="15" t="str">
        <f t="shared" si="50"/>
        <v/>
      </c>
      <c r="U508" s="15" t="str">
        <f t="shared" si="51"/>
        <v/>
      </c>
      <c r="V508" s="15" t="str">
        <f t="shared" si="52"/>
        <v/>
      </c>
      <c r="W508" s="15" t="str">
        <f t="shared" si="53"/>
        <v/>
      </c>
      <c r="X508" s="15" t="str">
        <f t="shared" si="54"/>
        <v/>
      </c>
      <c r="Y508" s="35"/>
      <c r="Z508" s="50" t="str">
        <f t="shared" si="55"/>
        <v/>
      </c>
    </row>
    <row r="509" spans="1:26" ht="25.5" hidden="1">
      <c r="A509" s="15">
        <v>508</v>
      </c>
      <c r="B509" s="85" t="s">
        <v>76</v>
      </c>
      <c r="C509" s="85" t="s">
        <v>36</v>
      </c>
      <c r="D509" s="86" t="s">
        <v>25</v>
      </c>
      <c r="E509" s="91">
        <v>5</v>
      </c>
      <c r="F509" s="86" t="s">
        <v>417</v>
      </c>
      <c r="G509" s="91">
        <v>20</v>
      </c>
      <c r="H509" s="101">
        <v>54</v>
      </c>
      <c r="I509" s="85" t="s">
        <v>1262</v>
      </c>
      <c r="J509" s="85" t="s">
        <v>41</v>
      </c>
      <c r="K509" s="86"/>
      <c r="L509" s="86" t="s">
        <v>30</v>
      </c>
      <c r="P509" s="34"/>
      <c r="S509" s="15">
        <f t="shared" si="56"/>
        <v>0</v>
      </c>
      <c r="T509" s="15" t="str">
        <f t="shared" si="50"/>
        <v/>
      </c>
      <c r="U509" s="15" t="str">
        <f t="shared" si="51"/>
        <v/>
      </c>
      <c r="V509" s="15" t="str">
        <f t="shared" si="52"/>
        <v/>
      </c>
      <c r="W509" s="15" t="str">
        <f t="shared" si="53"/>
        <v/>
      </c>
      <c r="X509" s="15" t="str">
        <f t="shared" si="54"/>
        <v/>
      </c>
      <c r="Y509" s="35"/>
      <c r="Z509" s="50" t="str">
        <f t="shared" si="55"/>
        <v/>
      </c>
    </row>
    <row r="510" spans="1:26" ht="38.25" hidden="1">
      <c r="A510" s="15">
        <v>509</v>
      </c>
      <c r="B510" s="85" t="s">
        <v>76</v>
      </c>
      <c r="C510" s="85" t="s">
        <v>36</v>
      </c>
      <c r="D510" s="86" t="s">
        <v>24</v>
      </c>
      <c r="E510" s="91">
        <v>6</v>
      </c>
      <c r="F510" s="86" t="s">
        <v>1263</v>
      </c>
      <c r="G510" s="91">
        <v>22</v>
      </c>
      <c r="H510" s="107" t="s">
        <v>1264</v>
      </c>
      <c r="I510" s="85" t="s">
        <v>1265</v>
      </c>
      <c r="J510" s="85" t="s">
        <v>1266</v>
      </c>
      <c r="K510" s="86"/>
      <c r="L510" s="86" t="s">
        <v>148</v>
      </c>
      <c r="M510" s="11"/>
      <c r="P510" s="34"/>
      <c r="S510" s="15" t="str">
        <f t="shared" si="56"/>
        <v/>
      </c>
      <c r="T510" s="15">
        <f t="shared" si="50"/>
        <v>0</v>
      </c>
      <c r="U510" s="15" t="str">
        <f t="shared" si="51"/>
        <v/>
      </c>
      <c r="V510" s="15" t="str">
        <f t="shared" si="52"/>
        <v>MAC</v>
      </c>
      <c r="W510" s="15" t="str">
        <f t="shared" si="53"/>
        <v/>
      </c>
      <c r="X510" s="15" t="str">
        <f t="shared" si="54"/>
        <v/>
      </c>
      <c r="Z510" s="50" t="str">
        <f t="shared" si="55"/>
        <v/>
      </c>
    </row>
    <row r="511" spans="1:26" ht="255" hidden="1">
      <c r="A511" s="15">
        <v>510</v>
      </c>
      <c r="B511" s="85" t="s">
        <v>76</v>
      </c>
      <c r="C511" s="85" t="s">
        <v>36</v>
      </c>
      <c r="D511" s="86" t="s">
        <v>24</v>
      </c>
      <c r="E511" s="91">
        <v>6</v>
      </c>
      <c r="F511" s="86" t="s">
        <v>68</v>
      </c>
      <c r="G511" s="91">
        <v>25</v>
      </c>
      <c r="H511" s="107" t="s">
        <v>1267</v>
      </c>
      <c r="I511" s="85" t="s">
        <v>1268</v>
      </c>
      <c r="J511" s="85" t="s">
        <v>1269</v>
      </c>
      <c r="K511" s="86"/>
      <c r="L511" s="86" t="s">
        <v>148</v>
      </c>
      <c r="M511" s="11"/>
      <c r="S511" s="15" t="str">
        <f t="shared" si="56"/>
        <v/>
      </c>
      <c r="T511" s="15">
        <f t="shared" si="50"/>
        <v>0</v>
      </c>
      <c r="U511" s="15" t="str">
        <f t="shared" si="51"/>
        <v/>
      </c>
      <c r="V511" s="15" t="str">
        <f t="shared" si="52"/>
        <v>MAC</v>
      </c>
      <c r="W511" s="15" t="str">
        <f t="shared" si="53"/>
        <v/>
      </c>
      <c r="X511" s="15" t="str">
        <f t="shared" si="54"/>
        <v/>
      </c>
      <c r="Z511" s="50" t="str">
        <f t="shared" si="55"/>
        <v/>
      </c>
    </row>
    <row r="512" spans="1:26" ht="25.5" hidden="1">
      <c r="A512" s="15">
        <v>511</v>
      </c>
      <c r="B512" s="85" t="s">
        <v>76</v>
      </c>
      <c r="C512" s="85" t="s">
        <v>36</v>
      </c>
      <c r="D512" s="86" t="s">
        <v>25</v>
      </c>
      <c r="E512" s="91">
        <v>8</v>
      </c>
      <c r="F512" s="86" t="s">
        <v>508</v>
      </c>
      <c r="G512" s="91">
        <v>33</v>
      </c>
      <c r="H512" s="107" t="s">
        <v>1270</v>
      </c>
      <c r="I512" s="85" t="s">
        <v>1271</v>
      </c>
      <c r="J512" s="85" t="s">
        <v>41</v>
      </c>
      <c r="K512" s="86"/>
      <c r="L512" s="86" t="s">
        <v>30</v>
      </c>
      <c r="P512" s="34"/>
      <c r="S512" s="15">
        <f t="shared" si="56"/>
        <v>0</v>
      </c>
      <c r="T512" s="15" t="str">
        <f t="shared" si="50"/>
        <v/>
      </c>
      <c r="U512" s="15" t="str">
        <f t="shared" si="51"/>
        <v/>
      </c>
      <c r="V512" s="15" t="str">
        <f t="shared" si="52"/>
        <v/>
      </c>
      <c r="W512" s="15" t="str">
        <f t="shared" si="53"/>
        <v/>
      </c>
      <c r="X512" s="15" t="str">
        <f t="shared" si="54"/>
        <v/>
      </c>
      <c r="Y512" s="35"/>
      <c r="Z512" s="50" t="str">
        <f t="shared" si="55"/>
        <v/>
      </c>
    </row>
    <row r="513" spans="1:26" ht="63.75" hidden="1">
      <c r="A513" s="15">
        <v>512</v>
      </c>
      <c r="B513" s="85" t="s">
        <v>76</v>
      </c>
      <c r="C513" s="85" t="s">
        <v>36</v>
      </c>
      <c r="D513" s="86" t="s">
        <v>24</v>
      </c>
      <c r="E513" s="91">
        <v>8</v>
      </c>
      <c r="F513" s="86" t="s">
        <v>508</v>
      </c>
      <c r="G513" s="91">
        <v>33</v>
      </c>
      <c r="H513" s="107" t="s">
        <v>40</v>
      </c>
      <c r="I513" s="85" t="s">
        <v>1272</v>
      </c>
      <c r="J513" s="85" t="s">
        <v>1273</v>
      </c>
      <c r="K513" s="86"/>
      <c r="L513" s="86" t="s">
        <v>162</v>
      </c>
      <c r="P513" s="34"/>
      <c r="S513" s="15" t="str">
        <f t="shared" si="56"/>
        <v/>
      </c>
      <c r="T513" s="15">
        <f t="shared" si="50"/>
        <v>0</v>
      </c>
      <c r="U513" s="15" t="str">
        <f t="shared" si="51"/>
        <v/>
      </c>
      <c r="V513" s="15" t="str">
        <f t="shared" si="52"/>
        <v>PIB</v>
      </c>
      <c r="W513" s="15" t="str">
        <f t="shared" si="53"/>
        <v/>
      </c>
      <c r="X513" s="15" t="str">
        <f t="shared" si="54"/>
        <v/>
      </c>
      <c r="Y513" s="35"/>
      <c r="Z513" s="50" t="str">
        <f t="shared" si="55"/>
        <v/>
      </c>
    </row>
    <row r="514" spans="1:26" ht="25.5" hidden="1">
      <c r="A514" s="15">
        <v>513</v>
      </c>
      <c r="B514" s="85" t="s">
        <v>76</v>
      </c>
      <c r="C514" s="85" t="s">
        <v>36</v>
      </c>
      <c r="D514" s="86" t="s">
        <v>25</v>
      </c>
      <c r="E514" s="91">
        <v>8</v>
      </c>
      <c r="F514" s="86" t="s">
        <v>508</v>
      </c>
      <c r="G514" s="91">
        <v>33</v>
      </c>
      <c r="H514" s="107" t="s">
        <v>65</v>
      </c>
      <c r="I514" s="85" t="s">
        <v>1274</v>
      </c>
      <c r="J514" s="85" t="s">
        <v>41</v>
      </c>
      <c r="K514" s="86"/>
      <c r="L514" s="86" t="s">
        <v>30</v>
      </c>
      <c r="M514" s="11"/>
      <c r="P514" s="34"/>
      <c r="S514" s="15">
        <f t="shared" si="56"/>
        <v>0</v>
      </c>
      <c r="T514" s="15" t="str">
        <f t="shared" ref="T514:T571" si="57">IF(OR(D514="T",D514="G"),N514,"")</f>
        <v/>
      </c>
      <c r="U514" s="15" t="str">
        <f t="shared" ref="U514:U571" si="58">IF(OR(T514="A",T514="AP",T514="R",T514="Z"),L514,"")</f>
        <v/>
      </c>
      <c r="V514" s="15" t="str">
        <f t="shared" ref="V514:V571" si="59">IF(T514=0,L514,"")</f>
        <v/>
      </c>
      <c r="W514" s="15" t="str">
        <f t="shared" ref="W514:W571" si="60">IF(T514="wp",L514,"")</f>
        <v/>
      </c>
      <c r="X514" s="15" t="str">
        <f t="shared" ref="X514:X571" si="61">IF(T514="rdy2vote",L514,IF(T514="rdy2vote2",L514,""))</f>
        <v/>
      </c>
      <c r="Z514" s="50" t="str">
        <f t="shared" ref="Z514:Z571" si="62">IF(OR(T514="rdy2vote", T514="wp"), P514, "")</f>
        <v/>
      </c>
    </row>
    <row r="515" spans="1:26" ht="25.5" hidden="1">
      <c r="A515" s="15">
        <v>514</v>
      </c>
      <c r="B515" s="85" t="s">
        <v>76</v>
      </c>
      <c r="C515" s="85" t="s">
        <v>36</v>
      </c>
      <c r="D515" s="86" t="s">
        <v>25</v>
      </c>
      <c r="E515" s="91">
        <v>8</v>
      </c>
      <c r="F515" s="86" t="s">
        <v>508</v>
      </c>
      <c r="G515" s="91">
        <v>33</v>
      </c>
      <c r="H515" s="107" t="s">
        <v>78</v>
      </c>
      <c r="I515" s="85" t="s">
        <v>1275</v>
      </c>
      <c r="J515" s="85" t="s">
        <v>41</v>
      </c>
      <c r="K515" s="86"/>
      <c r="L515" s="86" t="s">
        <v>30</v>
      </c>
      <c r="M515" s="11"/>
      <c r="P515" s="34"/>
      <c r="S515" s="15">
        <f t="shared" si="56"/>
        <v>0</v>
      </c>
      <c r="T515" s="15" t="str">
        <f t="shared" si="57"/>
        <v/>
      </c>
      <c r="U515" s="15" t="str">
        <f t="shared" si="58"/>
        <v/>
      </c>
      <c r="V515" s="15" t="str">
        <f t="shared" si="59"/>
        <v/>
      </c>
      <c r="W515" s="15" t="str">
        <f t="shared" si="60"/>
        <v/>
      </c>
      <c r="X515" s="15" t="str">
        <f t="shared" si="61"/>
        <v/>
      </c>
      <c r="Z515" s="50" t="str">
        <f t="shared" si="62"/>
        <v/>
      </c>
    </row>
    <row r="516" spans="1:26" ht="38.25" hidden="1">
      <c r="A516" s="15">
        <v>515</v>
      </c>
      <c r="B516" s="85" t="s">
        <v>76</v>
      </c>
      <c r="C516" s="85" t="s">
        <v>36</v>
      </c>
      <c r="D516" s="86" t="s">
        <v>25</v>
      </c>
      <c r="E516" s="91">
        <v>8</v>
      </c>
      <c r="F516" s="86" t="s">
        <v>515</v>
      </c>
      <c r="G516" s="91">
        <v>36</v>
      </c>
      <c r="H516" s="101" t="s">
        <v>1276</v>
      </c>
      <c r="I516" s="85" t="s">
        <v>1277</v>
      </c>
      <c r="J516" s="85" t="s">
        <v>1278</v>
      </c>
      <c r="K516" s="86"/>
      <c r="L516" s="86" t="s">
        <v>30</v>
      </c>
      <c r="M516" s="11"/>
      <c r="P516" s="34"/>
      <c r="S516" s="15">
        <f t="shared" si="56"/>
        <v>0</v>
      </c>
      <c r="T516" s="15" t="str">
        <f t="shared" si="57"/>
        <v/>
      </c>
      <c r="U516" s="15" t="str">
        <f t="shared" si="58"/>
        <v/>
      </c>
      <c r="V516" s="15" t="str">
        <f t="shared" si="59"/>
        <v/>
      </c>
      <c r="W516" s="15" t="str">
        <f t="shared" si="60"/>
        <v/>
      </c>
      <c r="X516" s="15" t="str">
        <f t="shared" si="61"/>
        <v/>
      </c>
      <c r="Z516" s="50" t="str">
        <f t="shared" si="62"/>
        <v/>
      </c>
    </row>
    <row r="517" spans="1:26" ht="178.5" hidden="1">
      <c r="A517" s="15">
        <v>516</v>
      </c>
      <c r="B517" s="85" t="s">
        <v>76</v>
      </c>
      <c r="C517" s="85" t="s">
        <v>36</v>
      </c>
      <c r="D517" s="86" t="s">
        <v>25</v>
      </c>
      <c r="E517" s="91">
        <v>8</v>
      </c>
      <c r="F517" s="86" t="s">
        <v>515</v>
      </c>
      <c r="G517" s="91">
        <v>36</v>
      </c>
      <c r="H517" s="101" t="s">
        <v>770</v>
      </c>
      <c r="I517" s="85" t="s">
        <v>1279</v>
      </c>
      <c r="J517" s="85" t="s">
        <v>1280</v>
      </c>
      <c r="K517" s="86"/>
      <c r="L517" s="86" t="s">
        <v>162</v>
      </c>
      <c r="M517" s="11"/>
      <c r="P517" s="34"/>
      <c r="S517" s="15">
        <f t="shared" si="56"/>
        <v>0</v>
      </c>
      <c r="T517" s="15" t="str">
        <f t="shared" si="57"/>
        <v/>
      </c>
      <c r="U517" s="15" t="str">
        <f t="shared" si="58"/>
        <v/>
      </c>
      <c r="V517" s="15" t="str">
        <f t="shared" si="59"/>
        <v/>
      </c>
      <c r="W517" s="15" t="str">
        <f t="shared" si="60"/>
        <v/>
      </c>
      <c r="X517" s="15" t="str">
        <f t="shared" si="61"/>
        <v/>
      </c>
      <c r="Z517" s="50" t="str">
        <f t="shared" si="62"/>
        <v/>
      </c>
    </row>
    <row r="518" spans="1:26" ht="25.5" hidden="1">
      <c r="A518" s="15">
        <v>517</v>
      </c>
      <c r="B518" s="85" t="s">
        <v>76</v>
      </c>
      <c r="C518" s="85" t="s">
        <v>36</v>
      </c>
      <c r="D518" s="86" t="s">
        <v>25</v>
      </c>
      <c r="E518" s="91">
        <v>9</v>
      </c>
      <c r="F518" s="86">
        <v>9.1999999999999993</v>
      </c>
      <c r="G518" s="91">
        <v>41</v>
      </c>
      <c r="H518" s="101" t="s">
        <v>75</v>
      </c>
      <c r="I518" s="85" t="s">
        <v>1281</v>
      </c>
      <c r="J518" s="85" t="s">
        <v>41</v>
      </c>
      <c r="K518" s="86"/>
      <c r="L518" s="86" t="s">
        <v>30</v>
      </c>
      <c r="M518" s="11"/>
      <c r="S518" s="15">
        <f t="shared" si="56"/>
        <v>0</v>
      </c>
      <c r="T518" s="15" t="str">
        <f t="shared" si="57"/>
        <v/>
      </c>
      <c r="U518" s="15" t="str">
        <f t="shared" si="58"/>
        <v/>
      </c>
      <c r="V518" s="15" t="str">
        <f t="shared" si="59"/>
        <v/>
      </c>
      <c r="W518" s="15" t="str">
        <f t="shared" si="60"/>
        <v/>
      </c>
      <c r="X518" s="15" t="str">
        <f t="shared" si="61"/>
        <v/>
      </c>
      <c r="Z518" s="50" t="str">
        <f t="shared" si="62"/>
        <v/>
      </c>
    </row>
    <row r="519" spans="1:26" ht="38.25" hidden="1">
      <c r="A519" s="15">
        <v>518</v>
      </c>
      <c r="B519" s="85" t="s">
        <v>76</v>
      </c>
      <c r="C519" s="85" t="s">
        <v>36</v>
      </c>
      <c r="D519" s="86" t="s">
        <v>25</v>
      </c>
      <c r="E519" s="91">
        <v>9</v>
      </c>
      <c r="F519" s="86">
        <v>9.3000000000000007</v>
      </c>
      <c r="G519" s="91">
        <v>46</v>
      </c>
      <c r="H519" s="107" t="s">
        <v>1282</v>
      </c>
      <c r="I519" s="85" t="s">
        <v>1283</v>
      </c>
      <c r="J519" s="85" t="s">
        <v>41</v>
      </c>
      <c r="K519" s="86"/>
      <c r="L519" s="86" t="s">
        <v>30</v>
      </c>
      <c r="M519" s="11"/>
      <c r="P519" s="34"/>
      <c r="S519" s="15">
        <f t="shared" si="56"/>
        <v>0</v>
      </c>
      <c r="T519" s="15" t="str">
        <f t="shared" si="57"/>
        <v/>
      </c>
      <c r="U519" s="15" t="str">
        <f t="shared" si="58"/>
        <v/>
      </c>
      <c r="V519" s="15" t="str">
        <f t="shared" si="59"/>
        <v/>
      </c>
      <c r="W519" s="15" t="str">
        <f t="shared" si="60"/>
        <v/>
      </c>
      <c r="X519" s="15" t="str">
        <f t="shared" si="61"/>
        <v/>
      </c>
      <c r="Z519" s="50" t="str">
        <f t="shared" si="62"/>
        <v/>
      </c>
    </row>
    <row r="520" spans="1:26" ht="76.5" hidden="1">
      <c r="A520" s="15">
        <v>519</v>
      </c>
      <c r="B520" s="85" t="s">
        <v>76</v>
      </c>
      <c r="C520" s="85" t="s">
        <v>36</v>
      </c>
      <c r="D520" s="86" t="s">
        <v>24</v>
      </c>
      <c r="E520" s="86">
        <v>9</v>
      </c>
      <c r="F520" s="86">
        <v>9.3000000000000007</v>
      </c>
      <c r="G520" s="86">
        <v>46</v>
      </c>
      <c r="H520" s="101" t="s">
        <v>1284</v>
      </c>
      <c r="I520" s="85" t="s">
        <v>1285</v>
      </c>
      <c r="J520" s="85" t="s">
        <v>1286</v>
      </c>
      <c r="K520" s="86"/>
      <c r="L520" s="86" t="s">
        <v>30</v>
      </c>
      <c r="M520" s="11"/>
      <c r="P520" s="34"/>
      <c r="S520" s="15" t="str">
        <f t="shared" si="56"/>
        <v/>
      </c>
      <c r="T520" s="15">
        <f t="shared" si="57"/>
        <v>0</v>
      </c>
      <c r="U520" s="15" t="str">
        <f t="shared" si="58"/>
        <v/>
      </c>
      <c r="V520" s="15" t="str">
        <f t="shared" si="59"/>
        <v>Editorial</v>
      </c>
      <c r="W520" s="15" t="str">
        <f t="shared" si="60"/>
        <v/>
      </c>
      <c r="X520" s="15" t="str">
        <f t="shared" si="61"/>
        <v/>
      </c>
      <c r="Y520" s="35"/>
      <c r="Z520" s="50" t="str">
        <f t="shared" si="62"/>
        <v/>
      </c>
    </row>
    <row r="521" spans="1:26" ht="25.5" hidden="1">
      <c r="A521" s="15">
        <v>520</v>
      </c>
      <c r="B521" s="85" t="s">
        <v>76</v>
      </c>
      <c r="C521" s="85" t="s">
        <v>36</v>
      </c>
      <c r="D521" s="86" t="s">
        <v>25</v>
      </c>
      <c r="E521" s="86">
        <v>16</v>
      </c>
      <c r="F521" s="86" t="s">
        <v>571</v>
      </c>
      <c r="G521" s="86">
        <v>51</v>
      </c>
      <c r="H521" s="101">
        <v>26</v>
      </c>
      <c r="I521" s="85" t="s">
        <v>1287</v>
      </c>
      <c r="J521" s="85" t="s">
        <v>41</v>
      </c>
      <c r="K521" s="86"/>
      <c r="L521" s="86" t="s">
        <v>30</v>
      </c>
      <c r="P521" s="34"/>
      <c r="S521" s="15">
        <f t="shared" si="56"/>
        <v>0</v>
      </c>
      <c r="T521" s="15" t="str">
        <f t="shared" si="57"/>
        <v/>
      </c>
      <c r="U521" s="15" t="str">
        <f t="shared" si="58"/>
        <v/>
      </c>
      <c r="V521" s="15" t="str">
        <f t="shared" si="59"/>
        <v/>
      </c>
      <c r="W521" s="15" t="str">
        <f t="shared" si="60"/>
        <v/>
      </c>
      <c r="X521" s="15" t="str">
        <f t="shared" si="61"/>
        <v/>
      </c>
      <c r="Y521" s="35"/>
      <c r="Z521" s="50" t="str">
        <f t="shared" si="62"/>
        <v/>
      </c>
    </row>
    <row r="522" spans="1:26" ht="38.25" hidden="1">
      <c r="A522" s="15">
        <v>521</v>
      </c>
      <c r="B522" s="85" t="s">
        <v>76</v>
      </c>
      <c r="C522" s="85" t="s">
        <v>36</v>
      </c>
      <c r="D522" s="86" t="s">
        <v>25</v>
      </c>
      <c r="E522" s="86">
        <v>16</v>
      </c>
      <c r="F522" s="86" t="s">
        <v>571</v>
      </c>
      <c r="G522" s="86">
        <v>51</v>
      </c>
      <c r="H522" s="101" t="s">
        <v>1259</v>
      </c>
      <c r="I522" s="85" t="s">
        <v>1288</v>
      </c>
      <c r="J522" s="85" t="s">
        <v>41</v>
      </c>
      <c r="K522" s="86"/>
      <c r="L522" s="86" t="s">
        <v>30</v>
      </c>
      <c r="M522" s="11"/>
      <c r="P522" s="34"/>
      <c r="S522" s="15">
        <f t="shared" si="56"/>
        <v>0</v>
      </c>
      <c r="T522" s="15" t="str">
        <f t="shared" si="57"/>
        <v/>
      </c>
      <c r="U522" s="15" t="str">
        <f t="shared" si="58"/>
        <v/>
      </c>
      <c r="V522" s="15" t="str">
        <f t="shared" si="59"/>
        <v/>
      </c>
      <c r="W522" s="15" t="str">
        <f t="shared" si="60"/>
        <v/>
      </c>
      <c r="X522" s="15" t="str">
        <f t="shared" si="61"/>
        <v/>
      </c>
      <c r="Z522" s="50" t="str">
        <f t="shared" si="62"/>
        <v/>
      </c>
    </row>
    <row r="523" spans="1:26" ht="38.25" hidden="1">
      <c r="A523" s="15">
        <v>522</v>
      </c>
      <c r="B523" s="85" t="s">
        <v>76</v>
      </c>
      <c r="C523" s="85" t="s">
        <v>36</v>
      </c>
      <c r="D523" s="86" t="s">
        <v>25</v>
      </c>
      <c r="E523" s="86">
        <v>16</v>
      </c>
      <c r="F523" s="86" t="s">
        <v>581</v>
      </c>
      <c r="G523" s="86">
        <v>54</v>
      </c>
      <c r="H523" s="107" t="s">
        <v>1243</v>
      </c>
      <c r="I523" s="85" t="s">
        <v>1289</v>
      </c>
      <c r="J523" s="85" t="s">
        <v>1290</v>
      </c>
      <c r="K523" s="86"/>
      <c r="L523" s="86" t="s">
        <v>30</v>
      </c>
      <c r="P523" s="34"/>
      <c r="S523" s="15">
        <f t="shared" si="56"/>
        <v>0</v>
      </c>
      <c r="T523" s="15" t="str">
        <f t="shared" si="57"/>
        <v/>
      </c>
      <c r="U523" s="15" t="str">
        <f t="shared" si="58"/>
        <v/>
      </c>
      <c r="V523" s="15" t="str">
        <f t="shared" si="59"/>
        <v/>
      </c>
      <c r="W523" s="15" t="str">
        <f t="shared" si="60"/>
        <v/>
      </c>
      <c r="X523" s="15" t="str">
        <f t="shared" si="61"/>
        <v/>
      </c>
      <c r="Y523" s="35"/>
      <c r="Z523" s="50" t="str">
        <f t="shared" si="62"/>
        <v/>
      </c>
    </row>
    <row r="524" spans="1:26" ht="25.5" hidden="1">
      <c r="A524" s="15">
        <v>523</v>
      </c>
      <c r="B524" s="85" t="s">
        <v>76</v>
      </c>
      <c r="C524" s="85" t="s">
        <v>36</v>
      </c>
      <c r="D524" s="86" t="s">
        <v>25</v>
      </c>
      <c r="E524" s="86">
        <v>16</v>
      </c>
      <c r="F524" s="86" t="s">
        <v>581</v>
      </c>
      <c r="G524" s="86">
        <v>54</v>
      </c>
      <c r="H524" s="107" t="s">
        <v>1282</v>
      </c>
      <c r="I524" s="85" t="s">
        <v>1291</v>
      </c>
      <c r="J524" s="85" t="s">
        <v>41</v>
      </c>
      <c r="K524" s="86"/>
      <c r="L524" s="86" t="s">
        <v>30</v>
      </c>
      <c r="M524" s="11"/>
      <c r="P524" s="34"/>
      <c r="S524" s="15">
        <f t="shared" si="56"/>
        <v>0</v>
      </c>
      <c r="T524" s="15" t="str">
        <f t="shared" si="57"/>
        <v/>
      </c>
      <c r="U524" s="15" t="str">
        <f t="shared" si="58"/>
        <v/>
      </c>
      <c r="V524" s="15" t="str">
        <f t="shared" si="59"/>
        <v/>
      </c>
      <c r="W524" s="15" t="str">
        <f t="shared" si="60"/>
        <v/>
      </c>
      <c r="X524" s="15" t="str">
        <f t="shared" si="61"/>
        <v/>
      </c>
      <c r="Z524" s="50" t="str">
        <f t="shared" si="62"/>
        <v/>
      </c>
    </row>
    <row r="525" spans="1:26" ht="25.5" hidden="1">
      <c r="A525" s="15">
        <v>524</v>
      </c>
      <c r="B525" s="85" t="s">
        <v>76</v>
      </c>
      <c r="C525" s="85" t="s">
        <v>36</v>
      </c>
      <c r="D525" s="86" t="s">
        <v>25</v>
      </c>
      <c r="E525" s="86">
        <v>16</v>
      </c>
      <c r="F525" s="86" t="s">
        <v>581</v>
      </c>
      <c r="G525" s="86">
        <v>54</v>
      </c>
      <c r="H525" s="107" t="s">
        <v>1292</v>
      </c>
      <c r="I525" s="85" t="s">
        <v>1293</v>
      </c>
      <c r="J525" s="85" t="s">
        <v>41</v>
      </c>
      <c r="K525" s="86"/>
      <c r="L525" s="86" t="s">
        <v>30</v>
      </c>
      <c r="M525" s="11"/>
      <c r="P525" s="34"/>
      <c r="S525" s="15">
        <f t="shared" si="56"/>
        <v>0</v>
      </c>
      <c r="T525" s="15" t="str">
        <f t="shared" si="57"/>
        <v/>
      </c>
      <c r="U525" s="15" t="str">
        <f t="shared" si="58"/>
        <v/>
      </c>
      <c r="V525" s="15" t="str">
        <f t="shared" si="59"/>
        <v/>
      </c>
      <c r="W525" s="15" t="str">
        <f t="shared" si="60"/>
        <v/>
      </c>
      <c r="X525" s="15" t="str">
        <f t="shared" si="61"/>
        <v/>
      </c>
      <c r="Z525" s="50" t="str">
        <f t="shared" si="62"/>
        <v/>
      </c>
    </row>
    <row r="526" spans="1:26" ht="25.5" hidden="1">
      <c r="A526" s="15">
        <v>525</v>
      </c>
      <c r="B526" s="85" t="s">
        <v>76</v>
      </c>
      <c r="C526" s="85" t="s">
        <v>36</v>
      </c>
      <c r="D526" s="86" t="s">
        <v>25</v>
      </c>
      <c r="E526" s="86">
        <v>16</v>
      </c>
      <c r="F526" s="86" t="s">
        <v>581</v>
      </c>
      <c r="G526" s="86">
        <v>54</v>
      </c>
      <c r="H526" s="107" t="s">
        <v>1294</v>
      </c>
      <c r="I526" s="85" t="s">
        <v>1295</v>
      </c>
      <c r="J526" s="85" t="s">
        <v>41</v>
      </c>
      <c r="K526" s="86"/>
      <c r="L526" s="86" t="s">
        <v>30</v>
      </c>
      <c r="M526" s="11"/>
      <c r="P526" s="34"/>
      <c r="S526" s="15">
        <f t="shared" si="56"/>
        <v>0</v>
      </c>
      <c r="T526" s="15" t="str">
        <f t="shared" si="57"/>
        <v/>
      </c>
      <c r="U526" s="15" t="str">
        <f t="shared" si="58"/>
        <v/>
      </c>
      <c r="V526" s="15" t="str">
        <f t="shared" si="59"/>
        <v/>
      </c>
      <c r="W526" s="15" t="str">
        <f t="shared" si="60"/>
        <v/>
      </c>
      <c r="X526" s="15" t="str">
        <f t="shared" si="61"/>
        <v/>
      </c>
      <c r="Z526" s="50" t="str">
        <f t="shared" si="62"/>
        <v/>
      </c>
    </row>
    <row r="527" spans="1:26" ht="25.5" hidden="1">
      <c r="A527" s="15">
        <v>526</v>
      </c>
      <c r="B527" s="85" t="s">
        <v>76</v>
      </c>
      <c r="C527" s="85" t="s">
        <v>36</v>
      </c>
      <c r="D527" s="86" t="s">
        <v>25</v>
      </c>
      <c r="E527" s="86">
        <v>16</v>
      </c>
      <c r="F527" s="86" t="s">
        <v>581</v>
      </c>
      <c r="G527" s="86">
        <v>54</v>
      </c>
      <c r="H527" s="107" t="s">
        <v>1296</v>
      </c>
      <c r="I527" s="85" t="s">
        <v>1297</v>
      </c>
      <c r="J527" s="85" t="s">
        <v>41</v>
      </c>
      <c r="K527" s="86"/>
      <c r="L527" s="86" t="s">
        <v>30</v>
      </c>
      <c r="M527" s="11"/>
      <c r="P527" s="34"/>
      <c r="S527" s="15">
        <f t="shared" si="56"/>
        <v>0</v>
      </c>
      <c r="T527" s="15" t="str">
        <f t="shared" si="57"/>
        <v/>
      </c>
      <c r="U527" s="15" t="str">
        <f t="shared" si="58"/>
        <v/>
      </c>
      <c r="V527" s="15" t="str">
        <f t="shared" si="59"/>
        <v/>
      </c>
      <c r="W527" s="15" t="str">
        <f t="shared" si="60"/>
        <v/>
      </c>
      <c r="X527" s="15" t="str">
        <f t="shared" si="61"/>
        <v/>
      </c>
      <c r="Z527" s="50" t="str">
        <f t="shared" si="62"/>
        <v/>
      </c>
    </row>
    <row r="528" spans="1:26" ht="25.5" hidden="1">
      <c r="A528" s="15">
        <v>527</v>
      </c>
      <c r="B528" s="85" t="s">
        <v>76</v>
      </c>
      <c r="C528" s="85" t="s">
        <v>36</v>
      </c>
      <c r="D528" s="86" t="s">
        <v>25</v>
      </c>
      <c r="E528" s="86">
        <v>16</v>
      </c>
      <c r="F528" s="86" t="s">
        <v>581</v>
      </c>
      <c r="G528" s="86">
        <v>54</v>
      </c>
      <c r="H528" s="86">
        <v>22</v>
      </c>
      <c r="I528" s="85" t="s">
        <v>1298</v>
      </c>
      <c r="J528" s="85" t="s">
        <v>41</v>
      </c>
      <c r="K528" s="86"/>
      <c r="L528" s="86" t="s">
        <v>30</v>
      </c>
      <c r="M528" s="11"/>
      <c r="P528" s="34"/>
      <c r="S528" s="15">
        <f t="shared" si="56"/>
        <v>0</v>
      </c>
      <c r="T528" s="15" t="str">
        <f t="shared" si="57"/>
        <v/>
      </c>
      <c r="U528" s="15" t="str">
        <f t="shared" si="58"/>
        <v/>
      </c>
      <c r="V528" s="15" t="str">
        <f t="shared" si="59"/>
        <v/>
      </c>
      <c r="W528" s="15" t="str">
        <f t="shared" si="60"/>
        <v/>
      </c>
      <c r="X528" s="15" t="str">
        <f t="shared" si="61"/>
        <v/>
      </c>
      <c r="Z528" s="50" t="str">
        <f t="shared" si="62"/>
        <v/>
      </c>
    </row>
    <row r="529" spans="1:26" ht="25.5" hidden="1">
      <c r="A529" s="15">
        <v>528</v>
      </c>
      <c r="B529" s="85" t="s">
        <v>76</v>
      </c>
      <c r="C529" s="85" t="s">
        <v>36</v>
      </c>
      <c r="D529" s="86" t="s">
        <v>25</v>
      </c>
      <c r="E529" s="86">
        <v>16</v>
      </c>
      <c r="F529" s="86" t="s">
        <v>764</v>
      </c>
      <c r="G529" s="86">
        <v>55</v>
      </c>
      <c r="H529" s="86">
        <v>7</v>
      </c>
      <c r="I529" s="85" t="s">
        <v>1299</v>
      </c>
      <c r="J529" s="85" t="s">
        <v>41</v>
      </c>
      <c r="K529" s="86"/>
      <c r="L529" s="86" t="s">
        <v>30</v>
      </c>
      <c r="M529" s="11"/>
      <c r="P529" s="34"/>
      <c r="S529" s="15">
        <f t="shared" si="56"/>
        <v>0</v>
      </c>
      <c r="T529" s="15" t="str">
        <f t="shared" si="57"/>
        <v/>
      </c>
      <c r="U529" s="15" t="str">
        <f t="shared" si="58"/>
        <v/>
      </c>
      <c r="V529" s="15" t="str">
        <f t="shared" si="59"/>
        <v/>
      </c>
      <c r="W529" s="15" t="str">
        <f t="shared" si="60"/>
        <v/>
      </c>
      <c r="X529" s="15" t="str">
        <f t="shared" si="61"/>
        <v/>
      </c>
      <c r="Z529" s="50" t="str">
        <f t="shared" si="62"/>
        <v/>
      </c>
    </row>
    <row r="530" spans="1:26" ht="38.25" hidden="1">
      <c r="A530" s="15">
        <v>529</v>
      </c>
      <c r="B530" s="85" t="s">
        <v>76</v>
      </c>
      <c r="C530" s="85" t="s">
        <v>36</v>
      </c>
      <c r="D530" s="86" t="s">
        <v>25</v>
      </c>
      <c r="E530" s="86">
        <v>16</v>
      </c>
      <c r="F530" s="86" t="s">
        <v>600</v>
      </c>
      <c r="G530" s="86">
        <v>56</v>
      </c>
      <c r="H530" s="107" t="s">
        <v>1300</v>
      </c>
      <c r="I530" s="85" t="s">
        <v>1301</v>
      </c>
      <c r="J530" s="85" t="s">
        <v>41</v>
      </c>
      <c r="K530" s="86"/>
      <c r="L530" s="86" t="s">
        <v>30</v>
      </c>
      <c r="M530" s="11"/>
      <c r="P530" s="34"/>
      <c r="S530" s="15">
        <f t="shared" si="56"/>
        <v>0</v>
      </c>
      <c r="T530" s="15" t="str">
        <f t="shared" si="57"/>
        <v/>
      </c>
      <c r="U530" s="15" t="str">
        <f t="shared" si="58"/>
        <v/>
      </c>
      <c r="V530" s="15" t="str">
        <f t="shared" si="59"/>
        <v/>
      </c>
      <c r="W530" s="15" t="str">
        <f t="shared" si="60"/>
        <v/>
      </c>
      <c r="X530" s="15" t="str">
        <f t="shared" si="61"/>
        <v/>
      </c>
      <c r="Z530" s="50" t="str">
        <f t="shared" si="62"/>
        <v/>
      </c>
    </row>
    <row r="531" spans="1:26" ht="25.5" hidden="1">
      <c r="A531" s="15">
        <v>530</v>
      </c>
      <c r="B531" s="85" t="s">
        <v>76</v>
      </c>
      <c r="C531" s="85" t="s">
        <v>36</v>
      </c>
      <c r="D531" s="86" t="s">
        <v>25</v>
      </c>
      <c r="E531" s="86">
        <v>16</v>
      </c>
      <c r="F531" s="86" t="s">
        <v>228</v>
      </c>
      <c r="G531" s="86">
        <v>60</v>
      </c>
      <c r="H531" s="107" t="s">
        <v>1302</v>
      </c>
      <c r="I531" s="85" t="s">
        <v>1303</v>
      </c>
      <c r="J531" s="85" t="s">
        <v>1304</v>
      </c>
      <c r="K531" s="86"/>
      <c r="L531" s="86" t="s">
        <v>30</v>
      </c>
      <c r="M531" s="11"/>
      <c r="P531" s="34"/>
      <c r="S531" s="15">
        <f t="shared" si="56"/>
        <v>0</v>
      </c>
      <c r="T531" s="15" t="str">
        <f t="shared" si="57"/>
        <v/>
      </c>
      <c r="U531" s="15" t="str">
        <f t="shared" si="58"/>
        <v/>
      </c>
      <c r="V531" s="15" t="str">
        <f t="shared" si="59"/>
        <v/>
      </c>
      <c r="W531" s="15" t="str">
        <f t="shared" si="60"/>
        <v/>
      </c>
      <c r="X531" s="15" t="str">
        <f t="shared" si="61"/>
        <v/>
      </c>
      <c r="Z531" s="50" t="str">
        <f t="shared" si="62"/>
        <v/>
      </c>
    </row>
    <row r="532" spans="1:26" ht="25.5" hidden="1">
      <c r="A532" s="15">
        <v>531</v>
      </c>
      <c r="B532" s="85" t="s">
        <v>76</v>
      </c>
      <c r="C532" s="85" t="s">
        <v>36</v>
      </c>
      <c r="D532" s="86" t="s">
        <v>25</v>
      </c>
      <c r="E532" s="86">
        <v>16</v>
      </c>
      <c r="F532" s="86" t="s">
        <v>228</v>
      </c>
      <c r="G532" s="86">
        <v>60</v>
      </c>
      <c r="H532" s="107" t="s">
        <v>59</v>
      </c>
      <c r="I532" s="85" t="s">
        <v>1303</v>
      </c>
      <c r="J532" s="85" t="s">
        <v>1305</v>
      </c>
      <c r="K532" s="86"/>
      <c r="L532" s="86" t="s">
        <v>30</v>
      </c>
      <c r="M532" s="11"/>
      <c r="P532" s="34"/>
      <c r="S532" s="15">
        <f t="shared" si="56"/>
        <v>0</v>
      </c>
      <c r="T532" s="15" t="str">
        <f t="shared" si="57"/>
        <v/>
      </c>
      <c r="U532" s="15" t="str">
        <f t="shared" si="58"/>
        <v/>
      </c>
      <c r="V532" s="15" t="str">
        <f t="shared" si="59"/>
        <v/>
      </c>
      <c r="W532" s="15" t="str">
        <f t="shared" si="60"/>
        <v/>
      </c>
      <c r="X532" s="15" t="str">
        <f t="shared" si="61"/>
        <v/>
      </c>
      <c r="Z532" s="50" t="str">
        <f t="shared" si="62"/>
        <v/>
      </c>
    </row>
    <row r="533" spans="1:26" ht="25.5" hidden="1">
      <c r="A533" s="15">
        <v>532</v>
      </c>
      <c r="B533" s="85" t="s">
        <v>76</v>
      </c>
      <c r="C533" s="85" t="s">
        <v>36</v>
      </c>
      <c r="D533" s="86" t="s">
        <v>25</v>
      </c>
      <c r="E533" s="86">
        <v>16</v>
      </c>
      <c r="F533" s="86" t="s">
        <v>228</v>
      </c>
      <c r="G533" s="86">
        <v>61</v>
      </c>
      <c r="H533" s="107" t="s">
        <v>1306</v>
      </c>
      <c r="I533" s="85" t="s">
        <v>1303</v>
      </c>
      <c r="J533" s="85" t="s">
        <v>1307</v>
      </c>
      <c r="K533" s="86"/>
      <c r="L533" s="86" t="s">
        <v>30</v>
      </c>
      <c r="M533" s="11"/>
      <c r="P533" s="34"/>
      <c r="S533" s="15">
        <f t="shared" si="56"/>
        <v>0</v>
      </c>
      <c r="T533" s="15" t="str">
        <f t="shared" si="57"/>
        <v/>
      </c>
      <c r="U533" s="15" t="str">
        <f t="shared" si="58"/>
        <v/>
      </c>
      <c r="V533" s="15" t="str">
        <f t="shared" si="59"/>
        <v/>
      </c>
      <c r="W533" s="15" t="str">
        <f t="shared" si="60"/>
        <v/>
      </c>
      <c r="X533" s="15" t="str">
        <f t="shared" si="61"/>
        <v/>
      </c>
      <c r="Z533" s="50" t="str">
        <f t="shared" si="62"/>
        <v/>
      </c>
    </row>
    <row r="534" spans="1:26" ht="25.5" hidden="1">
      <c r="A534" s="15">
        <v>533</v>
      </c>
      <c r="B534" s="85" t="s">
        <v>76</v>
      </c>
      <c r="C534" s="85" t="s">
        <v>36</v>
      </c>
      <c r="D534" s="86" t="s">
        <v>25</v>
      </c>
      <c r="E534" s="86">
        <v>16</v>
      </c>
      <c r="F534" s="86" t="s">
        <v>228</v>
      </c>
      <c r="G534" s="86">
        <v>61</v>
      </c>
      <c r="H534" s="107" t="s">
        <v>1308</v>
      </c>
      <c r="I534" s="85" t="s">
        <v>1303</v>
      </c>
      <c r="J534" s="85" t="s">
        <v>1309</v>
      </c>
      <c r="K534" s="86"/>
      <c r="L534" s="86" t="s">
        <v>30</v>
      </c>
      <c r="M534" s="11"/>
      <c r="P534" s="34"/>
      <c r="S534" s="15">
        <f t="shared" si="56"/>
        <v>0</v>
      </c>
      <c r="T534" s="15" t="str">
        <f t="shared" si="57"/>
        <v/>
      </c>
      <c r="U534" s="15" t="str">
        <f t="shared" si="58"/>
        <v/>
      </c>
      <c r="V534" s="15" t="str">
        <f t="shared" si="59"/>
        <v/>
      </c>
      <c r="W534" s="15" t="str">
        <f t="shared" si="60"/>
        <v/>
      </c>
      <c r="X534" s="15" t="str">
        <f t="shared" si="61"/>
        <v/>
      </c>
      <c r="Z534" s="50" t="str">
        <f t="shared" si="62"/>
        <v/>
      </c>
    </row>
    <row r="535" spans="1:26" ht="25.5" hidden="1">
      <c r="A535" s="15">
        <v>534</v>
      </c>
      <c r="B535" s="85" t="s">
        <v>76</v>
      </c>
      <c r="C535" s="85" t="s">
        <v>36</v>
      </c>
      <c r="D535" s="86" t="s">
        <v>25</v>
      </c>
      <c r="E535" s="86">
        <v>16</v>
      </c>
      <c r="F535" s="86" t="s">
        <v>231</v>
      </c>
      <c r="G535" s="86">
        <v>63</v>
      </c>
      <c r="H535" s="107" t="s">
        <v>1310</v>
      </c>
      <c r="I535" s="85" t="s">
        <v>1303</v>
      </c>
      <c r="J535" s="85" t="s">
        <v>1311</v>
      </c>
      <c r="K535" s="86"/>
      <c r="L535" s="86" t="s">
        <v>30</v>
      </c>
      <c r="P535" s="34"/>
      <c r="S535" s="15">
        <f t="shared" ref="S535:S571" si="63">IF(D535="E",N535,"")</f>
        <v>0</v>
      </c>
      <c r="T535" s="15" t="str">
        <f t="shared" si="57"/>
        <v/>
      </c>
      <c r="U535" s="15" t="str">
        <f t="shared" si="58"/>
        <v/>
      </c>
      <c r="V535" s="15" t="str">
        <f t="shared" si="59"/>
        <v/>
      </c>
      <c r="W535" s="15" t="str">
        <f t="shared" si="60"/>
        <v/>
      </c>
      <c r="X535" s="15" t="str">
        <f t="shared" si="61"/>
        <v/>
      </c>
      <c r="Y535" s="35"/>
      <c r="Z535" s="50" t="str">
        <f t="shared" si="62"/>
        <v/>
      </c>
    </row>
    <row r="536" spans="1:26" ht="25.5" hidden="1">
      <c r="A536" s="15">
        <v>535</v>
      </c>
      <c r="B536" s="85" t="s">
        <v>76</v>
      </c>
      <c r="C536" s="85" t="s">
        <v>36</v>
      </c>
      <c r="D536" s="86" t="s">
        <v>25</v>
      </c>
      <c r="E536" s="86">
        <v>16</v>
      </c>
      <c r="F536" s="86" t="s">
        <v>231</v>
      </c>
      <c r="G536" s="86">
        <v>63</v>
      </c>
      <c r="H536" s="107" t="s">
        <v>767</v>
      </c>
      <c r="I536" s="85" t="s">
        <v>1303</v>
      </c>
      <c r="J536" s="85" t="s">
        <v>1312</v>
      </c>
      <c r="K536" s="86"/>
      <c r="L536" s="86" t="s">
        <v>30</v>
      </c>
      <c r="M536" s="11"/>
      <c r="P536" s="34"/>
      <c r="S536" s="15">
        <f t="shared" si="63"/>
        <v>0</v>
      </c>
      <c r="T536" s="15" t="str">
        <f t="shared" si="57"/>
        <v/>
      </c>
      <c r="U536" s="15" t="str">
        <f t="shared" si="58"/>
        <v/>
      </c>
      <c r="V536" s="15" t="str">
        <f t="shared" si="59"/>
        <v/>
      </c>
      <c r="W536" s="15" t="str">
        <f t="shared" si="60"/>
        <v/>
      </c>
      <c r="X536" s="15" t="str">
        <f t="shared" si="61"/>
        <v/>
      </c>
      <c r="Z536" s="50" t="str">
        <f t="shared" si="62"/>
        <v/>
      </c>
    </row>
    <row r="537" spans="1:26" ht="44.25" hidden="1">
      <c r="A537" s="15">
        <v>536</v>
      </c>
      <c r="B537" s="85" t="s">
        <v>76</v>
      </c>
      <c r="C537" s="85" t="s">
        <v>36</v>
      </c>
      <c r="D537" s="86" t="s">
        <v>25</v>
      </c>
      <c r="E537" s="86">
        <v>16</v>
      </c>
      <c r="F537" s="86" t="s">
        <v>231</v>
      </c>
      <c r="G537" s="86">
        <v>63</v>
      </c>
      <c r="H537" s="107" t="s">
        <v>767</v>
      </c>
      <c r="I537" s="85" t="s">
        <v>1313</v>
      </c>
      <c r="J537" s="85" t="s">
        <v>41</v>
      </c>
      <c r="K537" s="86"/>
      <c r="L537" s="86" t="s">
        <v>30</v>
      </c>
      <c r="M537" s="11"/>
      <c r="P537" s="34"/>
      <c r="S537" s="15">
        <f t="shared" si="63"/>
        <v>0</v>
      </c>
      <c r="T537" s="15" t="str">
        <f t="shared" si="57"/>
        <v/>
      </c>
      <c r="U537" s="15" t="str">
        <f t="shared" si="58"/>
        <v/>
      </c>
      <c r="V537" s="15" t="str">
        <f t="shared" si="59"/>
        <v/>
      </c>
      <c r="W537" s="15" t="str">
        <f t="shared" si="60"/>
        <v/>
      </c>
      <c r="X537" s="15" t="str">
        <f t="shared" si="61"/>
        <v/>
      </c>
      <c r="Z537" s="50" t="str">
        <f t="shared" si="62"/>
        <v/>
      </c>
    </row>
    <row r="538" spans="1:26" ht="25.5" hidden="1">
      <c r="A538" s="15">
        <v>537</v>
      </c>
      <c r="B538" s="85" t="s">
        <v>76</v>
      </c>
      <c r="C538" s="85" t="s">
        <v>36</v>
      </c>
      <c r="D538" s="86" t="s">
        <v>25</v>
      </c>
      <c r="E538" s="86">
        <v>16</v>
      </c>
      <c r="F538" s="86" t="s">
        <v>626</v>
      </c>
      <c r="G538" s="86">
        <v>64</v>
      </c>
      <c r="H538" s="107" t="s">
        <v>58</v>
      </c>
      <c r="I538" s="85" t="s">
        <v>1303</v>
      </c>
      <c r="J538" s="85" t="s">
        <v>1314</v>
      </c>
      <c r="K538" s="86"/>
      <c r="L538" s="86" t="s">
        <v>30</v>
      </c>
      <c r="M538" s="11"/>
      <c r="P538" s="34"/>
      <c r="S538" s="15">
        <f t="shared" si="63"/>
        <v>0</v>
      </c>
      <c r="T538" s="15" t="str">
        <f t="shared" si="57"/>
        <v/>
      </c>
      <c r="U538" s="15" t="str">
        <f t="shared" si="58"/>
        <v/>
      </c>
      <c r="V538" s="15" t="str">
        <f t="shared" si="59"/>
        <v/>
      </c>
      <c r="W538" s="15" t="str">
        <f t="shared" si="60"/>
        <v/>
      </c>
      <c r="X538" s="15" t="str">
        <f t="shared" si="61"/>
        <v/>
      </c>
      <c r="Y538" s="35"/>
      <c r="Z538" s="50" t="str">
        <f t="shared" si="62"/>
        <v/>
      </c>
    </row>
    <row r="539" spans="1:26" ht="25.5" hidden="1">
      <c r="A539" s="15">
        <v>538</v>
      </c>
      <c r="B539" s="85" t="s">
        <v>76</v>
      </c>
      <c r="C539" s="85" t="s">
        <v>36</v>
      </c>
      <c r="D539" s="86" t="s">
        <v>25</v>
      </c>
      <c r="E539" s="86">
        <v>16</v>
      </c>
      <c r="F539" s="86" t="s">
        <v>626</v>
      </c>
      <c r="G539" s="86">
        <v>64</v>
      </c>
      <c r="H539" s="107" t="s">
        <v>1315</v>
      </c>
      <c r="I539" s="85" t="s">
        <v>1303</v>
      </c>
      <c r="J539" s="85" t="s">
        <v>1316</v>
      </c>
      <c r="K539" s="86"/>
      <c r="L539" s="86" t="s">
        <v>30</v>
      </c>
      <c r="P539" s="34"/>
      <c r="S539" s="15">
        <f t="shared" si="63"/>
        <v>0</v>
      </c>
      <c r="T539" s="15" t="str">
        <f t="shared" si="57"/>
        <v/>
      </c>
      <c r="U539" s="15" t="str">
        <f t="shared" si="58"/>
        <v/>
      </c>
      <c r="V539" s="15" t="str">
        <f t="shared" si="59"/>
        <v/>
      </c>
      <c r="W539" s="15" t="str">
        <f t="shared" si="60"/>
        <v/>
      </c>
      <c r="X539" s="15" t="str">
        <f t="shared" si="61"/>
        <v/>
      </c>
      <c r="Y539" s="35"/>
      <c r="Z539" s="50" t="str">
        <f t="shared" si="62"/>
        <v/>
      </c>
    </row>
    <row r="540" spans="1:26" ht="25.5" hidden="1">
      <c r="A540" s="15">
        <v>539</v>
      </c>
      <c r="B540" s="85" t="s">
        <v>76</v>
      </c>
      <c r="C540" s="85" t="s">
        <v>36</v>
      </c>
      <c r="D540" s="86" t="s">
        <v>25</v>
      </c>
      <c r="E540" s="86">
        <v>16</v>
      </c>
      <c r="F540" s="86" t="s">
        <v>626</v>
      </c>
      <c r="G540" s="86">
        <v>64</v>
      </c>
      <c r="H540" s="107" t="s">
        <v>78</v>
      </c>
      <c r="I540" s="85" t="s">
        <v>1303</v>
      </c>
      <c r="J540" s="85" t="s">
        <v>1317</v>
      </c>
      <c r="K540" s="86"/>
      <c r="L540" s="86" t="s">
        <v>30</v>
      </c>
      <c r="M540" s="11"/>
      <c r="S540" s="15">
        <f t="shared" si="63"/>
        <v>0</v>
      </c>
      <c r="T540" s="15" t="str">
        <f t="shared" si="57"/>
        <v/>
      </c>
      <c r="U540" s="15" t="str">
        <f t="shared" si="58"/>
        <v/>
      </c>
      <c r="V540" s="15" t="str">
        <f t="shared" si="59"/>
        <v/>
      </c>
      <c r="W540" s="15" t="str">
        <f t="shared" si="60"/>
        <v/>
      </c>
      <c r="X540" s="15" t="str">
        <f t="shared" si="61"/>
        <v/>
      </c>
      <c r="Z540" s="50" t="str">
        <f t="shared" si="62"/>
        <v/>
      </c>
    </row>
    <row r="541" spans="1:26" ht="140.25" hidden="1">
      <c r="A541" s="15">
        <v>540</v>
      </c>
      <c r="B541" s="85" t="s">
        <v>76</v>
      </c>
      <c r="C541" s="85" t="s">
        <v>36</v>
      </c>
      <c r="D541" s="86" t="s">
        <v>25</v>
      </c>
      <c r="E541" s="86">
        <v>16</v>
      </c>
      <c r="F541" s="86" t="s">
        <v>306</v>
      </c>
      <c r="G541" s="86">
        <v>65</v>
      </c>
      <c r="H541" s="107" t="s">
        <v>1318</v>
      </c>
      <c r="I541" s="85" t="s">
        <v>1319</v>
      </c>
      <c r="J541" s="85" t="s">
        <v>1320</v>
      </c>
      <c r="K541" s="86"/>
      <c r="L541" s="86" t="s">
        <v>160</v>
      </c>
      <c r="M541" s="11"/>
      <c r="P541" s="34"/>
      <c r="S541" s="15">
        <f t="shared" si="63"/>
        <v>0</v>
      </c>
      <c r="T541" s="15" t="str">
        <f t="shared" si="57"/>
        <v/>
      </c>
      <c r="U541" s="15" t="str">
        <f t="shared" si="58"/>
        <v/>
      </c>
      <c r="V541" s="15" t="str">
        <f t="shared" si="59"/>
        <v/>
      </c>
      <c r="W541" s="15" t="str">
        <f t="shared" si="60"/>
        <v/>
      </c>
      <c r="X541" s="15" t="str">
        <f t="shared" si="61"/>
        <v/>
      </c>
      <c r="Z541" s="50" t="str">
        <f t="shared" si="62"/>
        <v/>
      </c>
    </row>
    <row r="542" spans="1:26" ht="25.5" hidden="1">
      <c r="A542" s="15">
        <v>541</v>
      </c>
      <c r="B542" s="85" t="s">
        <v>76</v>
      </c>
      <c r="C542" s="85" t="s">
        <v>36</v>
      </c>
      <c r="D542" s="86" t="s">
        <v>25</v>
      </c>
      <c r="E542" s="86">
        <v>16</v>
      </c>
      <c r="F542" s="86" t="s">
        <v>306</v>
      </c>
      <c r="G542" s="86">
        <v>65</v>
      </c>
      <c r="H542" s="86">
        <v>52</v>
      </c>
      <c r="I542" s="85" t="s">
        <v>1321</v>
      </c>
      <c r="J542" s="85" t="s">
        <v>1322</v>
      </c>
      <c r="K542" s="86"/>
      <c r="L542" s="86" t="s">
        <v>30</v>
      </c>
      <c r="M542" s="11"/>
      <c r="P542" s="34"/>
      <c r="S542" s="15">
        <f t="shared" si="63"/>
        <v>0</v>
      </c>
      <c r="T542" s="15" t="str">
        <f t="shared" si="57"/>
        <v/>
      </c>
      <c r="U542" s="15" t="str">
        <f t="shared" si="58"/>
        <v/>
      </c>
      <c r="V542" s="15" t="str">
        <f t="shared" si="59"/>
        <v/>
      </c>
      <c r="W542" s="15" t="str">
        <f t="shared" si="60"/>
        <v/>
      </c>
      <c r="X542" s="15" t="str">
        <f t="shared" si="61"/>
        <v/>
      </c>
      <c r="Z542" s="50" t="str">
        <f t="shared" si="62"/>
        <v/>
      </c>
    </row>
    <row r="543" spans="1:26" ht="38.25" hidden="1">
      <c r="A543" s="15">
        <v>542</v>
      </c>
      <c r="B543" s="85" t="s">
        <v>76</v>
      </c>
      <c r="C543" s="85" t="s">
        <v>36</v>
      </c>
      <c r="D543" s="86" t="s">
        <v>25</v>
      </c>
      <c r="E543" s="91">
        <v>16</v>
      </c>
      <c r="F543" s="86" t="s">
        <v>1323</v>
      </c>
      <c r="G543" s="91">
        <v>66</v>
      </c>
      <c r="H543" s="107" t="s">
        <v>1324</v>
      </c>
      <c r="I543" s="85" t="s">
        <v>1325</v>
      </c>
      <c r="J543" s="85" t="s">
        <v>41</v>
      </c>
      <c r="K543" s="86"/>
      <c r="L543" s="86" t="s">
        <v>160</v>
      </c>
      <c r="M543" s="11"/>
      <c r="P543" s="34"/>
      <c r="S543" s="15">
        <f t="shared" si="63"/>
        <v>0</v>
      </c>
      <c r="T543" s="15" t="str">
        <f t="shared" si="57"/>
        <v/>
      </c>
      <c r="U543" s="15" t="str">
        <f t="shared" si="58"/>
        <v/>
      </c>
      <c r="V543" s="15" t="str">
        <f t="shared" si="59"/>
        <v/>
      </c>
      <c r="W543" s="15" t="str">
        <f t="shared" si="60"/>
        <v/>
      </c>
      <c r="X543" s="15" t="str">
        <f t="shared" si="61"/>
        <v/>
      </c>
      <c r="Z543" s="50" t="str">
        <f t="shared" si="62"/>
        <v/>
      </c>
    </row>
    <row r="544" spans="1:26" ht="25.5" hidden="1">
      <c r="A544" s="15">
        <v>543</v>
      </c>
      <c r="B544" s="85" t="s">
        <v>76</v>
      </c>
      <c r="C544" s="85" t="s">
        <v>36</v>
      </c>
      <c r="D544" s="86" t="s">
        <v>25</v>
      </c>
      <c r="E544" s="91">
        <v>16</v>
      </c>
      <c r="F544" s="86" t="s">
        <v>306</v>
      </c>
      <c r="G544" s="91">
        <v>66</v>
      </c>
      <c r="H544" s="107" t="s">
        <v>1326</v>
      </c>
      <c r="I544" s="85" t="s">
        <v>1327</v>
      </c>
      <c r="J544" s="85" t="s">
        <v>1328</v>
      </c>
      <c r="K544" s="86"/>
      <c r="L544" s="86" t="s">
        <v>30</v>
      </c>
      <c r="M544" s="11"/>
      <c r="S544" s="15">
        <f t="shared" si="63"/>
        <v>0</v>
      </c>
      <c r="T544" s="15" t="str">
        <f t="shared" si="57"/>
        <v/>
      </c>
      <c r="U544" s="15" t="str">
        <f t="shared" si="58"/>
        <v/>
      </c>
      <c r="V544" s="15" t="str">
        <f t="shared" si="59"/>
        <v/>
      </c>
      <c r="W544" s="15" t="str">
        <f t="shared" si="60"/>
        <v/>
      </c>
      <c r="X544" s="15" t="str">
        <f t="shared" si="61"/>
        <v/>
      </c>
      <c r="Z544" s="50" t="str">
        <f t="shared" si="62"/>
        <v/>
      </c>
    </row>
    <row r="545" spans="1:26" ht="25.5" hidden="1">
      <c r="A545" s="15">
        <v>544</v>
      </c>
      <c r="B545" s="85" t="s">
        <v>76</v>
      </c>
      <c r="C545" s="85" t="s">
        <v>36</v>
      </c>
      <c r="D545" s="86" t="s">
        <v>25</v>
      </c>
      <c r="E545" s="86">
        <v>16</v>
      </c>
      <c r="F545" s="86" t="s">
        <v>1329</v>
      </c>
      <c r="G545" s="86">
        <v>69</v>
      </c>
      <c r="H545" s="86">
        <v>48</v>
      </c>
      <c r="I545" s="85" t="s">
        <v>1330</v>
      </c>
      <c r="J545" s="85" t="s">
        <v>41</v>
      </c>
      <c r="K545" s="86"/>
      <c r="L545" s="86" t="s">
        <v>30</v>
      </c>
      <c r="M545" s="11"/>
      <c r="S545" s="15">
        <f t="shared" si="63"/>
        <v>0</v>
      </c>
      <c r="T545" s="15" t="str">
        <f t="shared" si="57"/>
        <v/>
      </c>
      <c r="U545" s="15" t="str">
        <f t="shared" si="58"/>
        <v/>
      </c>
      <c r="V545" s="15" t="str">
        <f t="shared" si="59"/>
        <v/>
      </c>
      <c r="W545" s="15" t="str">
        <f t="shared" si="60"/>
        <v/>
      </c>
      <c r="X545" s="15" t="str">
        <f t="shared" si="61"/>
        <v/>
      </c>
      <c r="Z545" s="50" t="str">
        <f t="shared" si="62"/>
        <v/>
      </c>
    </row>
    <row r="546" spans="1:26" ht="63.75" hidden="1">
      <c r="A546" s="15">
        <v>545</v>
      </c>
      <c r="B546" s="85" t="s">
        <v>106</v>
      </c>
      <c r="C546" s="85" t="s">
        <v>1332</v>
      </c>
      <c r="D546" s="86" t="s">
        <v>1333</v>
      </c>
      <c r="E546" s="86">
        <v>8</v>
      </c>
      <c r="F546" s="86" t="s">
        <v>1334</v>
      </c>
      <c r="G546" s="86">
        <v>31</v>
      </c>
      <c r="H546" s="86">
        <v>26</v>
      </c>
      <c r="I546" s="85" t="s">
        <v>1335</v>
      </c>
      <c r="J546" s="85" t="s">
        <v>1336</v>
      </c>
      <c r="K546" s="86" t="s">
        <v>1337</v>
      </c>
      <c r="L546" s="86" t="s">
        <v>145</v>
      </c>
      <c r="M546" s="11"/>
      <c r="P546" s="34"/>
      <c r="S546" s="15" t="str">
        <f t="shared" si="63"/>
        <v/>
      </c>
      <c r="T546" s="15">
        <f t="shared" si="57"/>
        <v>0</v>
      </c>
      <c r="U546" s="15" t="str">
        <f t="shared" si="58"/>
        <v/>
      </c>
      <c r="V546" s="15" t="str">
        <f t="shared" si="59"/>
        <v>Channelization</v>
      </c>
      <c r="W546" s="15" t="str">
        <f t="shared" si="60"/>
        <v/>
      </c>
      <c r="X546" s="15" t="str">
        <f t="shared" si="61"/>
        <v/>
      </c>
      <c r="Z546" s="50" t="str">
        <f t="shared" si="62"/>
        <v/>
      </c>
    </row>
    <row r="547" spans="1:26" ht="38.25" hidden="1">
      <c r="A547" s="15">
        <v>546</v>
      </c>
      <c r="B547" s="85" t="s">
        <v>1331</v>
      </c>
      <c r="C547" s="85" t="s">
        <v>1332</v>
      </c>
      <c r="D547" s="86" t="s">
        <v>1333</v>
      </c>
      <c r="E547" s="86">
        <v>8</v>
      </c>
      <c r="F547" s="86" t="s">
        <v>1334</v>
      </c>
      <c r="G547" s="86" t="s">
        <v>1338</v>
      </c>
      <c r="H547" s="86" t="s">
        <v>1339</v>
      </c>
      <c r="I547" s="85" t="s">
        <v>1340</v>
      </c>
      <c r="J547" s="85" t="s">
        <v>1341</v>
      </c>
      <c r="K547" s="86" t="s">
        <v>1337</v>
      </c>
      <c r="L547" s="86" t="s">
        <v>145</v>
      </c>
      <c r="M547" s="11"/>
      <c r="S547" s="15" t="str">
        <f t="shared" si="63"/>
        <v/>
      </c>
      <c r="T547" s="15">
        <f t="shared" si="57"/>
        <v>0</v>
      </c>
      <c r="U547" s="15" t="str">
        <f t="shared" si="58"/>
        <v/>
      </c>
      <c r="V547" s="15" t="str">
        <f t="shared" si="59"/>
        <v>Channelization</v>
      </c>
      <c r="W547" s="15" t="str">
        <f t="shared" si="60"/>
        <v/>
      </c>
      <c r="X547" s="15" t="str">
        <f t="shared" si="61"/>
        <v/>
      </c>
      <c r="Z547" s="50" t="str">
        <f t="shared" si="62"/>
        <v/>
      </c>
    </row>
    <row r="548" spans="1:26" ht="204" hidden="1">
      <c r="A548" s="15">
        <v>547</v>
      </c>
      <c r="B548" s="85" t="s">
        <v>106</v>
      </c>
      <c r="C548" s="85" t="s">
        <v>1332</v>
      </c>
      <c r="D548" s="86" t="s">
        <v>1333</v>
      </c>
      <c r="E548" s="86">
        <v>9</v>
      </c>
      <c r="F548" s="86">
        <v>9.4</v>
      </c>
      <c r="G548" s="86">
        <v>45</v>
      </c>
      <c r="H548" s="86">
        <v>46</v>
      </c>
      <c r="I548" s="85" t="s">
        <v>1342</v>
      </c>
      <c r="J548" s="85" t="s">
        <v>1343</v>
      </c>
      <c r="K548" s="86" t="s">
        <v>1337</v>
      </c>
      <c r="L548" s="86" t="s">
        <v>149</v>
      </c>
      <c r="M548" s="11"/>
      <c r="S548" s="15" t="str">
        <f t="shared" si="63"/>
        <v/>
      </c>
      <c r="T548" s="15">
        <f t="shared" si="57"/>
        <v>0</v>
      </c>
      <c r="U548" s="15" t="str">
        <f t="shared" si="58"/>
        <v/>
      </c>
      <c r="V548" s="15" t="str">
        <f t="shared" si="59"/>
        <v>OFDM</v>
      </c>
      <c r="W548" s="15" t="str">
        <f t="shared" si="60"/>
        <v/>
      </c>
      <c r="X548" s="15" t="str">
        <f t="shared" si="61"/>
        <v/>
      </c>
      <c r="Z548" s="50" t="str">
        <f t="shared" si="62"/>
        <v/>
      </c>
    </row>
    <row r="549" spans="1:26" ht="140.25" hidden="1">
      <c r="A549" s="15">
        <v>548</v>
      </c>
      <c r="B549" s="85" t="s">
        <v>1331</v>
      </c>
      <c r="C549" s="85" t="s">
        <v>1332</v>
      </c>
      <c r="D549" s="86" t="s">
        <v>1333</v>
      </c>
      <c r="E549" s="86">
        <v>16</v>
      </c>
      <c r="F549" s="86" t="s">
        <v>1344</v>
      </c>
      <c r="G549" s="86">
        <v>83</v>
      </c>
      <c r="H549" s="86">
        <v>33</v>
      </c>
      <c r="I549" s="85" t="s">
        <v>1345</v>
      </c>
      <c r="J549" s="85" t="s">
        <v>1346</v>
      </c>
      <c r="K549" s="86" t="s">
        <v>1337</v>
      </c>
      <c r="L549" s="86" t="s">
        <v>149</v>
      </c>
      <c r="M549" s="11"/>
      <c r="P549" s="34"/>
      <c r="S549" s="15" t="str">
        <f t="shared" si="63"/>
        <v/>
      </c>
      <c r="T549" s="15">
        <f t="shared" si="57"/>
        <v>0</v>
      </c>
      <c r="U549" s="15" t="str">
        <f t="shared" si="58"/>
        <v/>
      </c>
      <c r="V549" s="15" t="str">
        <f t="shared" si="59"/>
        <v>OFDM</v>
      </c>
      <c r="W549" s="15" t="str">
        <f t="shared" si="60"/>
        <v/>
      </c>
      <c r="X549" s="15" t="str">
        <f t="shared" si="61"/>
        <v/>
      </c>
      <c r="Y549" s="35"/>
      <c r="Z549" s="50" t="str">
        <f t="shared" si="62"/>
        <v/>
      </c>
    </row>
    <row r="550" spans="1:26" ht="25.5" hidden="1">
      <c r="A550" s="15">
        <v>549</v>
      </c>
      <c r="B550" s="85" t="s">
        <v>1331</v>
      </c>
      <c r="C550" s="85" t="s">
        <v>1332</v>
      </c>
      <c r="D550" s="86" t="s">
        <v>1333</v>
      </c>
      <c r="E550" s="86" t="s">
        <v>1347</v>
      </c>
      <c r="F550" s="86" t="s">
        <v>1348</v>
      </c>
      <c r="G550" s="86">
        <v>129</v>
      </c>
      <c r="H550" s="86">
        <v>44</v>
      </c>
      <c r="I550" s="85" t="s">
        <v>1349</v>
      </c>
      <c r="J550" s="85" t="s">
        <v>1350</v>
      </c>
      <c r="K550" s="86" t="s">
        <v>1337</v>
      </c>
      <c r="L550" s="86" t="s">
        <v>149</v>
      </c>
      <c r="M550" s="11"/>
      <c r="P550" s="34"/>
      <c r="S550" s="15" t="str">
        <f t="shared" si="63"/>
        <v/>
      </c>
      <c r="T550" s="15">
        <f t="shared" si="57"/>
        <v>0</v>
      </c>
      <c r="U550" s="15" t="str">
        <f t="shared" si="58"/>
        <v/>
      </c>
      <c r="V550" s="15" t="str">
        <f t="shared" si="59"/>
        <v>OFDM</v>
      </c>
      <c r="W550" s="15" t="str">
        <f t="shared" si="60"/>
        <v/>
      </c>
      <c r="X550" s="15" t="str">
        <f t="shared" si="61"/>
        <v/>
      </c>
      <c r="Y550" s="35"/>
      <c r="Z550" s="50" t="str">
        <f t="shared" si="62"/>
        <v/>
      </c>
    </row>
    <row r="551" spans="1:26" ht="25.5" hidden="1">
      <c r="A551" s="15">
        <v>550</v>
      </c>
      <c r="B551" s="85" t="s">
        <v>1331</v>
      </c>
      <c r="C551" s="85" t="s">
        <v>1332</v>
      </c>
      <c r="D551" s="86" t="s">
        <v>1333</v>
      </c>
      <c r="E551" s="86" t="s">
        <v>1347</v>
      </c>
      <c r="F551" s="86" t="s">
        <v>1348</v>
      </c>
      <c r="G551" s="86" t="s">
        <v>1351</v>
      </c>
      <c r="H551" s="86" t="s">
        <v>1348</v>
      </c>
      <c r="I551" s="85" t="s">
        <v>1352</v>
      </c>
      <c r="J551" s="85" t="s">
        <v>1353</v>
      </c>
      <c r="K551" s="86" t="s">
        <v>1337</v>
      </c>
      <c r="L551" s="86" t="s">
        <v>149</v>
      </c>
      <c r="P551" s="34"/>
      <c r="S551" s="15" t="str">
        <f t="shared" si="63"/>
        <v/>
      </c>
      <c r="T551" s="15">
        <f t="shared" si="57"/>
        <v>0</v>
      </c>
      <c r="U551" s="15" t="str">
        <f t="shared" si="58"/>
        <v/>
      </c>
      <c r="V551" s="15" t="str">
        <f t="shared" si="59"/>
        <v>OFDM</v>
      </c>
      <c r="W551" s="15" t="str">
        <f t="shared" si="60"/>
        <v/>
      </c>
      <c r="X551" s="15" t="str">
        <f t="shared" si="61"/>
        <v/>
      </c>
      <c r="Y551" s="35"/>
      <c r="Z551" s="50" t="str">
        <f t="shared" si="62"/>
        <v/>
      </c>
    </row>
    <row r="552" spans="1:26" ht="25.5" hidden="1">
      <c r="A552" s="15">
        <v>551</v>
      </c>
      <c r="B552" s="85" t="s">
        <v>1331</v>
      </c>
      <c r="C552" s="85" t="s">
        <v>1332</v>
      </c>
      <c r="D552" s="86" t="s">
        <v>1333</v>
      </c>
      <c r="E552" s="86" t="s">
        <v>1347</v>
      </c>
      <c r="F552" s="86" t="s">
        <v>1348</v>
      </c>
      <c r="G552" s="86">
        <v>137</v>
      </c>
      <c r="H552" s="86" t="s">
        <v>1354</v>
      </c>
      <c r="I552" s="85" t="s">
        <v>1355</v>
      </c>
      <c r="J552" s="85" t="s">
        <v>1356</v>
      </c>
      <c r="K552" s="86" t="s">
        <v>1337</v>
      </c>
      <c r="L552" s="86" t="s">
        <v>149</v>
      </c>
      <c r="M552" s="11"/>
      <c r="P552" s="34"/>
      <c r="S552" s="15" t="str">
        <f t="shared" si="63"/>
        <v/>
      </c>
      <c r="T552" s="15">
        <f t="shared" si="57"/>
        <v>0</v>
      </c>
      <c r="U552" s="15" t="str">
        <f t="shared" si="58"/>
        <v/>
      </c>
      <c r="V552" s="15" t="str">
        <f t="shared" si="59"/>
        <v>OFDM</v>
      </c>
      <c r="W552" s="15" t="str">
        <f t="shared" si="60"/>
        <v/>
      </c>
      <c r="X552" s="15" t="str">
        <f t="shared" si="61"/>
        <v/>
      </c>
      <c r="Y552" s="35"/>
      <c r="Z552" s="50" t="str">
        <f t="shared" si="62"/>
        <v/>
      </c>
    </row>
    <row r="553" spans="1:26" ht="25.5" hidden="1">
      <c r="A553" s="15">
        <v>552</v>
      </c>
      <c r="B553" s="85" t="s">
        <v>1331</v>
      </c>
      <c r="C553" s="85" t="s">
        <v>1332</v>
      </c>
      <c r="D553" s="86" t="s">
        <v>1333</v>
      </c>
      <c r="E553" s="86" t="s">
        <v>1347</v>
      </c>
      <c r="F553" s="86" t="s">
        <v>1348</v>
      </c>
      <c r="G553" s="86" t="s">
        <v>1357</v>
      </c>
      <c r="H553" s="86" t="s">
        <v>1348</v>
      </c>
      <c r="I553" s="85" t="s">
        <v>1342</v>
      </c>
      <c r="J553" s="85" t="s">
        <v>1358</v>
      </c>
      <c r="K553" s="86" t="s">
        <v>1337</v>
      </c>
      <c r="L553" s="86" t="s">
        <v>149</v>
      </c>
      <c r="P553" s="34"/>
      <c r="S553" s="15" t="str">
        <f t="shared" si="63"/>
        <v/>
      </c>
      <c r="T553" s="15">
        <f t="shared" si="57"/>
        <v>0</v>
      </c>
      <c r="U553" s="15" t="str">
        <f t="shared" si="58"/>
        <v/>
      </c>
      <c r="V553" s="15" t="str">
        <f t="shared" si="59"/>
        <v>OFDM</v>
      </c>
      <c r="W553" s="15" t="str">
        <f t="shared" si="60"/>
        <v/>
      </c>
      <c r="X553" s="15" t="str">
        <f t="shared" si="61"/>
        <v/>
      </c>
      <c r="Y553" s="35"/>
      <c r="Z553" s="50" t="str">
        <f t="shared" si="62"/>
        <v/>
      </c>
    </row>
    <row r="554" spans="1:26" ht="25.5" hidden="1">
      <c r="A554" s="15">
        <v>553</v>
      </c>
      <c r="B554" s="69" t="s">
        <v>97</v>
      </c>
      <c r="C554" s="69" t="s">
        <v>52</v>
      </c>
      <c r="D554" s="15" t="s">
        <v>25</v>
      </c>
      <c r="E554" s="108"/>
      <c r="F554" s="108" t="s">
        <v>579</v>
      </c>
      <c r="G554" s="108">
        <v>53</v>
      </c>
      <c r="H554" s="108">
        <v>4</v>
      </c>
      <c r="I554" s="109" t="s">
        <v>1359</v>
      </c>
      <c r="J554" s="109" t="s">
        <v>1359</v>
      </c>
      <c r="K554" s="86"/>
      <c r="L554" s="86" t="s">
        <v>30</v>
      </c>
      <c r="M554" s="11"/>
      <c r="S554" s="15">
        <f t="shared" si="63"/>
        <v>0</v>
      </c>
      <c r="T554" s="15" t="str">
        <f t="shared" si="57"/>
        <v/>
      </c>
      <c r="U554" s="15" t="str">
        <f t="shared" si="58"/>
        <v/>
      </c>
      <c r="V554" s="15" t="str">
        <f t="shared" si="59"/>
        <v/>
      </c>
      <c r="W554" s="15" t="str">
        <f t="shared" si="60"/>
        <v/>
      </c>
      <c r="X554" s="15" t="str">
        <f t="shared" si="61"/>
        <v/>
      </c>
      <c r="Z554" s="50" t="str">
        <f t="shared" si="62"/>
        <v/>
      </c>
    </row>
    <row r="555" spans="1:26" ht="25.5" hidden="1">
      <c r="A555" s="15">
        <v>554</v>
      </c>
      <c r="B555" s="69" t="s">
        <v>97</v>
      </c>
      <c r="C555" s="69" t="s">
        <v>52</v>
      </c>
      <c r="D555" s="15" t="s">
        <v>25</v>
      </c>
      <c r="F555" s="15" t="s">
        <v>581</v>
      </c>
      <c r="G555" s="15">
        <v>53</v>
      </c>
      <c r="H555" s="15">
        <v>37</v>
      </c>
      <c r="I555" s="11" t="s">
        <v>1360</v>
      </c>
      <c r="J555" s="11" t="s">
        <v>1360</v>
      </c>
      <c r="K555" s="86"/>
      <c r="L555" s="86" t="s">
        <v>30</v>
      </c>
      <c r="M555" s="11"/>
      <c r="P555" s="34"/>
      <c r="S555" s="15">
        <f t="shared" si="63"/>
        <v>0</v>
      </c>
      <c r="T555" s="15" t="str">
        <f t="shared" si="57"/>
        <v/>
      </c>
      <c r="U555" s="15" t="str">
        <f t="shared" si="58"/>
        <v/>
      </c>
      <c r="V555" s="15" t="str">
        <f t="shared" si="59"/>
        <v/>
      </c>
      <c r="W555" s="15" t="str">
        <f t="shared" si="60"/>
        <v/>
      </c>
      <c r="X555" s="15" t="str">
        <f t="shared" si="61"/>
        <v/>
      </c>
      <c r="Z555" s="50" t="str">
        <f t="shared" si="62"/>
        <v/>
      </c>
    </row>
    <row r="556" spans="1:26" ht="25.5" hidden="1">
      <c r="A556" s="15">
        <v>555</v>
      </c>
      <c r="B556" s="69" t="s">
        <v>97</v>
      </c>
      <c r="C556" s="69" t="s">
        <v>52</v>
      </c>
      <c r="D556" s="15" t="s">
        <v>25</v>
      </c>
      <c r="F556" s="15" t="s">
        <v>581</v>
      </c>
      <c r="G556" s="15">
        <v>54</v>
      </c>
      <c r="H556" s="15">
        <v>31</v>
      </c>
      <c r="I556" s="11" t="s">
        <v>1361</v>
      </c>
      <c r="J556" s="11" t="s">
        <v>1361</v>
      </c>
      <c r="K556" s="86"/>
      <c r="L556" s="86" t="s">
        <v>30</v>
      </c>
      <c r="P556" s="34"/>
      <c r="S556" s="15">
        <f t="shared" si="63"/>
        <v>0</v>
      </c>
      <c r="T556" s="15" t="str">
        <f t="shared" si="57"/>
        <v/>
      </c>
      <c r="U556" s="15" t="str">
        <f t="shared" si="58"/>
        <v/>
      </c>
      <c r="V556" s="15" t="str">
        <f t="shared" si="59"/>
        <v/>
      </c>
      <c r="W556" s="15" t="str">
        <f t="shared" si="60"/>
        <v/>
      </c>
      <c r="X556" s="15" t="str">
        <f t="shared" si="61"/>
        <v/>
      </c>
      <c r="Z556" s="50" t="str">
        <f t="shared" si="62"/>
        <v/>
      </c>
    </row>
    <row r="557" spans="1:26" ht="89.25" hidden="1">
      <c r="A557" s="15">
        <v>556</v>
      </c>
      <c r="B557" s="85" t="s">
        <v>1362</v>
      </c>
      <c r="C557" s="85" t="s">
        <v>1363</v>
      </c>
      <c r="D557" s="86" t="s">
        <v>24</v>
      </c>
      <c r="E557" s="86">
        <v>5</v>
      </c>
      <c r="F557" s="86" t="s">
        <v>1364</v>
      </c>
      <c r="G557" s="86">
        <v>9</v>
      </c>
      <c r="H557" s="86">
        <v>10</v>
      </c>
      <c r="I557" s="85" t="s">
        <v>1365</v>
      </c>
      <c r="J557" s="85" t="s">
        <v>1366</v>
      </c>
      <c r="K557" s="86" t="s">
        <v>1367</v>
      </c>
      <c r="L557" s="86" t="s">
        <v>161</v>
      </c>
      <c r="M557" s="11" t="s">
        <v>1447</v>
      </c>
      <c r="S557" s="15" t="str">
        <f t="shared" si="63"/>
        <v/>
      </c>
      <c r="T557" s="15">
        <f t="shared" si="57"/>
        <v>0</v>
      </c>
      <c r="U557" s="15" t="str">
        <f t="shared" si="58"/>
        <v/>
      </c>
      <c r="V557" s="15" t="str">
        <f t="shared" si="59"/>
        <v>MPM</v>
      </c>
      <c r="W557" s="15" t="str">
        <f t="shared" si="60"/>
        <v/>
      </c>
      <c r="X557" s="15" t="str">
        <f t="shared" si="61"/>
        <v/>
      </c>
      <c r="Z557" s="50" t="str">
        <f t="shared" si="62"/>
        <v/>
      </c>
    </row>
    <row r="558" spans="1:26" ht="102" hidden="1">
      <c r="A558" s="15">
        <v>557</v>
      </c>
      <c r="B558" s="85" t="s">
        <v>105</v>
      </c>
      <c r="C558" s="85" t="s">
        <v>1363</v>
      </c>
      <c r="D558" s="86" t="s">
        <v>24</v>
      </c>
      <c r="E558" s="86">
        <v>5</v>
      </c>
      <c r="F558" s="86" t="s">
        <v>1364</v>
      </c>
      <c r="G558" s="86">
        <v>9</v>
      </c>
      <c r="H558" s="86">
        <v>10</v>
      </c>
      <c r="I558" s="85" t="s">
        <v>1368</v>
      </c>
      <c r="J558" s="85" t="s">
        <v>1369</v>
      </c>
      <c r="K558" s="86" t="s">
        <v>1367</v>
      </c>
      <c r="L558" s="86" t="s">
        <v>161</v>
      </c>
      <c r="M558" s="11"/>
      <c r="S558" s="15" t="str">
        <f t="shared" si="63"/>
        <v/>
      </c>
      <c r="T558" s="15">
        <f t="shared" si="57"/>
        <v>0</v>
      </c>
      <c r="U558" s="15" t="str">
        <f t="shared" si="58"/>
        <v/>
      </c>
      <c r="V558" s="15" t="str">
        <f t="shared" si="59"/>
        <v>MPM</v>
      </c>
      <c r="W558" s="15" t="str">
        <f t="shared" si="60"/>
        <v/>
      </c>
      <c r="X558" s="15" t="str">
        <f t="shared" si="61"/>
        <v/>
      </c>
      <c r="Z558" s="50" t="str">
        <f t="shared" si="62"/>
        <v/>
      </c>
    </row>
    <row r="559" spans="1:26" ht="92.25" hidden="1">
      <c r="A559" s="15">
        <v>558</v>
      </c>
      <c r="B559" s="85" t="s">
        <v>1362</v>
      </c>
      <c r="C559" s="85" t="s">
        <v>1363</v>
      </c>
      <c r="D559" s="86" t="s">
        <v>24</v>
      </c>
      <c r="E559" s="86">
        <v>5</v>
      </c>
      <c r="F559" s="86" t="s">
        <v>1364</v>
      </c>
      <c r="G559" s="86">
        <v>10</v>
      </c>
      <c r="H559" s="86">
        <v>26</v>
      </c>
      <c r="I559" s="85" t="s">
        <v>1370</v>
      </c>
      <c r="J559" s="85" t="s">
        <v>1371</v>
      </c>
      <c r="K559" s="86" t="s">
        <v>1367</v>
      </c>
      <c r="L559" s="86" t="s">
        <v>161</v>
      </c>
      <c r="M559" s="11"/>
      <c r="S559" s="15" t="str">
        <f t="shared" si="63"/>
        <v/>
      </c>
      <c r="T559" s="15">
        <f t="shared" si="57"/>
        <v>0</v>
      </c>
      <c r="U559" s="15" t="str">
        <f t="shared" si="58"/>
        <v/>
      </c>
      <c r="V559" s="15" t="str">
        <f t="shared" si="59"/>
        <v>MPM</v>
      </c>
      <c r="W559" s="15" t="str">
        <f t="shared" si="60"/>
        <v/>
      </c>
      <c r="X559" s="15" t="str">
        <f t="shared" si="61"/>
        <v/>
      </c>
      <c r="Z559" s="50" t="str">
        <f t="shared" si="62"/>
        <v/>
      </c>
    </row>
    <row r="560" spans="1:26" ht="63.75" hidden="1">
      <c r="A560" s="15">
        <v>559</v>
      </c>
      <c r="B560" s="85" t="s">
        <v>1362</v>
      </c>
      <c r="C560" s="85" t="s">
        <v>1363</v>
      </c>
      <c r="D560" s="15" t="s">
        <v>24</v>
      </c>
      <c r="E560" s="15">
        <v>5</v>
      </c>
      <c r="F560" s="15" t="s">
        <v>1372</v>
      </c>
      <c r="G560" s="15">
        <v>15</v>
      </c>
      <c r="H560" s="15">
        <v>6</v>
      </c>
      <c r="I560" s="11" t="s">
        <v>1373</v>
      </c>
      <c r="J560" s="11" t="s">
        <v>1374</v>
      </c>
      <c r="K560" s="86" t="s">
        <v>1367</v>
      </c>
      <c r="L560" s="86" t="s">
        <v>161</v>
      </c>
      <c r="M560" s="11"/>
      <c r="S560" s="15" t="str">
        <f t="shared" si="63"/>
        <v/>
      </c>
      <c r="T560" s="15">
        <f t="shared" si="57"/>
        <v>0</v>
      </c>
      <c r="U560" s="15" t="str">
        <f t="shared" si="58"/>
        <v/>
      </c>
      <c r="V560" s="15" t="str">
        <f t="shared" si="59"/>
        <v>MPM</v>
      </c>
      <c r="W560" s="15" t="str">
        <f t="shared" si="60"/>
        <v/>
      </c>
      <c r="X560" s="15" t="str">
        <f t="shared" si="61"/>
        <v/>
      </c>
      <c r="Z560" s="50" t="str">
        <f t="shared" si="62"/>
        <v/>
      </c>
    </row>
    <row r="561" spans="1:26" ht="25.5" hidden="1">
      <c r="A561" s="15">
        <v>560</v>
      </c>
      <c r="B561" s="85" t="s">
        <v>1362</v>
      </c>
      <c r="C561" s="85" t="s">
        <v>1363</v>
      </c>
      <c r="D561" s="86" t="s">
        <v>25</v>
      </c>
      <c r="E561" s="86"/>
      <c r="F561" s="86"/>
      <c r="G561" s="86"/>
      <c r="H561" s="86"/>
      <c r="I561" s="85" t="s">
        <v>1375</v>
      </c>
      <c r="J561" s="85" t="s">
        <v>1376</v>
      </c>
      <c r="K561" s="86" t="s">
        <v>1367</v>
      </c>
      <c r="L561" s="86" t="s">
        <v>30</v>
      </c>
      <c r="M561" s="11"/>
      <c r="P561" s="34"/>
      <c r="S561" s="15">
        <f t="shared" si="63"/>
        <v>0</v>
      </c>
      <c r="T561" s="15" t="str">
        <f t="shared" si="57"/>
        <v/>
      </c>
      <c r="U561" s="15" t="str">
        <f t="shared" si="58"/>
        <v/>
      </c>
      <c r="V561" s="15" t="str">
        <f t="shared" si="59"/>
        <v/>
      </c>
      <c r="W561" s="15" t="str">
        <f t="shared" si="60"/>
        <v/>
      </c>
      <c r="X561" s="15" t="str">
        <f t="shared" si="61"/>
        <v/>
      </c>
      <c r="Y561" s="35"/>
      <c r="Z561" s="50" t="str">
        <f t="shared" si="62"/>
        <v/>
      </c>
    </row>
    <row r="562" spans="1:26" ht="25.5" hidden="1">
      <c r="A562" s="15">
        <v>561</v>
      </c>
      <c r="B562" s="85" t="s">
        <v>1362</v>
      </c>
      <c r="C562" s="85" t="s">
        <v>1363</v>
      </c>
      <c r="D562" s="86" t="s">
        <v>25</v>
      </c>
      <c r="E562" s="86">
        <v>5</v>
      </c>
      <c r="F562" s="86" t="s">
        <v>1377</v>
      </c>
      <c r="G562" s="86">
        <v>8</v>
      </c>
      <c r="H562" s="86">
        <v>1</v>
      </c>
      <c r="I562" s="85" t="s">
        <v>1378</v>
      </c>
      <c r="J562" s="85" t="s">
        <v>1379</v>
      </c>
      <c r="K562" s="86" t="s">
        <v>1367</v>
      </c>
      <c r="L562" s="86" t="s">
        <v>30</v>
      </c>
      <c r="P562" s="34"/>
      <c r="S562" s="15">
        <f t="shared" si="63"/>
        <v>0</v>
      </c>
      <c r="T562" s="15" t="str">
        <f t="shared" si="57"/>
        <v/>
      </c>
      <c r="U562" s="15" t="str">
        <f t="shared" si="58"/>
        <v/>
      </c>
      <c r="V562" s="15" t="str">
        <f t="shared" si="59"/>
        <v/>
      </c>
      <c r="W562" s="15" t="str">
        <f t="shared" si="60"/>
        <v/>
      </c>
      <c r="X562" s="15" t="str">
        <f t="shared" si="61"/>
        <v/>
      </c>
      <c r="Y562" s="35"/>
      <c r="Z562" s="50" t="str">
        <f t="shared" si="62"/>
        <v/>
      </c>
    </row>
    <row r="563" spans="1:26" ht="38.25" hidden="1">
      <c r="A563" s="15">
        <v>562</v>
      </c>
      <c r="B563" s="85" t="s">
        <v>105</v>
      </c>
      <c r="C563" s="85" t="s">
        <v>1363</v>
      </c>
      <c r="D563" s="86" t="s">
        <v>25</v>
      </c>
      <c r="E563" s="86">
        <v>5</v>
      </c>
      <c r="F563" s="86" t="s">
        <v>1364</v>
      </c>
      <c r="G563" s="86">
        <v>9</v>
      </c>
      <c r="H563" s="86">
        <v>3</v>
      </c>
      <c r="I563" s="85" t="s">
        <v>1380</v>
      </c>
      <c r="J563" s="85" t="s">
        <v>1381</v>
      </c>
      <c r="K563" s="86" t="s">
        <v>1367</v>
      </c>
      <c r="L563" s="86" t="s">
        <v>30</v>
      </c>
      <c r="M563" s="11"/>
      <c r="S563" s="15">
        <f t="shared" si="63"/>
        <v>0</v>
      </c>
      <c r="T563" s="15" t="str">
        <f t="shared" si="57"/>
        <v/>
      </c>
      <c r="U563" s="15" t="str">
        <f t="shared" si="58"/>
        <v/>
      </c>
      <c r="V563" s="15" t="str">
        <f t="shared" si="59"/>
        <v/>
      </c>
      <c r="W563" s="15" t="str">
        <f t="shared" si="60"/>
        <v/>
      </c>
      <c r="X563" s="15" t="str">
        <f t="shared" si="61"/>
        <v/>
      </c>
      <c r="Z563" s="50" t="str">
        <f t="shared" si="62"/>
        <v/>
      </c>
    </row>
    <row r="564" spans="1:26" ht="51" hidden="1">
      <c r="A564" s="15">
        <v>563</v>
      </c>
      <c r="B564" s="85" t="s">
        <v>1362</v>
      </c>
      <c r="C564" s="85" t="s">
        <v>1363</v>
      </c>
      <c r="D564" s="86" t="s">
        <v>25</v>
      </c>
      <c r="E564" s="86"/>
      <c r="F564" s="86" t="s">
        <v>1364</v>
      </c>
      <c r="G564" s="86">
        <v>9</v>
      </c>
      <c r="H564" s="86">
        <v>5</v>
      </c>
      <c r="I564" s="85" t="s">
        <v>1382</v>
      </c>
      <c r="J564" s="11" t="s">
        <v>1383</v>
      </c>
      <c r="K564" s="86" t="s">
        <v>1367</v>
      </c>
      <c r="L564" s="86" t="s">
        <v>30</v>
      </c>
      <c r="M564" s="11" t="s">
        <v>1448</v>
      </c>
      <c r="P564" s="34"/>
      <c r="S564" s="15">
        <f t="shared" si="63"/>
        <v>0</v>
      </c>
      <c r="T564" s="15" t="str">
        <f t="shared" si="57"/>
        <v/>
      </c>
      <c r="U564" s="15" t="str">
        <f t="shared" si="58"/>
        <v/>
      </c>
      <c r="V564" s="15" t="str">
        <f t="shared" si="59"/>
        <v/>
      </c>
      <c r="W564" s="15" t="str">
        <f t="shared" si="60"/>
        <v/>
      </c>
      <c r="X564" s="15" t="str">
        <f t="shared" si="61"/>
        <v/>
      </c>
      <c r="Y564" s="35"/>
      <c r="Z564" s="50" t="str">
        <f t="shared" si="62"/>
        <v/>
      </c>
    </row>
    <row r="565" spans="1:26" ht="38.25" hidden="1">
      <c r="A565" s="15">
        <v>564</v>
      </c>
      <c r="B565" s="85" t="s">
        <v>1362</v>
      </c>
      <c r="C565" s="85" t="s">
        <v>1363</v>
      </c>
      <c r="D565" s="86" t="s">
        <v>25</v>
      </c>
      <c r="E565" s="86"/>
      <c r="F565" s="86" t="s">
        <v>288</v>
      </c>
      <c r="G565" s="86">
        <v>9</v>
      </c>
      <c r="H565" s="86">
        <v>7</v>
      </c>
      <c r="I565" s="85" t="s">
        <v>1384</v>
      </c>
      <c r="J565" s="85" t="s">
        <v>1385</v>
      </c>
      <c r="K565" s="86" t="s">
        <v>1367</v>
      </c>
      <c r="L565" s="86" t="s">
        <v>30</v>
      </c>
      <c r="M565" s="11" t="s">
        <v>1448</v>
      </c>
      <c r="P565" s="34"/>
      <c r="S565" s="15">
        <f t="shared" si="63"/>
        <v>0</v>
      </c>
      <c r="T565" s="15" t="str">
        <f t="shared" si="57"/>
        <v/>
      </c>
      <c r="U565" s="15" t="str">
        <f t="shared" si="58"/>
        <v/>
      </c>
      <c r="V565" s="15" t="str">
        <f t="shared" si="59"/>
        <v/>
      </c>
      <c r="W565" s="15" t="str">
        <f t="shared" si="60"/>
        <v/>
      </c>
      <c r="X565" s="15" t="str">
        <f t="shared" si="61"/>
        <v/>
      </c>
      <c r="Y565" s="35"/>
      <c r="Z565" s="50" t="str">
        <f t="shared" si="62"/>
        <v/>
      </c>
    </row>
    <row r="566" spans="1:26" ht="51" hidden="1">
      <c r="A566" s="15">
        <v>565</v>
      </c>
      <c r="B566" s="85" t="s">
        <v>1362</v>
      </c>
      <c r="C566" s="85" t="s">
        <v>1363</v>
      </c>
      <c r="D566" s="86" t="s">
        <v>25</v>
      </c>
      <c r="E566" s="86"/>
      <c r="F566" s="86" t="s">
        <v>288</v>
      </c>
      <c r="G566" s="86">
        <v>9</v>
      </c>
      <c r="H566" s="86">
        <v>8</v>
      </c>
      <c r="I566" s="85" t="s">
        <v>1386</v>
      </c>
      <c r="J566" s="85" t="s">
        <v>1387</v>
      </c>
      <c r="K566" s="86" t="s">
        <v>1367</v>
      </c>
      <c r="L566" s="86" t="s">
        <v>161</v>
      </c>
      <c r="M566" s="70"/>
      <c r="P566" s="34"/>
      <c r="S566" s="15">
        <f t="shared" si="63"/>
        <v>0</v>
      </c>
      <c r="T566" s="15" t="str">
        <f t="shared" si="57"/>
        <v/>
      </c>
      <c r="U566" s="15" t="str">
        <f t="shared" si="58"/>
        <v/>
      </c>
      <c r="V566" s="15" t="str">
        <f t="shared" si="59"/>
        <v/>
      </c>
      <c r="W566" s="15" t="str">
        <f t="shared" si="60"/>
        <v/>
      </c>
      <c r="X566" s="15" t="str">
        <f t="shared" si="61"/>
        <v/>
      </c>
      <c r="Y566" s="35"/>
      <c r="Z566" s="50" t="str">
        <f t="shared" si="62"/>
        <v/>
      </c>
    </row>
    <row r="567" spans="1:26" ht="38.25" hidden="1">
      <c r="A567" s="15">
        <v>566</v>
      </c>
      <c r="B567" s="85" t="s">
        <v>1362</v>
      </c>
      <c r="C567" s="85" t="s">
        <v>1363</v>
      </c>
      <c r="D567" s="86" t="s">
        <v>25</v>
      </c>
      <c r="E567" s="86"/>
      <c r="F567" s="86" t="s">
        <v>288</v>
      </c>
      <c r="G567" s="86">
        <v>9</v>
      </c>
      <c r="H567" s="86">
        <v>11</v>
      </c>
      <c r="I567" s="85" t="s">
        <v>1388</v>
      </c>
      <c r="J567" s="85" t="s">
        <v>1389</v>
      </c>
      <c r="K567" s="86" t="s">
        <v>1367</v>
      </c>
      <c r="L567" s="86" t="s">
        <v>161</v>
      </c>
      <c r="P567" s="34"/>
      <c r="S567" s="15">
        <f t="shared" si="63"/>
        <v>0</v>
      </c>
      <c r="T567" s="15" t="str">
        <f t="shared" si="57"/>
        <v/>
      </c>
      <c r="U567" s="15" t="str">
        <f t="shared" si="58"/>
        <v/>
      </c>
      <c r="V567" s="15" t="str">
        <f t="shared" si="59"/>
        <v/>
      </c>
      <c r="W567" s="15" t="str">
        <f t="shared" si="60"/>
        <v/>
      </c>
      <c r="X567" s="15" t="str">
        <f t="shared" si="61"/>
        <v/>
      </c>
      <c r="Y567" s="35"/>
      <c r="Z567" s="50" t="str">
        <f t="shared" si="62"/>
        <v/>
      </c>
    </row>
    <row r="568" spans="1:26" ht="51" hidden="1">
      <c r="A568" s="15">
        <v>567</v>
      </c>
      <c r="B568" s="85" t="s">
        <v>1362</v>
      </c>
      <c r="C568" s="85" t="s">
        <v>1363</v>
      </c>
      <c r="D568" s="86" t="s">
        <v>25</v>
      </c>
      <c r="E568" s="86"/>
      <c r="F568" s="86" t="s">
        <v>288</v>
      </c>
      <c r="G568" s="86">
        <v>9</v>
      </c>
      <c r="H568" s="86">
        <v>15</v>
      </c>
      <c r="I568" s="85" t="s">
        <v>1390</v>
      </c>
      <c r="J568" s="85" t="s">
        <v>1391</v>
      </c>
      <c r="K568" s="86" t="s">
        <v>1367</v>
      </c>
      <c r="L568" s="86" t="s">
        <v>30</v>
      </c>
      <c r="P568" s="34"/>
      <c r="S568" s="15">
        <f t="shared" si="63"/>
        <v>0</v>
      </c>
      <c r="T568" s="15" t="str">
        <f t="shared" si="57"/>
        <v/>
      </c>
      <c r="U568" s="15" t="str">
        <f t="shared" si="58"/>
        <v/>
      </c>
      <c r="V568" s="15" t="str">
        <f t="shared" si="59"/>
        <v/>
      </c>
      <c r="W568" s="15" t="str">
        <f t="shared" si="60"/>
        <v/>
      </c>
      <c r="X568" s="15" t="str">
        <f t="shared" si="61"/>
        <v/>
      </c>
      <c r="Y568" s="35"/>
      <c r="Z568" s="50" t="str">
        <f t="shared" si="62"/>
        <v/>
      </c>
    </row>
    <row r="569" spans="1:26" ht="63.75" hidden="1">
      <c r="A569" s="15">
        <v>568</v>
      </c>
      <c r="B569" s="85" t="s">
        <v>1362</v>
      </c>
      <c r="C569" s="85" t="s">
        <v>1363</v>
      </c>
      <c r="D569" s="86" t="s">
        <v>25</v>
      </c>
      <c r="E569" s="86"/>
      <c r="F569" s="86" t="s">
        <v>288</v>
      </c>
      <c r="G569" s="86">
        <v>9</v>
      </c>
      <c r="H569" s="86">
        <v>40</v>
      </c>
      <c r="I569" s="85" t="s">
        <v>1392</v>
      </c>
      <c r="J569" s="85" t="s">
        <v>1393</v>
      </c>
      <c r="K569" s="86" t="s">
        <v>1367</v>
      </c>
      <c r="L569" s="86" t="s">
        <v>30</v>
      </c>
      <c r="M569" s="11"/>
      <c r="P569" s="34"/>
      <c r="S569" s="15">
        <f t="shared" si="63"/>
        <v>0</v>
      </c>
      <c r="T569" s="15" t="str">
        <f t="shared" si="57"/>
        <v/>
      </c>
      <c r="U569" s="15" t="str">
        <f t="shared" si="58"/>
        <v/>
      </c>
      <c r="V569" s="15" t="str">
        <f t="shared" si="59"/>
        <v/>
      </c>
      <c r="W569" s="15" t="str">
        <f t="shared" si="60"/>
        <v/>
      </c>
      <c r="X569" s="15" t="str">
        <f t="shared" si="61"/>
        <v/>
      </c>
      <c r="Y569" s="35"/>
      <c r="Z569" s="50" t="str">
        <f t="shared" si="62"/>
        <v/>
      </c>
    </row>
    <row r="570" spans="1:26" ht="102" hidden="1">
      <c r="A570" s="15">
        <v>569</v>
      </c>
      <c r="B570" s="85" t="s">
        <v>1362</v>
      </c>
      <c r="C570" s="85" t="s">
        <v>1363</v>
      </c>
      <c r="D570" s="86" t="s">
        <v>25</v>
      </c>
      <c r="E570" s="86"/>
      <c r="F570" s="86" t="s">
        <v>854</v>
      </c>
      <c r="G570" s="86">
        <v>7</v>
      </c>
      <c r="H570" s="86">
        <v>19</v>
      </c>
      <c r="I570" s="85" t="s">
        <v>1394</v>
      </c>
      <c r="J570" s="11" t="s">
        <v>1395</v>
      </c>
      <c r="K570" s="86" t="s">
        <v>1367</v>
      </c>
      <c r="L570" s="86" t="s">
        <v>30</v>
      </c>
      <c r="M570" s="11"/>
      <c r="S570" s="15">
        <f t="shared" si="63"/>
        <v>0</v>
      </c>
      <c r="T570" s="15" t="str">
        <f t="shared" si="57"/>
        <v/>
      </c>
      <c r="U570" s="15" t="str">
        <f t="shared" si="58"/>
        <v/>
      </c>
      <c r="V570" s="15" t="str">
        <f t="shared" si="59"/>
        <v/>
      </c>
      <c r="W570" s="15" t="str">
        <f t="shared" si="60"/>
        <v/>
      </c>
      <c r="X570" s="15" t="str">
        <f t="shared" si="61"/>
        <v/>
      </c>
      <c r="Z570" s="50" t="str">
        <f t="shared" si="62"/>
        <v/>
      </c>
    </row>
    <row r="571" spans="1:26" ht="38.25" hidden="1">
      <c r="A571" s="15">
        <v>570</v>
      </c>
      <c r="B571" s="85" t="s">
        <v>1362</v>
      </c>
      <c r="C571" s="85" t="s">
        <v>1363</v>
      </c>
      <c r="D571" s="86" t="s">
        <v>25</v>
      </c>
      <c r="E571" s="86"/>
      <c r="F571" s="86" t="s">
        <v>854</v>
      </c>
      <c r="G571" s="86">
        <v>7</v>
      </c>
      <c r="H571" s="86">
        <v>47</v>
      </c>
      <c r="I571" s="85" t="s">
        <v>1396</v>
      </c>
      <c r="J571" s="85" t="s">
        <v>1397</v>
      </c>
      <c r="K571" s="86" t="s">
        <v>1367</v>
      </c>
      <c r="L571" s="86" t="s">
        <v>30</v>
      </c>
      <c r="M571" s="11"/>
      <c r="S571" s="15">
        <f t="shared" si="63"/>
        <v>0</v>
      </c>
      <c r="T571" s="15" t="str">
        <f t="shared" si="57"/>
        <v/>
      </c>
      <c r="U571" s="15" t="str">
        <f t="shared" si="58"/>
        <v/>
      </c>
      <c r="V571" s="15" t="str">
        <f t="shared" si="59"/>
        <v/>
      </c>
      <c r="W571" s="15" t="str">
        <f t="shared" si="60"/>
        <v/>
      </c>
      <c r="X571" s="15" t="str">
        <f t="shared" si="61"/>
        <v/>
      </c>
      <c r="Z571" s="50" t="str">
        <f t="shared" si="62"/>
        <v/>
      </c>
    </row>
  </sheetData>
  <sheetProtection selectLockedCells="1" selectUnlockedCells="1"/>
  <autoFilter ref="A1:AB571">
    <filterColumn colId="11">
      <filters>
        <filter val="IE"/>
        <filter val="SUN PHY Capabilities IE"/>
      </filters>
    </filterColumn>
  </autoFilter>
  <pageMargins left="0.75" right="0.75" top="1" bottom="1" header="0.51180555555555551" footer="0.51180555555555551"/>
  <pageSetup firstPageNumber="0"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dimension ref="A2:M80"/>
  <sheetViews>
    <sheetView zoomScaleNormal="100" workbookViewId="0"/>
  </sheetViews>
  <sheetFormatPr defaultRowHeight="14.1" customHeight="1"/>
  <cols>
    <col min="1" max="1" width="30.7109375" customWidth="1"/>
    <col min="4" max="4" width="30.7109375" customWidth="1"/>
    <col min="7" max="7" width="16.7109375" customWidth="1"/>
    <col min="9" max="9" width="12.7109375" customWidth="1"/>
    <col min="10" max="10" width="9.140625" style="48"/>
    <col min="12" max="12" width="24.5703125" bestFit="1" customWidth="1"/>
    <col min="13" max="13" width="12.140625" bestFit="1" customWidth="1"/>
  </cols>
  <sheetData>
    <row r="2" spans="1:13" ht="14.1" customHeight="1">
      <c r="A2" s="22" t="s">
        <v>127</v>
      </c>
      <c r="B2" s="43">
        <f>SUM(B3:B11)</f>
        <v>284</v>
      </c>
      <c r="D2" s="22" t="s">
        <v>141</v>
      </c>
      <c r="E2" s="43">
        <f>SUM(E3:E11)</f>
        <v>570</v>
      </c>
      <c r="F2" s="28" t="str">
        <f>IF(E2=COUNTA(Comments!A2:'Comments'!A571),"Computed Tally is Correct","Computed Tally is Incorrect")</f>
        <v>Computed Tally is Correct</v>
      </c>
      <c r="L2" s="22" t="s">
        <v>125</v>
      </c>
      <c r="M2" s="13" t="s">
        <v>126</v>
      </c>
    </row>
    <row r="3" spans="1:13" ht="14.1" customHeight="1">
      <c r="A3" s="23" t="s">
        <v>128</v>
      </c>
      <c r="B3" s="24">
        <f>COUNTIF(Comments!T$2:T$571,"rdy2vote")+COUNTIF(Comments!T$2:T$571,"rdy2vote2")</f>
        <v>0</v>
      </c>
      <c r="D3" s="23" t="s">
        <v>128</v>
      </c>
      <c r="E3" s="24">
        <f t="shared" ref="E3:E11" si="0">B3+B16</f>
        <v>0</v>
      </c>
      <c r="L3" t="s">
        <v>32</v>
      </c>
      <c r="M3" s="18">
        <f>IF((COUNTIF(Comments!B$2:B$571,L3))=0,"",COUNTIF(Comments!B$2:B$571,L3))</f>
        <v>25</v>
      </c>
    </row>
    <row r="4" spans="1:13" ht="14.1" customHeight="1">
      <c r="A4" s="23" t="s">
        <v>129</v>
      </c>
      <c r="B4" s="24">
        <f>COUNTIF(Comments!T$2:T$571,"wp")</f>
        <v>0</v>
      </c>
      <c r="D4" s="23" t="s">
        <v>129</v>
      </c>
      <c r="E4" s="24">
        <f t="shared" si="0"/>
        <v>0</v>
      </c>
      <c r="L4" t="s">
        <v>35</v>
      </c>
      <c r="M4" s="18">
        <f>IF((COUNTIF(Comments!B$2:B$571,L4))=0,"",COUNTIF(Comments!B$2:B$571,L4))</f>
        <v>26</v>
      </c>
    </row>
    <row r="5" spans="1:13" ht="14.1" customHeight="1">
      <c r="A5" s="23" t="s">
        <v>130</v>
      </c>
      <c r="B5" s="24">
        <f>COUNTIF(Comments!T$2:T$571,"0")</f>
        <v>282</v>
      </c>
      <c r="D5" s="23" t="s">
        <v>130</v>
      </c>
      <c r="E5" s="24">
        <f t="shared" si="0"/>
        <v>568</v>
      </c>
      <c r="L5" t="s">
        <v>106</v>
      </c>
      <c r="M5" s="18">
        <f>IF((COUNTIF(Comments!B$2:B$571,L5))=0,"",COUNTIF(Comments!B$2:B$571,L5))</f>
        <v>8</v>
      </c>
    </row>
    <row r="6" spans="1:13" ht="14.1" customHeight="1">
      <c r="A6" s="13" t="s">
        <v>131</v>
      </c>
      <c r="B6" s="18">
        <f>COUNTIF(Comments!T$2:T$571,"A")</f>
        <v>1</v>
      </c>
      <c r="D6" s="13" t="s">
        <v>131</v>
      </c>
      <c r="E6" s="18">
        <f t="shared" si="0"/>
        <v>1</v>
      </c>
      <c r="L6" t="s">
        <v>105</v>
      </c>
      <c r="M6" s="18">
        <f>IF((COUNTIF(Comments!B$2:B$571,L6))=0,"",COUNTIF(Comments!B$2:B$571,L6))</f>
        <v>15</v>
      </c>
    </row>
    <row r="7" spans="1:13" ht="14.1" customHeight="1">
      <c r="A7" s="13" t="s">
        <v>132</v>
      </c>
      <c r="B7" s="18">
        <f>COUNTIF(Comments!T$2:T$571,"R")</f>
        <v>1</v>
      </c>
      <c r="D7" s="13" t="s">
        <v>132</v>
      </c>
      <c r="E7" s="18">
        <f t="shared" si="0"/>
        <v>1</v>
      </c>
      <c r="L7" t="s">
        <v>28</v>
      </c>
      <c r="M7" s="18">
        <f>IF((COUNTIF(Comments!B$2:B$571,L7))=0,"",COUNTIF(Comments!B$2:B$571,L7))</f>
        <v>2</v>
      </c>
    </row>
    <row r="8" spans="1:13" ht="14.1" customHeight="1">
      <c r="A8" s="13" t="s">
        <v>133</v>
      </c>
      <c r="B8" s="18">
        <f>COUNTIF(Comments!T$2:T$571,"AP")</f>
        <v>0</v>
      </c>
      <c r="D8" s="13" t="s">
        <v>133</v>
      </c>
      <c r="E8" s="18">
        <f t="shared" si="0"/>
        <v>0</v>
      </c>
      <c r="L8" t="s">
        <v>46</v>
      </c>
      <c r="M8" s="18">
        <f>IF((COUNTIF(Comments!B$2:B$571,L8))=0,"",COUNTIF(Comments!B$2:B$571,L8))</f>
        <v>1</v>
      </c>
    </row>
    <row r="9" spans="1:13" ht="14.1" customHeight="1">
      <c r="A9" s="13" t="s">
        <v>134</v>
      </c>
      <c r="B9" s="18">
        <f>COUNTIF(Comments!T$2:T$571,"Z")</f>
        <v>0</v>
      </c>
      <c r="D9" s="13" t="s">
        <v>134</v>
      </c>
      <c r="E9" s="18">
        <f t="shared" si="0"/>
        <v>0</v>
      </c>
      <c r="L9" t="s">
        <v>51</v>
      </c>
      <c r="M9" s="18">
        <f>IF((COUNTIF(Comments!B$2:B$571,L9))=0,"",COUNTIF(Comments!B$2:B$571,L9))</f>
        <v>13</v>
      </c>
    </row>
    <row r="10" spans="1:13" ht="14.1" customHeight="1">
      <c r="A10" t="s">
        <v>135</v>
      </c>
      <c r="B10" s="18">
        <f>COUNTIF(Comments!T$2:T$571,"Out Of Scope")</f>
        <v>0</v>
      </c>
      <c r="D10" t="s">
        <v>135</v>
      </c>
      <c r="E10" s="18">
        <f t="shared" si="0"/>
        <v>0</v>
      </c>
      <c r="L10" t="s">
        <v>54</v>
      </c>
      <c r="M10" s="18">
        <f>IF((COUNTIF(Comments!B$2:B$571,L10))=0,"",COUNTIF(Comments!B$2:B$571,L10))</f>
        <v>3</v>
      </c>
    </row>
    <row r="11" spans="1:13" ht="14.1" customHeight="1">
      <c r="A11" t="s">
        <v>136</v>
      </c>
      <c r="B11" s="18">
        <f>COUNTIF(Comments!T$2:T$571,"Unresolveable")</f>
        <v>0</v>
      </c>
      <c r="D11" t="s">
        <v>136</v>
      </c>
      <c r="E11" s="18">
        <f t="shared" si="0"/>
        <v>0</v>
      </c>
      <c r="L11" t="s">
        <v>56</v>
      </c>
      <c r="M11" s="18">
        <f>IF((COUNTIF(Comments!B$2:B$571,L11))=0,"",COUNTIF(Comments!B$2:B$571,L11))</f>
        <v>8</v>
      </c>
    </row>
    <row r="12" spans="1:13" ht="14.1" customHeight="1">
      <c r="A12" t="s">
        <v>137</v>
      </c>
      <c r="B12" s="25">
        <f>SUM(B6:B11)</f>
        <v>2</v>
      </c>
      <c r="D12" t="s">
        <v>142</v>
      </c>
      <c r="E12" s="25">
        <f>SUM(E6:E11)</f>
        <v>2</v>
      </c>
      <c r="L12" t="s">
        <v>101</v>
      </c>
      <c r="M12" s="18">
        <f>IF((COUNTIF(Comments!B$2:B$571,L12))=0,"",COUNTIF(Comments!B$2:B$571,L12))</f>
        <v>21</v>
      </c>
    </row>
    <row r="13" spans="1:13" ht="14.1" customHeight="1">
      <c r="A13" t="s">
        <v>138</v>
      </c>
      <c r="B13" s="26">
        <f>B12/B2</f>
        <v>7.0422535211267607E-3</v>
      </c>
      <c r="D13" t="s">
        <v>143</v>
      </c>
      <c r="E13" s="26">
        <f>E12/E2</f>
        <v>3.5087719298245615E-3</v>
      </c>
      <c r="L13" t="s">
        <v>60</v>
      </c>
      <c r="M13" s="18">
        <f>IF((COUNTIF(Comments!B$2:B$571,L13))=0,"",COUNTIF(Comments!B$2:B$571,L13))</f>
        <v>7</v>
      </c>
    </row>
    <row r="14" spans="1:13" ht="14.1" customHeight="1">
      <c r="B14" s="18"/>
      <c r="L14" t="s">
        <v>63</v>
      </c>
      <c r="M14" s="18">
        <f>IF((COUNTIF(Comments!B$2:B$571,L14))=0,"",COUNTIF(Comments!B$2:B$571,L14))</f>
        <v>14</v>
      </c>
    </row>
    <row r="15" spans="1:13" ht="14.1" customHeight="1">
      <c r="A15" s="22" t="s">
        <v>30</v>
      </c>
      <c r="B15" s="43">
        <f>SUM(B16:B24)</f>
        <v>286</v>
      </c>
      <c r="D15" s="22"/>
      <c r="E15" s="42"/>
      <c r="F15" s="41"/>
      <c r="G15" s="41"/>
      <c r="L15" t="s">
        <v>976</v>
      </c>
      <c r="M15" s="18">
        <f>IF((COUNTIF(Comments!B$2:B$571,L15))=0,"",COUNTIF(Comments!B$2:B$571,L15))</f>
        <v>2</v>
      </c>
    </row>
    <row r="16" spans="1:13" ht="14.1" customHeight="1">
      <c r="A16" s="23" t="s">
        <v>128</v>
      </c>
      <c r="B16" s="24">
        <f>COUNTIF(Comments!S$2:S$571,"rdy2vote")+COUNTIF(Comments!S$2:S$571,"rdy2vote2")</f>
        <v>0</v>
      </c>
      <c r="D16" s="22" t="s">
        <v>187</v>
      </c>
      <c r="E16" s="42" t="s">
        <v>186</v>
      </c>
      <c r="F16" s="41" t="s">
        <v>183</v>
      </c>
      <c r="G16" s="42" t="s">
        <v>128</v>
      </c>
      <c r="H16" s="47" t="s">
        <v>202</v>
      </c>
      <c r="I16" s="29" t="s">
        <v>207</v>
      </c>
      <c r="J16" s="49"/>
      <c r="L16" t="s">
        <v>107</v>
      </c>
      <c r="M16" s="18">
        <f>IF((COUNTIF(Comments!B$2:B$571,L16))=0,"",COUNTIF(Comments!B$2:B$571,L16))</f>
        <v>25</v>
      </c>
    </row>
    <row r="17" spans="1:13" ht="14.1" customHeight="1">
      <c r="A17" s="23" t="s">
        <v>129</v>
      </c>
      <c r="B17" s="24">
        <f>COUNTIF(Comments!S$2:S$571,"wp")</f>
        <v>0</v>
      </c>
      <c r="D17" t="s">
        <v>144</v>
      </c>
      <c r="E17" s="27">
        <f>COUNTIF(Comments!L$2:L$571,$D17)</f>
        <v>2</v>
      </c>
      <c r="F17" s="27">
        <f>COUNTIF(Comments!U$2:U$571,$D17)</f>
        <v>0</v>
      </c>
      <c r="G17" s="27">
        <f>COUNTIF(Comments!X$2:X$571,$D17)</f>
        <v>0</v>
      </c>
      <c r="H17">
        <f>COUNTIF(Comments!W$2:W$571,$D17)</f>
        <v>0</v>
      </c>
      <c r="I17" s="27">
        <f>COUNTIF(Comments!V$2:V$571,$D17)</f>
        <v>2</v>
      </c>
      <c r="J17" s="48" t="str">
        <f>IF(SUM(F17:I17)=E17, "OK", SUM(F17:I17)-E17)</f>
        <v>OK</v>
      </c>
      <c r="L17" t="s">
        <v>473</v>
      </c>
      <c r="M17" s="18">
        <f>IF((COUNTIF(Comments!B$2:B$571,L17))=0,"",COUNTIF(Comments!B$2:B$571,L17))</f>
        <v>4</v>
      </c>
    </row>
    <row r="18" spans="1:13" ht="14.1" customHeight="1">
      <c r="A18" s="23" t="s">
        <v>130</v>
      </c>
      <c r="B18" s="24">
        <f>COUNTIF(Comments!S$2:S$571,"0")</f>
        <v>286</v>
      </c>
      <c r="D18" t="s">
        <v>26</v>
      </c>
      <c r="E18" s="27">
        <f>COUNTIF(Comments!L$2:L$571,$D18)</f>
        <v>3</v>
      </c>
      <c r="F18" s="27">
        <f>COUNTIF(Comments!U$2:U$571,$D18)</f>
        <v>0</v>
      </c>
      <c r="G18" s="27">
        <f>COUNTIF(Comments!X$2:X$571,$D18)</f>
        <v>0</v>
      </c>
      <c r="H18">
        <f>COUNTIF(Comments!W$2:W$571,$D18)</f>
        <v>0</v>
      </c>
      <c r="I18" s="27">
        <f>COUNTIF(Comments!V$2:V$571,$D18)</f>
        <v>3</v>
      </c>
      <c r="J18" s="48" t="str">
        <f t="shared" ref="J18:J35" si="1">IF(SUM(F18:I18)=E18, "OK", SUM(F18:I18)-E18)</f>
        <v>OK</v>
      </c>
      <c r="L18" t="s">
        <v>1043</v>
      </c>
      <c r="M18" s="18">
        <f>IF((COUNTIF(Comments!B$2:B$571,L18))=0,"",COUNTIF(Comments!B$2:B$571,L18))</f>
        <v>25</v>
      </c>
    </row>
    <row r="19" spans="1:13" ht="14.1" customHeight="1">
      <c r="A19" s="13" t="s">
        <v>131</v>
      </c>
      <c r="B19" s="18">
        <f>COUNTIF(Comments!S$2:S$571,"A")</f>
        <v>0</v>
      </c>
      <c r="D19" t="s">
        <v>483</v>
      </c>
      <c r="E19" s="27">
        <f>COUNTIF(Comments!L$2:L$571,$D19)</f>
        <v>5</v>
      </c>
      <c r="F19" s="27">
        <f>COUNTIF(Comments!U$2:U$571,$D19)</f>
        <v>0</v>
      </c>
      <c r="G19" s="27">
        <f>COUNTIF(Comments!X$2:X$571,$D19)</f>
        <v>0</v>
      </c>
      <c r="H19">
        <f>COUNTIF(Comments!W$2:W$571,$D19)</f>
        <v>0</v>
      </c>
      <c r="I19" s="27">
        <f>COUNTIF(Comments!V$2:V$571,$D19)</f>
        <v>5</v>
      </c>
      <c r="J19" s="48" t="str">
        <f t="shared" si="1"/>
        <v>OK</v>
      </c>
      <c r="L19" t="s">
        <v>1398</v>
      </c>
      <c r="M19" s="18">
        <f>IF((COUNTIF(Comments!B$2:B$571,L19))=0,"",COUNTIF(Comments!B$2:B$571,L19))</f>
        <v>7</v>
      </c>
    </row>
    <row r="20" spans="1:13" ht="14.1" customHeight="1">
      <c r="A20" s="13" t="s">
        <v>132</v>
      </c>
      <c r="B20" s="18">
        <f>COUNTIF(Comments!S$2:S$571,"R")</f>
        <v>0</v>
      </c>
      <c r="D20" t="s">
        <v>145</v>
      </c>
      <c r="E20" s="27">
        <f>COUNTIF(Comments!L$2:L$571,$D20)</f>
        <v>25</v>
      </c>
      <c r="F20" s="27">
        <f>COUNTIF(Comments!U$2:U$571,$D20)</f>
        <v>0</v>
      </c>
      <c r="G20" s="27">
        <f>COUNTIF(Comments!X$2:X$571,$D20)</f>
        <v>0</v>
      </c>
      <c r="H20">
        <f>COUNTIF(Comments!W$2:W$571,$D20)</f>
        <v>0</v>
      </c>
      <c r="I20" s="52">
        <f>COUNTIF(Comments!V$2:V$571,$D20)</f>
        <v>22</v>
      </c>
      <c r="J20" s="48">
        <f t="shared" si="1"/>
        <v>-3</v>
      </c>
      <c r="L20" t="s">
        <v>76</v>
      </c>
      <c r="M20" s="18">
        <f>IF((COUNTIF(Comments!B$2:B$571,L20))=0,"",COUNTIF(Comments!B$2:B$571,L20))</f>
        <v>49</v>
      </c>
    </row>
    <row r="21" spans="1:13" ht="14.1" customHeight="1">
      <c r="A21" s="13" t="s">
        <v>133</v>
      </c>
      <c r="B21" s="18">
        <f>COUNTIF(Comments!S$2:S$571,"AP")</f>
        <v>0</v>
      </c>
      <c r="D21" t="s">
        <v>478</v>
      </c>
      <c r="E21" s="27">
        <f>COUNTIF(Comments!L$2:L$571,$D21)</f>
        <v>7</v>
      </c>
      <c r="F21" s="27">
        <f>COUNTIF(Comments!U$2:U$571,$D21)</f>
        <v>0</v>
      </c>
      <c r="G21" s="27">
        <f>COUNTIF(Comments!X$2:X$571,$D21)</f>
        <v>0</v>
      </c>
      <c r="H21">
        <f>COUNTIF(Comments!W$2:W$571,$D21)</f>
        <v>0</v>
      </c>
      <c r="I21" s="27">
        <f>COUNTIF(Comments!V$2:V$571,$D21)</f>
        <v>7</v>
      </c>
      <c r="J21" s="48" t="str">
        <f t="shared" si="1"/>
        <v>OK</v>
      </c>
      <c r="L21" t="s">
        <v>780</v>
      </c>
      <c r="M21" s="18">
        <f>IF((COUNTIF(Comments!B$2:B$571,L21))=0,"",COUNTIF(Comments!B$2:B$571,L21))</f>
        <v>3</v>
      </c>
    </row>
    <row r="22" spans="1:13" ht="14.1" customHeight="1">
      <c r="A22" s="13" t="s">
        <v>134</v>
      </c>
      <c r="B22" s="18">
        <f>COUNTIF(Comments!S$2:S$571,"Z")</f>
        <v>0</v>
      </c>
      <c r="D22" t="s">
        <v>146</v>
      </c>
      <c r="E22" s="27">
        <f>COUNTIF(Comments!L$2:L$571,$D22)</f>
        <v>2</v>
      </c>
      <c r="F22" s="27">
        <f>COUNTIF(Comments!U$2:U$571,$D22)</f>
        <v>0</v>
      </c>
      <c r="G22" s="27">
        <f>COUNTIF(Comments!X$2:X$571,$D22)</f>
        <v>0</v>
      </c>
      <c r="H22">
        <f>COUNTIF(Comments!W$2:W$571,$D22)</f>
        <v>0</v>
      </c>
      <c r="I22" s="27">
        <f>COUNTIF(Comments!V$2:V$571,$D22)</f>
        <v>2</v>
      </c>
      <c r="J22" s="48" t="str">
        <f t="shared" si="1"/>
        <v>OK</v>
      </c>
      <c r="L22" t="s">
        <v>79</v>
      </c>
      <c r="M22" s="18">
        <f>IF((COUNTIF(Comments!B$2:B$571,L22))=0,"",COUNTIF(Comments!B$2:B$571,L22))</f>
        <v>2</v>
      </c>
    </row>
    <row r="23" spans="1:13" ht="14.1" customHeight="1">
      <c r="A23" t="s">
        <v>135</v>
      </c>
      <c r="B23" s="18">
        <f>COUNTIF(Comments!S$2:S$571,"Out Of Scope")</f>
        <v>0</v>
      </c>
      <c r="D23" t="s">
        <v>204</v>
      </c>
      <c r="E23" s="27">
        <f>COUNTIF(Comments!L$2:L$571,$D23)</f>
        <v>2</v>
      </c>
      <c r="F23" s="27">
        <f>COUNTIF(Comments!U$2:U$571,$D23)</f>
        <v>0</v>
      </c>
      <c r="G23" s="27">
        <f>COUNTIF(Comments!X$2:X$571,$D23)</f>
        <v>0</v>
      </c>
      <c r="H23">
        <f>COUNTIF(Comments!W$2:W$571,$D23)</f>
        <v>0</v>
      </c>
      <c r="I23" s="27">
        <f>COUNTIF(Comments!V$2:V$571,$D23)</f>
        <v>2</v>
      </c>
      <c r="J23" s="48" t="str">
        <f t="shared" si="1"/>
        <v>OK</v>
      </c>
      <c r="L23" t="s">
        <v>1399</v>
      </c>
      <c r="M23" s="18">
        <f>IF((COUNTIF(Comments!B$2:B$571,L23))=0,"",COUNTIF(Comments!B$2:B$571,L23))</f>
        <v>22</v>
      </c>
    </row>
    <row r="24" spans="1:13" ht="14.1" customHeight="1">
      <c r="A24" t="s">
        <v>136</v>
      </c>
      <c r="B24" s="18">
        <f>COUNTIF(Comments!S$2:S$571,"Unresolveable")</f>
        <v>0</v>
      </c>
      <c r="D24" t="s">
        <v>154</v>
      </c>
      <c r="E24" s="27">
        <f>COUNTIF(Comments!L$2:L$571,$D24)</f>
        <v>28</v>
      </c>
      <c r="F24" s="27">
        <f>COUNTIF(Comments!U$2:U$571,$D24)</f>
        <v>0</v>
      </c>
      <c r="G24" s="27">
        <f>COUNTIF(Comments!X$2:X$571,$D24)</f>
        <v>0</v>
      </c>
      <c r="H24">
        <f>COUNTIF(Comments!W$2:W$571,$D24)</f>
        <v>0</v>
      </c>
      <c r="I24" s="27">
        <f>COUNTIF(Comments!V$2:V$571,$D24)</f>
        <v>20</v>
      </c>
      <c r="J24" s="48">
        <f t="shared" si="1"/>
        <v>-8</v>
      </c>
      <c r="L24" t="s">
        <v>80</v>
      </c>
      <c r="M24" s="18">
        <f>IF((COUNTIF(Comments!B$2:B$571,L24))=0,"",COUNTIF(Comments!B$2:B$571,L24))</f>
        <v>13</v>
      </c>
    </row>
    <row r="25" spans="1:13" ht="14.1" customHeight="1">
      <c r="A25" t="s">
        <v>139</v>
      </c>
      <c r="B25" s="25">
        <f>SUM(B19:B24)</f>
        <v>0</v>
      </c>
      <c r="D25" t="s">
        <v>30</v>
      </c>
      <c r="E25" s="27">
        <f>COUNTIF(Comments!L$2:L$571,$D25)</f>
        <v>240</v>
      </c>
      <c r="F25" s="27">
        <f>COUNTIF(Comments!U$2:U$571,$D25)</f>
        <v>1</v>
      </c>
      <c r="G25" s="27">
        <f>COUNTIF(Comments!X$2:X$571,$D25)</f>
        <v>0</v>
      </c>
      <c r="H25">
        <f>COUNTIF(Comments!W$2:W$571,$D25)</f>
        <v>0</v>
      </c>
      <c r="I25" s="52">
        <f>COUNTIF(Comments!V$2:V$571,$D25)</f>
        <v>10</v>
      </c>
      <c r="J25" s="48">
        <f t="shared" si="1"/>
        <v>-229</v>
      </c>
      <c r="L25" t="s">
        <v>102</v>
      </c>
      <c r="M25" s="18">
        <f>IF((COUNTIF(Comments!B$2:B$571,L25))=0,"",COUNTIF(Comments!B$2:B$571,L25))</f>
        <v>29</v>
      </c>
    </row>
    <row r="26" spans="1:13" ht="14.1" customHeight="1">
      <c r="A26" t="s">
        <v>140</v>
      </c>
      <c r="B26" s="26">
        <f>B25/B15</f>
        <v>0</v>
      </c>
      <c r="D26" t="s">
        <v>155</v>
      </c>
      <c r="E26" s="27">
        <f>COUNTIF(Comments!L$2:L$571,$D26)</f>
        <v>7</v>
      </c>
      <c r="F26" s="27">
        <f>COUNTIF(Comments!U$2:U$571,$D26)</f>
        <v>0</v>
      </c>
      <c r="G26" s="27">
        <f>COUNTIF(Comments!X$2:X$571,$D26)</f>
        <v>0</v>
      </c>
      <c r="H26">
        <f>COUNTIF(Comments!W$2:W$571,$D26)</f>
        <v>0</v>
      </c>
      <c r="I26" s="27">
        <f>COUNTIF(Comments!V$2:V$571,$D26)</f>
        <v>7</v>
      </c>
      <c r="J26" s="48" t="str">
        <f t="shared" si="1"/>
        <v>OK</v>
      </c>
      <c r="L26" t="s">
        <v>111</v>
      </c>
      <c r="M26" s="18">
        <f>IF((COUNTIF(Comments!B$2:B$571,L26))=0,"",COUNTIF(Comments!B$2:B$571,L26))</f>
        <v>25</v>
      </c>
    </row>
    <row r="27" spans="1:13" ht="14.1" customHeight="1">
      <c r="B27" s="18"/>
      <c r="D27" t="s">
        <v>156</v>
      </c>
      <c r="E27" s="27">
        <f>COUNTIF(Comments!L$2:L$571,$D27)</f>
        <v>2</v>
      </c>
      <c r="F27" s="27">
        <f>COUNTIF(Comments!U$2:U$571,$D27)</f>
        <v>0</v>
      </c>
      <c r="G27" s="27">
        <f>COUNTIF(Comments!X$2:X$571,$D27)</f>
        <v>0</v>
      </c>
      <c r="H27">
        <f>COUNTIF(Comments!W$2:W$571,$D27)</f>
        <v>0</v>
      </c>
      <c r="I27" s="27">
        <f>COUNTIF(Comments!V$2:V$571,$D27)</f>
        <v>2</v>
      </c>
      <c r="J27" s="48" t="str">
        <f t="shared" si="1"/>
        <v>OK</v>
      </c>
      <c r="L27" t="s">
        <v>82</v>
      </c>
      <c r="M27" s="18">
        <f>IF((COUNTIF(Comments!B$2:B$571,L27))=0,"",COUNTIF(Comments!B$2:B$571,L27))</f>
        <v>132</v>
      </c>
    </row>
    <row r="28" spans="1:13" ht="14.1" customHeight="1">
      <c r="B28" s="18"/>
      <c r="D28" t="s">
        <v>157</v>
      </c>
      <c r="E28" s="27">
        <f>COUNTIF(Comments!L$2:L$571,$D28)</f>
        <v>9</v>
      </c>
      <c r="F28" s="27">
        <f>COUNTIF(Comments!U$2:U$571,$D28)</f>
        <v>0</v>
      </c>
      <c r="G28" s="27">
        <f>COUNTIF(Comments!X$2:X$571,$D28)</f>
        <v>0</v>
      </c>
      <c r="H28">
        <f>COUNTIF(Comments!W$2:W$571,$D28)</f>
        <v>0</v>
      </c>
      <c r="I28" s="52">
        <f>COUNTIF(Comments!V$2:V$571,$D28)</f>
        <v>7</v>
      </c>
      <c r="J28" s="48">
        <f t="shared" si="1"/>
        <v>-2</v>
      </c>
      <c r="L28" t="s">
        <v>86</v>
      </c>
      <c r="M28" s="18">
        <f>IF((COUNTIF(Comments!B$2:B$571,L28))=0,"",COUNTIF(Comments!B$2:B$571,L28))</f>
        <v>1</v>
      </c>
    </row>
    <row r="29" spans="1:13" ht="14.1" customHeight="1">
      <c r="B29" s="18"/>
      <c r="D29" t="s">
        <v>147</v>
      </c>
      <c r="E29" s="27">
        <f>COUNTIF(Comments!L$2:L$571,$D29)</f>
        <v>17</v>
      </c>
      <c r="F29" s="27">
        <f>COUNTIF(Comments!U$2:U$571,$D29)</f>
        <v>0</v>
      </c>
      <c r="G29" s="27">
        <f>COUNTIF(Comments!X$2:X$571,$D29)</f>
        <v>0</v>
      </c>
      <c r="H29">
        <f>COUNTIF(Comments!W$2:W$571,$D29)</f>
        <v>0</v>
      </c>
      <c r="I29" s="52">
        <f>COUNTIF(Comments!V$2:V$571,$D29)</f>
        <v>16</v>
      </c>
      <c r="J29" s="48">
        <f t="shared" si="1"/>
        <v>-1</v>
      </c>
      <c r="L29" t="s">
        <v>87</v>
      </c>
      <c r="M29" s="18">
        <f>IF((COUNTIF(Comments!B$2:B$571,L29))=0,"",COUNTIF(Comments!B$2:B$571,L29))</f>
        <v>11</v>
      </c>
    </row>
    <row r="30" spans="1:13" ht="14.1" customHeight="1">
      <c r="B30" s="18"/>
      <c r="D30" t="s">
        <v>158</v>
      </c>
      <c r="E30" s="27">
        <f>COUNTIF(Comments!L$2:L$571,$D30)</f>
        <v>11</v>
      </c>
      <c r="F30" s="27">
        <f>COUNTIF(Comments!U$2:U$571,$D30)</f>
        <v>1</v>
      </c>
      <c r="G30" s="27">
        <f>COUNTIF(Comments!X$2:X$571,$D30)</f>
        <v>0</v>
      </c>
      <c r="H30">
        <f>COUNTIF(Comments!W$2:W$571,$D30)</f>
        <v>0</v>
      </c>
      <c r="I30" s="27">
        <f>COUNTIF(Comments!V$2:V$571,$D30)</f>
        <v>9</v>
      </c>
      <c r="J30" s="48">
        <f t="shared" si="1"/>
        <v>-1</v>
      </c>
      <c r="L30" t="s">
        <v>91</v>
      </c>
      <c r="M30" s="18">
        <f>IF((COUNTIF(Comments!B$2:B$571,L30))=0,"",COUNTIF(Comments!B$2:B$571,L30))</f>
        <v>2</v>
      </c>
    </row>
    <row r="31" spans="1:13" ht="14.1" customHeight="1">
      <c r="B31" s="18"/>
      <c r="D31" t="s">
        <v>159</v>
      </c>
      <c r="E31" s="27">
        <f>COUNTIF(Comments!L$2:L$571,$D31)</f>
        <v>7</v>
      </c>
      <c r="F31" s="27">
        <f>COUNTIF(Comments!U$2:U$571,$D31)</f>
        <v>0</v>
      </c>
      <c r="G31" s="27">
        <f>COUNTIF(Comments!X$2:X$571,$D31)</f>
        <v>0</v>
      </c>
      <c r="H31">
        <f>COUNTIF(Comments!W$2:W$571,$D31)</f>
        <v>0</v>
      </c>
      <c r="I31" s="27">
        <f>COUNTIF(Comments!V$2:V$571,$D31)</f>
        <v>7</v>
      </c>
      <c r="J31" s="48" t="str">
        <f t="shared" si="1"/>
        <v>OK</v>
      </c>
      <c r="L31" t="s">
        <v>108</v>
      </c>
      <c r="M31" s="18">
        <f>IF((COUNTIF(Comments!B$2:B$571,L31))=0,"",COUNTIF(Comments!B$2:B$571,L31))</f>
        <v>8</v>
      </c>
    </row>
    <row r="32" spans="1:13" ht="14.1" customHeight="1">
      <c r="B32" s="18"/>
      <c r="D32" t="s">
        <v>148</v>
      </c>
      <c r="E32" s="27">
        <f>COUNTIF(Comments!L$2:L$571,$D32)</f>
        <v>36</v>
      </c>
      <c r="F32" s="27">
        <f>COUNTIF(Comments!U$2:U$571,$D32)</f>
        <v>0</v>
      </c>
      <c r="G32" s="27">
        <f>COUNTIF(Comments!X$2:X$571,$D32)</f>
        <v>0</v>
      </c>
      <c r="H32">
        <f>COUNTIF(Comments!W$2:W$571,$D32)</f>
        <v>0</v>
      </c>
      <c r="I32" s="27">
        <f>COUNTIF(Comments!V$2:V$571,$D32)</f>
        <v>26</v>
      </c>
      <c r="J32" s="48">
        <f t="shared" si="1"/>
        <v>-10</v>
      </c>
      <c r="L32" t="s">
        <v>94</v>
      </c>
      <c r="M32" s="18">
        <f>IF((COUNTIF(Comments!B$2:B$571,L32))=0,"",COUNTIF(Comments!B$2:B$571,L32))</f>
        <v>3</v>
      </c>
    </row>
    <row r="33" spans="1:13" ht="14.1" customHeight="1">
      <c r="B33" s="18"/>
      <c r="D33" t="s">
        <v>160</v>
      </c>
      <c r="E33" s="27">
        <f>COUNTIF(Comments!L$2:L$571,$D33)</f>
        <v>12</v>
      </c>
      <c r="F33" s="27">
        <f>COUNTIF(Comments!U$2:U$571,$D33)</f>
        <v>0</v>
      </c>
      <c r="G33" s="27">
        <f>COUNTIF(Comments!X$2:X$571,$D33)</f>
        <v>0</v>
      </c>
      <c r="H33">
        <f>COUNTIF(Comments!W$2:W$571,$D33)</f>
        <v>0</v>
      </c>
      <c r="I33" s="27">
        <f>COUNTIF(Comments!V$2:V$571,$D33)</f>
        <v>8</v>
      </c>
      <c r="J33" s="48">
        <f t="shared" si="1"/>
        <v>-4</v>
      </c>
      <c r="L33" t="s">
        <v>787</v>
      </c>
      <c r="M33" s="18">
        <f>IF((COUNTIF(Comments!B$2:B$571,L33))=0,"",COUNTIF(Comments!B$2:B$571,L33))</f>
        <v>17</v>
      </c>
    </row>
    <row r="34" spans="1:13" ht="14.1" customHeight="1">
      <c r="B34" s="18"/>
      <c r="D34" t="s">
        <v>161</v>
      </c>
      <c r="E34" s="27">
        <f>COUNTIF(Comments!L$2:L$571,$D34)</f>
        <v>26</v>
      </c>
      <c r="F34" s="27">
        <f>COUNTIF(Comments!U$2:U$571,$D34)</f>
        <v>0</v>
      </c>
      <c r="G34" s="27">
        <f>COUNTIF(Comments!X$2:X$571,$D34)</f>
        <v>0</v>
      </c>
      <c r="H34">
        <f>COUNTIF(Comments!W$2:W$571,$D34)</f>
        <v>0</v>
      </c>
      <c r="I34" s="52">
        <f>COUNTIF(Comments!V$2:V$571,$D34)</f>
        <v>22</v>
      </c>
      <c r="J34" s="48">
        <f t="shared" si="1"/>
        <v>-4</v>
      </c>
      <c r="L34" t="s">
        <v>97</v>
      </c>
      <c r="M34" s="18">
        <f>IF((COUNTIF(Comments!B$2:B$571,L34))=0,"",COUNTIF(Comments!B$2:B$571,L34))</f>
        <v>3</v>
      </c>
    </row>
    <row r="35" spans="1:13" ht="14.1" customHeight="1">
      <c r="B35" s="18"/>
      <c r="D35" t="s">
        <v>149</v>
      </c>
      <c r="E35" s="27">
        <f>COUNTIF(Comments!L$2:L$571,$D35)</f>
        <v>30</v>
      </c>
      <c r="F35" s="27">
        <f>COUNTIF(Comments!U$2:U$571,$D35)</f>
        <v>0</v>
      </c>
      <c r="G35" s="27">
        <f>COUNTIF(Comments!X$2:X$571,$D35)</f>
        <v>0</v>
      </c>
      <c r="H35">
        <f>COUNTIF(Comments!W$2:W$571,$D35)</f>
        <v>0</v>
      </c>
      <c r="I35" s="27">
        <f>COUNTIF(Comments!V$2:V$571,$D35)</f>
        <v>30</v>
      </c>
      <c r="J35" s="48" t="str">
        <f t="shared" si="1"/>
        <v>OK</v>
      </c>
      <c r="L35" t="s">
        <v>109</v>
      </c>
      <c r="M35" s="18">
        <f>IF((COUNTIF(Comments!B$2:B$571,L35))=0,"",COUNTIF(Comments!B$2:B$571,L35))</f>
        <v>1</v>
      </c>
    </row>
    <row r="36" spans="1:13" ht="14.1" customHeight="1">
      <c r="B36" s="18"/>
      <c r="D36" t="s">
        <v>150</v>
      </c>
      <c r="E36" s="27">
        <f>COUNTIF(Comments!L$2:L$571,$D36)</f>
        <v>18</v>
      </c>
      <c r="F36" s="27">
        <f>COUNTIF(Comments!U$2:U$571,$D36)</f>
        <v>0</v>
      </c>
      <c r="G36" s="27">
        <f>COUNTIF(Comments!X$2:X$571,$D36)</f>
        <v>0</v>
      </c>
      <c r="H36">
        <f>COUNTIF(Comments!W$2:W$571,$D36)</f>
        <v>0</v>
      </c>
      <c r="I36" s="27">
        <f>COUNTIF(Comments!V$2:V$571,$D36)</f>
        <v>13</v>
      </c>
      <c r="J36" s="48">
        <f t="shared" ref="J36:J43" si="2">IF(SUM(F36:I36)=E36, "OK", SUM(F36:I36)-E36)</f>
        <v>-5</v>
      </c>
      <c r="L36" t="s">
        <v>99</v>
      </c>
      <c r="M36" s="18">
        <f>IF((COUNTIF(Comments!B$2:B$571,L36))=0,"",COUNTIF(Comments!B$2:B$571,L36))</f>
        <v>36</v>
      </c>
    </row>
    <row r="37" spans="1:13" ht="14.1" customHeight="1">
      <c r="B37" s="18"/>
      <c r="D37" t="s">
        <v>798</v>
      </c>
      <c r="E37" s="27">
        <f>COUNTIF(Comments!L$2:L$571,$D37)</f>
        <v>5</v>
      </c>
      <c r="F37" s="27">
        <f>COUNTIF(Comments!U$2:U$571,$D37)</f>
        <v>0</v>
      </c>
      <c r="G37" s="27">
        <f>COUNTIF(Comments!X$2:X$571,$D37)</f>
        <v>0</v>
      </c>
      <c r="H37">
        <f>COUNTIF(Comments!W$2:W$571,$D37)</f>
        <v>0</v>
      </c>
      <c r="I37" s="27">
        <f>COUNTIF(Comments!V$2:V$571,$D37)</f>
        <v>5</v>
      </c>
      <c r="J37" s="48" t="str">
        <f t="shared" si="2"/>
        <v>OK</v>
      </c>
      <c r="L37" t="s">
        <v>336</v>
      </c>
      <c r="M37" s="18">
        <f>IF((COUNTIF(Comments!B$2:B$571,L37))=0,"",COUNTIF(Comments!B$2:B$571,L37))</f>
        <v>1</v>
      </c>
    </row>
    <row r="38" spans="1:13" ht="14.1" customHeight="1">
      <c r="B38" s="18"/>
      <c r="D38" t="s">
        <v>162</v>
      </c>
      <c r="E38" s="27">
        <f>COUNTIF(Comments!L$2:L$571,$D38)</f>
        <v>8</v>
      </c>
      <c r="F38" s="27">
        <f>COUNTIF(Comments!U$2:U$571,$D38)</f>
        <v>0</v>
      </c>
      <c r="G38" s="27">
        <f>COUNTIF(Comments!X$2:X$571,$D38)</f>
        <v>0</v>
      </c>
      <c r="H38">
        <f>COUNTIF(Comments!W$2:W$571,$D38)</f>
        <v>0</v>
      </c>
      <c r="I38" s="27">
        <f>COUNTIF(Comments!V$2:V$571,$D38)</f>
        <v>2</v>
      </c>
      <c r="J38" s="48">
        <f t="shared" si="2"/>
        <v>-6</v>
      </c>
      <c r="L38" t="s">
        <v>332</v>
      </c>
      <c r="M38" s="18">
        <f>IF((COUNTIF(Comments!B$2:B$571,L38))=0,"",COUNTIF(Comments!B$2:B$571,L38))</f>
        <v>1</v>
      </c>
    </row>
    <row r="39" spans="1:13" ht="14.1" customHeight="1">
      <c r="B39" s="18"/>
      <c r="D39" t="s">
        <v>198</v>
      </c>
      <c r="E39" s="27">
        <f>COUNTIF(Comments!L$2:L$571,$D39)</f>
        <v>9</v>
      </c>
      <c r="F39" s="27">
        <f>COUNTIF(Comments!U$2:U$571,$D39)</f>
        <v>0</v>
      </c>
      <c r="G39" s="27">
        <f>COUNTIF(Comments!X$2:X$571,$D39)</f>
        <v>0</v>
      </c>
      <c r="H39">
        <f>COUNTIF(Comments!W$2:W$571,$D39)</f>
        <v>0</v>
      </c>
      <c r="I39" s="52">
        <f>COUNTIF(Comments!V$2:V$571,$D39)</f>
        <v>8</v>
      </c>
      <c r="J39" s="48">
        <f t="shared" si="2"/>
        <v>-1</v>
      </c>
      <c r="L39" t="s">
        <v>110</v>
      </c>
      <c r="M39" s="18">
        <f>IF((COUNTIF(Comments!B$2:B$571,L39))=0,"",COUNTIF(Comments!B$2:B$571,L39))</f>
        <v>5</v>
      </c>
    </row>
    <row r="40" spans="1:13" ht="14.1" customHeight="1">
      <c r="A40" s="29" t="s">
        <v>206</v>
      </c>
      <c r="B40" s="18"/>
      <c r="D40" t="s">
        <v>163</v>
      </c>
      <c r="E40" s="27">
        <f>COUNTIF(Comments!L$2:L$571,$D40)</f>
        <v>37</v>
      </c>
      <c r="F40" s="27">
        <f>COUNTIF(Comments!U$2:U$571,$D40)</f>
        <v>0</v>
      </c>
      <c r="G40" s="27">
        <f>COUNTIF(Comments!X$2:X$571,$D40)</f>
        <v>0</v>
      </c>
      <c r="H40">
        <f>COUNTIF(Comments!W$2:W$571,$D40)</f>
        <v>0</v>
      </c>
      <c r="I40" s="27">
        <f>COUNTIF(Comments!V$2:V$571,$D40)</f>
        <v>36</v>
      </c>
      <c r="J40" s="48">
        <f t="shared" si="2"/>
        <v>-1</v>
      </c>
      <c r="L40">
        <f>COUNTA(L3:L39)</f>
        <v>37</v>
      </c>
      <c r="M40" s="21">
        <f>SUM(M3:M39)</f>
        <v>570</v>
      </c>
    </row>
    <row r="41" spans="1:13" ht="14.1" customHeight="1">
      <c r="A41" s="12" t="s">
        <v>168</v>
      </c>
      <c r="B41" s="18" t="str">
        <f>IF((COUNTIF(Comments!Z$2:Z$571,A41))=0,"",COUNTIF(Comments!Z$2:Z$571,A41))</f>
        <v/>
      </c>
      <c r="D41" s="10" t="s">
        <v>213</v>
      </c>
      <c r="E41" s="27">
        <f>COUNTIF(Comments!L$2:L$571,$D41)</f>
        <v>17</v>
      </c>
      <c r="F41" s="27">
        <f>COUNTIF(Comments!U$2:U$571,$D41)</f>
        <v>0</v>
      </c>
      <c r="G41" s="27">
        <f>COUNTIF(Comments!X$2:X$571,$D41)</f>
        <v>0</v>
      </c>
      <c r="H41">
        <f>COUNTIF(Comments!W$2:W$571,$D41)</f>
        <v>0</v>
      </c>
      <c r="I41" s="27">
        <f>COUNTIF(Comments!V$2:V$571,$D41)</f>
        <v>9</v>
      </c>
      <c r="J41" s="48">
        <f t="shared" si="2"/>
        <v>-8</v>
      </c>
      <c r="M41" s="39" t="str">
        <f>IF(M40=COUNTA(Comments!A2:'Comments'!A571),"Computed Tally is Correct","Computed Tally is Incorrect")</f>
        <v>Computed Tally is Correct</v>
      </c>
    </row>
    <row r="42" spans="1:13" ht="14.1" customHeight="1">
      <c r="A42" s="12" t="s">
        <v>164</v>
      </c>
      <c r="B42" s="18" t="str">
        <f>IF((COUNTIF(Comments!Z$2:Z$571,A42))=0,"",COUNTIF(Comments!Z$2:Z$571,A42))</f>
        <v/>
      </c>
      <c r="D42" t="s">
        <v>203</v>
      </c>
      <c r="E42" s="27">
        <f>COUNTIF(Comments!L$2:L$571,$D42)</f>
        <v>3</v>
      </c>
      <c r="F42" s="27">
        <f>COUNTIF(Comments!U$2:U$571,$D42)</f>
        <v>0</v>
      </c>
      <c r="G42" s="27">
        <f>COUNTIF(Comments!X$2:X$571,$D42)</f>
        <v>0</v>
      </c>
      <c r="H42">
        <f>COUNTIF(Comments!W$2:W$571,$D42)</f>
        <v>0</v>
      </c>
      <c r="I42" s="27">
        <f>COUNTIF(Comments!V$2:V$571,$D42)</f>
        <v>1</v>
      </c>
      <c r="J42" s="48">
        <f t="shared" si="2"/>
        <v>-2</v>
      </c>
      <c r="M42" s="18"/>
    </row>
    <row r="43" spans="1:13" ht="14.1" customHeight="1">
      <c r="A43" s="12" t="s">
        <v>192</v>
      </c>
      <c r="B43" s="18" t="str">
        <f>IF((COUNTIF(Comments!Z$2:Z$571,A43))=0,"",COUNTIF(Comments!Z$2:Z$571,A43))</f>
        <v/>
      </c>
      <c r="D43" s="10" t="s">
        <v>1400</v>
      </c>
      <c r="E43" s="27">
        <f>COUNTIF(Comments!L$2:L$571,$D43)</f>
        <v>1</v>
      </c>
      <c r="F43" s="27">
        <f>COUNTIF(Comments!U$2:U$571,$D43)</f>
        <v>0</v>
      </c>
      <c r="G43" s="27">
        <f>COUNTIF(Comments!X$2:X$571,$D43)</f>
        <v>0</v>
      </c>
      <c r="H43">
        <f>COUNTIF(Comments!W$2:W$571,$D43)</f>
        <v>0</v>
      </c>
      <c r="I43" s="52">
        <f>COUNTIF(Comments!V$2:V$571,$D43)</f>
        <v>1</v>
      </c>
      <c r="J43" s="48" t="str">
        <f t="shared" si="2"/>
        <v>OK</v>
      </c>
      <c r="M43" s="18"/>
    </row>
    <row r="44" spans="1:13" ht="14.1" customHeight="1">
      <c r="A44" s="12" t="s">
        <v>175</v>
      </c>
      <c r="B44" s="18" t="str">
        <f>IF((COUNTIF(Comments!Z$2:Z$571,A44))=0,"",COUNTIF(Comments!Z$2:Z$571,A44))</f>
        <v/>
      </c>
      <c r="D44" s="21" t="s">
        <v>188</v>
      </c>
      <c r="E44" s="53">
        <f>SUM(E$17:E43)</f>
        <v>569</v>
      </c>
      <c r="F44" s="53">
        <f>SUM(F$17:F43)</f>
        <v>2</v>
      </c>
      <c r="G44" s="53">
        <f>SUM(G$17:G43)</f>
        <v>0</v>
      </c>
      <c r="H44" s="53">
        <f>SUM(H$17:H43)</f>
        <v>0</v>
      </c>
      <c r="I44" s="53">
        <f>SUM(I$17:I43)</f>
        <v>282</v>
      </c>
      <c r="M44" s="18"/>
    </row>
    <row r="45" spans="1:13" ht="14.1" customHeight="1">
      <c r="A45" s="12" t="s">
        <v>171</v>
      </c>
      <c r="B45" s="18" t="str">
        <f>IF((COUNTIF(Comments!Z$2:Z$571,A45))=0,"",COUNTIF(Comments!Z$2:Z$571,A45))</f>
        <v/>
      </c>
      <c r="D45" s="39" t="s">
        <v>205</v>
      </c>
      <c r="E45" s="40" t="str">
        <f>IF(E44=B$2, "YES", "NO")</f>
        <v>NO</v>
      </c>
      <c r="F45" s="40" t="str">
        <f>IF(F44=B$12, "YES", "NO")</f>
        <v>YES</v>
      </c>
      <c r="G45" s="40" t="str">
        <f>IF(G44=B$3, "YES", "NO")</f>
        <v>YES</v>
      </c>
      <c r="H45" s="40" t="str">
        <f>IF(H44=B$4, "YES", "NO")</f>
        <v>YES</v>
      </c>
      <c r="I45" s="40" t="str">
        <f>IF(I44=B$5, "YES", "NO")</f>
        <v>YES</v>
      </c>
      <c r="M45" s="18"/>
    </row>
    <row r="46" spans="1:13" ht="14.1" customHeight="1">
      <c r="A46" s="12" t="s">
        <v>174</v>
      </c>
      <c r="B46" s="18" t="str">
        <f>IF((COUNTIF(Comments!Z$2:Z$571,A46))=0,"",COUNTIF(Comments!Z$2:Z$571,A46))</f>
        <v/>
      </c>
      <c r="D46" s="21"/>
      <c r="E46" s="53"/>
      <c r="F46" s="53"/>
      <c r="G46" s="53"/>
      <c r="H46" s="53"/>
      <c r="I46" s="53"/>
      <c r="M46" s="18"/>
    </row>
    <row r="47" spans="1:13" ht="14.1" customHeight="1">
      <c r="A47" s="12" t="s">
        <v>165</v>
      </c>
      <c r="B47" s="18" t="str">
        <f>IF((COUNTIF(Comments!Z$2:Z$571,A47))=0,"",COUNTIF(Comments!Z$2:Z$571,A47))</f>
        <v/>
      </c>
      <c r="D47" s="39"/>
      <c r="E47" s="40"/>
      <c r="F47" s="40"/>
      <c r="G47" s="40"/>
      <c r="H47" s="40"/>
      <c r="I47" s="40"/>
      <c r="M47" s="18"/>
    </row>
    <row r="48" spans="1:13" ht="14.1" customHeight="1">
      <c r="A48" s="12" t="s">
        <v>169</v>
      </c>
      <c r="B48" s="18" t="str">
        <f>IF((COUNTIF(Comments!Z$2:Z$571,A48))=0,"",COUNTIF(Comments!Z$2:Z$571,A48))</f>
        <v/>
      </c>
      <c r="D48" s="14"/>
      <c r="E48" s="27"/>
      <c r="F48" s="27"/>
      <c r="G48" s="27"/>
      <c r="I48" s="52"/>
      <c r="M48" s="18"/>
    </row>
    <row r="49" spans="1:13" ht="14.1" customHeight="1">
      <c r="A49" s="12" t="s">
        <v>176</v>
      </c>
      <c r="B49" s="18" t="str">
        <f>IF((COUNTIF(Comments!Z$2:Z$571,A49))=0,"",COUNTIF(Comments!Z$2:Z$571,A49))</f>
        <v/>
      </c>
      <c r="M49" s="18"/>
    </row>
    <row r="50" spans="1:13" ht="14.1" customHeight="1">
      <c r="A50" s="12" t="s">
        <v>181</v>
      </c>
      <c r="B50" s="18" t="str">
        <f>IF((COUNTIF(Comments!Z$2:Z$571,A50))=0,"",COUNTIF(Comments!Z$2:Z$571,A50))</f>
        <v/>
      </c>
      <c r="M50" s="18"/>
    </row>
    <row r="51" spans="1:13" ht="14.1" customHeight="1">
      <c r="A51" s="12" t="s">
        <v>173</v>
      </c>
      <c r="B51" s="18" t="str">
        <f>IF((COUNTIF(Comments!Z$2:Z$571,A51))=0,"",COUNTIF(Comments!Z$2:Z$571,A51))</f>
        <v/>
      </c>
    </row>
    <row r="52" spans="1:13" ht="14.1" customHeight="1">
      <c r="A52" s="12" t="s">
        <v>179</v>
      </c>
      <c r="B52" s="18" t="str">
        <f>IF((COUNTIF(Comments!Z$2:Z$571,A52))=0,"",COUNTIF(Comments!Z$2:Z$571,A52))</f>
        <v/>
      </c>
    </row>
    <row r="53" spans="1:13" ht="14.1" customHeight="1">
      <c r="A53" s="12" t="s">
        <v>189</v>
      </c>
      <c r="B53" s="18" t="str">
        <f>IF((COUNTIF(Comments!Z$2:Z$571,A53))=0,"",COUNTIF(Comments!Z$2:Z$571,A53))</f>
        <v/>
      </c>
      <c r="L53" s="18"/>
    </row>
    <row r="54" spans="1:13" ht="14.1" customHeight="1">
      <c r="A54" s="12" t="s">
        <v>170</v>
      </c>
      <c r="B54" s="18" t="str">
        <f>IF((COUNTIF(Comments!Z$2:Z$571,A54))=0,"",COUNTIF(Comments!Z$2:Z$571,A54))</f>
        <v/>
      </c>
      <c r="L54" s="21"/>
      <c r="M54" s="28"/>
    </row>
    <row r="55" spans="1:13" ht="14.1" customHeight="1">
      <c r="A55" s="12" t="s">
        <v>166</v>
      </c>
      <c r="B55" s="18" t="str">
        <f>IF((COUNTIF(Comments!Z$2:Z$571,A55))=0,"",COUNTIF(Comments!Z$2:Z$571,A55))</f>
        <v/>
      </c>
      <c r="D55" s="10"/>
    </row>
    <row r="56" spans="1:13" ht="14.1" customHeight="1">
      <c r="A56" s="12" t="s">
        <v>182</v>
      </c>
      <c r="B56" s="18" t="str">
        <f>IF((COUNTIF(Comments!Z$2:Z$571,A56))=0,"",COUNTIF(Comments!Z$2:Z$571,A56))</f>
        <v/>
      </c>
      <c r="D56" s="10"/>
    </row>
    <row r="57" spans="1:13" ht="14.1" customHeight="1">
      <c r="A57" s="12" t="s">
        <v>194</v>
      </c>
      <c r="B57" s="18" t="str">
        <f>IF((COUNTIF(Comments!Z$2:Z$571,A57))=0,"",COUNTIF(Comments!Z$2:Z$571,A57))</f>
        <v/>
      </c>
      <c r="D57" s="10"/>
    </row>
    <row r="58" spans="1:13" ht="14.1" customHeight="1">
      <c r="A58" s="12" t="s">
        <v>193</v>
      </c>
      <c r="B58" s="18" t="str">
        <f>IF((COUNTIF(Comments!Z$2:Z$571,A58))=0,"",COUNTIF(Comments!Z$2:Z$571,A58))</f>
        <v/>
      </c>
      <c r="D58" s="10"/>
    </row>
    <row r="59" spans="1:13" ht="14.1" customHeight="1">
      <c r="A59" s="12" t="s">
        <v>180</v>
      </c>
      <c r="B59" s="18" t="str">
        <f>IF((COUNTIF(Comments!Z$2:Z$571,A59))=0,"",COUNTIF(Comments!Z$2:Z$571,A59))</f>
        <v/>
      </c>
      <c r="D59" s="10"/>
    </row>
    <row r="60" spans="1:13" ht="14.1" customHeight="1">
      <c r="A60" s="12" t="s">
        <v>178</v>
      </c>
      <c r="B60" s="18" t="str">
        <f>IF((COUNTIF(Comments!Z$2:Z$571,A60))=0,"",COUNTIF(Comments!Z$2:Z$571,A60))</f>
        <v/>
      </c>
      <c r="D60" s="10"/>
    </row>
    <row r="61" spans="1:13" ht="14.1" customHeight="1">
      <c r="A61" s="12" t="s">
        <v>177</v>
      </c>
      <c r="B61" s="18" t="str">
        <f>IF((COUNTIF(Comments!Z$2:Z$571,A61))=0,"",COUNTIF(Comments!Z$2:Z$571,A61))</f>
        <v/>
      </c>
      <c r="D61" s="10"/>
    </row>
    <row r="62" spans="1:13" ht="14.1" customHeight="1">
      <c r="A62" s="12" t="s">
        <v>195</v>
      </c>
      <c r="B62" s="18" t="str">
        <f>IF((COUNTIF(Comments!Z$2:Z$571,A62))=0,"",COUNTIF(Comments!Z$2:Z$571,A62))</f>
        <v/>
      </c>
      <c r="D62" s="10"/>
    </row>
    <row r="63" spans="1:13" ht="14.1" customHeight="1">
      <c r="A63" s="12" t="s">
        <v>190</v>
      </c>
      <c r="B63" s="18" t="str">
        <f>IF((COUNTIF(Comments!Z$2:Z$571,A63))=0,"",COUNTIF(Comments!Z$2:Z$571,A63))</f>
        <v/>
      </c>
    </row>
    <row r="64" spans="1:13" ht="14.1" customHeight="1">
      <c r="A64" s="12" t="s">
        <v>199</v>
      </c>
      <c r="B64" s="18" t="str">
        <f>IF((COUNTIF(Comments!Z$2:Z$571,A64))=0,"",COUNTIF(Comments!Z$2:Z$571,A64))</f>
        <v/>
      </c>
    </row>
    <row r="65" spans="1:7" ht="14.1" customHeight="1">
      <c r="A65" s="12" t="s">
        <v>191</v>
      </c>
      <c r="B65" s="18" t="str">
        <f>IF((COUNTIF(Comments!Z$2:Z$571,A65))=0,"",COUNTIF(Comments!Z$2:Z$571,A65))</f>
        <v/>
      </c>
    </row>
    <row r="66" spans="1:7" ht="14.1" customHeight="1">
      <c r="A66" s="12" t="s">
        <v>167</v>
      </c>
      <c r="B66" s="18" t="str">
        <f>IF((COUNTIF(Comments!Z$2:Z$571,A66))=0,"",COUNTIF(Comments!Z$2:Z$571,A66))</f>
        <v/>
      </c>
    </row>
    <row r="67" spans="1:7" ht="14.1" customHeight="1">
      <c r="A67" s="12" t="s">
        <v>172</v>
      </c>
      <c r="B67" s="18" t="str">
        <f>IF((COUNTIF(Comments!Z$2:Z$571,A67))=0,"",COUNTIF(Comments!Z$2:Z$571,A67))</f>
        <v/>
      </c>
    </row>
    <row r="68" spans="1:7" ht="14.1" customHeight="1">
      <c r="A68" s="12" t="s">
        <v>153</v>
      </c>
      <c r="B68" s="18" t="str">
        <f>IF((COUNTIF(Comments!Z$2:Z$571,A68))=0,"",COUNTIF(Comments!Z$2:Z$571,A68))</f>
        <v/>
      </c>
    </row>
    <row r="69" spans="1:7" ht="14.1" customHeight="1">
      <c r="A69" s="12" t="s">
        <v>153</v>
      </c>
      <c r="B69" s="18" t="str">
        <f>IF((COUNTIF(Comments!Z$2:Z$571,A69))=0,"",COUNTIF(Comments!Z$2:Z$571,A69))</f>
        <v/>
      </c>
    </row>
    <row r="70" spans="1:7" ht="14.1" customHeight="1">
      <c r="A70" s="12" t="s">
        <v>153</v>
      </c>
      <c r="B70" s="18" t="str">
        <f>IF((COUNTIF(Comments!Z$2:Z$571,A70))=0,"",COUNTIF(Comments!Z$2:Z$571,A70))</f>
        <v/>
      </c>
    </row>
    <row r="71" spans="1:7" ht="14.1" customHeight="1">
      <c r="A71" s="12" t="s">
        <v>153</v>
      </c>
      <c r="B71" s="18" t="str">
        <f>IF((COUNTIF(Comments!Z$2:Z$571,A71))=0,"",COUNTIF(Comments!Z$2:Z$571,A71))</f>
        <v/>
      </c>
    </row>
    <row r="72" spans="1:7" ht="14.1" customHeight="1">
      <c r="A72" s="17" t="s">
        <v>151</v>
      </c>
      <c r="B72" s="25">
        <f>SUM(B41:B71)</f>
        <v>0</v>
      </c>
    </row>
    <row r="73" spans="1:7" ht="14.1" customHeight="1">
      <c r="A73" t="s">
        <v>152</v>
      </c>
      <c r="B73" s="30" t="e">
        <f>B72/(B3+B4)</f>
        <v>#DIV/0!</v>
      </c>
    </row>
    <row r="78" spans="1:7" ht="14.1" customHeight="1">
      <c r="G78" s="10"/>
    </row>
    <row r="80" spans="1:7" ht="14.1" customHeight="1">
      <c r="G80" s="10"/>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dc:creator>
  <cp:lastModifiedBy>Ben</cp:lastModifiedBy>
  <dcterms:created xsi:type="dcterms:W3CDTF">2010-11-08T20:23:30Z</dcterms:created>
  <dcterms:modified xsi:type="dcterms:W3CDTF">2011-03-14T09:09:25Z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