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90" windowWidth="15600" windowHeight="8220"/>
  </bookViews>
  <sheets>
    <sheet name="IEEE Cover" sheetId="6" r:id="rId1"/>
    <sheet name="Notes" sheetId="4" r:id="rId2"/>
    <sheet name="Input Data" sheetId="1" r:id="rId3"/>
    <sheet name="Plots" sheetId="3" r:id="rId4"/>
    <sheet name="Plot Data" sheetId="2" state="hidden" r:id="rId5"/>
    <sheet name="Scale Plot Data" sheetId="7" state="hidden" r:id="rId6"/>
    <sheet name="Scale Plots" sheetId="9" state="hidden" r:id="rId7"/>
  </sheets>
  <calcPr calcId="125725"/>
</workbook>
</file>

<file path=xl/calcChain.xml><?xml version="1.0" encoding="utf-8"?>
<calcChain xmlns="http://schemas.openxmlformats.org/spreadsheetml/2006/main">
  <c r="A38" i="2"/>
  <c r="A39"/>
  <c r="A17"/>
  <c r="A16"/>
  <c r="A15"/>
  <c r="A14"/>
  <c r="D10"/>
  <c r="D14"/>
  <c r="D8"/>
  <c r="D2"/>
  <c r="D15"/>
  <c r="D9"/>
  <c r="D3"/>
  <c r="D23"/>
  <c r="D22"/>
  <c r="D21"/>
  <c r="D20"/>
  <c r="D16"/>
  <c r="D17"/>
  <c r="D11"/>
  <c r="D5"/>
  <c r="D4"/>
  <c r="G3" i="1"/>
  <c r="D3" s="1"/>
  <c r="C3" s="1"/>
  <c r="G4"/>
  <c r="G5"/>
  <c r="D5" s="1"/>
  <c r="B5" s="1"/>
  <c r="G6"/>
  <c r="D6" s="1"/>
  <c r="C6" s="1"/>
  <c r="G7"/>
  <c r="G8"/>
  <c r="D8" s="1"/>
  <c r="B8" s="1"/>
  <c r="D4"/>
  <c r="B4" s="1"/>
  <c r="D7"/>
  <c r="B7" s="1"/>
  <c r="C7" l="1"/>
  <c r="C5"/>
  <c r="B6"/>
  <c r="C8"/>
  <c r="C4"/>
  <c r="B3"/>
  <c r="B27" i="7"/>
  <c r="B26" s="1"/>
  <c r="B30"/>
  <c r="B31" s="1"/>
  <c r="B46"/>
  <c r="B47" s="1"/>
  <c r="B43"/>
  <c r="B38"/>
  <c r="B35"/>
  <c r="B34" s="1"/>
  <c r="B19"/>
  <c r="B11"/>
  <c r="B3"/>
  <c r="B7"/>
  <c r="B15"/>
  <c r="B23"/>
  <c r="B39"/>
  <c r="B42"/>
  <c r="B18"/>
  <c r="B10"/>
  <c r="B2"/>
  <c r="A9"/>
  <c r="A17"/>
  <c r="A25"/>
  <c r="A33"/>
  <c r="A41"/>
  <c r="A1"/>
  <c r="A8" i="2"/>
  <c r="A11" i="7" s="1"/>
  <c r="G2" i="1"/>
  <c r="N16" i="2"/>
  <c r="N15"/>
  <c r="N10"/>
  <c r="N9"/>
  <c r="N4"/>
  <c r="N3"/>
  <c r="K46"/>
  <c r="K45"/>
  <c r="K40"/>
  <c r="K39"/>
  <c r="K34"/>
  <c r="K33"/>
  <c r="K28"/>
  <c r="K27"/>
  <c r="K22"/>
  <c r="K21"/>
  <c r="K16"/>
  <c r="K15"/>
  <c r="K10"/>
  <c r="K9"/>
  <c r="K4"/>
  <c r="K3"/>
  <c r="H34"/>
  <c r="H33"/>
  <c r="H28"/>
  <c r="H27"/>
  <c r="H22"/>
  <c r="H21"/>
  <c r="H10"/>
  <c r="H9"/>
  <c r="H16"/>
  <c r="H15"/>
  <c r="H4"/>
  <c r="H3"/>
  <c r="M17"/>
  <c r="M16"/>
  <c r="M15"/>
  <c r="M14"/>
  <c r="J47"/>
  <c r="J46"/>
  <c r="J45"/>
  <c r="J44"/>
  <c r="J41"/>
  <c r="J40"/>
  <c r="J39"/>
  <c r="J38"/>
  <c r="G35"/>
  <c r="G34"/>
  <c r="G33"/>
  <c r="G32"/>
  <c r="D34" i="1"/>
  <c r="C34"/>
  <c r="D33"/>
  <c r="C33"/>
  <c r="M11" i="2"/>
  <c r="M10"/>
  <c r="M9"/>
  <c r="M8"/>
  <c r="J35"/>
  <c r="J34"/>
  <c r="J33"/>
  <c r="J32"/>
  <c r="J29"/>
  <c r="J28"/>
  <c r="J27"/>
  <c r="J26"/>
  <c r="J23"/>
  <c r="J22"/>
  <c r="J21"/>
  <c r="J20"/>
  <c r="J17"/>
  <c r="J16"/>
  <c r="J15"/>
  <c r="J14"/>
  <c r="G29"/>
  <c r="G28"/>
  <c r="G27"/>
  <c r="G26"/>
  <c r="M5"/>
  <c r="M4"/>
  <c r="M3"/>
  <c r="M2"/>
  <c r="J11"/>
  <c r="J10"/>
  <c r="J9"/>
  <c r="J8"/>
  <c r="J5"/>
  <c r="J4"/>
  <c r="J3"/>
  <c r="J2"/>
  <c r="G23"/>
  <c r="G22"/>
  <c r="G21"/>
  <c r="G20"/>
  <c r="G17"/>
  <c r="G16"/>
  <c r="G15"/>
  <c r="G14"/>
  <c r="G11"/>
  <c r="G10"/>
  <c r="G9"/>
  <c r="G8"/>
  <c r="G5"/>
  <c r="G4"/>
  <c r="G3"/>
  <c r="G2"/>
  <c r="E11" i="1"/>
  <c r="A35" i="2"/>
  <c r="A46" i="7" s="1"/>
  <c r="A34" i="2"/>
  <c r="A45" i="7" s="1"/>
  <c r="A33" i="2"/>
  <c r="A44" i="7" s="1"/>
  <c r="A32" i="2"/>
  <c r="A43" i="7" s="1"/>
  <c r="A29" i="2"/>
  <c r="A38" i="7" s="1"/>
  <c r="A28" i="2"/>
  <c r="A37" i="7" s="1"/>
  <c r="A27" i="2"/>
  <c r="A36" i="7" s="1"/>
  <c r="A26" i="2"/>
  <c r="A35" i="7" s="1"/>
  <c r="A23" i="2"/>
  <c r="A30" i="7" s="1"/>
  <c r="A22" i="2"/>
  <c r="A29" i="7" s="1"/>
  <c r="A21" i="2"/>
  <c r="A28" i="7" s="1"/>
  <c r="A20" i="2"/>
  <c r="A27" i="7" s="1"/>
  <c r="E13" i="1"/>
  <c r="E12"/>
  <c r="D13"/>
  <c r="G41" s="1"/>
  <c r="D12"/>
  <c r="F40" s="1"/>
  <c r="D11"/>
  <c r="E41" s="1"/>
  <c r="D2" l="1"/>
  <c r="B2" s="1"/>
  <c r="A3" i="2" s="1"/>
  <c r="A4" i="7" s="1"/>
  <c r="A9" i="2"/>
  <c r="A12" i="7" s="1"/>
  <c r="A2" i="2"/>
  <c r="A3" i="7" s="1"/>
  <c r="A22"/>
  <c r="A21"/>
  <c r="G54" i="1"/>
  <c r="G52"/>
  <c r="G50"/>
  <c r="G48"/>
  <c r="G46"/>
  <c r="G44"/>
  <c r="G42"/>
  <c r="G40"/>
  <c r="G39"/>
  <c r="G53"/>
  <c r="G51"/>
  <c r="G49"/>
  <c r="G47"/>
  <c r="G45"/>
  <c r="G43"/>
  <c r="F39"/>
  <c r="F54"/>
  <c r="F53"/>
  <c r="F52"/>
  <c r="F51"/>
  <c r="F50"/>
  <c r="F49"/>
  <c r="F48"/>
  <c r="F47"/>
  <c r="F46"/>
  <c r="F45"/>
  <c r="F44"/>
  <c r="F43"/>
  <c r="F42"/>
  <c r="F41"/>
  <c r="E39"/>
  <c r="E54"/>
  <c r="E52"/>
  <c r="E50"/>
  <c r="E48"/>
  <c r="E46"/>
  <c r="E44"/>
  <c r="E42"/>
  <c r="E40"/>
  <c r="E53"/>
  <c r="E51"/>
  <c r="E49"/>
  <c r="E47"/>
  <c r="E45"/>
  <c r="E43"/>
  <c r="C2" l="1"/>
  <c r="A4" i="2" s="1"/>
  <c r="A5" i="7" s="1"/>
  <c r="A10" i="2"/>
  <c r="A13" i="7" s="1"/>
  <c r="A11" i="2"/>
  <c r="A14" i="7" s="1"/>
  <c r="A20"/>
  <c r="A19"/>
  <c r="A5" i="2"/>
  <c r="A6" i="7" s="1"/>
</calcChain>
</file>

<file path=xl/sharedStrings.xml><?xml version="1.0" encoding="utf-8"?>
<sst xmlns="http://schemas.openxmlformats.org/spreadsheetml/2006/main" count="152" uniqueCount="110">
  <si>
    <t>Region</t>
  </si>
  <si>
    <t>US</t>
  </si>
  <si>
    <t>EU</t>
  </si>
  <si>
    <t>Korea</t>
  </si>
  <si>
    <t>Region Fc</t>
  </si>
  <si>
    <t>Region BW</t>
  </si>
  <si>
    <t>Low Edge</t>
  </si>
  <si>
    <t>High Edge</t>
  </si>
  <si>
    <t>Center</t>
  </si>
  <si>
    <t>Mandatory</t>
  </si>
  <si>
    <t>Optional</t>
  </si>
  <si>
    <t>Band #</t>
  </si>
  <si>
    <t>Width</t>
  </si>
  <si>
    <t>4a Band Plan</t>
  </si>
  <si>
    <t>Distance from</t>
  </si>
  <si>
    <t>US Center</t>
  </si>
  <si>
    <t>EU Center</t>
  </si>
  <si>
    <t>Asia Center</t>
  </si>
  <si>
    <t>Asia</t>
  </si>
  <si>
    <t>T US Tag 1</t>
  </si>
  <si>
    <t>T US Tag 2</t>
  </si>
  <si>
    <t>T US Tag 3</t>
  </si>
  <si>
    <t>T US Tag 4</t>
  </si>
  <si>
    <t>T EU Tag 1</t>
  </si>
  <si>
    <t>T EU Tag 2</t>
  </si>
  <si>
    <t>T Korea Tag 1</t>
  </si>
  <si>
    <t>Tag 1</t>
  </si>
  <si>
    <t>Tag 2</t>
  </si>
  <si>
    <t>Tag 3</t>
  </si>
  <si>
    <t>Tag 4</t>
  </si>
  <si>
    <t>Time Domain Tags</t>
  </si>
  <si>
    <t xml:space="preserve">EU </t>
  </si>
  <si>
    <t>4f Band</t>
  </si>
  <si>
    <t>Band Fc</t>
  </si>
  <si>
    <t>Band BW</t>
  </si>
  <si>
    <t>Ubisense Tags</t>
  </si>
  <si>
    <t>Lower -10dB Edge (MHz)</t>
  </si>
  <si>
    <t>Upper -10dB Edge (MHz)</t>
  </si>
  <si>
    <t>U US Tag 1</t>
  </si>
  <si>
    <t>U EU Tag 1</t>
  </si>
  <si>
    <t>U EU Tag 2</t>
  </si>
  <si>
    <t>U EU Tag 3</t>
  </si>
  <si>
    <t>U EU Tag 4</t>
  </si>
  <si>
    <t>U Korea Tag 1</t>
  </si>
  <si>
    <t>ZES Tags</t>
  </si>
  <si>
    <t>US/EU</t>
  </si>
  <si>
    <t>EU/Asia</t>
  </si>
  <si>
    <t>US Regs</t>
  </si>
  <si>
    <t>EU Regs</t>
  </si>
  <si>
    <t>Asia Regs</t>
  </si>
  <si>
    <t>Plot?</t>
  </si>
  <si>
    <t>Z EU Tag Concept 1</t>
  </si>
  <si>
    <t>Z EU Tag Concept 2</t>
  </si>
  <si>
    <t>Z US Tag Concept 1</t>
  </si>
  <si>
    <t>Tag Concept 1</t>
  </si>
  <si>
    <t>Z Korea Tag Concept 2</t>
  </si>
  <si>
    <t>Tag Concept 2</t>
  </si>
  <si>
    <t>Notes</t>
  </si>
  <si>
    <t>The "Input Data" sheets contains the raw data</t>
  </si>
  <si>
    <t>All bandwidths are defined at the -10dB points except for the regional spectrum regulations</t>
  </si>
  <si>
    <t>Regional spectrum regulations band edges are defined as follows:</t>
  </si>
  <si>
    <t>On the plot page, the relevant data is the band edge data. The vertical axis values have no meaning, and serve only to separate lines for visual clairity</t>
  </si>
  <si>
    <t>The Input Data sheet includes check boxes to turn on and off the plot for individual tags to help with visual clairity</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</si>
  <si>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</si>
  <si>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</si>
  <si>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</si>
  <si>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</si>
  <si>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Purpose</t>
  </si>
  <si>
    <t>Abstract</t>
  </si>
  <si>
    <t>Source</t>
  </si>
  <si>
    <t>Date Submitted</t>
  </si>
  <si>
    <t>Title</t>
  </si>
  <si>
    <t>IEEE P802.15 Working Group for Wireless Personal Area Networks (WPANs)</t>
  </si>
  <si>
    <t>Project</t>
  </si>
  <si>
    <t>Wireless Personal Area Networks</t>
  </si>
  <si>
    <t>IEEE P802.15</t>
  </si>
  <si>
    <t>Adrian Jennings</t>
  </si>
  <si>
    <t>Time Domain Corporation</t>
  </si>
  <si>
    <t>330 Wynn Drive, Suite 300
Huntsville, AL. 35805. USA</t>
  </si>
  <si>
    <t>Voice: +1 256 759 4708</t>
  </si>
  <si>
    <t>Fax: +1 256 922 0387</t>
  </si>
  <si>
    <t>E-mail: adrian.jennings@timedomain.com</t>
  </si>
  <si>
    <t>Closest 4a Channel</t>
  </si>
  <si>
    <t>Channel Center</t>
  </si>
  <si>
    <t>Cells shaded like this are input cells</t>
  </si>
  <si>
    <t>March 2010</t>
  </si>
  <si>
    <t>Lower Edge dB</t>
  </si>
  <si>
    <t>Upper Edge dB</t>
  </si>
  <si>
    <t>Companion Document to Time Domain UWB Band Plan Proposal</t>
  </si>
  <si>
    <t>This document is a companion document document # 15-10-0147-004f to allow detailed inspection of the band plan and existing tag survey data.</t>
  </si>
  <si>
    <t>This document has been prepared to assist the IEEE P802.15.4f task group in resolving TBDs in the current baseline draft</t>
  </si>
  <si>
    <t>The "Plots" sheet shows plots of the raw data and the selected tags</t>
  </si>
  <si>
    <t>The "Scale Plots" sheet shows the proposed band plan to scale with the spectrum regulations</t>
  </si>
  <si>
    <t>IEEE 802.15-10-0148-01-004f</t>
  </si>
  <si>
    <t>17 Mar, 2010</t>
  </si>
  <si>
    <t>0 Wide</t>
  </si>
  <si>
    <t>0 Standard</t>
  </si>
  <si>
    <t>1 Standard</t>
  </si>
  <si>
    <t>1 Wide</t>
  </si>
  <si>
    <t>2 Standard</t>
  </si>
  <si>
    <t>2 Wide</t>
  </si>
  <si>
    <t>3 Optional</t>
  </si>
  <si>
    <t>4f Band 0 Std</t>
  </si>
  <si>
    <t>4f Band 1 Std</t>
  </si>
  <si>
    <t>4f Band 2 Std</t>
  </si>
  <si>
    <t>4f Band 0 Wide</t>
  </si>
  <si>
    <t>4f Band 1 Wide</t>
  </si>
  <si>
    <t>4f Band 2 Wide</t>
  </si>
  <si>
    <t>4f Band 3 Opt.</t>
  </si>
  <si>
    <t>4a Mandatory Band</t>
  </si>
</sst>
</file>

<file path=xl/styles.xml><?xml version="1.0" encoding="utf-8"?>
<styleSheet xmlns="http://schemas.openxmlformats.org/spreadsheetml/2006/main">
  <numFmts count="2">
    <numFmt numFmtId="164" formatCode="0.0"/>
    <numFmt numFmtId="165" formatCode="[$-409]d\-mmm\-yy;@"/>
  </numFmts>
  <fonts count="12">
    <font>
      <sz val="11"/>
      <color theme="1"/>
      <name val="Calibri"/>
      <family val="2"/>
      <scheme val="minor"/>
    </font>
    <font>
      <b/>
      <sz val="12"/>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sz val="11"/>
      <color theme="1"/>
      <name val="Calibri"/>
      <family val="2"/>
      <scheme val="minor"/>
    </font>
  </fonts>
  <fills count="5">
    <fill>
      <patternFill patternType="none"/>
    </fill>
    <fill>
      <patternFill patternType="gray125"/>
    </fill>
    <fill>
      <patternFill patternType="solid">
        <fgColor rgb="FFB8CCE4"/>
        <bgColor indexed="64"/>
      </patternFill>
    </fill>
    <fill>
      <patternFill patternType="solid">
        <fgColor theme="4" tint="0.59999389629810485"/>
        <bgColor indexed="64"/>
      </patternFill>
    </fill>
    <fill>
      <patternFill patternType="solid">
        <fgColor theme="9"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rgb="FF000000"/>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6" fillId="0" borderId="0"/>
    <xf numFmtId="9" fontId="11" fillId="0" borderId="0" applyFont="0" applyFill="0" applyBorder="0" applyAlignment="0" applyProtection="0"/>
  </cellStyleXfs>
  <cellXfs count="115">
    <xf numFmtId="0" fontId="0" fillId="0" borderId="0" xfId="0"/>
    <xf numFmtId="0" fontId="0" fillId="0" borderId="0" xfId="0" applyAlignment="1">
      <alignment horizontal="center"/>
    </xf>
    <xf numFmtId="0" fontId="0" fillId="0" borderId="1" xfId="0" applyBorder="1" applyAlignment="1">
      <alignment horizontal="center" vertical="top" wrapText="1"/>
    </xf>
    <xf numFmtId="0" fontId="0" fillId="0" borderId="2" xfId="0" applyBorder="1" applyAlignment="1">
      <alignment vertical="top" wrapText="1"/>
    </xf>
    <xf numFmtId="0" fontId="0" fillId="0" borderId="3" xfId="0" applyBorder="1" applyAlignment="1">
      <alignment horizontal="center"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horizontal="center" vertical="top" wrapText="1"/>
    </xf>
    <xf numFmtId="0" fontId="0" fillId="0" borderId="8" xfId="0" applyBorder="1" applyAlignment="1">
      <alignment vertical="top" wrapText="1"/>
    </xf>
    <xf numFmtId="0" fontId="0" fillId="0" borderId="9" xfId="0" applyBorder="1" applyAlignment="1">
      <alignment horizontal="center" vertical="top" wrapText="1"/>
    </xf>
    <xf numFmtId="0" fontId="0" fillId="0" borderId="9" xfId="0" applyFill="1" applyBorder="1" applyAlignment="1">
      <alignment horizontal="center" vertical="top" wrapText="1"/>
    </xf>
    <xf numFmtId="0" fontId="0" fillId="0" borderId="0" xfId="0" applyBorder="1"/>
    <xf numFmtId="0" fontId="1" fillId="2" borderId="1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3" xfId="0" applyFill="1" applyBorder="1" applyAlignment="1">
      <alignment horizontal="center" vertical="top" wrapText="1"/>
    </xf>
    <xf numFmtId="0" fontId="0" fillId="0" borderId="14" xfId="0" applyFill="1" applyBorder="1" applyAlignment="1">
      <alignment horizontal="center" vertical="top" wrapText="1"/>
    </xf>
    <xf numFmtId="0" fontId="0" fillId="0" borderId="1" xfId="0" applyBorder="1" applyAlignment="1">
      <alignment horizont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5"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0" fontId="1" fillId="0" borderId="0"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top" wrapText="1"/>
    </xf>
    <xf numFmtId="0" fontId="3" fillId="0" borderId="1" xfId="0" applyFont="1" applyBorder="1"/>
    <xf numFmtId="0" fontId="0" fillId="0" borderId="1" xfId="0" applyBorder="1"/>
    <xf numFmtId="0" fontId="2" fillId="0" borderId="1" xfId="0" applyFont="1" applyBorder="1" applyAlignment="1">
      <alignment horizontal="center"/>
    </xf>
    <xf numFmtId="0" fontId="3" fillId="0" borderId="5" xfId="0" applyFont="1" applyBorder="1"/>
    <xf numFmtId="0" fontId="3" fillId="0" borderId="12" xfId="0" applyFont="1" applyBorder="1" applyAlignment="1">
      <alignment horizontal="center"/>
    </xf>
    <xf numFmtId="0" fontId="2" fillId="0" borderId="5" xfId="0" applyFont="1" applyBorder="1" applyAlignment="1">
      <alignment horizontal="center"/>
    </xf>
    <xf numFmtId="0" fontId="2" fillId="0" borderId="12" xfId="0" applyFont="1" applyBorder="1" applyAlignment="1">
      <alignment horizontal="center"/>
    </xf>
    <xf numFmtId="0" fontId="3" fillId="0" borderId="2" xfId="0" applyFont="1" applyBorder="1"/>
    <xf numFmtId="0" fontId="3" fillId="0" borderId="3" xfId="0" applyFont="1" applyBorder="1"/>
    <xf numFmtId="0" fontId="3" fillId="0" borderId="11" xfId="0" applyFont="1" applyBorder="1"/>
    <xf numFmtId="0" fontId="3" fillId="0" borderId="12" xfId="0" applyFont="1" applyBorder="1"/>
    <xf numFmtId="0" fontId="0" fillId="0" borderId="5" xfId="0" applyBorder="1"/>
    <xf numFmtId="0" fontId="0" fillId="0" borderId="12" xfId="0" applyBorder="1"/>
    <xf numFmtId="0" fontId="0" fillId="0" borderId="6" xfId="0" applyBorder="1"/>
    <xf numFmtId="0" fontId="0" fillId="0" borderId="7" xfId="0" applyBorder="1"/>
    <xf numFmtId="0" fontId="0" fillId="0" borderId="13" xfId="0" applyBorder="1"/>
    <xf numFmtId="0" fontId="0" fillId="0" borderId="0" xfId="0" applyBorder="1" applyAlignment="1">
      <alignment vertical="top" wrapText="1"/>
    </xf>
    <xf numFmtId="0" fontId="0" fillId="0" borderId="0" xfId="0" applyBorder="1" applyAlignment="1">
      <alignment horizontal="center" vertical="top" wrapText="1"/>
    </xf>
    <xf numFmtId="0" fontId="0" fillId="0" borderId="0" xfId="0" applyFill="1" applyBorder="1" applyAlignment="1">
      <alignment horizontal="center" vertical="top" wrapText="1"/>
    </xf>
    <xf numFmtId="0" fontId="0" fillId="0" borderId="24" xfId="0" applyBorder="1" applyAlignment="1">
      <alignment horizontal="center" vertical="top" wrapText="1"/>
    </xf>
    <xf numFmtId="0" fontId="0" fillId="0" borderId="0" xfId="0" applyFill="1" applyBorder="1"/>
    <xf numFmtId="0" fontId="4" fillId="0" borderId="0" xfId="0" applyFont="1" applyFill="1" applyBorder="1"/>
    <xf numFmtId="0" fontId="4" fillId="0" borderId="0" xfId="0" applyFont="1" applyBorder="1"/>
    <xf numFmtId="0" fontId="4" fillId="0" borderId="0" xfId="0" applyFont="1"/>
    <xf numFmtId="0" fontId="5" fillId="0" borderId="0" xfId="0" applyFont="1"/>
    <xf numFmtId="0" fontId="6" fillId="0" borderId="0" xfId="1"/>
    <xf numFmtId="0" fontId="6" fillId="0" borderId="0" xfId="1" applyAlignment="1">
      <alignment wrapText="1"/>
    </xf>
    <xf numFmtId="0" fontId="7" fillId="0" borderId="26" xfId="1" applyFont="1" applyBorder="1" applyAlignment="1">
      <alignment vertical="top" wrapText="1"/>
    </xf>
    <xf numFmtId="0" fontId="7" fillId="0" borderId="25" xfId="1" applyFont="1" applyBorder="1" applyAlignment="1">
      <alignment vertical="top" wrapText="1"/>
    </xf>
    <xf numFmtId="0" fontId="7" fillId="0" borderId="27" xfId="1" applyFont="1" applyBorder="1" applyAlignment="1">
      <alignment vertical="top" wrapText="1"/>
    </xf>
    <xf numFmtId="0" fontId="7" fillId="0" borderId="0" xfId="1" applyFont="1" applyAlignment="1">
      <alignment vertical="top" wrapText="1"/>
    </xf>
    <xf numFmtId="0" fontId="8" fillId="0" borderId="0" xfId="1" applyFont="1" applyAlignment="1">
      <alignment horizontal="center"/>
    </xf>
    <xf numFmtId="0" fontId="9" fillId="0" borderId="0" xfId="1" applyFont="1" applyAlignment="1">
      <alignment horizontal="right"/>
    </xf>
    <xf numFmtId="0" fontId="10" fillId="0" borderId="0" xfId="1" applyFont="1"/>
    <xf numFmtId="49" fontId="9" fillId="0" borderId="0" xfId="1" applyNumberFormat="1" applyFont="1" applyAlignment="1">
      <alignment horizontal="left"/>
    </xf>
    <xf numFmtId="0" fontId="0" fillId="4" borderId="11" xfId="0" applyFill="1" applyBorder="1" applyAlignment="1" applyProtection="1">
      <alignment horizontal="center" vertical="top" wrapText="1"/>
    </xf>
    <xf numFmtId="0" fontId="0" fillId="4" borderId="12" xfId="0" applyFill="1" applyBorder="1" applyAlignment="1" applyProtection="1">
      <alignment horizontal="center" vertical="top" wrapText="1"/>
    </xf>
    <xf numFmtId="0" fontId="0" fillId="4" borderId="13" xfId="0" applyFill="1" applyBorder="1" applyAlignment="1" applyProtection="1">
      <alignment horizontal="center" vertical="top" wrapText="1"/>
    </xf>
    <xf numFmtId="0" fontId="0" fillId="4" borderId="14" xfId="0" applyFill="1" applyBorder="1" applyAlignment="1" applyProtection="1">
      <alignment horizontal="center" vertical="top" wrapText="1"/>
    </xf>
    <xf numFmtId="0" fontId="4" fillId="0" borderId="0" xfId="0" applyFont="1" applyBorder="1" applyProtection="1">
      <protection locked="0"/>
    </xf>
    <xf numFmtId="0" fontId="4" fillId="0" borderId="0" xfId="0" applyFont="1" applyBorder="1" applyAlignment="1" applyProtection="1">
      <alignment vertical="center" wrapText="1"/>
      <protection locked="0"/>
    </xf>
    <xf numFmtId="0" fontId="4" fillId="0" borderId="0" xfId="0" applyFont="1" applyBorder="1" applyAlignment="1" applyProtection="1">
      <alignment horizontal="center" vertical="top" wrapText="1"/>
      <protection locked="0"/>
    </xf>
    <xf numFmtId="0" fontId="4" fillId="0" borderId="0" xfId="0" applyFont="1" applyFill="1" applyBorder="1" applyAlignment="1" applyProtection="1">
      <alignment horizontal="center" vertical="top" wrapText="1"/>
      <protection locked="0"/>
    </xf>
    <xf numFmtId="0" fontId="0" fillId="0" borderId="0" xfId="0" applyAlignment="1">
      <alignment horizontal="right"/>
    </xf>
    <xf numFmtId="49" fontId="0" fillId="0" borderId="0" xfId="0" applyNumberFormat="1" applyAlignment="1">
      <alignment horizontal="right"/>
    </xf>
    <xf numFmtId="0" fontId="0" fillId="0" borderId="0" xfId="0" applyNumberFormat="1" applyAlignment="1">
      <alignment horizontal="right"/>
    </xf>
    <xf numFmtId="0" fontId="0" fillId="0" borderId="1" xfId="0" applyNumberFormat="1" applyBorder="1" applyAlignment="1">
      <alignment horizontal="center"/>
    </xf>
    <xf numFmtId="0" fontId="0" fillId="0" borderId="1" xfId="0" applyFill="1" applyBorder="1" applyAlignment="1" applyProtection="1">
      <alignment horizontal="center"/>
    </xf>
    <xf numFmtId="0" fontId="0" fillId="0" borderId="7" xfId="0" applyFill="1" applyBorder="1" applyAlignment="1" applyProtection="1">
      <alignment horizontal="center"/>
    </xf>
    <xf numFmtId="9" fontId="0" fillId="0" borderId="0" xfId="2" applyFont="1" applyFill="1" applyBorder="1" applyAlignment="1">
      <alignment horizontal="center" vertical="top" wrapText="1"/>
    </xf>
    <xf numFmtId="0" fontId="0" fillId="0" borderId="0" xfId="0" applyFill="1" applyBorder="1" applyAlignment="1">
      <alignment vertical="center" wrapText="1"/>
    </xf>
    <xf numFmtId="0" fontId="0" fillId="0" borderId="0" xfId="0" applyNumberFormat="1" applyFill="1" applyBorder="1" applyAlignment="1">
      <alignment vertical="center" wrapText="1"/>
    </xf>
    <xf numFmtId="164" fontId="0" fillId="0" borderId="0" xfId="0" applyNumberFormat="1" applyFill="1" applyBorder="1" applyAlignment="1">
      <alignment vertical="center" wrapText="1"/>
    </xf>
    <xf numFmtId="0" fontId="0" fillId="0" borderId="28" xfId="0" applyBorder="1" applyAlignment="1">
      <alignment horizontal="center"/>
    </xf>
    <xf numFmtId="0" fontId="0" fillId="0" borderId="29" xfId="0" applyBorder="1" applyAlignment="1">
      <alignment horizontal="center"/>
    </xf>
    <xf numFmtId="0" fontId="0" fillId="0" borderId="29" xfId="0" applyFill="1" applyBorder="1" applyAlignment="1" applyProtection="1">
      <alignment horizontal="center"/>
    </xf>
    <xf numFmtId="0" fontId="0" fillId="0" borderId="30" xfId="0" applyBorder="1" applyAlignment="1">
      <alignment horizont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0" fillId="0" borderId="32" xfId="0" applyFill="1" applyBorder="1" applyAlignment="1" applyProtection="1">
      <alignment horizontal="center"/>
    </xf>
    <xf numFmtId="0" fontId="0" fillId="0" borderId="33" xfId="0" applyFill="1" applyBorder="1" applyAlignment="1" applyProtection="1">
      <alignment horizontal="center"/>
    </xf>
    <xf numFmtId="0" fontId="0" fillId="0" borderId="34" xfId="0" applyFill="1" applyBorder="1" applyAlignment="1" applyProtection="1">
      <alignment horizontal="center"/>
    </xf>
    <xf numFmtId="0" fontId="0" fillId="0" borderId="28" xfId="0" applyFill="1" applyBorder="1" applyAlignment="1" applyProtection="1">
      <alignment horizontal="center"/>
    </xf>
    <xf numFmtId="0" fontId="0" fillId="0" borderId="5" xfId="0" applyFill="1" applyBorder="1" applyAlignment="1" applyProtection="1">
      <alignment horizontal="center"/>
    </xf>
    <xf numFmtId="0" fontId="0" fillId="0" borderId="6" xfId="0" applyFill="1" applyBorder="1" applyAlignment="1" applyProtection="1">
      <alignment horizontal="center"/>
    </xf>
    <xf numFmtId="0" fontId="0" fillId="0" borderId="35" xfId="0" applyBorder="1" applyAlignment="1">
      <alignment horizontal="center"/>
    </xf>
    <xf numFmtId="0" fontId="7" fillId="0" borderId="25" xfId="1" applyFont="1" applyBorder="1" applyAlignment="1">
      <alignment vertical="top" wrapText="1"/>
    </xf>
    <xf numFmtId="0" fontId="8" fillId="0" borderId="25" xfId="1" applyFont="1" applyBorder="1" applyAlignment="1">
      <alignment vertical="top" wrapText="1"/>
    </xf>
    <xf numFmtId="165" fontId="7" fillId="0" borderId="25" xfId="1" quotePrefix="1" applyNumberFormat="1" applyFont="1" applyBorder="1" applyAlignment="1">
      <alignment horizontal="left" vertical="top" wrapText="1"/>
    </xf>
    <xf numFmtId="165" fontId="7" fillId="0" borderId="25" xfId="1" applyNumberFormat="1" applyFont="1" applyBorder="1" applyAlignment="1">
      <alignment horizontal="left" vertical="top" wrapText="1"/>
    </xf>
    <xf numFmtId="0" fontId="0" fillId="4" borderId="0" xfId="0" applyFill="1" applyAlignment="1">
      <alignment horizontal="left"/>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3" fillId="0" borderId="2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3" borderId="23"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19" xfId="0" applyFont="1" applyFill="1" applyBorder="1" applyAlignment="1">
      <alignment horizontal="left" vertical="top" wrapText="1"/>
    </xf>
  </cellXfs>
  <cellStyles count="3">
    <cellStyle name="Normal" xfId="0" builtinId="0"/>
    <cellStyle name="Normal 2" xfId="1"/>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 Region</a:t>
            </a:r>
          </a:p>
        </c:rich>
      </c:tx>
      <c:layout/>
      <c:overlay val="1"/>
    </c:title>
    <c:plotArea>
      <c:layout/>
      <c:scatterChart>
        <c:scatterStyle val="lineMarker"/>
        <c:ser>
          <c:idx val="0"/>
          <c:order val="0"/>
          <c:tx>
            <c:strRef>
              <c:f>'Plot Data'!$A$19</c:f>
              <c:strCache>
                <c:ptCount val="1"/>
                <c:pt idx="0">
                  <c:v>US Regs</c:v>
                </c:pt>
              </c:strCache>
            </c:strRef>
          </c:tx>
          <c:spPr>
            <a:ln w="63500">
              <a:solidFill>
                <a:srgbClr val="FF0000"/>
              </a:solidFill>
            </a:ln>
          </c:spPr>
          <c:marker>
            <c:symbol val="none"/>
          </c:marker>
          <c:xVal>
            <c:numRef>
              <c:f>'Plot Data'!$A$20:$A$23</c:f>
              <c:numCache>
                <c:formatCode>General</c:formatCode>
                <c:ptCount val="4"/>
                <c:pt idx="0">
                  <c:v>5925</c:v>
                </c:pt>
                <c:pt idx="1">
                  <c:v>5925</c:v>
                </c:pt>
                <c:pt idx="2">
                  <c:v>7250</c:v>
                </c:pt>
                <c:pt idx="3">
                  <c:v>7250</c:v>
                </c:pt>
              </c:numCache>
            </c:numRef>
          </c:xVal>
          <c:yVal>
            <c:numRef>
              <c:f>'Plot Data'!$B$20:$B$23</c:f>
              <c:numCache>
                <c:formatCode>General</c:formatCode>
                <c:ptCount val="4"/>
                <c:pt idx="0">
                  <c:v>0</c:v>
                </c:pt>
                <c:pt idx="1">
                  <c:v>1.4</c:v>
                </c:pt>
                <c:pt idx="2">
                  <c:v>1.4</c:v>
                </c:pt>
                <c:pt idx="3">
                  <c:v>0</c:v>
                </c:pt>
              </c:numCache>
            </c:numRef>
          </c:yVal>
        </c:ser>
        <c:ser>
          <c:idx val="7"/>
          <c:order val="1"/>
          <c:tx>
            <c:strRef>
              <c:f>'Plot Data'!$A$1</c:f>
              <c:strCache>
                <c:ptCount val="1"/>
                <c:pt idx="0">
                  <c:v>4f Band 0 Std</c:v>
                </c:pt>
              </c:strCache>
            </c:strRef>
          </c:tx>
          <c:spPr>
            <a:ln>
              <a:solidFill>
                <a:schemeClr val="accent1"/>
              </a:solidFill>
            </a:ln>
          </c:spPr>
          <c:marker>
            <c:symbol val="none"/>
          </c:marker>
          <c:xVal>
            <c:numRef>
              <c:f>'Plot Data'!$A$2:$A$5</c:f>
              <c:numCache>
                <c:formatCode>General</c:formatCode>
                <c:ptCount val="4"/>
                <c:pt idx="0">
                  <c:v>6240</c:v>
                </c:pt>
                <c:pt idx="1">
                  <c:v>6240</c:v>
                </c:pt>
                <c:pt idx="2">
                  <c:v>6739.2000000000007</c:v>
                </c:pt>
                <c:pt idx="3">
                  <c:v>6739.2000000000007</c:v>
                </c:pt>
              </c:numCache>
            </c:numRef>
          </c:xVal>
          <c:yVal>
            <c:numRef>
              <c:f>'Plot Data'!$B$2:$B$5</c:f>
              <c:numCache>
                <c:formatCode>General</c:formatCode>
                <c:ptCount val="4"/>
                <c:pt idx="0">
                  <c:v>0</c:v>
                </c:pt>
                <c:pt idx="1">
                  <c:v>1.2</c:v>
                </c:pt>
                <c:pt idx="2">
                  <c:v>1.2</c:v>
                </c:pt>
                <c:pt idx="3">
                  <c:v>0</c:v>
                </c:pt>
              </c:numCache>
            </c:numRef>
          </c:yVal>
        </c:ser>
        <c:ser>
          <c:idx val="9"/>
          <c:order val="2"/>
          <c:tx>
            <c:strRef>
              <c:f>'Plot Data'!$D$1</c:f>
              <c:strCache>
                <c:ptCount val="1"/>
                <c:pt idx="0">
                  <c:v>4f Band 0 Wide</c:v>
                </c:pt>
              </c:strCache>
            </c:strRef>
          </c:tx>
          <c:spPr>
            <a:ln>
              <a:solidFill>
                <a:schemeClr val="accent1"/>
              </a:solidFill>
              <a:prstDash val="sysDash"/>
            </a:ln>
          </c:spPr>
          <c:marker>
            <c:symbol val="none"/>
          </c:marker>
          <c:xVal>
            <c:numRef>
              <c:f>'Plot Data'!$D$2:$D$5</c:f>
              <c:numCache>
                <c:formatCode>General</c:formatCode>
                <c:ptCount val="4"/>
                <c:pt idx="0">
                  <c:v>6739.2</c:v>
                </c:pt>
                <c:pt idx="1">
                  <c:v>6739.2</c:v>
                </c:pt>
                <c:pt idx="2">
                  <c:v>7238.4000000000005</c:v>
                </c:pt>
                <c:pt idx="3">
                  <c:v>7238.4000000000005</c:v>
                </c:pt>
              </c:numCache>
            </c:numRef>
          </c:xVal>
          <c:yVal>
            <c:numRef>
              <c:f>'Plot Data'!$E$2:$E$5</c:f>
              <c:numCache>
                <c:formatCode>General</c:formatCode>
                <c:ptCount val="4"/>
                <c:pt idx="0">
                  <c:v>0</c:v>
                </c:pt>
                <c:pt idx="1">
                  <c:v>1.2</c:v>
                </c:pt>
                <c:pt idx="2">
                  <c:v>1.2</c:v>
                </c:pt>
                <c:pt idx="3">
                  <c:v>0</c:v>
                </c:pt>
              </c:numCache>
            </c:numRef>
          </c:yVal>
        </c:ser>
        <c:ser>
          <c:idx val="1"/>
          <c:order val="3"/>
          <c:tx>
            <c:strRef>
              <c:f>'Plot Data'!$G$1</c:f>
              <c:strCache>
                <c:ptCount val="1"/>
                <c:pt idx="0">
                  <c:v>T US Tag 1</c:v>
                </c:pt>
              </c:strCache>
            </c:strRef>
          </c:tx>
          <c:marker>
            <c:symbol val="none"/>
          </c:marker>
          <c:xVal>
            <c:numRef>
              <c:f>'Plot Data'!$G$2:$G$5</c:f>
              <c:numCache>
                <c:formatCode>General</c:formatCode>
                <c:ptCount val="4"/>
                <c:pt idx="0">
                  <c:v>6240</c:v>
                </c:pt>
                <c:pt idx="1">
                  <c:v>6240</c:v>
                </c:pt>
                <c:pt idx="2">
                  <c:v>6880</c:v>
                </c:pt>
                <c:pt idx="3">
                  <c:v>6880</c:v>
                </c:pt>
              </c:numCache>
            </c:numRef>
          </c:xVal>
          <c:yVal>
            <c:numRef>
              <c:f>'Plot Data'!$H$2:$H$5</c:f>
              <c:numCache>
                <c:formatCode>General</c:formatCode>
                <c:ptCount val="4"/>
                <c:pt idx="0">
                  <c:v>0</c:v>
                </c:pt>
                <c:pt idx="1">
                  <c:v>0</c:v>
                </c:pt>
                <c:pt idx="2">
                  <c:v>0</c:v>
                </c:pt>
                <c:pt idx="3">
                  <c:v>0</c:v>
                </c:pt>
              </c:numCache>
            </c:numRef>
          </c:yVal>
        </c:ser>
        <c:ser>
          <c:idx val="2"/>
          <c:order val="4"/>
          <c:tx>
            <c:strRef>
              <c:f>'Plot Data'!$G$7</c:f>
              <c:strCache>
                <c:ptCount val="1"/>
                <c:pt idx="0">
                  <c:v>T US Tag 2</c:v>
                </c:pt>
              </c:strCache>
            </c:strRef>
          </c:tx>
          <c:marker>
            <c:symbol val="none"/>
          </c:marker>
          <c:xVal>
            <c:numRef>
              <c:f>'Plot Data'!$G$8:$G$11</c:f>
              <c:numCache>
                <c:formatCode>General</c:formatCode>
                <c:ptCount val="4"/>
                <c:pt idx="0">
                  <c:v>6190</c:v>
                </c:pt>
                <c:pt idx="1">
                  <c:v>6190</c:v>
                </c:pt>
                <c:pt idx="2">
                  <c:v>7100</c:v>
                </c:pt>
                <c:pt idx="3">
                  <c:v>7100</c:v>
                </c:pt>
              </c:numCache>
            </c:numRef>
          </c:xVal>
          <c:yVal>
            <c:numRef>
              <c:f>'Plot Data'!$H$8:$H$11</c:f>
              <c:numCache>
                <c:formatCode>General</c:formatCode>
                <c:ptCount val="4"/>
                <c:pt idx="0">
                  <c:v>0</c:v>
                </c:pt>
                <c:pt idx="1">
                  <c:v>0</c:v>
                </c:pt>
                <c:pt idx="2">
                  <c:v>0</c:v>
                </c:pt>
                <c:pt idx="3">
                  <c:v>0</c:v>
                </c:pt>
              </c:numCache>
            </c:numRef>
          </c:yVal>
        </c:ser>
        <c:ser>
          <c:idx val="4"/>
          <c:order val="5"/>
          <c:tx>
            <c:strRef>
              <c:f>'Plot Data'!$G$13</c:f>
              <c:strCache>
                <c:ptCount val="1"/>
                <c:pt idx="0">
                  <c:v>T US Tag 3</c:v>
                </c:pt>
              </c:strCache>
            </c:strRef>
          </c:tx>
          <c:marker>
            <c:symbol val="none"/>
          </c:marker>
          <c:xVal>
            <c:numRef>
              <c:f>'Plot Data'!$G$14:$G$17</c:f>
              <c:numCache>
                <c:formatCode>General</c:formatCode>
                <c:ptCount val="4"/>
                <c:pt idx="0">
                  <c:v>6270</c:v>
                </c:pt>
                <c:pt idx="1">
                  <c:v>6270</c:v>
                </c:pt>
                <c:pt idx="2">
                  <c:v>7140</c:v>
                </c:pt>
                <c:pt idx="3">
                  <c:v>7140</c:v>
                </c:pt>
              </c:numCache>
            </c:numRef>
          </c:xVal>
          <c:yVal>
            <c:numRef>
              <c:f>'Plot Data'!$H$14:$H$17</c:f>
              <c:numCache>
                <c:formatCode>General</c:formatCode>
                <c:ptCount val="4"/>
                <c:pt idx="0">
                  <c:v>0</c:v>
                </c:pt>
                <c:pt idx="1">
                  <c:v>0</c:v>
                </c:pt>
                <c:pt idx="2">
                  <c:v>0</c:v>
                </c:pt>
                <c:pt idx="3">
                  <c:v>0</c:v>
                </c:pt>
              </c:numCache>
            </c:numRef>
          </c:yVal>
        </c:ser>
        <c:ser>
          <c:idx val="5"/>
          <c:order val="6"/>
          <c:tx>
            <c:strRef>
              <c:f>'Plot Data'!$G$19</c:f>
              <c:strCache>
                <c:ptCount val="1"/>
                <c:pt idx="0">
                  <c:v>T US Tag 4</c:v>
                </c:pt>
              </c:strCache>
            </c:strRef>
          </c:tx>
          <c:marker>
            <c:symbol val="none"/>
          </c:marker>
          <c:xVal>
            <c:numRef>
              <c:f>'Plot Data'!$G$20:$G$23</c:f>
              <c:numCache>
                <c:formatCode>General</c:formatCode>
                <c:ptCount val="4"/>
                <c:pt idx="0">
                  <c:v>6180</c:v>
                </c:pt>
                <c:pt idx="1">
                  <c:v>6180</c:v>
                </c:pt>
                <c:pt idx="2">
                  <c:v>7175</c:v>
                </c:pt>
                <c:pt idx="3">
                  <c:v>7175</c:v>
                </c:pt>
              </c:numCache>
            </c:numRef>
          </c:xVal>
          <c:yVal>
            <c:numRef>
              <c:f>'Plot Data'!$H$20:$H$23</c:f>
              <c:numCache>
                <c:formatCode>General</c:formatCode>
                <c:ptCount val="4"/>
                <c:pt idx="0">
                  <c:v>0</c:v>
                </c:pt>
                <c:pt idx="1">
                  <c:v>0</c:v>
                </c:pt>
                <c:pt idx="2">
                  <c:v>0</c:v>
                </c:pt>
                <c:pt idx="3">
                  <c:v>0</c:v>
                </c:pt>
              </c:numCache>
            </c:numRef>
          </c:yVal>
        </c:ser>
        <c:ser>
          <c:idx val="6"/>
          <c:order val="7"/>
          <c:tx>
            <c:strRef>
              <c:f>'Plot Data'!$G$25</c:f>
              <c:strCache>
                <c:ptCount val="1"/>
                <c:pt idx="0">
                  <c:v>U US Tag 1</c:v>
                </c:pt>
              </c:strCache>
            </c:strRef>
          </c:tx>
          <c:marker>
            <c:symbol val="none"/>
          </c:marker>
          <c:xVal>
            <c:numRef>
              <c:f>'Plot Data'!$G$26:$G$29</c:f>
              <c:numCache>
                <c:formatCode>General</c:formatCode>
                <c:ptCount val="4"/>
                <c:pt idx="0">
                  <c:v>6115</c:v>
                </c:pt>
                <c:pt idx="1">
                  <c:v>6115</c:v>
                </c:pt>
                <c:pt idx="2">
                  <c:v>6995</c:v>
                </c:pt>
                <c:pt idx="3">
                  <c:v>6995</c:v>
                </c:pt>
              </c:numCache>
            </c:numRef>
          </c:xVal>
          <c:yVal>
            <c:numRef>
              <c:f>'Plot Data'!$H$26:$H$29</c:f>
              <c:numCache>
                <c:formatCode>General</c:formatCode>
                <c:ptCount val="4"/>
                <c:pt idx="0">
                  <c:v>0</c:v>
                </c:pt>
                <c:pt idx="1">
                  <c:v>0</c:v>
                </c:pt>
                <c:pt idx="2">
                  <c:v>0</c:v>
                </c:pt>
                <c:pt idx="3">
                  <c:v>0</c:v>
                </c:pt>
              </c:numCache>
            </c:numRef>
          </c:yVal>
        </c:ser>
        <c:ser>
          <c:idx val="8"/>
          <c:order val="8"/>
          <c:tx>
            <c:strRef>
              <c:f>'Plot Data'!$G$31</c:f>
              <c:strCache>
                <c:ptCount val="1"/>
                <c:pt idx="0">
                  <c:v>Z US Tag Concept 1</c:v>
                </c:pt>
              </c:strCache>
            </c:strRef>
          </c:tx>
          <c:marker>
            <c:symbol val="none"/>
          </c:marker>
          <c:xVal>
            <c:numRef>
              <c:f>'Plot Data'!$G$32:$G$35</c:f>
              <c:numCache>
                <c:formatCode>General</c:formatCode>
                <c:ptCount val="4"/>
                <c:pt idx="0">
                  <c:v>6350</c:v>
                </c:pt>
                <c:pt idx="1">
                  <c:v>6350</c:v>
                </c:pt>
                <c:pt idx="2">
                  <c:v>6750</c:v>
                </c:pt>
                <c:pt idx="3">
                  <c:v>6750</c:v>
                </c:pt>
              </c:numCache>
            </c:numRef>
          </c:xVal>
          <c:yVal>
            <c:numRef>
              <c:f>'Plot Data'!$H$32:$H$35</c:f>
              <c:numCache>
                <c:formatCode>General</c:formatCode>
                <c:ptCount val="4"/>
                <c:pt idx="0">
                  <c:v>0</c:v>
                </c:pt>
                <c:pt idx="1">
                  <c:v>0</c:v>
                </c:pt>
                <c:pt idx="2">
                  <c:v>0</c:v>
                </c:pt>
                <c:pt idx="3">
                  <c:v>0</c:v>
                </c:pt>
              </c:numCache>
            </c:numRef>
          </c:yVal>
        </c:ser>
        <c:axId val="80106624"/>
        <c:axId val="80108160"/>
      </c:scatterChart>
      <c:valAx>
        <c:axId val="80106624"/>
        <c:scaling>
          <c:orientation val="minMax"/>
          <c:max val="10500"/>
          <c:min val="5500"/>
        </c:scaling>
        <c:axPos val="b"/>
        <c:numFmt formatCode="General" sourceLinked="1"/>
        <c:tickLblPos val="nextTo"/>
        <c:crossAx val="80108160"/>
        <c:crosses val="autoZero"/>
        <c:crossBetween val="midCat"/>
      </c:valAx>
      <c:valAx>
        <c:axId val="80108160"/>
        <c:scaling>
          <c:orientation val="minMax"/>
        </c:scaling>
        <c:axPos val="l"/>
        <c:majorGridlines/>
        <c:numFmt formatCode="General" sourceLinked="1"/>
        <c:tickLblPos val="nextTo"/>
        <c:crossAx val="80106624"/>
        <c:crosses val="autoZero"/>
        <c:crossBetween val="midCat"/>
      </c:valAx>
    </c:plotArea>
    <c:legend>
      <c:legendPos val="r"/>
      <c:layout/>
    </c:legend>
    <c:plotVisOnly val="1"/>
  </c:chart>
  <c:printSettings>
    <c:headerFooter/>
    <c:pageMargins b="0.75000000000000244" l="0.70000000000000062" r="0.70000000000000062" t="0.750000000000002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EU Region</a:t>
            </a:r>
          </a:p>
        </c:rich>
      </c:tx>
      <c:layout/>
      <c:overlay val="1"/>
    </c:title>
    <c:plotArea>
      <c:layout/>
      <c:scatterChart>
        <c:scatterStyle val="lineMarker"/>
        <c:ser>
          <c:idx val="1"/>
          <c:order val="0"/>
          <c:tx>
            <c:strRef>
              <c:f>'Plot Data'!$A$25</c:f>
              <c:strCache>
                <c:ptCount val="1"/>
                <c:pt idx="0">
                  <c:v>EU Regs</c:v>
                </c:pt>
              </c:strCache>
            </c:strRef>
          </c:tx>
          <c:spPr>
            <a:ln w="63500">
              <a:solidFill>
                <a:srgbClr val="FF0000"/>
              </a:solidFill>
            </a:ln>
          </c:spPr>
          <c:marker>
            <c:symbol val="none"/>
          </c:marker>
          <c:xVal>
            <c:numRef>
              <c:f>'Plot Data'!$A$26:$A$29</c:f>
              <c:numCache>
                <c:formatCode>General</c:formatCode>
                <c:ptCount val="4"/>
                <c:pt idx="0">
                  <c:v>6000</c:v>
                </c:pt>
                <c:pt idx="1">
                  <c:v>6000</c:v>
                </c:pt>
                <c:pt idx="2">
                  <c:v>8500</c:v>
                </c:pt>
                <c:pt idx="3">
                  <c:v>8500</c:v>
                </c:pt>
              </c:numCache>
            </c:numRef>
          </c:xVal>
          <c:yVal>
            <c:numRef>
              <c:f>'Plot Data'!$B$26:$B$29</c:f>
              <c:numCache>
                <c:formatCode>General</c:formatCode>
                <c:ptCount val="4"/>
                <c:pt idx="0">
                  <c:v>0</c:v>
                </c:pt>
                <c:pt idx="1">
                  <c:v>1.4</c:v>
                </c:pt>
                <c:pt idx="2">
                  <c:v>1.4</c:v>
                </c:pt>
                <c:pt idx="3">
                  <c:v>0</c:v>
                </c:pt>
              </c:numCache>
            </c:numRef>
          </c:yVal>
        </c:ser>
        <c:ser>
          <c:idx val="4"/>
          <c:order val="1"/>
          <c:tx>
            <c:strRef>
              <c:f>'Plot Data'!$A$37</c:f>
              <c:strCache>
                <c:ptCount val="1"/>
                <c:pt idx="0">
                  <c:v>4a Mandatory Band</c:v>
                </c:pt>
              </c:strCache>
            </c:strRef>
          </c:tx>
          <c:spPr>
            <a:ln>
              <a:solidFill>
                <a:schemeClr val="tx1"/>
              </a:solidFill>
            </a:ln>
          </c:spPr>
          <c:marker>
            <c:symbol val="none"/>
          </c:marker>
          <c:xVal>
            <c:numRef>
              <c:f>'Plot Data'!$A$38:$A$39</c:f>
              <c:numCache>
                <c:formatCode>General</c:formatCode>
                <c:ptCount val="2"/>
                <c:pt idx="0">
                  <c:v>7987.2</c:v>
                </c:pt>
                <c:pt idx="1">
                  <c:v>7987.2</c:v>
                </c:pt>
              </c:numCache>
            </c:numRef>
          </c:xVal>
          <c:yVal>
            <c:numRef>
              <c:f>'Plot Data'!$B$38:$B$39</c:f>
              <c:numCache>
                <c:formatCode>General</c:formatCode>
                <c:ptCount val="2"/>
                <c:pt idx="0">
                  <c:v>0</c:v>
                </c:pt>
                <c:pt idx="1">
                  <c:v>1.4</c:v>
                </c:pt>
              </c:numCache>
            </c:numRef>
          </c:yVal>
        </c:ser>
        <c:ser>
          <c:idx val="8"/>
          <c:order val="2"/>
          <c:tx>
            <c:strRef>
              <c:f>'Plot Data'!$A$7</c:f>
              <c:strCache>
                <c:ptCount val="1"/>
                <c:pt idx="0">
                  <c:v>4f Band 1 Std</c:v>
                </c:pt>
              </c:strCache>
            </c:strRef>
          </c:tx>
          <c:marker>
            <c:symbol val="none"/>
          </c:marker>
          <c:xVal>
            <c:numRef>
              <c:f>'Plot Data'!$A$8:$A$11</c:f>
              <c:numCache>
                <c:formatCode>General</c:formatCode>
                <c:ptCount val="4"/>
                <c:pt idx="0">
                  <c:v>7238.4</c:v>
                </c:pt>
                <c:pt idx="1">
                  <c:v>7238.4</c:v>
                </c:pt>
                <c:pt idx="2">
                  <c:v>7737.6</c:v>
                </c:pt>
                <c:pt idx="3">
                  <c:v>7737.6</c:v>
                </c:pt>
              </c:numCache>
            </c:numRef>
          </c:xVal>
          <c:yVal>
            <c:numRef>
              <c:f>'Plot Data'!$B$8:$B$11</c:f>
              <c:numCache>
                <c:formatCode>General</c:formatCode>
                <c:ptCount val="4"/>
                <c:pt idx="0">
                  <c:v>0</c:v>
                </c:pt>
                <c:pt idx="1">
                  <c:v>1.2</c:v>
                </c:pt>
                <c:pt idx="2">
                  <c:v>1.2</c:v>
                </c:pt>
                <c:pt idx="3">
                  <c:v>0</c:v>
                </c:pt>
              </c:numCache>
            </c:numRef>
          </c:yVal>
        </c:ser>
        <c:ser>
          <c:idx val="11"/>
          <c:order val="3"/>
          <c:tx>
            <c:strRef>
              <c:f>'Plot Data'!$D$7</c:f>
              <c:strCache>
                <c:ptCount val="1"/>
                <c:pt idx="0">
                  <c:v>4f Band 1 Wide</c:v>
                </c:pt>
              </c:strCache>
            </c:strRef>
          </c:tx>
          <c:spPr>
            <a:ln>
              <a:solidFill>
                <a:schemeClr val="accent3"/>
              </a:solidFill>
              <a:prstDash val="sysDash"/>
            </a:ln>
          </c:spPr>
          <c:marker>
            <c:symbol val="none"/>
          </c:marker>
          <c:xVal>
            <c:numRef>
              <c:f>'Plot Data'!$D$8:$D$11</c:f>
              <c:numCache>
                <c:formatCode>General</c:formatCode>
                <c:ptCount val="4"/>
                <c:pt idx="0">
                  <c:v>6739.2</c:v>
                </c:pt>
                <c:pt idx="1">
                  <c:v>6739.2</c:v>
                </c:pt>
                <c:pt idx="2">
                  <c:v>7238.4000000000005</c:v>
                </c:pt>
                <c:pt idx="3">
                  <c:v>7238.4000000000005</c:v>
                </c:pt>
              </c:numCache>
            </c:numRef>
          </c:xVal>
          <c:yVal>
            <c:numRef>
              <c:f>'Plot Data'!$E$8:$E$11</c:f>
              <c:numCache>
                <c:formatCode>General</c:formatCode>
                <c:ptCount val="4"/>
                <c:pt idx="0">
                  <c:v>0</c:v>
                </c:pt>
                <c:pt idx="1">
                  <c:v>1.2</c:v>
                </c:pt>
                <c:pt idx="2">
                  <c:v>1.2</c:v>
                </c:pt>
                <c:pt idx="3">
                  <c:v>0</c:v>
                </c:pt>
              </c:numCache>
            </c:numRef>
          </c:yVal>
        </c:ser>
        <c:ser>
          <c:idx val="12"/>
          <c:order val="4"/>
          <c:tx>
            <c:strRef>
              <c:f>'Plot Data'!$D$19</c:f>
              <c:strCache>
                <c:ptCount val="1"/>
                <c:pt idx="0">
                  <c:v>4f Band 3 Opt.</c:v>
                </c:pt>
              </c:strCache>
            </c:strRef>
          </c:tx>
          <c:spPr>
            <a:ln>
              <a:prstDash val="sysDash"/>
            </a:ln>
          </c:spPr>
          <c:marker>
            <c:symbol val="none"/>
          </c:marker>
          <c:xVal>
            <c:numRef>
              <c:f>'Plot Data'!$D$20:$D$23</c:f>
              <c:numCache>
                <c:formatCode>General</c:formatCode>
                <c:ptCount val="4"/>
                <c:pt idx="0">
                  <c:v>7787.2</c:v>
                </c:pt>
                <c:pt idx="1">
                  <c:v>7787.2</c:v>
                </c:pt>
                <c:pt idx="2">
                  <c:v>8187.2</c:v>
                </c:pt>
                <c:pt idx="3">
                  <c:v>8187.2</c:v>
                </c:pt>
              </c:numCache>
            </c:numRef>
          </c:xVal>
          <c:yVal>
            <c:numRef>
              <c:f>'Plot Data'!$E$20:$E$23</c:f>
              <c:numCache>
                <c:formatCode>General</c:formatCode>
                <c:ptCount val="4"/>
                <c:pt idx="0">
                  <c:v>0</c:v>
                </c:pt>
                <c:pt idx="1">
                  <c:v>1.1000000000000001</c:v>
                </c:pt>
                <c:pt idx="2">
                  <c:v>1.1000000000000001</c:v>
                </c:pt>
                <c:pt idx="3">
                  <c:v>0</c:v>
                </c:pt>
              </c:numCache>
            </c:numRef>
          </c:yVal>
        </c:ser>
        <c:ser>
          <c:idx val="0"/>
          <c:order val="5"/>
          <c:tx>
            <c:strRef>
              <c:f>'Plot Data'!$J$1</c:f>
              <c:strCache>
                <c:ptCount val="1"/>
                <c:pt idx="0">
                  <c:v>T EU Tag 1</c:v>
                </c:pt>
              </c:strCache>
            </c:strRef>
          </c:tx>
          <c:marker>
            <c:symbol val="none"/>
          </c:marker>
          <c:xVal>
            <c:numRef>
              <c:f>'Plot Data'!$J$2:$J$5</c:f>
              <c:numCache>
                <c:formatCode>General</c:formatCode>
                <c:ptCount val="4"/>
                <c:pt idx="0">
                  <c:v>6910</c:v>
                </c:pt>
                <c:pt idx="1">
                  <c:v>6910</c:v>
                </c:pt>
                <c:pt idx="2">
                  <c:v>7420</c:v>
                </c:pt>
                <c:pt idx="3">
                  <c:v>7420</c:v>
                </c:pt>
              </c:numCache>
            </c:numRef>
          </c:xVal>
          <c:yVal>
            <c:numRef>
              <c:f>'Plot Data'!$K$2:$K$5</c:f>
              <c:numCache>
                <c:formatCode>General</c:formatCode>
                <c:ptCount val="4"/>
                <c:pt idx="0">
                  <c:v>0</c:v>
                </c:pt>
                <c:pt idx="1">
                  <c:v>0</c:v>
                </c:pt>
                <c:pt idx="2">
                  <c:v>0</c:v>
                </c:pt>
                <c:pt idx="3">
                  <c:v>0</c:v>
                </c:pt>
              </c:numCache>
            </c:numRef>
          </c:yVal>
        </c:ser>
        <c:ser>
          <c:idx val="2"/>
          <c:order val="6"/>
          <c:tx>
            <c:strRef>
              <c:f>'Plot Data'!$J$7</c:f>
              <c:strCache>
                <c:ptCount val="1"/>
                <c:pt idx="0">
                  <c:v>T EU Tag 2</c:v>
                </c:pt>
              </c:strCache>
            </c:strRef>
          </c:tx>
          <c:marker>
            <c:symbol val="none"/>
          </c:marker>
          <c:xVal>
            <c:numRef>
              <c:f>'Plot Data'!$J$8:$J$11</c:f>
              <c:numCache>
                <c:formatCode>General</c:formatCode>
                <c:ptCount val="4"/>
                <c:pt idx="0">
                  <c:v>6995</c:v>
                </c:pt>
                <c:pt idx="1">
                  <c:v>6995</c:v>
                </c:pt>
                <c:pt idx="2">
                  <c:v>7515</c:v>
                </c:pt>
                <c:pt idx="3">
                  <c:v>7515</c:v>
                </c:pt>
              </c:numCache>
            </c:numRef>
          </c:xVal>
          <c:yVal>
            <c:numRef>
              <c:f>'Plot Data'!$K$8:$K$11</c:f>
              <c:numCache>
                <c:formatCode>General</c:formatCode>
                <c:ptCount val="4"/>
                <c:pt idx="0">
                  <c:v>0</c:v>
                </c:pt>
                <c:pt idx="1">
                  <c:v>0</c:v>
                </c:pt>
                <c:pt idx="2">
                  <c:v>0</c:v>
                </c:pt>
                <c:pt idx="3">
                  <c:v>0</c:v>
                </c:pt>
              </c:numCache>
            </c:numRef>
          </c:yVal>
        </c:ser>
        <c:ser>
          <c:idx val="3"/>
          <c:order val="7"/>
          <c:tx>
            <c:strRef>
              <c:f>'Plot Data'!$J$13</c:f>
              <c:strCache>
                <c:ptCount val="1"/>
                <c:pt idx="0">
                  <c:v>U EU Tag 1</c:v>
                </c:pt>
              </c:strCache>
            </c:strRef>
          </c:tx>
          <c:marker>
            <c:symbol val="none"/>
          </c:marker>
          <c:xVal>
            <c:numRef>
              <c:f>'Plot Data'!$J$14:$J$17</c:f>
              <c:numCache>
                <c:formatCode>General</c:formatCode>
                <c:ptCount val="4"/>
                <c:pt idx="0">
                  <c:v>6512</c:v>
                </c:pt>
                <c:pt idx="1">
                  <c:v>6512</c:v>
                </c:pt>
                <c:pt idx="2">
                  <c:v>7678</c:v>
                </c:pt>
                <c:pt idx="3">
                  <c:v>7678</c:v>
                </c:pt>
              </c:numCache>
            </c:numRef>
          </c:xVal>
          <c:yVal>
            <c:numRef>
              <c:f>'Plot Data'!$K$14:$K$17</c:f>
              <c:numCache>
                <c:formatCode>General</c:formatCode>
                <c:ptCount val="4"/>
                <c:pt idx="0">
                  <c:v>0</c:v>
                </c:pt>
                <c:pt idx="1">
                  <c:v>0</c:v>
                </c:pt>
                <c:pt idx="2">
                  <c:v>0</c:v>
                </c:pt>
                <c:pt idx="3">
                  <c:v>0</c:v>
                </c:pt>
              </c:numCache>
            </c:numRef>
          </c:yVal>
        </c:ser>
        <c:ser>
          <c:idx val="5"/>
          <c:order val="8"/>
          <c:tx>
            <c:strRef>
              <c:f>'Plot Data'!$J$19</c:f>
              <c:strCache>
                <c:ptCount val="1"/>
                <c:pt idx="0">
                  <c:v>U EU Tag 2</c:v>
                </c:pt>
              </c:strCache>
            </c:strRef>
          </c:tx>
          <c:marker>
            <c:symbol val="none"/>
          </c:marker>
          <c:xVal>
            <c:numRef>
              <c:f>'Plot Data'!$J$20:$J$23</c:f>
              <c:numCache>
                <c:formatCode>General</c:formatCode>
                <c:ptCount val="4"/>
                <c:pt idx="0">
                  <c:v>6272</c:v>
                </c:pt>
                <c:pt idx="1">
                  <c:v>6272</c:v>
                </c:pt>
                <c:pt idx="2">
                  <c:v>8023</c:v>
                </c:pt>
                <c:pt idx="3">
                  <c:v>8023</c:v>
                </c:pt>
              </c:numCache>
            </c:numRef>
          </c:xVal>
          <c:yVal>
            <c:numRef>
              <c:f>'Plot Data'!$K$20:$K$23</c:f>
              <c:numCache>
                <c:formatCode>General</c:formatCode>
                <c:ptCount val="4"/>
                <c:pt idx="0">
                  <c:v>0</c:v>
                </c:pt>
                <c:pt idx="1">
                  <c:v>0</c:v>
                </c:pt>
                <c:pt idx="2">
                  <c:v>0</c:v>
                </c:pt>
                <c:pt idx="3">
                  <c:v>0</c:v>
                </c:pt>
              </c:numCache>
            </c:numRef>
          </c:yVal>
        </c:ser>
        <c:ser>
          <c:idx val="6"/>
          <c:order val="9"/>
          <c:tx>
            <c:strRef>
              <c:f>'Plot Data'!$J$25</c:f>
              <c:strCache>
                <c:ptCount val="1"/>
                <c:pt idx="0">
                  <c:v>U EU Tag 3</c:v>
                </c:pt>
              </c:strCache>
            </c:strRef>
          </c:tx>
          <c:marker>
            <c:symbol val="none"/>
          </c:marker>
          <c:xVal>
            <c:numRef>
              <c:f>'Plot Data'!$J$26:$J$29</c:f>
              <c:numCache>
                <c:formatCode>General</c:formatCode>
                <c:ptCount val="4"/>
                <c:pt idx="0">
                  <c:v>6466</c:v>
                </c:pt>
                <c:pt idx="1">
                  <c:v>6466</c:v>
                </c:pt>
                <c:pt idx="2">
                  <c:v>7899</c:v>
                </c:pt>
                <c:pt idx="3">
                  <c:v>7899</c:v>
                </c:pt>
              </c:numCache>
            </c:numRef>
          </c:xVal>
          <c:yVal>
            <c:numRef>
              <c:f>'Plot Data'!$K$26:$K$29</c:f>
              <c:numCache>
                <c:formatCode>General</c:formatCode>
                <c:ptCount val="4"/>
                <c:pt idx="0">
                  <c:v>0</c:v>
                </c:pt>
                <c:pt idx="1">
                  <c:v>0</c:v>
                </c:pt>
                <c:pt idx="2">
                  <c:v>0</c:v>
                </c:pt>
                <c:pt idx="3">
                  <c:v>0</c:v>
                </c:pt>
              </c:numCache>
            </c:numRef>
          </c:yVal>
        </c:ser>
        <c:ser>
          <c:idx val="7"/>
          <c:order val="10"/>
          <c:tx>
            <c:strRef>
              <c:f>'Plot Data'!$J$31</c:f>
              <c:strCache>
                <c:ptCount val="1"/>
                <c:pt idx="0">
                  <c:v>U EU Tag 4</c:v>
                </c:pt>
              </c:strCache>
            </c:strRef>
          </c:tx>
          <c:marker>
            <c:symbol val="none"/>
          </c:marker>
          <c:xVal>
            <c:numRef>
              <c:f>'Plot Data'!$J$32:$J$35</c:f>
              <c:numCache>
                <c:formatCode>General</c:formatCode>
                <c:ptCount val="4"/>
                <c:pt idx="0">
                  <c:v>6825</c:v>
                </c:pt>
                <c:pt idx="1">
                  <c:v>6825</c:v>
                </c:pt>
                <c:pt idx="2">
                  <c:v>7839</c:v>
                </c:pt>
                <c:pt idx="3">
                  <c:v>7839</c:v>
                </c:pt>
              </c:numCache>
            </c:numRef>
          </c:xVal>
          <c:yVal>
            <c:numRef>
              <c:f>'Plot Data'!$K$32:$K$35</c:f>
              <c:numCache>
                <c:formatCode>General</c:formatCode>
                <c:ptCount val="4"/>
                <c:pt idx="0">
                  <c:v>0</c:v>
                </c:pt>
                <c:pt idx="1">
                  <c:v>0</c:v>
                </c:pt>
                <c:pt idx="2">
                  <c:v>0</c:v>
                </c:pt>
                <c:pt idx="3">
                  <c:v>0</c:v>
                </c:pt>
              </c:numCache>
            </c:numRef>
          </c:yVal>
        </c:ser>
        <c:ser>
          <c:idx val="9"/>
          <c:order val="11"/>
          <c:tx>
            <c:strRef>
              <c:f>'Plot Data'!$J$37</c:f>
              <c:strCache>
                <c:ptCount val="1"/>
                <c:pt idx="0">
                  <c:v>Z EU Tag Concept 1</c:v>
                </c:pt>
              </c:strCache>
            </c:strRef>
          </c:tx>
          <c:marker>
            <c:symbol val="none"/>
          </c:marker>
          <c:xVal>
            <c:numRef>
              <c:f>'Plot Data'!$J$38:$J$41</c:f>
              <c:numCache>
                <c:formatCode>General</c:formatCode>
                <c:ptCount val="4"/>
                <c:pt idx="0">
                  <c:v>6350</c:v>
                </c:pt>
                <c:pt idx="1">
                  <c:v>6350</c:v>
                </c:pt>
                <c:pt idx="2">
                  <c:v>6750</c:v>
                </c:pt>
                <c:pt idx="3">
                  <c:v>6750</c:v>
                </c:pt>
              </c:numCache>
            </c:numRef>
          </c:xVal>
          <c:yVal>
            <c:numRef>
              <c:f>'Plot Data'!$K$38:$K$41</c:f>
              <c:numCache>
                <c:formatCode>General</c:formatCode>
                <c:ptCount val="4"/>
                <c:pt idx="0">
                  <c:v>0</c:v>
                </c:pt>
                <c:pt idx="1">
                  <c:v>0</c:v>
                </c:pt>
                <c:pt idx="2">
                  <c:v>0</c:v>
                </c:pt>
                <c:pt idx="3">
                  <c:v>0</c:v>
                </c:pt>
              </c:numCache>
            </c:numRef>
          </c:yVal>
        </c:ser>
        <c:ser>
          <c:idx val="10"/>
          <c:order val="12"/>
          <c:tx>
            <c:strRef>
              <c:f>'Plot Data'!$J$43</c:f>
              <c:strCache>
                <c:ptCount val="1"/>
                <c:pt idx="0">
                  <c:v>Z EU Tag Concept 2</c:v>
                </c:pt>
              </c:strCache>
            </c:strRef>
          </c:tx>
          <c:marker>
            <c:symbol val="none"/>
          </c:marker>
          <c:xVal>
            <c:numRef>
              <c:f>'Plot Data'!$J$44:$J$47</c:f>
              <c:numCache>
                <c:formatCode>General</c:formatCode>
                <c:ptCount val="4"/>
                <c:pt idx="0">
                  <c:v>7450</c:v>
                </c:pt>
                <c:pt idx="1">
                  <c:v>7450</c:v>
                </c:pt>
                <c:pt idx="2">
                  <c:v>7850</c:v>
                </c:pt>
                <c:pt idx="3">
                  <c:v>7850</c:v>
                </c:pt>
              </c:numCache>
            </c:numRef>
          </c:xVal>
          <c:yVal>
            <c:numRef>
              <c:f>'Plot Data'!$K$44:$K$47</c:f>
              <c:numCache>
                <c:formatCode>General</c:formatCode>
                <c:ptCount val="4"/>
                <c:pt idx="0">
                  <c:v>0</c:v>
                </c:pt>
                <c:pt idx="1">
                  <c:v>0</c:v>
                </c:pt>
                <c:pt idx="2">
                  <c:v>0</c:v>
                </c:pt>
                <c:pt idx="3">
                  <c:v>0</c:v>
                </c:pt>
              </c:numCache>
            </c:numRef>
          </c:yVal>
        </c:ser>
        <c:axId val="80056320"/>
        <c:axId val="80057856"/>
      </c:scatterChart>
      <c:valAx>
        <c:axId val="80056320"/>
        <c:scaling>
          <c:orientation val="minMax"/>
          <c:max val="10500"/>
          <c:min val="5500"/>
        </c:scaling>
        <c:axPos val="b"/>
        <c:numFmt formatCode="General" sourceLinked="1"/>
        <c:tickLblPos val="nextTo"/>
        <c:crossAx val="80057856"/>
        <c:crosses val="autoZero"/>
        <c:crossBetween val="midCat"/>
      </c:valAx>
      <c:valAx>
        <c:axId val="80057856"/>
        <c:scaling>
          <c:orientation val="minMax"/>
        </c:scaling>
        <c:axPos val="l"/>
        <c:majorGridlines/>
        <c:numFmt formatCode="General" sourceLinked="1"/>
        <c:tickLblPos val="nextTo"/>
        <c:crossAx val="80056320"/>
        <c:crosses val="autoZero"/>
        <c:crossBetween val="midCat"/>
      </c:valAx>
    </c:plotArea>
    <c:legend>
      <c:legendPos val="r"/>
      <c:layout/>
    </c:legend>
    <c:plotVisOnly val="1"/>
  </c:chart>
  <c:printSettings>
    <c:headerFooter/>
    <c:pageMargins b="0.75000000000000255" l="0.70000000000000062" r="0.70000000000000062" t="0.75000000000000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Asia Region</a:t>
            </a:r>
          </a:p>
        </c:rich>
      </c:tx>
      <c:layout/>
      <c:overlay val="1"/>
    </c:title>
    <c:plotArea>
      <c:layout/>
      <c:scatterChart>
        <c:scatterStyle val="lineMarker"/>
        <c:ser>
          <c:idx val="2"/>
          <c:order val="0"/>
          <c:tx>
            <c:strRef>
              <c:f>'Plot Data'!$A$31</c:f>
              <c:strCache>
                <c:ptCount val="1"/>
                <c:pt idx="0">
                  <c:v>Asia Regs</c:v>
                </c:pt>
              </c:strCache>
            </c:strRef>
          </c:tx>
          <c:spPr>
            <a:ln w="63500">
              <a:solidFill>
                <a:srgbClr val="FF0000"/>
              </a:solidFill>
            </a:ln>
          </c:spPr>
          <c:marker>
            <c:symbol val="none"/>
          </c:marker>
          <c:xVal>
            <c:numRef>
              <c:f>'Plot Data'!$A$32:$A$35</c:f>
              <c:numCache>
                <c:formatCode>General</c:formatCode>
                <c:ptCount val="4"/>
                <c:pt idx="0">
                  <c:v>7200</c:v>
                </c:pt>
                <c:pt idx="1">
                  <c:v>7200</c:v>
                </c:pt>
                <c:pt idx="2">
                  <c:v>10200</c:v>
                </c:pt>
                <c:pt idx="3">
                  <c:v>10200</c:v>
                </c:pt>
              </c:numCache>
            </c:numRef>
          </c:xVal>
          <c:yVal>
            <c:numRef>
              <c:f>'Plot Data'!$B$32:$B$35</c:f>
              <c:numCache>
                <c:formatCode>General</c:formatCode>
                <c:ptCount val="4"/>
                <c:pt idx="0">
                  <c:v>0</c:v>
                </c:pt>
                <c:pt idx="1">
                  <c:v>1.4</c:v>
                </c:pt>
                <c:pt idx="2">
                  <c:v>1.4</c:v>
                </c:pt>
                <c:pt idx="3">
                  <c:v>0</c:v>
                </c:pt>
              </c:numCache>
            </c:numRef>
          </c:yVal>
        </c:ser>
        <c:ser>
          <c:idx val="5"/>
          <c:order val="1"/>
          <c:tx>
            <c:strRef>
              <c:f>'Plot Data'!$A$37</c:f>
              <c:strCache>
                <c:ptCount val="1"/>
                <c:pt idx="0">
                  <c:v>4a Mandatory Band</c:v>
                </c:pt>
              </c:strCache>
            </c:strRef>
          </c:tx>
          <c:spPr>
            <a:ln>
              <a:solidFill>
                <a:schemeClr val="tx1"/>
              </a:solidFill>
            </a:ln>
          </c:spPr>
          <c:marker>
            <c:symbol val="none"/>
          </c:marker>
          <c:xVal>
            <c:numRef>
              <c:f>'Plot Data'!$A$38:$A$39</c:f>
              <c:numCache>
                <c:formatCode>General</c:formatCode>
                <c:ptCount val="2"/>
                <c:pt idx="0">
                  <c:v>7987.2</c:v>
                </c:pt>
                <c:pt idx="1">
                  <c:v>7987.2</c:v>
                </c:pt>
              </c:numCache>
            </c:numRef>
          </c:xVal>
          <c:yVal>
            <c:numRef>
              <c:f>'Plot Data'!$B$38:$B$39</c:f>
              <c:numCache>
                <c:formatCode>General</c:formatCode>
                <c:ptCount val="2"/>
                <c:pt idx="0">
                  <c:v>0</c:v>
                </c:pt>
                <c:pt idx="1">
                  <c:v>1.4</c:v>
                </c:pt>
              </c:numCache>
            </c:numRef>
          </c:yVal>
        </c:ser>
        <c:ser>
          <c:idx val="3"/>
          <c:order val="2"/>
          <c:tx>
            <c:strRef>
              <c:f>'Plot Data'!$A$13</c:f>
              <c:strCache>
                <c:ptCount val="1"/>
                <c:pt idx="0">
                  <c:v>4f Band 2 Std</c:v>
                </c:pt>
              </c:strCache>
            </c:strRef>
          </c:tx>
          <c:spPr>
            <a:ln>
              <a:solidFill>
                <a:schemeClr val="accent4"/>
              </a:solidFill>
            </a:ln>
          </c:spPr>
          <c:marker>
            <c:symbol val="none"/>
          </c:marker>
          <c:xVal>
            <c:numRef>
              <c:f>'Plot Data'!$A$14:$A$17</c:f>
              <c:numCache>
                <c:formatCode>General</c:formatCode>
                <c:ptCount val="4"/>
                <c:pt idx="0">
                  <c:v>8236.7999999999993</c:v>
                </c:pt>
                <c:pt idx="1">
                  <c:v>8236.7999999999993</c:v>
                </c:pt>
                <c:pt idx="2">
                  <c:v>8736</c:v>
                </c:pt>
                <c:pt idx="3">
                  <c:v>8736</c:v>
                </c:pt>
              </c:numCache>
            </c:numRef>
          </c:xVal>
          <c:yVal>
            <c:numRef>
              <c:f>'Plot Data'!$B$14:$B$17</c:f>
              <c:numCache>
                <c:formatCode>General</c:formatCode>
                <c:ptCount val="4"/>
                <c:pt idx="0">
                  <c:v>0</c:v>
                </c:pt>
                <c:pt idx="1">
                  <c:v>1.2</c:v>
                </c:pt>
                <c:pt idx="2">
                  <c:v>1.2</c:v>
                </c:pt>
                <c:pt idx="3">
                  <c:v>0</c:v>
                </c:pt>
              </c:numCache>
            </c:numRef>
          </c:yVal>
        </c:ser>
        <c:ser>
          <c:idx val="6"/>
          <c:order val="3"/>
          <c:tx>
            <c:strRef>
              <c:f>'Plot Data'!$D$13</c:f>
              <c:strCache>
                <c:ptCount val="1"/>
                <c:pt idx="0">
                  <c:v>4f Band 2 Wide</c:v>
                </c:pt>
              </c:strCache>
            </c:strRef>
          </c:tx>
          <c:spPr>
            <a:ln>
              <a:solidFill>
                <a:schemeClr val="accent4"/>
              </a:solidFill>
              <a:prstDash val="sysDash"/>
            </a:ln>
          </c:spPr>
          <c:marker>
            <c:symbol val="none"/>
          </c:marker>
          <c:xVal>
            <c:numRef>
              <c:f>'Plot Data'!$D$14:$D$17</c:f>
              <c:numCache>
                <c:formatCode>General</c:formatCode>
                <c:ptCount val="4"/>
                <c:pt idx="0">
                  <c:v>8736</c:v>
                </c:pt>
                <c:pt idx="1">
                  <c:v>8736</c:v>
                </c:pt>
                <c:pt idx="2">
                  <c:v>9235.2000000000007</c:v>
                </c:pt>
                <c:pt idx="3">
                  <c:v>9235.2000000000007</c:v>
                </c:pt>
              </c:numCache>
            </c:numRef>
          </c:xVal>
          <c:yVal>
            <c:numRef>
              <c:f>'Plot Data'!$E$14:$E$17</c:f>
              <c:numCache>
                <c:formatCode>General</c:formatCode>
                <c:ptCount val="4"/>
                <c:pt idx="0">
                  <c:v>0</c:v>
                </c:pt>
                <c:pt idx="1">
                  <c:v>1.2</c:v>
                </c:pt>
                <c:pt idx="2">
                  <c:v>1.2</c:v>
                </c:pt>
                <c:pt idx="3">
                  <c:v>0</c:v>
                </c:pt>
              </c:numCache>
            </c:numRef>
          </c:yVal>
        </c:ser>
        <c:ser>
          <c:idx val="7"/>
          <c:order val="4"/>
          <c:tx>
            <c:strRef>
              <c:f>'Plot Data'!$D$19</c:f>
              <c:strCache>
                <c:ptCount val="1"/>
                <c:pt idx="0">
                  <c:v>4f Band 3 Opt.</c:v>
                </c:pt>
              </c:strCache>
            </c:strRef>
          </c:tx>
          <c:spPr>
            <a:ln>
              <a:solidFill>
                <a:srgbClr val="4F81BD">
                  <a:tint val="65000"/>
                  <a:shade val="95000"/>
                  <a:satMod val="105000"/>
                </a:srgbClr>
              </a:solidFill>
              <a:prstDash val="sysDash"/>
            </a:ln>
          </c:spPr>
          <c:marker>
            <c:symbol val="none"/>
          </c:marker>
          <c:xVal>
            <c:numRef>
              <c:f>'Plot Data'!$D$20:$D$23</c:f>
              <c:numCache>
                <c:formatCode>General</c:formatCode>
                <c:ptCount val="4"/>
                <c:pt idx="0">
                  <c:v>7787.2</c:v>
                </c:pt>
                <c:pt idx="1">
                  <c:v>7787.2</c:v>
                </c:pt>
                <c:pt idx="2">
                  <c:v>8187.2</c:v>
                </c:pt>
                <c:pt idx="3">
                  <c:v>8187.2</c:v>
                </c:pt>
              </c:numCache>
            </c:numRef>
          </c:xVal>
          <c:yVal>
            <c:numRef>
              <c:f>'Plot Data'!$E$20:$E$23</c:f>
              <c:numCache>
                <c:formatCode>General</c:formatCode>
                <c:ptCount val="4"/>
                <c:pt idx="0">
                  <c:v>0</c:v>
                </c:pt>
                <c:pt idx="1">
                  <c:v>1.1000000000000001</c:v>
                </c:pt>
                <c:pt idx="2">
                  <c:v>1.1000000000000001</c:v>
                </c:pt>
                <c:pt idx="3">
                  <c:v>0</c:v>
                </c:pt>
              </c:numCache>
            </c:numRef>
          </c:yVal>
        </c:ser>
        <c:ser>
          <c:idx val="0"/>
          <c:order val="5"/>
          <c:tx>
            <c:strRef>
              <c:f>'Plot Data'!$M$1</c:f>
              <c:strCache>
                <c:ptCount val="1"/>
                <c:pt idx="0">
                  <c:v>T Korea Tag 1</c:v>
                </c:pt>
              </c:strCache>
            </c:strRef>
          </c:tx>
          <c:marker>
            <c:symbol val="none"/>
          </c:marker>
          <c:xVal>
            <c:numRef>
              <c:f>'Plot Data'!$M$2:$M$5</c:f>
              <c:numCache>
                <c:formatCode>General</c:formatCode>
                <c:ptCount val="4"/>
                <c:pt idx="0">
                  <c:v>8050</c:v>
                </c:pt>
                <c:pt idx="1">
                  <c:v>8050</c:v>
                </c:pt>
                <c:pt idx="2">
                  <c:v>8570</c:v>
                </c:pt>
                <c:pt idx="3">
                  <c:v>8570</c:v>
                </c:pt>
              </c:numCache>
            </c:numRef>
          </c:xVal>
          <c:yVal>
            <c:numRef>
              <c:f>'Plot Data'!$N$2:$N$5</c:f>
              <c:numCache>
                <c:formatCode>General</c:formatCode>
                <c:ptCount val="4"/>
                <c:pt idx="0">
                  <c:v>0</c:v>
                </c:pt>
                <c:pt idx="1">
                  <c:v>0</c:v>
                </c:pt>
                <c:pt idx="2">
                  <c:v>0</c:v>
                </c:pt>
                <c:pt idx="3">
                  <c:v>0</c:v>
                </c:pt>
              </c:numCache>
            </c:numRef>
          </c:yVal>
        </c:ser>
        <c:ser>
          <c:idx val="1"/>
          <c:order val="6"/>
          <c:tx>
            <c:strRef>
              <c:f>'Plot Data'!$M$7</c:f>
              <c:strCache>
                <c:ptCount val="1"/>
                <c:pt idx="0">
                  <c:v>U Korea Tag 1</c:v>
                </c:pt>
              </c:strCache>
            </c:strRef>
          </c:tx>
          <c:marker>
            <c:symbol val="none"/>
          </c:marker>
          <c:xVal>
            <c:numRef>
              <c:f>'Plot Data'!$M$8:$M$11</c:f>
              <c:numCache>
                <c:formatCode>General</c:formatCode>
                <c:ptCount val="4"/>
                <c:pt idx="0">
                  <c:v>8294</c:v>
                </c:pt>
                <c:pt idx="1">
                  <c:v>8294</c:v>
                </c:pt>
                <c:pt idx="2">
                  <c:v>9230</c:v>
                </c:pt>
                <c:pt idx="3">
                  <c:v>9230</c:v>
                </c:pt>
              </c:numCache>
            </c:numRef>
          </c:xVal>
          <c:yVal>
            <c:numRef>
              <c:f>'Plot Data'!$N$8:$N$11</c:f>
              <c:numCache>
                <c:formatCode>General</c:formatCode>
                <c:ptCount val="4"/>
                <c:pt idx="0">
                  <c:v>0</c:v>
                </c:pt>
                <c:pt idx="1">
                  <c:v>0</c:v>
                </c:pt>
                <c:pt idx="2">
                  <c:v>0</c:v>
                </c:pt>
                <c:pt idx="3">
                  <c:v>0</c:v>
                </c:pt>
              </c:numCache>
            </c:numRef>
          </c:yVal>
        </c:ser>
        <c:ser>
          <c:idx val="4"/>
          <c:order val="7"/>
          <c:tx>
            <c:strRef>
              <c:f>'Plot Data'!$M$13</c:f>
              <c:strCache>
                <c:ptCount val="1"/>
                <c:pt idx="0">
                  <c:v>Z Korea Tag Concept 2</c:v>
                </c:pt>
              </c:strCache>
            </c:strRef>
          </c:tx>
          <c:marker>
            <c:symbol val="none"/>
          </c:marker>
          <c:xVal>
            <c:numRef>
              <c:f>'Plot Data'!$M$14:$M$17</c:f>
              <c:numCache>
                <c:formatCode>General</c:formatCode>
                <c:ptCount val="4"/>
                <c:pt idx="0">
                  <c:v>7450</c:v>
                </c:pt>
                <c:pt idx="1">
                  <c:v>7450</c:v>
                </c:pt>
                <c:pt idx="2">
                  <c:v>7850</c:v>
                </c:pt>
                <c:pt idx="3">
                  <c:v>7850</c:v>
                </c:pt>
              </c:numCache>
            </c:numRef>
          </c:xVal>
          <c:yVal>
            <c:numRef>
              <c:f>'Plot Data'!$N$14:$N$17</c:f>
              <c:numCache>
                <c:formatCode>General</c:formatCode>
                <c:ptCount val="4"/>
                <c:pt idx="0">
                  <c:v>0</c:v>
                </c:pt>
                <c:pt idx="1">
                  <c:v>0</c:v>
                </c:pt>
                <c:pt idx="2">
                  <c:v>0</c:v>
                </c:pt>
                <c:pt idx="3">
                  <c:v>0</c:v>
                </c:pt>
              </c:numCache>
            </c:numRef>
          </c:yVal>
        </c:ser>
        <c:axId val="82799232"/>
        <c:axId val="82817408"/>
      </c:scatterChart>
      <c:valAx>
        <c:axId val="82799232"/>
        <c:scaling>
          <c:orientation val="minMax"/>
          <c:max val="10500"/>
          <c:min val="5500"/>
        </c:scaling>
        <c:axPos val="b"/>
        <c:numFmt formatCode="General" sourceLinked="1"/>
        <c:tickLblPos val="nextTo"/>
        <c:crossAx val="82817408"/>
        <c:crosses val="autoZero"/>
        <c:crossBetween val="midCat"/>
      </c:valAx>
      <c:valAx>
        <c:axId val="82817408"/>
        <c:scaling>
          <c:orientation val="minMax"/>
        </c:scaling>
        <c:axPos val="l"/>
        <c:majorGridlines/>
        <c:numFmt formatCode="General" sourceLinked="1"/>
        <c:tickLblPos val="nextTo"/>
        <c:crossAx val="82799232"/>
        <c:crosses val="autoZero"/>
        <c:crossBetween val="midCat"/>
      </c:valAx>
    </c:plotArea>
    <c:legend>
      <c:legendPos val="r"/>
      <c:layout/>
    </c:legend>
    <c:plotVisOnly val="1"/>
  </c:chart>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 Region</a:t>
            </a:r>
          </a:p>
        </c:rich>
      </c:tx>
      <c:overlay val="1"/>
    </c:title>
    <c:plotArea>
      <c:layout>
        <c:manualLayout>
          <c:layoutTarget val="inner"/>
          <c:xMode val="edge"/>
          <c:yMode val="edge"/>
          <c:x val="4.6688740267299071E-2"/>
          <c:y val="0.16490002978126694"/>
          <c:w val="0.81646328204790186"/>
          <c:h val="0.78575545555364745"/>
        </c:manualLayout>
      </c:layout>
      <c:scatterChart>
        <c:scatterStyle val="lineMarker"/>
        <c:ser>
          <c:idx val="0"/>
          <c:order val="0"/>
          <c:tx>
            <c:strRef>
              <c:f>'Scale Plot Data'!$A$25</c:f>
              <c:strCache>
                <c:ptCount val="1"/>
                <c:pt idx="0">
                  <c:v>US Regs</c:v>
                </c:pt>
              </c:strCache>
            </c:strRef>
          </c:tx>
          <c:spPr>
            <a:ln w="63500">
              <a:solidFill>
                <a:srgbClr val="FF0000"/>
              </a:solidFill>
            </a:ln>
          </c:spPr>
          <c:marker>
            <c:symbol val="none"/>
          </c:marker>
          <c:xVal>
            <c:numRef>
              <c:f>'Scale Plot Data'!$A$26:$A$31</c:f>
              <c:numCache>
                <c:formatCode>General</c:formatCode>
                <c:ptCount val="6"/>
                <c:pt idx="0">
                  <c:v>0</c:v>
                </c:pt>
                <c:pt idx="1">
                  <c:v>5925</c:v>
                </c:pt>
                <c:pt idx="2">
                  <c:v>5925</c:v>
                </c:pt>
                <c:pt idx="3">
                  <c:v>7250</c:v>
                </c:pt>
                <c:pt idx="4">
                  <c:v>7250</c:v>
                </c:pt>
                <c:pt idx="5">
                  <c:v>12000</c:v>
                </c:pt>
              </c:numCache>
            </c:numRef>
          </c:xVal>
          <c:yVal>
            <c:numRef>
              <c:f>'Scale Plot Data'!$B$26:$B$31</c:f>
              <c:numCache>
                <c:formatCode>@</c:formatCode>
                <c:ptCount val="6"/>
                <c:pt idx="0" formatCode="General">
                  <c:v>-10</c:v>
                </c:pt>
                <c:pt idx="1">
                  <c:v>-10</c:v>
                </c:pt>
                <c:pt idx="2" formatCode="General">
                  <c:v>0</c:v>
                </c:pt>
                <c:pt idx="3" formatCode="General">
                  <c:v>0</c:v>
                </c:pt>
                <c:pt idx="4">
                  <c:v>-10</c:v>
                </c:pt>
                <c:pt idx="5" formatCode="General">
                  <c:v>-10</c:v>
                </c:pt>
              </c:numCache>
            </c:numRef>
          </c:yVal>
        </c:ser>
        <c:ser>
          <c:idx val="7"/>
          <c:order val="1"/>
          <c:tx>
            <c:strRef>
              <c:f>'Scale Plot Data'!$A$1</c:f>
              <c:strCache>
                <c:ptCount val="1"/>
                <c:pt idx="0">
                  <c:v>4f Band 0 Std</c:v>
                </c:pt>
              </c:strCache>
            </c:strRef>
          </c:tx>
          <c:spPr>
            <a:ln>
              <a:solidFill>
                <a:prstClr val="black"/>
              </a:solidFill>
            </a:ln>
          </c:spPr>
          <c:marker>
            <c:symbol val="none"/>
          </c:marker>
          <c:xVal>
            <c:numRef>
              <c:f>'Scale Plot Data'!$A$2:$A$7</c:f>
              <c:numCache>
                <c:formatCode>General</c:formatCode>
                <c:ptCount val="6"/>
                <c:pt idx="0">
                  <c:v>0</c:v>
                </c:pt>
                <c:pt idx="1">
                  <c:v>6240</c:v>
                </c:pt>
                <c:pt idx="2">
                  <c:v>6240</c:v>
                </c:pt>
                <c:pt idx="3">
                  <c:v>6739.2000000000007</c:v>
                </c:pt>
                <c:pt idx="4">
                  <c:v>6739.2000000000007</c:v>
                </c:pt>
                <c:pt idx="5">
                  <c:v>12000</c:v>
                </c:pt>
              </c:numCache>
            </c:numRef>
          </c:xVal>
          <c:yVal>
            <c:numRef>
              <c:f>'Scale Plot Data'!$B$2:$B$7</c:f>
              <c:numCache>
                <c:formatCode>General</c:formatCode>
                <c:ptCount val="6"/>
                <c:pt idx="0">
                  <c:v>-10</c:v>
                </c:pt>
                <c:pt idx="1">
                  <c:v>-10</c:v>
                </c:pt>
                <c:pt idx="2">
                  <c:v>0</c:v>
                </c:pt>
                <c:pt idx="3">
                  <c:v>0</c:v>
                </c:pt>
                <c:pt idx="4">
                  <c:v>-10</c:v>
                </c:pt>
                <c:pt idx="5">
                  <c:v>-10</c:v>
                </c:pt>
              </c:numCache>
            </c:numRef>
          </c:yVal>
        </c:ser>
        <c:axId val="81307520"/>
        <c:axId val="81309056"/>
      </c:scatterChart>
      <c:valAx>
        <c:axId val="81307520"/>
        <c:scaling>
          <c:orientation val="minMax"/>
          <c:max val="10500"/>
          <c:min val="5500"/>
        </c:scaling>
        <c:axPos val="b"/>
        <c:numFmt formatCode="General" sourceLinked="1"/>
        <c:tickLblPos val="nextTo"/>
        <c:crossAx val="81309056"/>
        <c:crosses val="autoZero"/>
        <c:crossBetween val="midCat"/>
      </c:valAx>
      <c:valAx>
        <c:axId val="81309056"/>
        <c:scaling>
          <c:orientation val="minMax"/>
          <c:min val="-35"/>
        </c:scaling>
        <c:axPos val="l"/>
        <c:majorGridlines/>
        <c:numFmt formatCode="General" sourceLinked="1"/>
        <c:tickLblPos val="nextTo"/>
        <c:crossAx val="81307520"/>
        <c:crosses val="autoZero"/>
        <c:crossBetween val="midCat"/>
      </c:valAx>
    </c:plotArea>
    <c:legend>
      <c:legendPos val="r"/>
    </c:legend>
    <c:plotVisOnly val="1"/>
  </c:chart>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EU Region</a:t>
            </a:r>
          </a:p>
        </c:rich>
      </c:tx>
      <c:overlay val="1"/>
    </c:title>
    <c:plotArea>
      <c:layout>
        <c:manualLayout>
          <c:layoutTarget val="inner"/>
          <c:xMode val="edge"/>
          <c:yMode val="edge"/>
          <c:x val="4.6688740267299071E-2"/>
          <c:y val="0.15653292022123791"/>
          <c:w val="0.81646328204790186"/>
          <c:h val="0.79395753335000063"/>
        </c:manualLayout>
      </c:layout>
      <c:scatterChart>
        <c:scatterStyle val="lineMarker"/>
        <c:ser>
          <c:idx val="1"/>
          <c:order val="0"/>
          <c:tx>
            <c:strRef>
              <c:f>'Scale Plot Data'!$A$33</c:f>
              <c:strCache>
                <c:ptCount val="1"/>
                <c:pt idx="0">
                  <c:v>EU Regs</c:v>
                </c:pt>
              </c:strCache>
            </c:strRef>
          </c:tx>
          <c:spPr>
            <a:ln w="63500">
              <a:solidFill>
                <a:srgbClr val="FF0000"/>
              </a:solidFill>
            </a:ln>
          </c:spPr>
          <c:marker>
            <c:symbol val="none"/>
          </c:marker>
          <c:xVal>
            <c:numRef>
              <c:f>'Scale Plot Data'!$A$34:$A$39</c:f>
              <c:numCache>
                <c:formatCode>General</c:formatCode>
                <c:ptCount val="6"/>
                <c:pt idx="0">
                  <c:v>0</c:v>
                </c:pt>
                <c:pt idx="1">
                  <c:v>6000</c:v>
                </c:pt>
                <c:pt idx="2">
                  <c:v>6000</c:v>
                </c:pt>
                <c:pt idx="3">
                  <c:v>8500</c:v>
                </c:pt>
                <c:pt idx="4">
                  <c:v>8500</c:v>
                </c:pt>
                <c:pt idx="5">
                  <c:v>12000</c:v>
                </c:pt>
              </c:numCache>
            </c:numRef>
          </c:xVal>
          <c:yVal>
            <c:numRef>
              <c:f>'Scale Plot Data'!$B$34:$B$39</c:f>
              <c:numCache>
                <c:formatCode>@</c:formatCode>
                <c:ptCount val="6"/>
                <c:pt idx="0" formatCode="General">
                  <c:v>-28.7</c:v>
                </c:pt>
                <c:pt idx="1">
                  <c:v>-28.7</c:v>
                </c:pt>
                <c:pt idx="2" formatCode="General">
                  <c:v>0</c:v>
                </c:pt>
                <c:pt idx="3" formatCode="General">
                  <c:v>0</c:v>
                </c:pt>
                <c:pt idx="4">
                  <c:v>-23.7</c:v>
                </c:pt>
                <c:pt idx="5" formatCode="General">
                  <c:v>-23.7</c:v>
                </c:pt>
              </c:numCache>
            </c:numRef>
          </c:yVal>
        </c:ser>
        <c:ser>
          <c:idx val="8"/>
          <c:order val="1"/>
          <c:tx>
            <c:strRef>
              <c:f>'Scale Plot Data'!$A$9</c:f>
              <c:strCache>
                <c:ptCount val="1"/>
                <c:pt idx="0">
                  <c:v>4f Band 1 Std</c:v>
                </c:pt>
              </c:strCache>
            </c:strRef>
          </c:tx>
          <c:spPr>
            <a:ln>
              <a:solidFill>
                <a:schemeClr val="tx1"/>
              </a:solidFill>
            </a:ln>
          </c:spPr>
          <c:marker>
            <c:symbol val="none"/>
          </c:marker>
          <c:xVal>
            <c:numRef>
              <c:f>'Scale Plot Data'!$A$10:$A$15</c:f>
              <c:numCache>
                <c:formatCode>General</c:formatCode>
                <c:ptCount val="6"/>
                <c:pt idx="0">
                  <c:v>0</c:v>
                </c:pt>
                <c:pt idx="1">
                  <c:v>7238.4</c:v>
                </c:pt>
                <c:pt idx="2">
                  <c:v>7238.4</c:v>
                </c:pt>
                <c:pt idx="3">
                  <c:v>7737.6</c:v>
                </c:pt>
                <c:pt idx="4">
                  <c:v>7737.6</c:v>
                </c:pt>
                <c:pt idx="5">
                  <c:v>12000</c:v>
                </c:pt>
              </c:numCache>
            </c:numRef>
          </c:xVal>
          <c:yVal>
            <c:numRef>
              <c:f>'Scale Plot Data'!$B$10:$B$15</c:f>
              <c:numCache>
                <c:formatCode>General</c:formatCode>
                <c:ptCount val="6"/>
                <c:pt idx="0">
                  <c:v>-10</c:v>
                </c:pt>
                <c:pt idx="1">
                  <c:v>-10</c:v>
                </c:pt>
                <c:pt idx="2">
                  <c:v>0</c:v>
                </c:pt>
                <c:pt idx="3">
                  <c:v>0</c:v>
                </c:pt>
                <c:pt idx="4">
                  <c:v>-10</c:v>
                </c:pt>
                <c:pt idx="5">
                  <c:v>-10</c:v>
                </c:pt>
              </c:numCache>
            </c:numRef>
          </c:yVal>
        </c:ser>
        <c:axId val="82870272"/>
        <c:axId val="82871808"/>
      </c:scatterChart>
      <c:valAx>
        <c:axId val="82870272"/>
        <c:scaling>
          <c:orientation val="minMax"/>
          <c:max val="10500"/>
          <c:min val="5500"/>
        </c:scaling>
        <c:axPos val="b"/>
        <c:numFmt formatCode="General" sourceLinked="1"/>
        <c:tickLblPos val="nextTo"/>
        <c:crossAx val="82871808"/>
        <c:crosses val="autoZero"/>
        <c:crossBetween val="midCat"/>
      </c:valAx>
      <c:valAx>
        <c:axId val="82871808"/>
        <c:scaling>
          <c:orientation val="minMax"/>
        </c:scaling>
        <c:axPos val="l"/>
        <c:majorGridlines/>
        <c:numFmt formatCode="General" sourceLinked="1"/>
        <c:tickLblPos val="nextTo"/>
        <c:crossAx val="82870272"/>
        <c:crosses val="autoZero"/>
        <c:crossBetween val="midCat"/>
      </c:valAx>
    </c:plotArea>
    <c:legend>
      <c:legendPos val="r"/>
    </c:legend>
    <c:plotVisOnly val="1"/>
  </c:chart>
  <c:printSettings>
    <c:headerFooter/>
    <c:pageMargins b="0.750000000000003" l="0.70000000000000062" r="0.70000000000000062" t="0.75000000000000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Asia Region</a:t>
            </a:r>
          </a:p>
        </c:rich>
      </c:tx>
      <c:overlay val="1"/>
    </c:title>
    <c:plotArea>
      <c:layout>
        <c:manualLayout>
          <c:layoutTarget val="inner"/>
          <c:xMode val="edge"/>
          <c:yMode val="edge"/>
          <c:x val="4.6688740267299071E-2"/>
          <c:y val="0.15992256781855757"/>
          <c:w val="0.81646328204790186"/>
          <c:h val="0.79089683556997381"/>
        </c:manualLayout>
      </c:layout>
      <c:scatterChart>
        <c:scatterStyle val="lineMarker"/>
        <c:ser>
          <c:idx val="2"/>
          <c:order val="0"/>
          <c:tx>
            <c:strRef>
              <c:f>'Scale Plot Data'!$A$41</c:f>
              <c:strCache>
                <c:ptCount val="1"/>
                <c:pt idx="0">
                  <c:v>Asia Regs</c:v>
                </c:pt>
              </c:strCache>
            </c:strRef>
          </c:tx>
          <c:spPr>
            <a:ln w="63500">
              <a:solidFill>
                <a:srgbClr val="FF0000"/>
              </a:solidFill>
            </a:ln>
          </c:spPr>
          <c:marker>
            <c:symbol val="none"/>
          </c:marker>
          <c:xVal>
            <c:numRef>
              <c:f>'Scale Plot Data'!$A$42:$A$47</c:f>
              <c:numCache>
                <c:formatCode>General</c:formatCode>
                <c:ptCount val="6"/>
                <c:pt idx="0">
                  <c:v>0</c:v>
                </c:pt>
                <c:pt idx="1">
                  <c:v>7200</c:v>
                </c:pt>
                <c:pt idx="2">
                  <c:v>7200</c:v>
                </c:pt>
                <c:pt idx="3">
                  <c:v>10200</c:v>
                </c:pt>
                <c:pt idx="4">
                  <c:v>10200</c:v>
                </c:pt>
                <c:pt idx="5">
                  <c:v>12000</c:v>
                </c:pt>
              </c:numCache>
            </c:numRef>
          </c:xVal>
          <c:yVal>
            <c:numRef>
              <c:f>'Scale Plot Data'!$B$42:$B$47</c:f>
              <c:numCache>
                <c:formatCode>@</c:formatCode>
                <c:ptCount val="6"/>
                <c:pt idx="0" formatCode="General">
                  <c:v>-28.7</c:v>
                </c:pt>
                <c:pt idx="1">
                  <c:v>-28.7</c:v>
                </c:pt>
                <c:pt idx="2" formatCode="General">
                  <c:v>0</c:v>
                </c:pt>
                <c:pt idx="3" formatCode="General">
                  <c:v>0</c:v>
                </c:pt>
                <c:pt idx="4">
                  <c:v>-28.7</c:v>
                </c:pt>
                <c:pt idx="5" formatCode="General">
                  <c:v>-28.7</c:v>
                </c:pt>
              </c:numCache>
            </c:numRef>
          </c:yVal>
        </c:ser>
        <c:ser>
          <c:idx val="3"/>
          <c:order val="1"/>
          <c:tx>
            <c:strRef>
              <c:f>'Scale Plot Data'!$A$17</c:f>
              <c:strCache>
                <c:ptCount val="1"/>
                <c:pt idx="0">
                  <c:v>4f Band 2 Std</c:v>
                </c:pt>
              </c:strCache>
            </c:strRef>
          </c:tx>
          <c:spPr>
            <a:ln>
              <a:solidFill>
                <a:prstClr val="black"/>
              </a:solidFill>
            </a:ln>
          </c:spPr>
          <c:marker>
            <c:symbol val="none"/>
          </c:marker>
          <c:xVal>
            <c:numRef>
              <c:f>'Scale Plot Data'!$A$18:$A$23</c:f>
              <c:numCache>
                <c:formatCode>General</c:formatCode>
                <c:ptCount val="6"/>
                <c:pt idx="0">
                  <c:v>0</c:v>
                </c:pt>
                <c:pt idx="1">
                  <c:v>8236.7999999999993</c:v>
                </c:pt>
                <c:pt idx="2">
                  <c:v>8236.7999999999993</c:v>
                </c:pt>
                <c:pt idx="3">
                  <c:v>8736</c:v>
                </c:pt>
                <c:pt idx="4">
                  <c:v>8736</c:v>
                </c:pt>
                <c:pt idx="5">
                  <c:v>12000</c:v>
                </c:pt>
              </c:numCache>
            </c:numRef>
          </c:xVal>
          <c:yVal>
            <c:numRef>
              <c:f>'Scale Plot Data'!$B$18:$B$23</c:f>
              <c:numCache>
                <c:formatCode>General</c:formatCode>
                <c:ptCount val="6"/>
                <c:pt idx="0">
                  <c:v>-10</c:v>
                </c:pt>
                <c:pt idx="1">
                  <c:v>-10</c:v>
                </c:pt>
                <c:pt idx="2">
                  <c:v>0</c:v>
                </c:pt>
                <c:pt idx="3">
                  <c:v>0</c:v>
                </c:pt>
                <c:pt idx="4">
                  <c:v>-10</c:v>
                </c:pt>
                <c:pt idx="5">
                  <c:v>-10</c:v>
                </c:pt>
              </c:numCache>
            </c:numRef>
          </c:yVal>
        </c:ser>
        <c:axId val="82884480"/>
        <c:axId val="82886016"/>
      </c:scatterChart>
      <c:valAx>
        <c:axId val="82884480"/>
        <c:scaling>
          <c:orientation val="minMax"/>
          <c:max val="10500"/>
          <c:min val="5500"/>
        </c:scaling>
        <c:axPos val="b"/>
        <c:numFmt formatCode="General" sourceLinked="1"/>
        <c:tickLblPos val="nextTo"/>
        <c:crossAx val="82886016"/>
        <c:crosses val="autoZero"/>
        <c:crossBetween val="midCat"/>
      </c:valAx>
      <c:valAx>
        <c:axId val="82886016"/>
        <c:scaling>
          <c:orientation val="minMax"/>
        </c:scaling>
        <c:axPos val="l"/>
        <c:majorGridlines/>
        <c:numFmt formatCode="General" sourceLinked="1"/>
        <c:tickLblPos val="nextTo"/>
        <c:crossAx val="82884480"/>
        <c:crosses val="autoZero"/>
        <c:crossBetween val="midCat"/>
      </c:valAx>
    </c:plotArea>
    <c:legend>
      <c:legendPos val="r"/>
    </c:legend>
    <c:plotVisOnly val="1"/>
  </c:chart>
  <c:printSettings>
    <c:headerFooter/>
    <c:pageMargins b="0.75000000000000311" l="0.70000000000000062" r="0.70000000000000062" t="0.75000000000000311" header="0.30000000000000032" footer="0.30000000000000032"/>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161925</xdr:rowOff>
    </xdr:from>
    <xdr:to>
      <xdr:col>12</xdr:col>
      <xdr:colOff>104775</xdr:colOff>
      <xdr:row>10</xdr:row>
      <xdr:rowOff>95250</xdr:rowOff>
    </xdr:to>
    <xdr:sp macro="" textlink="">
      <xdr:nvSpPr>
        <xdr:cNvPr id="2" name="TextBox 1"/>
        <xdr:cNvSpPr txBox="1"/>
      </xdr:nvSpPr>
      <xdr:spPr>
        <a:xfrm>
          <a:off x="285750" y="161925"/>
          <a:ext cx="7400925" cy="1838325"/>
        </a:xfrm>
        <a:prstGeom prst="rect">
          <a:avLst/>
        </a:prstGeom>
        <a:solidFill>
          <a:schemeClr val="bg2"/>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a:t>This</a:t>
          </a:r>
          <a:r>
            <a:rPr lang="en-US" sz="1600" baseline="0"/>
            <a:t> spreadsheet is a companion document to Docuemnt # 15-10-0147-004f: Time Domain UWB Band Plan Proposal. It includes:</a:t>
          </a:r>
        </a:p>
        <a:p>
          <a:r>
            <a:rPr lang="en-US" sz="1600" baseline="0"/>
            <a:t>	The proposed band plan</a:t>
          </a:r>
        </a:p>
        <a:p>
          <a:r>
            <a:rPr lang="en-US" sz="1600" baseline="0"/>
            <a:t>	Plots of the band plan against the 4a band centers and international regulations</a:t>
          </a:r>
        </a:p>
        <a:p>
          <a:r>
            <a:rPr lang="en-US" sz="1600" baseline="0"/>
            <a:t>	An interactive survey of existing and proposed UWB tags</a:t>
          </a:r>
        </a:p>
        <a:p>
          <a:pPr lvl="1"/>
          <a:endParaRPr 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0</xdr:row>
      <xdr:rowOff>142875</xdr:rowOff>
    </xdr:from>
    <xdr:to>
      <xdr:col>15</xdr:col>
      <xdr:colOff>228600</xdr:colOff>
      <xdr:row>15</xdr:row>
      <xdr:rowOff>142876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16</xdr:row>
      <xdr:rowOff>47625</xdr:rowOff>
    </xdr:from>
    <xdr:to>
      <xdr:col>15</xdr:col>
      <xdr:colOff>228600</xdr:colOff>
      <xdr:row>31</xdr:row>
      <xdr:rowOff>38101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266700</xdr:colOff>
      <xdr:row>32</xdr:row>
      <xdr:rowOff>0</xdr:rowOff>
    </xdr:from>
    <xdr:to>
      <xdr:col>15</xdr:col>
      <xdr:colOff>228600</xdr:colOff>
      <xdr:row>47</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xdr:colOff>
      <xdr:row>2</xdr:row>
      <xdr:rowOff>180975</xdr:rowOff>
    </xdr:from>
    <xdr:to>
      <xdr:col>11</xdr:col>
      <xdr:colOff>371475</xdr:colOff>
      <xdr:row>13</xdr:row>
      <xdr:rowOff>104775</xdr:rowOff>
    </xdr:to>
    <xdr:sp macro="" textlink="">
      <xdr:nvSpPr>
        <xdr:cNvPr id="6" name="Freeform 5"/>
        <xdr:cNvSpPr/>
      </xdr:nvSpPr>
      <xdr:spPr>
        <a:xfrm>
          <a:off x="676275" y="561975"/>
          <a:ext cx="6400800" cy="2019300"/>
        </a:xfrm>
        <a:custGeom>
          <a:avLst/>
          <a:gdLst>
            <a:gd name="connsiteX0" fmla="*/ 6400800 w 6400800"/>
            <a:gd name="connsiteY0" fmla="*/ 2019300 h 2019300"/>
            <a:gd name="connsiteX1" fmla="*/ 6400800 w 6400800"/>
            <a:gd name="connsiteY1" fmla="*/ 0 h 2019300"/>
            <a:gd name="connsiteX2" fmla="*/ 0 w 6400800"/>
            <a:gd name="connsiteY2" fmla="*/ 9525 h 2019300"/>
          </a:gdLst>
          <a:ahLst/>
          <a:cxnLst>
            <a:cxn ang="0">
              <a:pos x="connsiteX0" y="connsiteY0"/>
            </a:cxn>
            <a:cxn ang="0">
              <a:pos x="connsiteX1" y="connsiteY1"/>
            </a:cxn>
            <a:cxn ang="0">
              <a:pos x="connsiteX2" y="connsiteY2"/>
            </a:cxn>
          </a:cxnLst>
          <a:rect l="l" t="t" r="r" b="b"/>
          <a:pathLst>
            <a:path w="6400800" h="2019300">
              <a:moveTo>
                <a:pt x="6400800" y="2019300"/>
              </a:moveTo>
              <a:lnTo>
                <a:pt x="6400800" y="0"/>
              </a:lnTo>
              <a:lnTo>
                <a:pt x="0" y="9525"/>
              </a:lnTo>
            </a:path>
          </a:pathLst>
        </a:cu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0</xdr:row>
      <xdr:rowOff>114300</xdr:rowOff>
    </xdr:from>
    <xdr:to>
      <xdr:col>15</xdr:col>
      <xdr:colOff>123825</xdr:colOff>
      <xdr:row>15</xdr:row>
      <xdr:rowOff>114301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161925</xdr:colOff>
      <xdr:row>16</xdr:row>
      <xdr:rowOff>19050</xdr:rowOff>
    </xdr:from>
    <xdr:to>
      <xdr:col>15</xdr:col>
      <xdr:colOff>123825</xdr:colOff>
      <xdr:row>31</xdr:row>
      <xdr:rowOff>9526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161925</xdr:colOff>
      <xdr:row>31</xdr:row>
      <xdr:rowOff>161925</xdr:rowOff>
    </xdr:from>
    <xdr:to>
      <xdr:col>15</xdr:col>
      <xdr:colOff>123825</xdr:colOff>
      <xdr:row>46</xdr:row>
      <xdr:rowOff>171450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B1:D15"/>
  <sheetViews>
    <sheetView tabSelected="1" workbookViewId="0"/>
  </sheetViews>
  <sheetFormatPr defaultColWidth="9.140625" defaultRowHeight="12.75"/>
  <cols>
    <col min="1" max="1" width="9.140625" style="55" customWidth="1"/>
    <col min="2" max="2" width="15.42578125" style="55" customWidth="1"/>
    <col min="3" max="3" width="38.28515625" style="55" customWidth="1"/>
    <col min="4" max="4" width="43.7109375" style="55" customWidth="1"/>
    <col min="5" max="16384" width="9.140625" style="55"/>
  </cols>
  <sheetData>
    <row r="1" spans="2:4" ht="26.25">
      <c r="B1" s="64" t="s">
        <v>85</v>
      </c>
      <c r="C1" s="63"/>
      <c r="D1" s="62" t="s">
        <v>93</v>
      </c>
    </row>
    <row r="3" spans="2:4" ht="18.75">
      <c r="C3" s="61" t="s">
        <v>75</v>
      </c>
    </row>
    <row r="4" spans="2:4" ht="18.75">
      <c r="C4" s="61" t="s">
        <v>74</v>
      </c>
    </row>
    <row r="5" spans="2:4" ht="18.75">
      <c r="B5" s="61"/>
    </row>
    <row r="6" spans="2:4" ht="15.75">
      <c r="B6" s="59" t="s">
        <v>73</v>
      </c>
      <c r="C6" s="98" t="s">
        <v>72</v>
      </c>
      <c r="D6" s="98"/>
    </row>
    <row r="7" spans="2:4" ht="18.75">
      <c r="B7" s="59" t="s">
        <v>71</v>
      </c>
      <c r="C7" s="99" t="s">
        <v>88</v>
      </c>
      <c r="D7" s="99"/>
    </row>
    <row r="8" spans="2:4" ht="15.75">
      <c r="B8" s="59" t="s">
        <v>70</v>
      </c>
      <c r="C8" s="100" t="s">
        <v>94</v>
      </c>
      <c r="D8" s="101"/>
    </row>
    <row r="9" spans="2:4" ht="15.75">
      <c r="B9" s="98" t="s">
        <v>69</v>
      </c>
      <c r="C9" s="59" t="s">
        <v>76</v>
      </c>
      <c r="D9" s="59" t="s">
        <v>79</v>
      </c>
    </row>
    <row r="10" spans="2:4" ht="15.75">
      <c r="B10" s="98"/>
      <c r="C10" s="60" t="s">
        <v>77</v>
      </c>
      <c r="D10" s="60" t="s">
        <v>80</v>
      </c>
    </row>
    <row r="11" spans="2:4" ht="31.5">
      <c r="B11" s="98"/>
      <c r="C11" s="60" t="s">
        <v>78</v>
      </c>
      <c r="D11" s="60" t="s">
        <v>81</v>
      </c>
    </row>
    <row r="12" spans="2:4" ht="51" customHeight="1">
      <c r="B12" s="59" t="s">
        <v>68</v>
      </c>
      <c r="C12" s="98" t="s">
        <v>89</v>
      </c>
      <c r="D12" s="98"/>
    </row>
    <row r="13" spans="2:4" s="56" customFormat="1" ht="37.5" customHeight="1">
      <c r="B13" s="59" t="s">
        <v>67</v>
      </c>
      <c r="C13" s="98" t="s">
        <v>90</v>
      </c>
      <c r="D13" s="98"/>
    </row>
    <row r="14" spans="2:4" s="56" customFormat="1" ht="84" customHeight="1">
      <c r="B14" s="58" t="s">
        <v>66</v>
      </c>
      <c r="C14" s="98" t="s">
        <v>65</v>
      </c>
      <c r="D14" s="98"/>
    </row>
    <row r="15" spans="2:4" s="56" customFormat="1" ht="36.75" customHeight="1">
      <c r="B15" s="57" t="s">
        <v>64</v>
      </c>
      <c r="C15" s="98" t="s">
        <v>63</v>
      </c>
      <c r="D15" s="98"/>
    </row>
  </sheetData>
  <mergeCells count="8">
    <mergeCell ref="B9:B11"/>
    <mergeCell ref="C14:D14"/>
    <mergeCell ref="C15:D15"/>
    <mergeCell ref="C12:D12"/>
    <mergeCell ref="C13:D13"/>
    <mergeCell ref="C6:D6"/>
    <mergeCell ref="C7:D7"/>
    <mergeCell ref="C8:D8"/>
  </mergeCells>
  <pageMargins left="0.75" right="0.75" top="1" bottom="1"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2:D27"/>
  <sheetViews>
    <sheetView workbookViewId="0"/>
  </sheetViews>
  <sheetFormatPr defaultRowHeight="15"/>
  <cols>
    <col min="3" max="4" width="14.140625" customWidth="1"/>
  </cols>
  <sheetData>
    <row r="12" spans="1:4" ht="23.25">
      <c r="A12" s="54" t="s">
        <v>57</v>
      </c>
    </row>
    <row r="14" spans="1:4">
      <c r="A14" s="102" t="s">
        <v>84</v>
      </c>
      <c r="B14" s="102"/>
      <c r="C14" s="102"/>
      <c r="D14" s="102"/>
    </row>
    <row r="15" spans="1:4">
      <c r="A15" t="s">
        <v>58</v>
      </c>
    </row>
    <row r="16" spans="1:4">
      <c r="A16" t="s">
        <v>91</v>
      </c>
    </row>
    <row r="17" spans="1:4">
      <c r="A17" t="s">
        <v>92</v>
      </c>
    </row>
    <row r="18" spans="1:4">
      <c r="A18" t="s">
        <v>59</v>
      </c>
    </row>
    <row r="19" spans="1:4">
      <c r="A19" t="s">
        <v>60</v>
      </c>
    </row>
    <row r="21" spans="1:4">
      <c r="B21" s="30" t="s">
        <v>0</v>
      </c>
      <c r="C21" s="30" t="s">
        <v>86</v>
      </c>
      <c r="D21" s="30" t="s">
        <v>87</v>
      </c>
    </row>
    <row r="22" spans="1:4">
      <c r="B22" s="31" t="s">
        <v>1</v>
      </c>
      <c r="C22" s="76">
        <v>-10</v>
      </c>
      <c r="D22" s="76">
        <v>-10</v>
      </c>
    </row>
    <row r="23" spans="1:4">
      <c r="B23" s="31" t="s">
        <v>2</v>
      </c>
      <c r="C23" s="76">
        <v>-28.7</v>
      </c>
      <c r="D23" s="76">
        <v>-23.7</v>
      </c>
    </row>
    <row r="24" spans="1:4">
      <c r="B24" s="31" t="s">
        <v>18</v>
      </c>
      <c r="C24" s="76">
        <v>-28.7</v>
      </c>
      <c r="D24" s="76">
        <v>-28.7</v>
      </c>
    </row>
    <row r="26" spans="1:4">
      <c r="A26" t="s">
        <v>61</v>
      </c>
    </row>
    <row r="27" spans="1:4">
      <c r="A27" t="s">
        <v>62</v>
      </c>
    </row>
  </sheetData>
  <sheetProtection sheet="1" objects="1" scenarios="1"/>
  <mergeCells count="1">
    <mergeCell ref="A14:D14"/>
  </mergeCells>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dimension ref="A1:I55"/>
  <sheetViews>
    <sheetView workbookViewId="0">
      <selection activeCell="A4" sqref="A4:XFD4"/>
    </sheetView>
  </sheetViews>
  <sheetFormatPr defaultRowHeight="15"/>
  <cols>
    <col min="1" max="9" width="16.85546875" customWidth="1"/>
  </cols>
  <sheetData>
    <row r="1" spans="1:9" ht="32.25" thickBot="1">
      <c r="A1" s="87" t="s">
        <v>32</v>
      </c>
      <c r="B1" s="88" t="s">
        <v>6</v>
      </c>
      <c r="C1" s="88" t="s">
        <v>7</v>
      </c>
      <c r="D1" s="88" t="s">
        <v>33</v>
      </c>
      <c r="E1" s="90" t="s">
        <v>34</v>
      </c>
      <c r="F1" s="87" t="s">
        <v>82</v>
      </c>
      <c r="G1" s="89" t="s">
        <v>83</v>
      </c>
    </row>
    <row r="2" spans="1:9">
      <c r="A2" s="83" t="s">
        <v>96</v>
      </c>
      <c r="B2" s="84">
        <f>D2-E2/2</f>
        <v>6240</v>
      </c>
      <c r="C2" s="84">
        <f>D2+E2/2</f>
        <v>6739.2000000000007</v>
      </c>
      <c r="D2" s="85">
        <f>G2</f>
        <v>6489.6</v>
      </c>
      <c r="E2" s="91">
        <v>499.2</v>
      </c>
      <c r="F2" s="94">
        <v>5</v>
      </c>
      <c r="G2" s="86">
        <f>VLOOKUP(F2,A$39:B$54,2)</f>
        <v>6489.6</v>
      </c>
    </row>
    <row r="3" spans="1:9">
      <c r="A3" s="22" t="s">
        <v>95</v>
      </c>
      <c r="B3" s="19">
        <f t="shared" ref="B3:B8" si="0">D3-E3/2</f>
        <v>6739.2</v>
      </c>
      <c r="C3" s="19">
        <f t="shared" ref="C3:C8" si="1">D3+E3/2</f>
        <v>7238.4000000000005</v>
      </c>
      <c r="D3" s="77">
        <f t="shared" ref="D3:D8" si="2">G3</f>
        <v>6988.8</v>
      </c>
      <c r="E3" s="92">
        <v>499.2</v>
      </c>
      <c r="F3" s="95">
        <v>6</v>
      </c>
      <c r="G3" s="86">
        <f t="shared" ref="G3:G8" si="3">VLOOKUP(F3,A$39:B$54,2)</f>
        <v>6988.8</v>
      </c>
    </row>
    <row r="4" spans="1:9">
      <c r="A4" s="22" t="s">
        <v>97</v>
      </c>
      <c r="B4" s="19">
        <f t="shared" si="0"/>
        <v>7238.4</v>
      </c>
      <c r="C4" s="19">
        <f t="shared" si="1"/>
        <v>7737.6</v>
      </c>
      <c r="D4" s="77">
        <f t="shared" si="2"/>
        <v>7488</v>
      </c>
      <c r="E4" s="92">
        <v>499.2</v>
      </c>
      <c r="F4" s="95">
        <v>8</v>
      </c>
      <c r="G4" s="86">
        <f t="shared" si="3"/>
        <v>7488</v>
      </c>
    </row>
    <row r="5" spans="1:9">
      <c r="A5" s="22" t="s">
        <v>98</v>
      </c>
      <c r="B5" s="19">
        <f t="shared" si="0"/>
        <v>6739.2</v>
      </c>
      <c r="C5" s="19">
        <f t="shared" si="1"/>
        <v>7238.4000000000005</v>
      </c>
      <c r="D5" s="77">
        <f t="shared" si="2"/>
        <v>6988.8</v>
      </c>
      <c r="E5" s="92">
        <v>499.2</v>
      </c>
      <c r="F5" s="95">
        <v>6</v>
      </c>
      <c r="G5" s="86">
        <f t="shared" si="3"/>
        <v>6988.8</v>
      </c>
    </row>
    <row r="6" spans="1:9">
      <c r="A6" s="22" t="s">
        <v>99</v>
      </c>
      <c r="B6" s="19">
        <f t="shared" si="0"/>
        <v>8236.7999999999993</v>
      </c>
      <c r="C6" s="19">
        <f t="shared" si="1"/>
        <v>8736</v>
      </c>
      <c r="D6" s="77">
        <f t="shared" si="2"/>
        <v>8486.4</v>
      </c>
      <c r="E6" s="92">
        <v>499.2</v>
      </c>
      <c r="F6" s="95">
        <v>10</v>
      </c>
      <c r="G6" s="86">
        <f t="shared" si="3"/>
        <v>8486.4</v>
      </c>
    </row>
    <row r="7" spans="1:9">
      <c r="A7" s="22" t="s">
        <v>100</v>
      </c>
      <c r="B7" s="19">
        <f t="shared" si="0"/>
        <v>8736</v>
      </c>
      <c r="C7" s="19">
        <f t="shared" si="1"/>
        <v>9235.2000000000007</v>
      </c>
      <c r="D7" s="77">
        <f t="shared" si="2"/>
        <v>8985.6</v>
      </c>
      <c r="E7" s="92">
        <v>499.2</v>
      </c>
      <c r="F7" s="95">
        <v>12</v>
      </c>
      <c r="G7" s="86">
        <f t="shared" si="3"/>
        <v>8985.6</v>
      </c>
    </row>
    <row r="8" spans="1:9" ht="15.75" thickBot="1">
      <c r="A8" s="24" t="s">
        <v>101</v>
      </c>
      <c r="B8" s="25">
        <f t="shared" si="0"/>
        <v>7787.2</v>
      </c>
      <c r="C8" s="25">
        <f t="shared" si="1"/>
        <v>8187.2</v>
      </c>
      <c r="D8" s="78">
        <f t="shared" si="2"/>
        <v>7987.2</v>
      </c>
      <c r="E8" s="93">
        <v>400</v>
      </c>
      <c r="F8" s="96">
        <v>9</v>
      </c>
      <c r="G8" s="97">
        <f t="shared" si="3"/>
        <v>7987.2</v>
      </c>
    </row>
    <row r="9" spans="1:9" ht="15.75" thickBot="1"/>
    <row r="10" spans="1:9" ht="15.75">
      <c r="A10" s="20" t="s">
        <v>0</v>
      </c>
      <c r="B10" s="21" t="s">
        <v>6</v>
      </c>
      <c r="C10" s="21" t="s">
        <v>7</v>
      </c>
      <c r="D10" s="21" t="s">
        <v>4</v>
      </c>
      <c r="E10" s="21" t="s">
        <v>5</v>
      </c>
    </row>
    <row r="11" spans="1:9">
      <c r="A11" s="22" t="s">
        <v>1</v>
      </c>
      <c r="B11" s="19">
        <v>5925</v>
      </c>
      <c r="C11" s="19">
        <v>7250</v>
      </c>
      <c r="D11" s="19">
        <f>(B11+C11)/2</f>
        <v>6587.5</v>
      </c>
      <c r="E11" s="19">
        <f>C11-B11</f>
        <v>1325</v>
      </c>
    </row>
    <row r="12" spans="1:9">
      <c r="A12" s="22" t="s">
        <v>31</v>
      </c>
      <c r="B12" s="19">
        <v>6000</v>
      </c>
      <c r="C12" s="19">
        <v>8500</v>
      </c>
      <c r="D12" s="19">
        <f>(B12+C12)/2</f>
        <v>7250</v>
      </c>
      <c r="E12" s="19">
        <f>C12-B12</f>
        <v>2500</v>
      </c>
    </row>
    <row r="13" spans="1:9" ht="15.75" thickBot="1">
      <c r="A13" s="24" t="s">
        <v>18</v>
      </c>
      <c r="B13" s="25">
        <v>7200</v>
      </c>
      <c r="C13" s="25">
        <v>10200</v>
      </c>
      <c r="D13" s="25">
        <f>(B13+C13)/2</f>
        <v>8700</v>
      </c>
      <c r="E13" s="25">
        <f>C13-B13</f>
        <v>3000</v>
      </c>
    </row>
    <row r="14" spans="1:9" ht="15.75" thickBot="1"/>
    <row r="15" spans="1:9" ht="32.25" thickBot="1">
      <c r="A15" s="12" t="s">
        <v>30</v>
      </c>
      <c r="B15" s="13" t="s">
        <v>0</v>
      </c>
      <c r="C15" s="13" t="s">
        <v>36</v>
      </c>
      <c r="D15" s="13" t="s">
        <v>37</v>
      </c>
      <c r="E15" s="13" t="s">
        <v>50</v>
      </c>
      <c r="G15" s="27"/>
      <c r="H15" s="50"/>
      <c r="I15" s="50"/>
    </row>
    <row r="16" spans="1:9">
      <c r="A16" s="3" t="s">
        <v>26</v>
      </c>
      <c r="B16" s="103" t="s">
        <v>1</v>
      </c>
      <c r="C16" s="4">
        <v>6240</v>
      </c>
      <c r="D16" s="14">
        <v>6880</v>
      </c>
      <c r="E16" s="65"/>
      <c r="F16" s="71" t="b">
        <v>0</v>
      </c>
      <c r="G16" s="79"/>
      <c r="H16" s="50"/>
      <c r="I16" s="50"/>
    </row>
    <row r="17" spans="1:9">
      <c r="A17" s="5" t="s">
        <v>27</v>
      </c>
      <c r="B17" s="104"/>
      <c r="C17" s="2">
        <v>6190</v>
      </c>
      <c r="D17" s="15">
        <v>7100</v>
      </c>
      <c r="E17" s="66"/>
      <c r="F17" s="71" t="b">
        <v>0</v>
      </c>
      <c r="G17" s="79"/>
      <c r="H17" s="50"/>
      <c r="I17" s="50"/>
    </row>
    <row r="18" spans="1:9">
      <c r="A18" s="5" t="s">
        <v>28</v>
      </c>
      <c r="B18" s="104"/>
      <c r="C18" s="2">
        <v>6270</v>
      </c>
      <c r="D18" s="15">
        <v>7140</v>
      </c>
      <c r="E18" s="66"/>
      <c r="F18" s="71" t="b">
        <v>0</v>
      </c>
      <c r="G18" s="79"/>
      <c r="H18" s="50"/>
      <c r="I18" s="50"/>
    </row>
    <row r="19" spans="1:9" ht="15.75" thickBot="1">
      <c r="A19" s="6" t="s">
        <v>29</v>
      </c>
      <c r="B19" s="105"/>
      <c r="C19" s="7">
        <v>6180</v>
      </c>
      <c r="D19" s="16">
        <v>7175</v>
      </c>
      <c r="E19" s="67"/>
      <c r="F19" s="72" t="b">
        <v>0</v>
      </c>
      <c r="G19" s="79"/>
      <c r="H19" s="50"/>
      <c r="I19" s="50"/>
    </row>
    <row r="20" spans="1:9">
      <c r="A20" s="3" t="s">
        <v>26</v>
      </c>
      <c r="B20" s="103" t="s">
        <v>2</v>
      </c>
      <c r="C20" s="4">
        <v>6910</v>
      </c>
      <c r="D20" s="14">
        <v>7420</v>
      </c>
      <c r="E20" s="65"/>
      <c r="F20" s="72" t="b">
        <v>0</v>
      </c>
      <c r="G20" s="79"/>
      <c r="H20" s="50"/>
      <c r="I20" s="50"/>
    </row>
    <row r="21" spans="1:9" ht="15.75" thickBot="1">
      <c r="A21" s="6" t="s">
        <v>27</v>
      </c>
      <c r="B21" s="105"/>
      <c r="C21" s="7">
        <v>6995</v>
      </c>
      <c r="D21" s="17">
        <v>7515</v>
      </c>
      <c r="E21" s="67"/>
      <c r="F21" s="72" t="b">
        <v>0</v>
      </c>
      <c r="G21" s="79"/>
      <c r="H21" s="50"/>
      <c r="I21" s="50"/>
    </row>
    <row r="22" spans="1:9" ht="15.75" thickBot="1">
      <c r="A22" s="8" t="s">
        <v>26</v>
      </c>
      <c r="B22" s="9" t="s">
        <v>3</v>
      </c>
      <c r="C22" s="10">
        <v>8050</v>
      </c>
      <c r="D22" s="18">
        <v>8570</v>
      </c>
      <c r="E22" s="68"/>
      <c r="F22" s="72" t="b">
        <v>0</v>
      </c>
      <c r="G22" s="79"/>
      <c r="H22" s="50"/>
      <c r="I22" s="50"/>
    </row>
    <row r="23" spans="1:9" ht="15.75" thickBot="1">
      <c r="E23" s="11"/>
      <c r="F23" s="51"/>
      <c r="G23" s="50"/>
      <c r="H23" s="50"/>
      <c r="I23" s="50"/>
    </row>
    <row r="24" spans="1:9" ht="32.25" thickBot="1">
      <c r="A24" s="12" t="s">
        <v>35</v>
      </c>
      <c r="B24" s="13" t="s">
        <v>0</v>
      </c>
      <c r="C24" s="13" t="s">
        <v>36</v>
      </c>
      <c r="D24" s="13" t="s">
        <v>37</v>
      </c>
      <c r="E24" s="13" t="s">
        <v>50</v>
      </c>
      <c r="F24" s="51"/>
      <c r="G24" s="27"/>
      <c r="H24" s="50"/>
      <c r="I24" s="50"/>
    </row>
    <row r="25" spans="1:9" ht="15.75" thickBot="1">
      <c r="A25" s="8" t="s">
        <v>26</v>
      </c>
      <c r="B25" s="28" t="s">
        <v>1</v>
      </c>
      <c r="C25" s="9">
        <v>6115</v>
      </c>
      <c r="D25" s="29">
        <v>6995</v>
      </c>
      <c r="E25" s="68"/>
      <c r="F25" s="69" t="b">
        <v>0</v>
      </c>
      <c r="G25" s="79"/>
      <c r="H25" s="50"/>
      <c r="I25" s="50"/>
    </row>
    <row r="26" spans="1:9">
      <c r="A26" s="3" t="s">
        <v>26</v>
      </c>
      <c r="B26" s="106" t="s">
        <v>2</v>
      </c>
      <c r="C26" s="4">
        <v>6512</v>
      </c>
      <c r="D26" s="14">
        <v>7678</v>
      </c>
      <c r="E26" s="65"/>
      <c r="F26" s="70" t="b">
        <v>0</v>
      </c>
      <c r="G26" s="79"/>
      <c r="H26" s="80"/>
      <c r="I26" s="81"/>
    </row>
    <row r="27" spans="1:9">
      <c r="A27" s="5" t="s">
        <v>27</v>
      </c>
      <c r="B27" s="107"/>
      <c r="C27" s="2">
        <v>6272</v>
      </c>
      <c r="D27" s="15">
        <v>8023</v>
      </c>
      <c r="E27" s="66"/>
      <c r="F27" s="70" t="b">
        <v>0</v>
      </c>
      <c r="G27" s="79"/>
      <c r="H27" s="80"/>
      <c r="I27" s="81"/>
    </row>
    <row r="28" spans="1:9">
      <c r="A28" s="5" t="s">
        <v>28</v>
      </c>
      <c r="B28" s="107"/>
      <c r="C28" s="2">
        <v>6466</v>
      </c>
      <c r="D28" s="15">
        <v>7899</v>
      </c>
      <c r="E28" s="66"/>
      <c r="F28" s="69" t="b">
        <v>0</v>
      </c>
      <c r="G28" s="79"/>
      <c r="H28" s="50"/>
      <c r="I28" s="50"/>
    </row>
    <row r="29" spans="1:9" ht="15.75" thickBot="1">
      <c r="A29" s="6" t="s">
        <v>29</v>
      </c>
      <c r="B29" s="108"/>
      <c r="C29" s="7">
        <v>6825</v>
      </c>
      <c r="D29" s="17">
        <v>7839</v>
      </c>
      <c r="E29" s="67"/>
      <c r="F29" s="70" t="b">
        <v>0</v>
      </c>
      <c r="G29" s="79"/>
      <c r="H29" s="82"/>
      <c r="I29" s="80"/>
    </row>
    <row r="30" spans="1:9" ht="15.75" thickBot="1">
      <c r="A30" s="8" t="s">
        <v>26</v>
      </c>
      <c r="B30" s="9" t="s">
        <v>3</v>
      </c>
      <c r="C30" s="10">
        <v>8294</v>
      </c>
      <c r="D30" s="18">
        <v>9230</v>
      </c>
      <c r="E30" s="68"/>
      <c r="F30" s="69" t="b">
        <v>0</v>
      </c>
      <c r="G30" s="79"/>
      <c r="H30" s="50"/>
      <c r="I30" s="50"/>
    </row>
    <row r="31" spans="1:9" ht="15.75" thickBot="1">
      <c r="A31" s="46"/>
      <c r="B31" s="47"/>
      <c r="C31" s="48"/>
      <c r="D31" s="48"/>
      <c r="E31" s="11"/>
      <c r="F31" s="52"/>
      <c r="G31" s="48"/>
      <c r="H31" s="50"/>
      <c r="I31" s="50"/>
    </row>
    <row r="32" spans="1:9" ht="32.25" thickBot="1">
      <c r="A32" s="12" t="s">
        <v>44</v>
      </c>
      <c r="B32" s="13" t="s">
        <v>0</v>
      </c>
      <c r="C32" s="13" t="s">
        <v>36</v>
      </c>
      <c r="D32" s="13" t="s">
        <v>37</v>
      </c>
      <c r="E32" s="13" t="s">
        <v>50</v>
      </c>
      <c r="F32" s="53"/>
      <c r="G32" s="27"/>
      <c r="H32" s="27"/>
      <c r="I32" s="27"/>
    </row>
    <row r="33" spans="1:9" ht="15.75" thickBot="1">
      <c r="A33" s="8" t="s">
        <v>54</v>
      </c>
      <c r="B33" s="28" t="s">
        <v>45</v>
      </c>
      <c r="C33" s="9">
        <f>6550-200</f>
        <v>6350</v>
      </c>
      <c r="D33" s="29">
        <f>6550+200</f>
        <v>6750</v>
      </c>
      <c r="E33" s="68"/>
      <c r="F33" s="69" t="b">
        <v>0</v>
      </c>
      <c r="G33" s="79"/>
      <c r="H33" s="79"/>
      <c r="I33" s="79"/>
    </row>
    <row r="34" spans="1:9" ht="15.75" thickBot="1">
      <c r="A34" s="8" t="s">
        <v>56</v>
      </c>
      <c r="B34" s="49" t="s">
        <v>46</v>
      </c>
      <c r="C34" s="9">
        <f>7650-200</f>
        <v>7450</v>
      </c>
      <c r="D34" s="29">
        <f>7650+200</f>
        <v>7850</v>
      </c>
      <c r="E34" s="68"/>
      <c r="F34" s="70" t="b">
        <v>0</v>
      </c>
      <c r="G34" s="79"/>
      <c r="H34" s="79"/>
      <c r="I34" s="79"/>
    </row>
    <row r="35" spans="1:9">
      <c r="E35" s="11"/>
      <c r="F35" s="11"/>
      <c r="G35" s="11"/>
      <c r="H35" s="11"/>
      <c r="I35" s="11"/>
    </row>
    <row r="36" spans="1:9" ht="15.75" thickBot="1">
      <c r="A36" s="112" t="s">
        <v>13</v>
      </c>
      <c r="B36" s="113"/>
      <c r="C36" s="113"/>
      <c r="D36" s="113"/>
      <c r="E36" s="113"/>
      <c r="F36" s="113"/>
      <c r="G36" s="114"/>
    </row>
    <row r="37" spans="1:9">
      <c r="A37" s="37"/>
      <c r="B37" s="38"/>
      <c r="C37" s="38"/>
      <c r="D37" s="39"/>
      <c r="E37" s="109" t="s">
        <v>14</v>
      </c>
      <c r="F37" s="110"/>
      <c r="G37" s="111"/>
    </row>
    <row r="38" spans="1:9">
      <c r="A38" s="33" t="s">
        <v>11</v>
      </c>
      <c r="B38" s="30" t="s">
        <v>8</v>
      </c>
      <c r="C38" s="30" t="s">
        <v>12</v>
      </c>
      <c r="D38" s="40"/>
      <c r="E38" s="33" t="s">
        <v>15</v>
      </c>
      <c r="F38" s="30" t="s">
        <v>16</v>
      </c>
      <c r="G38" s="34" t="s">
        <v>17</v>
      </c>
    </row>
    <row r="39" spans="1:9">
      <c r="A39" s="41">
        <v>0</v>
      </c>
      <c r="B39" s="31">
        <v>499.2</v>
      </c>
      <c r="C39" s="31">
        <v>499.2</v>
      </c>
      <c r="D39" s="42" t="s">
        <v>9</v>
      </c>
      <c r="E39" s="22">
        <f t="shared" ref="E39:E54" si="4">D$11-B39</f>
        <v>6088.3</v>
      </c>
      <c r="F39" s="19">
        <f t="shared" ref="F39:F54" si="5">D$12-B39</f>
        <v>6750.8</v>
      </c>
      <c r="G39" s="23">
        <f t="shared" ref="G39:G54" si="6">D$13-B39</f>
        <v>8200.7999999999993</v>
      </c>
    </row>
    <row r="40" spans="1:9">
      <c r="A40" s="41">
        <v>1</v>
      </c>
      <c r="B40" s="31">
        <v>3494.4</v>
      </c>
      <c r="C40" s="31">
        <v>499.2</v>
      </c>
      <c r="D40" s="42" t="s">
        <v>10</v>
      </c>
      <c r="E40" s="22">
        <f t="shared" si="4"/>
        <v>3093.1</v>
      </c>
      <c r="F40" s="19">
        <f t="shared" si="5"/>
        <v>3755.6</v>
      </c>
      <c r="G40" s="23">
        <f t="shared" si="6"/>
        <v>5205.6000000000004</v>
      </c>
    </row>
    <row r="41" spans="1:9">
      <c r="A41" s="41">
        <v>2</v>
      </c>
      <c r="B41" s="31">
        <v>3993.6</v>
      </c>
      <c r="C41" s="31">
        <v>499.2</v>
      </c>
      <c r="D41" s="42" t="s">
        <v>10</v>
      </c>
      <c r="E41" s="22">
        <f t="shared" si="4"/>
        <v>2593.9</v>
      </c>
      <c r="F41" s="19">
        <f t="shared" si="5"/>
        <v>3256.4</v>
      </c>
      <c r="G41" s="23">
        <f t="shared" si="6"/>
        <v>4706.3999999999996</v>
      </c>
    </row>
    <row r="42" spans="1:9">
      <c r="A42" s="41">
        <v>3</v>
      </c>
      <c r="B42" s="31">
        <v>4492.8</v>
      </c>
      <c r="C42" s="31">
        <v>499.2</v>
      </c>
      <c r="D42" s="42" t="s">
        <v>9</v>
      </c>
      <c r="E42" s="22">
        <f t="shared" si="4"/>
        <v>2094.6999999999998</v>
      </c>
      <c r="F42" s="19">
        <f t="shared" si="5"/>
        <v>2757.2</v>
      </c>
      <c r="G42" s="23">
        <f t="shared" si="6"/>
        <v>4207.2</v>
      </c>
    </row>
    <row r="43" spans="1:9">
      <c r="A43" s="41">
        <v>4</v>
      </c>
      <c r="B43" s="31">
        <v>3993.6</v>
      </c>
      <c r="C43" s="31">
        <v>1331.2</v>
      </c>
      <c r="D43" s="42" t="s">
        <v>10</v>
      </c>
      <c r="E43" s="22">
        <f t="shared" si="4"/>
        <v>2593.9</v>
      </c>
      <c r="F43" s="19">
        <f t="shared" si="5"/>
        <v>3256.4</v>
      </c>
      <c r="G43" s="23">
        <f t="shared" si="6"/>
        <v>4706.3999999999996</v>
      </c>
    </row>
    <row r="44" spans="1:9">
      <c r="A44" s="41">
        <v>5</v>
      </c>
      <c r="B44" s="31">
        <v>6489.6</v>
      </c>
      <c r="C44" s="31">
        <v>499.2</v>
      </c>
      <c r="D44" s="42" t="s">
        <v>10</v>
      </c>
      <c r="E44" s="35">
        <f t="shared" si="4"/>
        <v>97.899999999999636</v>
      </c>
      <c r="F44" s="19">
        <f t="shared" si="5"/>
        <v>760.39999999999964</v>
      </c>
      <c r="G44" s="23">
        <f t="shared" si="6"/>
        <v>2210.3999999999996</v>
      </c>
    </row>
    <row r="45" spans="1:9">
      <c r="A45" s="41">
        <v>6</v>
      </c>
      <c r="B45" s="31">
        <v>6988.8</v>
      </c>
      <c r="C45" s="31">
        <v>499.2</v>
      </c>
      <c r="D45" s="42" t="s">
        <v>10</v>
      </c>
      <c r="E45" s="22">
        <f t="shared" si="4"/>
        <v>-401.30000000000018</v>
      </c>
      <c r="F45" s="19">
        <f t="shared" si="5"/>
        <v>261.19999999999982</v>
      </c>
      <c r="G45" s="23">
        <f t="shared" si="6"/>
        <v>1711.1999999999998</v>
      </c>
    </row>
    <row r="46" spans="1:9">
      <c r="A46" s="41">
        <v>7</v>
      </c>
      <c r="B46" s="31">
        <v>6489.6</v>
      </c>
      <c r="C46" s="31">
        <v>1081.5999999999999</v>
      </c>
      <c r="D46" s="42" t="s">
        <v>10</v>
      </c>
      <c r="E46" s="35">
        <f t="shared" si="4"/>
        <v>97.899999999999636</v>
      </c>
      <c r="F46" s="19">
        <f t="shared" si="5"/>
        <v>760.39999999999964</v>
      </c>
      <c r="G46" s="23">
        <f t="shared" si="6"/>
        <v>2210.3999999999996</v>
      </c>
    </row>
    <row r="47" spans="1:9">
      <c r="A47" s="41">
        <v>8</v>
      </c>
      <c r="B47" s="31">
        <v>7488</v>
      </c>
      <c r="C47" s="31">
        <v>499.2</v>
      </c>
      <c r="D47" s="42" t="s">
        <v>10</v>
      </c>
      <c r="E47" s="22">
        <f t="shared" si="4"/>
        <v>-900.5</v>
      </c>
      <c r="F47" s="32">
        <f t="shared" si="5"/>
        <v>-238</v>
      </c>
      <c r="G47" s="23">
        <f t="shared" si="6"/>
        <v>1212</v>
      </c>
    </row>
    <row r="48" spans="1:9">
      <c r="A48" s="41">
        <v>9</v>
      </c>
      <c r="B48" s="31">
        <v>7987.2</v>
      </c>
      <c r="C48" s="31">
        <v>499.2</v>
      </c>
      <c r="D48" s="42" t="s">
        <v>9</v>
      </c>
      <c r="E48" s="22">
        <f t="shared" si="4"/>
        <v>-1399.6999999999998</v>
      </c>
      <c r="F48" s="19">
        <f t="shared" si="5"/>
        <v>-737.19999999999982</v>
      </c>
      <c r="G48" s="23">
        <f t="shared" si="6"/>
        <v>712.80000000000018</v>
      </c>
    </row>
    <row r="49" spans="1:7">
      <c r="A49" s="41">
        <v>10</v>
      </c>
      <c r="B49" s="31">
        <v>8486.4</v>
      </c>
      <c r="C49" s="31">
        <v>499.2</v>
      </c>
      <c r="D49" s="42" t="s">
        <v>10</v>
      </c>
      <c r="E49" s="22">
        <f t="shared" si="4"/>
        <v>-1898.8999999999996</v>
      </c>
      <c r="F49" s="19">
        <f t="shared" si="5"/>
        <v>-1236.3999999999996</v>
      </c>
      <c r="G49" s="36">
        <f t="shared" si="6"/>
        <v>213.60000000000036</v>
      </c>
    </row>
    <row r="50" spans="1:7">
      <c r="A50" s="41">
        <v>11</v>
      </c>
      <c r="B50" s="31">
        <v>7987.2</v>
      </c>
      <c r="C50" s="31">
        <v>1331.2</v>
      </c>
      <c r="D50" s="42" t="s">
        <v>10</v>
      </c>
      <c r="E50" s="22">
        <f t="shared" si="4"/>
        <v>-1399.6999999999998</v>
      </c>
      <c r="F50" s="19">
        <f t="shared" si="5"/>
        <v>-737.19999999999982</v>
      </c>
      <c r="G50" s="23">
        <f t="shared" si="6"/>
        <v>712.80000000000018</v>
      </c>
    </row>
    <row r="51" spans="1:7">
      <c r="A51" s="41">
        <v>12</v>
      </c>
      <c r="B51" s="31">
        <v>8985.6</v>
      </c>
      <c r="C51" s="31">
        <v>499.2</v>
      </c>
      <c r="D51" s="42" t="s">
        <v>10</v>
      </c>
      <c r="E51" s="22">
        <f t="shared" si="4"/>
        <v>-2398.1000000000004</v>
      </c>
      <c r="F51" s="19">
        <f t="shared" si="5"/>
        <v>-1735.6000000000004</v>
      </c>
      <c r="G51" s="23">
        <f t="shared" si="6"/>
        <v>-285.60000000000036</v>
      </c>
    </row>
    <row r="52" spans="1:7">
      <c r="A52" s="41">
        <v>13</v>
      </c>
      <c r="B52" s="31">
        <v>9484.7999999999993</v>
      </c>
      <c r="C52" s="31">
        <v>499.2</v>
      </c>
      <c r="D52" s="42" t="s">
        <v>10</v>
      </c>
      <c r="E52" s="22">
        <f t="shared" si="4"/>
        <v>-2897.2999999999993</v>
      </c>
      <c r="F52" s="19">
        <f t="shared" si="5"/>
        <v>-2234.7999999999993</v>
      </c>
      <c r="G52" s="23">
        <f t="shared" si="6"/>
        <v>-784.79999999999927</v>
      </c>
    </row>
    <row r="53" spans="1:7">
      <c r="A53" s="41">
        <v>14</v>
      </c>
      <c r="B53" s="31">
        <v>9984</v>
      </c>
      <c r="C53" s="31">
        <v>499.2</v>
      </c>
      <c r="D53" s="42" t="s">
        <v>10</v>
      </c>
      <c r="E53" s="22">
        <f t="shared" si="4"/>
        <v>-3396.5</v>
      </c>
      <c r="F53" s="19">
        <f t="shared" si="5"/>
        <v>-2734</v>
      </c>
      <c r="G53" s="23">
        <f t="shared" si="6"/>
        <v>-1284</v>
      </c>
    </row>
    <row r="54" spans="1:7" ht="15.75" thickBot="1">
      <c r="A54" s="43">
        <v>15</v>
      </c>
      <c r="B54" s="44">
        <v>9484.7999999999993</v>
      </c>
      <c r="C54" s="44">
        <v>1354.97</v>
      </c>
      <c r="D54" s="45" t="s">
        <v>10</v>
      </c>
      <c r="E54" s="24">
        <f t="shared" si="4"/>
        <v>-2897.2999999999993</v>
      </c>
      <c r="F54" s="25">
        <f t="shared" si="5"/>
        <v>-2234.7999999999993</v>
      </c>
      <c r="G54" s="26">
        <f t="shared" si="6"/>
        <v>-784.79999999999927</v>
      </c>
    </row>
    <row r="55" spans="1:7">
      <c r="G55" s="1"/>
    </row>
  </sheetData>
  <mergeCells count="5">
    <mergeCell ref="B16:B19"/>
    <mergeCell ref="B20:B21"/>
    <mergeCell ref="B26:B29"/>
    <mergeCell ref="E37:G37"/>
    <mergeCell ref="A36:G36"/>
  </mergeCells>
  <pageMargins left="0.7" right="0.7" top="0.75" bottom="0.75" header="0.3" footer="0.3"/>
  <pageSetup orientation="portrait" horizontalDpi="4294967293" r:id="rId1"/>
  <legacyDrawing r:id="rId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N47"/>
  <sheetViews>
    <sheetView zoomScaleNormal="100" workbookViewId="0">
      <selection activeCell="E23" sqref="E23"/>
    </sheetView>
  </sheetViews>
  <sheetFormatPr defaultRowHeight="15"/>
  <cols>
    <col min="1" max="1" width="16.85546875" bestFit="1" customWidth="1"/>
    <col min="4" max="4" width="13.42578125" customWidth="1"/>
  </cols>
  <sheetData>
    <row r="1" spans="1:14">
      <c r="A1" t="s">
        <v>102</v>
      </c>
      <c r="D1" t="s">
        <v>105</v>
      </c>
      <c r="G1" t="s">
        <v>19</v>
      </c>
      <c r="J1" t="s">
        <v>23</v>
      </c>
      <c r="M1" t="s">
        <v>25</v>
      </c>
    </row>
    <row r="2" spans="1:14">
      <c r="A2">
        <f>'Input Data'!B2</f>
        <v>6240</v>
      </c>
      <c r="B2">
        <v>0</v>
      </c>
      <c r="D2">
        <f>'Input Data'!B3</f>
        <v>6739.2</v>
      </c>
      <c r="E2">
        <v>0</v>
      </c>
      <c r="G2">
        <f>'Input Data'!C16</f>
        <v>6240</v>
      </c>
      <c r="H2">
        <v>0</v>
      </c>
      <c r="J2">
        <f>'Input Data'!C20</f>
        <v>6910</v>
      </c>
      <c r="K2">
        <v>0</v>
      </c>
      <c r="M2">
        <f>'Input Data'!C22</f>
        <v>8050</v>
      </c>
      <c r="N2">
        <v>0</v>
      </c>
    </row>
    <row r="3" spans="1:14">
      <c r="A3">
        <f>'Input Data'!B2</f>
        <v>6240</v>
      </c>
      <c r="B3">
        <v>1.2</v>
      </c>
      <c r="D3">
        <f>D2</f>
        <v>6739.2</v>
      </c>
      <c r="E3">
        <v>1.2</v>
      </c>
      <c r="G3">
        <f>'Input Data'!C16</f>
        <v>6240</v>
      </c>
      <c r="H3">
        <f>0.5*'Input Data'!$F$16</f>
        <v>0</v>
      </c>
      <c r="J3">
        <f>'Input Data'!C20</f>
        <v>6910</v>
      </c>
      <c r="K3">
        <f>0.5*'Input Data'!$F$20</f>
        <v>0</v>
      </c>
      <c r="M3">
        <f>'Input Data'!C22</f>
        <v>8050</v>
      </c>
      <c r="N3">
        <f>0.5*'Input Data'!$F$22</f>
        <v>0</v>
      </c>
    </row>
    <row r="4" spans="1:14">
      <c r="A4">
        <f>'Input Data'!C2</f>
        <v>6739.2000000000007</v>
      </c>
      <c r="B4">
        <v>1.2</v>
      </c>
      <c r="D4">
        <f>'Input Data'!C3</f>
        <v>7238.4000000000005</v>
      </c>
      <c r="E4">
        <v>1.2</v>
      </c>
      <c r="G4">
        <f>'Input Data'!D16</f>
        <v>6880</v>
      </c>
      <c r="H4">
        <f>0.5*'Input Data'!$F$16</f>
        <v>0</v>
      </c>
      <c r="J4">
        <f>'Input Data'!D20</f>
        <v>7420</v>
      </c>
      <c r="K4">
        <f>0.5*'Input Data'!$F$20</f>
        <v>0</v>
      </c>
      <c r="M4">
        <f>'Input Data'!D22</f>
        <v>8570</v>
      </c>
      <c r="N4">
        <f>0.5*'Input Data'!$F$22</f>
        <v>0</v>
      </c>
    </row>
    <row r="5" spans="1:14">
      <c r="A5">
        <f>'Input Data'!C2</f>
        <v>6739.2000000000007</v>
      </c>
      <c r="B5">
        <v>0</v>
      </c>
      <c r="D5">
        <f>D4</f>
        <v>7238.4000000000005</v>
      </c>
      <c r="E5">
        <v>0</v>
      </c>
      <c r="G5">
        <f>'Input Data'!D16</f>
        <v>6880</v>
      </c>
      <c r="H5">
        <v>0</v>
      </c>
      <c r="J5">
        <f>'Input Data'!D20</f>
        <v>7420</v>
      </c>
      <c r="K5">
        <v>0</v>
      </c>
      <c r="M5">
        <f>'Input Data'!D22</f>
        <v>8570</v>
      </c>
      <c r="N5">
        <v>0</v>
      </c>
    </row>
    <row r="7" spans="1:14">
      <c r="A7" t="s">
        <v>103</v>
      </c>
      <c r="D7" t="s">
        <v>106</v>
      </c>
      <c r="G7" t="s">
        <v>20</v>
      </c>
      <c r="J7" t="s">
        <v>24</v>
      </c>
      <c r="M7" t="s">
        <v>43</v>
      </c>
    </row>
    <row r="8" spans="1:14">
      <c r="A8">
        <f>'Input Data'!B4</f>
        <v>7238.4</v>
      </c>
      <c r="B8">
        <v>0</v>
      </c>
      <c r="D8">
        <f>'Input Data'!B5</f>
        <v>6739.2</v>
      </c>
      <c r="E8">
        <v>0</v>
      </c>
      <c r="G8">
        <f>'Input Data'!C17</f>
        <v>6190</v>
      </c>
      <c r="H8">
        <v>0</v>
      </c>
      <c r="J8">
        <f>'Input Data'!C21</f>
        <v>6995</v>
      </c>
      <c r="K8">
        <v>0</v>
      </c>
      <c r="M8">
        <f>'Input Data'!C30</f>
        <v>8294</v>
      </c>
      <c r="N8">
        <v>0</v>
      </c>
    </row>
    <row r="9" spans="1:14">
      <c r="A9">
        <f>'Input Data'!B4</f>
        <v>7238.4</v>
      </c>
      <c r="B9">
        <v>1.2</v>
      </c>
      <c r="D9">
        <f>D8</f>
        <v>6739.2</v>
      </c>
      <c r="E9">
        <v>1.2</v>
      </c>
      <c r="G9">
        <f>'Input Data'!C17</f>
        <v>6190</v>
      </c>
      <c r="H9">
        <f>0.55*'Input Data'!$F$17</f>
        <v>0</v>
      </c>
      <c r="J9">
        <f>'Input Data'!C21</f>
        <v>6995</v>
      </c>
      <c r="K9">
        <f>0.55*'Input Data'!$F$21</f>
        <v>0</v>
      </c>
      <c r="M9">
        <f>'Input Data'!C30</f>
        <v>8294</v>
      </c>
      <c r="N9">
        <f>0.55*'Input Data'!$F$30</f>
        <v>0</v>
      </c>
    </row>
    <row r="10" spans="1:14">
      <c r="A10">
        <f>'Input Data'!C4</f>
        <v>7737.6</v>
      </c>
      <c r="B10">
        <v>1.2</v>
      </c>
      <c r="D10">
        <f>'Input Data'!C5</f>
        <v>7238.4000000000005</v>
      </c>
      <c r="E10">
        <v>1.2</v>
      </c>
      <c r="G10">
        <f>'Input Data'!D17</f>
        <v>7100</v>
      </c>
      <c r="H10">
        <f>0.55*'Input Data'!$F$17</f>
        <v>0</v>
      </c>
      <c r="J10">
        <f>'Input Data'!D21</f>
        <v>7515</v>
      </c>
      <c r="K10">
        <f>0.55*'Input Data'!$F$21</f>
        <v>0</v>
      </c>
      <c r="M10">
        <f>'Input Data'!D30</f>
        <v>9230</v>
      </c>
      <c r="N10">
        <f>0.55*'Input Data'!$F$30</f>
        <v>0</v>
      </c>
    </row>
    <row r="11" spans="1:14">
      <c r="A11">
        <f>'Input Data'!C4</f>
        <v>7737.6</v>
      </c>
      <c r="B11">
        <v>0</v>
      </c>
      <c r="D11">
        <f>D10</f>
        <v>7238.4000000000005</v>
      </c>
      <c r="E11">
        <v>0</v>
      </c>
      <c r="G11">
        <f>'Input Data'!D17</f>
        <v>7100</v>
      </c>
      <c r="H11">
        <v>0</v>
      </c>
      <c r="J11">
        <f>'Input Data'!D21</f>
        <v>7515</v>
      </c>
      <c r="K11">
        <v>0</v>
      </c>
      <c r="M11">
        <f>'Input Data'!D30</f>
        <v>9230</v>
      </c>
      <c r="N11">
        <v>0</v>
      </c>
    </row>
    <row r="13" spans="1:14">
      <c r="A13" t="s">
        <v>104</v>
      </c>
      <c r="D13" t="s">
        <v>107</v>
      </c>
      <c r="G13" t="s">
        <v>21</v>
      </c>
      <c r="J13" t="s">
        <v>39</v>
      </c>
      <c r="M13" t="s">
        <v>55</v>
      </c>
    </row>
    <row r="14" spans="1:14">
      <c r="A14">
        <f>'Input Data'!B6</f>
        <v>8236.7999999999993</v>
      </c>
      <c r="B14">
        <v>0</v>
      </c>
      <c r="D14">
        <f>'Input Data'!B7</f>
        <v>8736</v>
      </c>
      <c r="E14">
        <v>0</v>
      </c>
      <c r="G14">
        <f>'Input Data'!C18</f>
        <v>6270</v>
      </c>
      <c r="H14">
        <v>0</v>
      </c>
      <c r="J14">
        <f>'Input Data'!C26</f>
        <v>6512</v>
      </c>
      <c r="K14">
        <v>0</v>
      </c>
      <c r="M14">
        <f>'Input Data'!C34</f>
        <v>7450</v>
      </c>
      <c r="N14">
        <v>0</v>
      </c>
    </row>
    <row r="15" spans="1:14">
      <c r="A15">
        <f>'Input Data'!B6</f>
        <v>8236.7999999999993</v>
      </c>
      <c r="B15">
        <v>1.2</v>
      </c>
      <c r="D15">
        <f>D14</f>
        <v>8736</v>
      </c>
      <c r="E15">
        <v>1.2</v>
      </c>
      <c r="G15">
        <f>'Input Data'!C18</f>
        <v>6270</v>
      </c>
      <c r="H15">
        <f>0.6*'Input Data'!$F$18</f>
        <v>0</v>
      </c>
      <c r="J15">
        <f>'Input Data'!C26</f>
        <v>6512</v>
      </c>
      <c r="K15">
        <f>0.6*'Input Data'!$F$26</f>
        <v>0</v>
      </c>
      <c r="M15">
        <f>'Input Data'!C34</f>
        <v>7450</v>
      </c>
      <c r="N15">
        <f>0.5*'Input Data'!$F$34</f>
        <v>0</v>
      </c>
    </row>
    <row r="16" spans="1:14">
      <c r="A16">
        <f>'Input Data'!C6</f>
        <v>8736</v>
      </c>
      <c r="B16">
        <v>1.2</v>
      </c>
      <c r="D16">
        <f>'Input Data'!C7</f>
        <v>9235.2000000000007</v>
      </c>
      <c r="E16">
        <v>1.2</v>
      </c>
      <c r="G16">
        <f>'Input Data'!D18</f>
        <v>7140</v>
      </c>
      <c r="H16">
        <f>0.6*'Input Data'!$F$18</f>
        <v>0</v>
      </c>
      <c r="J16">
        <f>'Input Data'!D26</f>
        <v>7678</v>
      </c>
      <c r="K16">
        <f>0.6*'Input Data'!$F$26</f>
        <v>0</v>
      </c>
      <c r="M16">
        <f>'Input Data'!D34</f>
        <v>7850</v>
      </c>
      <c r="N16">
        <f>0.5*'Input Data'!$F$34</f>
        <v>0</v>
      </c>
    </row>
    <row r="17" spans="1:14">
      <c r="A17">
        <f>'Input Data'!C6</f>
        <v>8736</v>
      </c>
      <c r="B17">
        <v>0</v>
      </c>
      <c r="D17">
        <f>D16</f>
        <v>9235.2000000000007</v>
      </c>
      <c r="E17">
        <v>0</v>
      </c>
      <c r="G17">
        <f>'Input Data'!D18</f>
        <v>7140</v>
      </c>
      <c r="H17">
        <v>0</v>
      </c>
      <c r="J17">
        <f>'Input Data'!D26</f>
        <v>7678</v>
      </c>
      <c r="K17">
        <v>0</v>
      </c>
      <c r="M17">
        <f>'Input Data'!D34</f>
        <v>7850</v>
      </c>
      <c r="N17">
        <v>0</v>
      </c>
    </row>
    <row r="19" spans="1:14">
      <c r="A19" t="s">
        <v>47</v>
      </c>
      <c r="D19" t="s">
        <v>108</v>
      </c>
      <c r="G19" t="s">
        <v>22</v>
      </c>
      <c r="J19" t="s">
        <v>40</v>
      </c>
    </row>
    <row r="20" spans="1:14">
      <c r="A20">
        <f>'Input Data'!B11</f>
        <v>5925</v>
      </c>
      <c r="B20">
        <v>0</v>
      </c>
      <c r="D20">
        <f>'Input Data'!B8</f>
        <v>7787.2</v>
      </c>
      <c r="E20">
        <v>0</v>
      </c>
      <c r="G20">
        <f>'Input Data'!C19</f>
        <v>6180</v>
      </c>
      <c r="H20">
        <v>0</v>
      </c>
      <c r="J20">
        <f>'Input Data'!C27</f>
        <v>6272</v>
      </c>
      <c r="K20">
        <v>0</v>
      </c>
    </row>
    <row r="21" spans="1:14">
      <c r="A21">
        <f>'Input Data'!B11</f>
        <v>5925</v>
      </c>
      <c r="B21">
        <v>1.4</v>
      </c>
      <c r="D21">
        <f>D20</f>
        <v>7787.2</v>
      </c>
      <c r="E21">
        <v>1.1000000000000001</v>
      </c>
      <c r="G21">
        <f>'Input Data'!C19</f>
        <v>6180</v>
      </c>
      <c r="H21">
        <f>0.65*'Input Data'!$F$19</f>
        <v>0</v>
      </c>
      <c r="J21">
        <f>'Input Data'!C27</f>
        <v>6272</v>
      </c>
      <c r="K21">
        <f>0.65*'Input Data'!$F$27</f>
        <v>0</v>
      </c>
    </row>
    <row r="22" spans="1:14">
      <c r="A22">
        <f>'Input Data'!C11</f>
        <v>7250</v>
      </c>
      <c r="B22">
        <v>1.4</v>
      </c>
      <c r="D22">
        <f>'Input Data'!C8</f>
        <v>8187.2</v>
      </c>
      <c r="E22">
        <v>1.1000000000000001</v>
      </c>
      <c r="G22">
        <f>'Input Data'!D19</f>
        <v>7175</v>
      </c>
      <c r="H22">
        <f>0.65*'Input Data'!$F$19</f>
        <v>0</v>
      </c>
      <c r="J22">
        <f>'Input Data'!D27</f>
        <v>8023</v>
      </c>
      <c r="K22">
        <f>0.65*'Input Data'!$F$27</f>
        <v>0</v>
      </c>
    </row>
    <row r="23" spans="1:14">
      <c r="A23">
        <f>'Input Data'!C11</f>
        <v>7250</v>
      </c>
      <c r="B23">
        <v>0</v>
      </c>
      <c r="D23">
        <f>D22</f>
        <v>8187.2</v>
      </c>
      <c r="E23">
        <v>0</v>
      </c>
      <c r="G23">
        <f>'Input Data'!D19</f>
        <v>7175</v>
      </c>
      <c r="H23">
        <v>0</v>
      </c>
      <c r="J23">
        <f>'Input Data'!D27</f>
        <v>8023</v>
      </c>
      <c r="K23">
        <v>0</v>
      </c>
    </row>
    <row r="25" spans="1:14">
      <c r="A25" t="s">
        <v>48</v>
      </c>
      <c r="G25" t="s">
        <v>38</v>
      </c>
      <c r="J25" t="s">
        <v>41</v>
      </c>
    </row>
    <row r="26" spans="1:14">
      <c r="A26">
        <f>'Input Data'!B12</f>
        <v>6000</v>
      </c>
      <c r="B26">
        <v>0</v>
      </c>
      <c r="G26">
        <f>'Input Data'!C25</f>
        <v>6115</v>
      </c>
      <c r="H26">
        <v>0</v>
      </c>
      <c r="J26">
        <f>'Input Data'!C28</f>
        <v>6466</v>
      </c>
      <c r="K26">
        <v>0</v>
      </c>
    </row>
    <row r="27" spans="1:14">
      <c r="A27">
        <f>'Input Data'!B12</f>
        <v>6000</v>
      </c>
      <c r="B27">
        <v>1.4</v>
      </c>
      <c r="G27">
        <f>'Input Data'!C25</f>
        <v>6115</v>
      </c>
      <c r="H27">
        <f>0.7*'Input Data'!$F$25</f>
        <v>0</v>
      </c>
      <c r="J27">
        <f>'Input Data'!C28</f>
        <v>6466</v>
      </c>
      <c r="K27">
        <f>0.7*'Input Data'!$F$28</f>
        <v>0</v>
      </c>
    </row>
    <row r="28" spans="1:14">
      <c r="A28">
        <f>'Input Data'!C12</f>
        <v>8500</v>
      </c>
      <c r="B28">
        <v>1.4</v>
      </c>
      <c r="G28">
        <f>'Input Data'!D25</f>
        <v>6995</v>
      </c>
      <c r="H28">
        <f>0.7*'Input Data'!$F$25</f>
        <v>0</v>
      </c>
      <c r="J28">
        <f>'Input Data'!D28</f>
        <v>7899</v>
      </c>
      <c r="K28">
        <f>0.7*'Input Data'!$F$28</f>
        <v>0</v>
      </c>
    </row>
    <row r="29" spans="1:14">
      <c r="A29">
        <f>'Input Data'!C12</f>
        <v>8500</v>
      </c>
      <c r="B29">
        <v>0</v>
      </c>
      <c r="G29">
        <f>'Input Data'!D25</f>
        <v>6995</v>
      </c>
      <c r="H29">
        <v>0</v>
      </c>
      <c r="J29">
        <f>'Input Data'!D28</f>
        <v>7899</v>
      </c>
      <c r="K29">
        <v>0</v>
      </c>
    </row>
    <row r="31" spans="1:14">
      <c r="A31" t="s">
        <v>49</v>
      </c>
      <c r="G31" t="s">
        <v>53</v>
      </c>
      <c r="J31" t="s">
        <v>42</v>
      </c>
    </row>
    <row r="32" spans="1:14">
      <c r="A32">
        <f>'Input Data'!B13</f>
        <v>7200</v>
      </c>
      <c r="B32">
        <v>0</v>
      </c>
      <c r="G32">
        <f>'Input Data'!C33</f>
        <v>6350</v>
      </c>
      <c r="H32">
        <v>0</v>
      </c>
      <c r="J32">
        <f>'Input Data'!C29</f>
        <v>6825</v>
      </c>
      <c r="K32">
        <v>0</v>
      </c>
    </row>
    <row r="33" spans="1:11">
      <c r="A33">
        <f>'Input Data'!B13</f>
        <v>7200</v>
      </c>
      <c r="B33">
        <v>1.4</v>
      </c>
      <c r="G33">
        <f>'Input Data'!C33</f>
        <v>6350</v>
      </c>
      <c r="H33">
        <f>0.75*'Input Data'!$F$33</f>
        <v>0</v>
      </c>
      <c r="J33">
        <f>'Input Data'!C29</f>
        <v>6825</v>
      </c>
      <c r="K33">
        <f>0.75*'Input Data'!$F$29</f>
        <v>0</v>
      </c>
    </row>
    <row r="34" spans="1:11">
      <c r="A34">
        <f>'Input Data'!C13</f>
        <v>10200</v>
      </c>
      <c r="B34">
        <v>1.4</v>
      </c>
      <c r="G34">
        <f>'Input Data'!D33</f>
        <v>6750</v>
      </c>
      <c r="H34">
        <f>0.75*'Input Data'!$F$33</f>
        <v>0</v>
      </c>
      <c r="J34">
        <f>'Input Data'!D29</f>
        <v>7839</v>
      </c>
      <c r="K34">
        <f>0.75*'Input Data'!$F$29</f>
        <v>0</v>
      </c>
    </row>
    <row r="35" spans="1:11">
      <c r="A35">
        <f>'Input Data'!C13</f>
        <v>10200</v>
      </c>
      <c r="B35">
        <v>0</v>
      </c>
      <c r="G35">
        <f>'Input Data'!D33</f>
        <v>6750</v>
      </c>
      <c r="H35">
        <v>0</v>
      </c>
      <c r="J35">
        <f>'Input Data'!D29</f>
        <v>7839</v>
      </c>
      <c r="K35">
        <v>0</v>
      </c>
    </row>
    <row r="37" spans="1:11">
      <c r="A37" t="s">
        <v>109</v>
      </c>
      <c r="J37" t="s">
        <v>51</v>
      </c>
    </row>
    <row r="38" spans="1:11">
      <c r="A38">
        <f>'Input Data'!B48</f>
        <v>7987.2</v>
      </c>
      <c r="B38">
        <v>0</v>
      </c>
      <c r="J38">
        <f>'Input Data'!C33</f>
        <v>6350</v>
      </c>
      <c r="K38">
        <v>0</v>
      </c>
    </row>
    <row r="39" spans="1:11">
      <c r="A39">
        <f>A38</f>
        <v>7987.2</v>
      </c>
      <c r="B39">
        <v>1.4</v>
      </c>
      <c r="J39">
        <f>'Input Data'!C33</f>
        <v>6350</v>
      </c>
      <c r="K39">
        <f>0.5*'Input Data'!$F$33</f>
        <v>0</v>
      </c>
    </row>
    <row r="40" spans="1:11">
      <c r="J40">
        <f>'Input Data'!D33</f>
        <v>6750</v>
      </c>
      <c r="K40">
        <f>0.5*'Input Data'!$F$33</f>
        <v>0</v>
      </c>
    </row>
    <row r="41" spans="1:11">
      <c r="J41">
        <f>'Input Data'!D33</f>
        <v>6750</v>
      </c>
      <c r="K41">
        <v>0</v>
      </c>
    </row>
    <row r="43" spans="1:11">
      <c r="J43" t="s">
        <v>52</v>
      </c>
    </row>
    <row r="44" spans="1:11">
      <c r="J44">
        <f>'Input Data'!C34</f>
        <v>7450</v>
      </c>
      <c r="K44">
        <v>0</v>
      </c>
    </row>
    <row r="45" spans="1:11">
      <c r="J45">
        <f>'Input Data'!C34</f>
        <v>7450</v>
      </c>
      <c r="K45">
        <f>0.5*'Input Data'!$F$34</f>
        <v>0</v>
      </c>
    </row>
    <row r="46" spans="1:11">
      <c r="J46">
        <f>'Input Data'!D34</f>
        <v>7850</v>
      </c>
      <c r="K46">
        <f>0.5*'Input Data'!$F$34</f>
        <v>0</v>
      </c>
    </row>
    <row r="47" spans="1:11">
      <c r="J47">
        <f>'Input Data'!D34</f>
        <v>7850</v>
      </c>
      <c r="K47">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7"/>
  <sheetViews>
    <sheetView workbookViewId="0">
      <selection activeCell="E23" sqref="E23"/>
    </sheetView>
  </sheetViews>
  <sheetFormatPr defaultRowHeight="15"/>
  <cols>
    <col min="1" max="2" width="9.140625" customWidth="1"/>
  </cols>
  <sheetData>
    <row r="1" spans="1:2">
      <c r="A1" t="str">
        <f>'Plot Data'!A1</f>
        <v>4f Band 0 Std</v>
      </c>
      <c r="B1" s="73"/>
    </row>
    <row r="2" spans="1:2">
      <c r="A2">
        <v>0</v>
      </c>
      <c r="B2" s="73">
        <f>B3</f>
        <v>-10</v>
      </c>
    </row>
    <row r="3" spans="1:2">
      <c r="A3">
        <f>'Plot Data'!A2</f>
        <v>6240</v>
      </c>
      <c r="B3" s="73">
        <f>-10</f>
        <v>-10</v>
      </c>
    </row>
    <row r="4" spans="1:2">
      <c r="A4">
        <f>'Plot Data'!A3</f>
        <v>6240</v>
      </c>
      <c r="B4" s="73">
        <v>0</v>
      </c>
    </row>
    <row r="5" spans="1:2">
      <c r="A5">
        <f>'Plot Data'!A4</f>
        <v>6739.2000000000007</v>
      </c>
      <c r="B5" s="73">
        <v>0</v>
      </c>
    </row>
    <row r="6" spans="1:2">
      <c r="A6">
        <f>'Plot Data'!A5</f>
        <v>6739.2000000000007</v>
      </c>
      <c r="B6" s="73">
        <v>-10</v>
      </c>
    </row>
    <row r="7" spans="1:2">
      <c r="A7">
        <v>12000</v>
      </c>
      <c r="B7" s="73">
        <f>B6</f>
        <v>-10</v>
      </c>
    </row>
    <row r="8" spans="1:2">
      <c r="B8" s="73"/>
    </row>
    <row r="9" spans="1:2">
      <c r="A9" t="str">
        <f>'Plot Data'!A7</f>
        <v>4f Band 1 Std</v>
      </c>
      <c r="B9" s="73"/>
    </row>
    <row r="10" spans="1:2">
      <c r="A10">
        <v>0</v>
      </c>
      <c r="B10" s="73">
        <f>B11</f>
        <v>-10</v>
      </c>
    </row>
    <row r="11" spans="1:2">
      <c r="A11">
        <f>'Plot Data'!A8</f>
        <v>7238.4</v>
      </c>
      <c r="B11" s="73">
        <f>-10</f>
        <v>-10</v>
      </c>
    </row>
    <row r="12" spans="1:2">
      <c r="A12">
        <f>'Plot Data'!A9</f>
        <v>7238.4</v>
      </c>
      <c r="B12" s="73">
        <v>0</v>
      </c>
    </row>
    <row r="13" spans="1:2">
      <c r="A13">
        <f>'Plot Data'!A10</f>
        <v>7737.6</v>
      </c>
      <c r="B13" s="73">
        <v>0</v>
      </c>
    </row>
    <row r="14" spans="1:2">
      <c r="A14">
        <f>'Plot Data'!A11</f>
        <v>7737.6</v>
      </c>
      <c r="B14" s="73">
        <v>-10</v>
      </c>
    </row>
    <row r="15" spans="1:2">
      <c r="A15">
        <v>12000</v>
      </c>
      <c r="B15" s="73">
        <f>B14</f>
        <v>-10</v>
      </c>
    </row>
    <row r="16" spans="1:2">
      <c r="B16" s="73"/>
    </row>
    <row r="17" spans="1:2">
      <c r="A17" t="str">
        <f>'Plot Data'!A13</f>
        <v>4f Band 2 Std</v>
      </c>
      <c r="B17" s="73"/>
    </row>
    <row r="18" spans="1:2">
      <c r="A18">
        <v>0</v>
      </c>
      <c r="B18" s="73">
        <f>B19</f>
        <v>-10</v>
      </c>
    </row>
    <row r="19" spans="1:2">
      <c r="A19">
        <f>'Plot Data'!A14</f>
        <v>8236.7999999999993</v>
      </c>
      <c r="B19" s="73">
        <f>-10</f>
        <v>-10</v>
      </c>
    </row>
    <row r="20" spans="1:2">
      <c r="A20">
        <f>'Plot Data'!A15</f>
        <v>8236.7999999999993</v>
      </c>
      <c r="B20" s="73">
        <v>0</v>
      </c>
    </row>
    <row r="21" spans="1:2">
      <c r="A21">
        <f>'Plot Data'!A16</f>
        <v>8736</v>
      </c>
      <c r="B21" s="73">
        <v>0</v>
      </c>
    </row>
    <row r="22" spans="1:2">
      <c r="A22">
        <f>'Plot Data'!A17</f>
        <v>8736</v>
      </c>
      <c r="B22" s="73">
        <v>-10</v>
      </c>
    </row>
    <row r="23" spans="1:2">
      <c r="A23">
        <v>12000</v>
      </c>
      <c r="B23" s="73">
        <f>B22</f>
        <v>-10</v>
      </c>
    </row>
    <row r="24" spans="1:2">
      <c r="B24" s="73"/>
    </row>
    <row r="25" spans="1:2">
      <c r="A25" t="str">
        <f>'Plot Data'!A19</f>
        <v>US Regs</v>
      </c>
      <c r="B25" s="73"/>
    </row>
    <row r="26" spans="1:2">
      <c r="A26">
        <v>0</v>
      </c>
      <c r="B26" s="73">
        <f>B27</f>
        <v>-10</v>
      </c>
    </row>
    <row r="27" spans="1:2">
      <c r="A27">
        <f>'Plot Data'!A20</f>
        <v>5925</v>
      </c>
      <c r="B27" s="74">
        <f>Notes!C22</f>
        <v>-10</v>
      </c>
    </row>
    <row r="28" spans="1:2">
      <c r="A28">
        <f>'Plot Data'!A21</f>
        <v>5925</v>
      </c>
      <c r="B28" s="75">
        <v>0</v>
      </c>
    </row>
    <row r="29" spans="1:2">
      <c r="A29">
        <f>'Plot Data'!A22</f>
        <v>7250</v>
      </c>
      <c r="B29" s="75">
        <v>0</v>
      </c>
    </row>
    <row r="30" spans="1:2">
      <c r="A30">
        <f>'Plot Data'!A23</f>
        <v>7250</v>
      </c>
      <c r="B30" s="74">
        <f>Notes!D22</f>
        <v>-10</v>
      </c>
    </row>
    <row r="31" spans="1:2">
      <c r="A31">
        <v>12000</v>
      </c>
      <c r="B31" s="73">
        <f>B30</f>
        <v>-10</v>
      </c>
    </row>
    <row r="32" spans="1:2">
      <c r="B32" s="73"/>
    </row>
    <row r="33" spans="1:2">
      <c r="A33" t="str">
        <f>'Plot Data'!A25</f>
        <v>EU Regs</v>
      </c>
      <c r="B33" s="73"/>
    </row>
    <row r="34" spans="1:2">
      <c r="A34">
        <v>0</v>
      </c>
      <c r="B34" s="73">
        <f>B35</f>
        <v>-28.7</v>
      </c>
    </row>
    <row r="35" spans="1:2">
      <c r="A35">
        <f>'Plot Data'!A26</f>
        <v>6000</v>
      </c>
      <c r="B35" s="74">
        <f>Notes!C23</f>
        <v>-28.7</v>
      </c>
    </row>
    <row r="36" spans="1:2">
      <c r="A36">
        <f>'Plot Data'!A27</f>
        <v>6000</v>
      </c>
      <c r="B36" s="75">
        <v>0</v>
      </c>
    </row>
    <row r="37" spans="1:2">
      <c r="A37">
        <f>'Plot Data'!A28</f>
        <v>8500</v>
      </c>
      <c r="B37" s="75">
        <v>0</v>
      </c>
    </row>
    <row r="38" spans="1:2">
      <c r="A38">
        <f>'Plot Data'!A29</f>
        <v>8500</v>
      </c>
      <c r="B38" s="74">
        <f>Notes!D23</f>
        <v>-23.7</v>
      </c>
    </row>
    <row r="39" spans="1:2">
      <c r="A39">
        <v>12000</v>
      </c>
      <c r="B39" s="73">
        <f>B38</f>
        <v>-23.7</v>
      </c>
    </row>
    <row r="40" spans="1:2">
      <c r="B40" s="73"/>
    </row>
    <row r="41" spans="1:2">
      <c r="A41" t="str">
        <f>'Plot Data'!A31</f>
        <v>Asia Regs</v>
      </c>
      <c r="B41" s="73"/>
    </row>
    <row r="42" spans="1:2">
      <c r="A42">
        <v>0</v>
      </c>
      <c r="B42" s="73">
        <f>B43</f>
        <v>-28.7</v>
      </c>
    </row>
    <row r="43" spans="1:2">
      <c r="A43">
        <f>'Plot Data'!A32</f>
        <v>7200</v>
      </c>
      <c r="B43" s="74">
        <f>Notes!C24</f>
        <v>-28.7</v>
      </c>
    </row>
    <row r="44" spans="1:2">
      <c r="A44">
        <f>'Plot Data'!A33</f>
        <v>7200</v>
      </c>
      <c r="B44" s="75">
        <v>0</v>
      </c>
    </row>
    <row r="45" spans="1:2">
      <c r="A45">
        <f>'Plot Data'!A34</f>
        <v>10200</v>
      </c>
      <c r="B45" s="75">
        <v>0</v>
      </c>
    </row>
    <row r="46" spans="1:2">
      <c r="A46">
        <f>'Plot Data'!A35</f>
        <v>10200</v>
      </c>
      <c r="B46" s="74">
        <f>Notes!D24</f>
        <v>-28.7</v>
      </c>
    </row>
    <row r="47" spans="1:2">
      <c r="A47">
        <v>12000</v>
      </c>
      <c r="B47" s="73">
        <f>B46</f>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
  <sheetViews>
    <sheetView topLeftCell="A15" workbookViewId="0">
      <selection activeCell="E23" sqref="E23"/>
    </sheetView>
  </sheetViews>
  <sheetFormatPr defaultRowHeight="15"/>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IEEE Cover</vt:lpstr>
      <vt:lpstr>Notes</vt:lpstr>
      <vt:lpstr>Input Data</vt:lpstr>
      <vt:lpstr>Plots</vt:lpstr>
      <vt:lpstr>Plot Data</vt:lpstr>
      <vt:lpstr>Scale Plot Data</vt:lpstr>
      <vt:lpstr>Scale Plots</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Jennings</dc:creator>
  <cp:lastModifiedBy>Adrian Jennings</cp:lastModifiedBy>
  <dcterms:created xsi:type="dcterms:W3CDTF">2009-11-18T15:37:57Z</dcterms:created>
  <dcterms:modified xsi:type="dcterms:W3CDTF">2010-03-17T17:14:59Z</dcterms:modified>
</cp:coreProperties>
</file>