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85" yWindow="1785" windowWidth="11715" windowHeight="6750" activeTab="2"/>
  </bookViews>
  <sheets>
    <sheet name="Graphic" sheetId="1" r:id="rId1"/>
    <sheet name="Objectives" sheetId="2" r:id="rId2"/>
    <sheet name="Monday" sheetId="6" r:id="rId3"/>
    <sheet name="Tuesday" sheetId="3" r:id="rId4"/>
    <sheet name="Thursday" sheetId="5" r:id="rId5"/>
  </sheets>
  <definedNames>
    <definedName name="hour">Graphic!$G$73</definedName>
  </definedNames>
  <calcPr calcId="125725"/>
</workbook>
</file>

<file path=xl/calcChain.xml><?xml version="1.0" encoding="utf-8"?>
<calcChain xmlns="http://schemas.openxmlformats.org/spreadsheetml/2006/main">
  <c r="E14" i="3"/>
  <c r="E15" s="1"/>
  <c r="E16" s="1"/>
  <c r="E17" s="1"/>
  <c r="E18" s="1"/>
  <c r="E13"/>
  <c r="A14"/>
  <c r="A15"/>
  <c r="A16" s="1"/>
  <c r="A17" s="1"/>
  <c r="A18" s="1"/>
  <c r="A13"/>
  <c r="E25" i="5"/>
  <c r="E26"/>
  <c r="E27"/>
  <c r="E23"/>
  <c r="E24"/>
  <c r="E18"/>
  <c r="E19"/>
  <c r="E20" s="1"/>
  <c r="E13"/>
  <c r="E7"/>
  <c r="E14"/>
  <c r="E15" s="1"/>
  <c r="B12"/>
  <c r="A12"/>
  <c r="A13" s="1"/>
  <c r="A14" s="1"/>
  <c r="A15" s="1"/>
  <c r="E8"/>
  <c r="E9" s="1"/>
  <c r="E10" s="1"/>
  <c r="B6"/>
  <c r="A6"/>
  <c r="H75" i="1"/>
  <c r="G75"/>
  <c r="H73"/>
  <c r="H71"/>
  <c r="H70"/>
  <c r="H69"/>
  <c r="H68"/>
  <c r="H67"/>
  <c r="H66"/>
  <c r="H65"/>
  <c r="H64"/>
  <c r="H63"/>
  <c r="H62"/>
  <c r="H61"/>
  <c r="H60"/>
  <c r="H59"/>
  <c r="H74" s="1"/>
  <c r="D57"/>
  <c r="A6" i="6"/>
  <c r="A7"/>
  <c r="A17" s="1"/>
  <c r="E17"/>
  <c r="E7"/>
  <c r="E8"/>
  <c r="E9"/>
  <c r="E10"/>
  <c r="E11"/>
  <c r="E12"/>
  <c r="E13" s="1"/>
  <c r="A8"/>
  <c r="A9" s="1"/>
  <c r="A10" s="1"/>
  <c r="A11" s="1"/>
  <c r="A12" s="1"/>
  <c r="A13" s="1"/>
  <c r="B3" i="5"/>
  <c r="B2"/>
  <c r="B1"/>
  <c r="B5" i="3"/>
  <c r="A5"/>
  <c r="A6" s="1"/>
  <c r="A7" s="1"/>
  <c r="A8" s="1"/>
  <c r="A9" s="1"/>
  <c r="E6"/>
  <c r="E7"/>
  <c r="E8"/>
  <c r="E9"/>
  <c r="A17" i="5"/>
  <c r="A18"/>
  <c r="A19" s="1"/>
  <c r="A20" s="1"/>
  <c r="A11" i="3"/>
  <c r="A12" s="1"/>
  <c r="E12"/>
  <c r="E18" i="6"/>
  <c r="E19"/>
  <c r="E20" s="1"/>
  <c r="A22" i="5"/>
  <c r="A23" s="1"/>
  <c r="A24" s="1"/>
  <c r="A25" s="1"/>
  <c r="A26" s="1"/>
  <c r="A27" s="1"/>
  <c r="A23" i="6"/>
  <c r="A16"/>
  <c r="B23"/>
  <c r="E24"/>
  <c r="E25"/>
  <c r="E26" s="1"/>
  <c r="E27" s="1"/>
  <c r="E28" s="1"/>
  <c r="E29" s="1"/>
  <c r="B22" i="5"/>
  <c r="B17"/>
  <c r="B11" i="3"/>
  <c r="B6" i="6"/>
  <c r="B16"/>
  <c r="B3" i="2"/>
  <c r="B3" i="6" s="1"/>
  <c r="B2" i="2"/>
  <c r="B2" i="6" s="1"/>
  <c r="B1"/>
  <c r="B1" i="3"/>
  <c r="B2"/>
  <c r="A24" i="6" l="1"/>
  <c r="A25" s="1"/>
  <c r="A26" s="1"/>
  <c r="A27" s="1"/>
  <c r="A28" s="1"/>
  <c r="A29" s="1"/>
  <c r="A18"/>
  <c r="A19" s="1"/>
  <c r="A20" s="1"/>
  <c r="A7" i="5"/>
  <c r="A8" s="1"/>
  <c r="A9" s="1"/>
  <c r="A10" s="1"/>
  <c r="B3" i="3"/>
</calcChain>
</file>

<file path=xl/sharedStrings.xml><?xml version="1.0" encoding="utf-8"?>
<sst xmlns="http://schemas.openxmlformats.org/spreadsheetml/2006/main" count="369" uniqueCount="188">
  <si>
    <t xml:space="preserve">Optional Meeting Time Available 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</si>
  <si>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</si>
  <si>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</si>
  <si>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</si>
  <si>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</si>
  <si>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</si>
  <si>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</si>
  <si>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</si>
  <si>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</si>
  <si>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</si>
  <si>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Task Group Body Area Networks</t>
  </si>
  <si>
    <t>IGTHZ</t>
  </si>
  <si>
    <t>INTEREST GROUP-TERRAHERTZ</t>
  </si>
  <si>
    <t>TG4e - 15.4 MAC Enhancements</t>
  </si>
  <si>
    <t>TG 6 - Body Area Networks</t>
  </si>
  <si>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</si>
  <si>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</si>
  <si>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</si>
  <si>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</si>
  <si>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</si>
  <si>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No Overhead Projectors Required</t>
  </si>
  <si>
    <t>Lunch</t>
  </si>
  <si>
    <t>22:00-22:30</t>
  </si>
  <si>
    <t>LEGEND</t>
  </si>
  <si>
    <t>802.15Wireless Next Generation Standing Committee</t>
  </si>
  <si>
    <t>Task Group 4d -15.4 Alt PHY for Japan</t>
  </si>
  <si>
    <t>TUT</t>
  </si>
  <si>
    <t>IEEE 802 Tutorials 1, 2, 3 and 4</t>
  </si>
  <si>
    <t>Task Group 3c- millimeter wave alt PHY for 15.3</t>
  </si>
  <si>
    <t>AC</t>
  </si>
  <si>
    <t>802.15 ADVISORY COMMITTEE</t>
  </si>
  <si>
    <t>Task Group 5 - mesh networking</t>
  </si>
  <si>
    <t>HOURS PER 802.15 GROUP STATISTICS</t>
  </si>
  <si>
    <t>ROOM SETUPS</t>
  </si>
  <si>
    <t>Hours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</si>
  <si>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</si>
  <si>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</si>
  <si>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</si>
  <si>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</si>
  <si>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</si>
  <si>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</si>
  <si>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</si>
  <si>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</si>
  <si>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</si>
  <si>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</si>
  <si>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</si>
  <si>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Working Group MTGs</t>
  </si>
  <si>
    <t>C</t>
  </si>
  <si>
    <t>Y</t>
  </si>
  <si>
    <t>11/15 Leadership</t>
  </si>
  <si>
    <t>Wireless Leadership</t>
  </si>
  <si>
    <t>802,15 WNG</t>
  </si>
  <si>
    <t>JOINT OPENING PLENARY</t>
  </si>
  <si>
    <t>802.15 WG Midweek</t>
  </si>
  <si>
    <t>TG4c</t>
  </si>
  <si>
    <t>TG4e</t>
  </si>
  <si>
    <t>Task Group 15.4 MAC enhancements</t>
  </si>
  <si>
    <t>TG6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</si>
  <si>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</si>
  <si>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</si>
  <si>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</si>
  <si>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</si>
  <si>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</si>
  <si>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</si>
  <si>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</si>
  <si>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</si>
  <si>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</si>
  <si>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</si>
  <si>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</si>
  <si>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</si>
  <si>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</si>
  <si>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Interest Group-THZ</t>
  </si>
  <si>
    <t>Working Group/Joint MTGs</t>
  </si>
  <si>
    <t>OPEN</t>
  </si>
  <si>
    <t>P Kinney</t>
  </si>
  <si>
    <t>Recess</t>
  </si>
  <si>
    <t>AGENDA IEEE 802.15 TG4e  MEETING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</si>
  <si>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</si>
  <si>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</si>
  <si>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</si>
  <si>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</si>
  <si>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</si>
  <si>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</si>
  <si>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</si>
  <si>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</si>
  <si>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TG3c</t>
  </si>
  <si>
    <t>TG4d</t>
  </si>
  <si>
    <t>TG5</t>
  </si>
  <si>
    <t>08:30-09:00</t>
  </si>
  <si>
    <t>09:00-09:30</t>
  </si>
  <si>
    <t>09:30-10:00</t>
  </si>
  <si>
    <t>10:00-10:30</t>
  </si>
  <si>
    <t>Break</t>
  </si>
  <si>
    <t>10:30-11:00</t>
  </si>
  <si>
    <t>NEW MEMBERS ORIENTATION</t>
  </si>
  <si>
    <t>16:30-17:00</t>
  </si>
  <si>
    <t>17:00-17:30</t>
  </si>
  <si>
    <t>WIRELESS LEADERSHIP MEETING</t>
  </si>
  <si>
    <t>17:30-18:00</t>
  </si>
  <si>
    <t>18:00-18:30</t>
  </si>
  <si>
    <t>Dinner on your own</t>
  </si>
  <si>
    <t>18:30-19:00</t>
  </si>
  <si>
    <t>Social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</si>
  <si>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</si>
  <si>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</si>
  <si>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</si>
  <si>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</si>
  <si>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</si>
  <si>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</si>
  <si>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</si>
  <si>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Task Group 15.4 alt PHY for china</t>
  </si>
  <si>
    <t>EC</t>
  </si>
  <si>
    <t>802  EXECUTIVE COMMITTEE</t>
  </si>
  <si>
    <t>Slots</t>
  </si>
  <si>
    <t>802.15 WNG</t>
  </si>
  <si>
    <t>Min Time Required for Attendance Credit</t>
  </si>
  <si>
    <t>Meeting Objectives / Session Focus - Task Group 802.15.4e</t>
  </si>
  <si>
    <t>TG7 VLC</t>
  </si>
  <si>
    <t>TG4g SUN</t>
  </si>
  <si>
    <t>TG4f
RFID</t>
  </si>
  <si>
    <t>TG4f RFID</t>
  </si>
  <si>
    <t>Task Group 4f-RFID</t>
  </si>
  <si>
    <t>Task Group 4g-SMART UTILITY NETWORKS</t>
  </si>
  <si>
    <t>Task Group 7-VISIBLE LIGHT COMMUNICATIONS</t>
  </si>
  <si>
    <t>F MIC</t>
  </si>
  <si>
    <t>TG4e - 15.4 MAC Enhance</t>
  </si>
  <si>
    <t>TG4f- RFID</t>
  </si>
  <si>
    <t>TG4g- SUN</t>
  </si>
  <si>
    <t>TG7- VLC</t>
  </si>
  <si>
    <t>Details</t>
  </si>
  <si>
    <t>Overall</t>
  </si>
  <si>
    <t>M Lee</t>
  </si>
  <si>
    <t>Rules SC</t>
  </si>
  <si>
    <t>Rules</t>
  </si>
  <si>
    <t>P Beecher</t>
  </si>
  <si>
    <t>W Hong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</si>
  <si>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</si>
  <si>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Editor and subgroup review all comments from TG LB of preliminary draft</t>
  </si>
  <si>
    <t>Approve agenda</t>
  </si>
  <si>
    <t>Opening remarks</t>
  </si>
  <si>
    <t>M McInnis</t>
  </si>
  <si>
    <t>M Bahr</t>
  </si>
  <si>
    <t>R1</t>
  </si>
  <si>
    <t>64th IEEE 802.15 WPAN MEETING</t>
  </si>
  <si>
    <t>Hyatt Century Plaza, Los Angeles, CA, USA</t>
  </si>
  <si>
    <t>January 17-22, 2010</t>
  </si>
  <si>
    <t>PES Interest Group</t>
  </si>
  <si>
    <t>ad hoc</t>
  </si>
  <si>
    <t>Joint 4g/4e/4f</t>
  </si>
  <si>
    <r>
      <t>15.4f, 15.4g,15.</t>
    </r>
    <r>
      <rPr>
        <b/>
        <sz val="8"/>
        <color indexed="14"/>
        <rFont val="Arial"/>
        <family val="2"/>
      </rPr>
      <t>4e Joint Meeting</t>
    </r>
  </si>
  <si>
    <t>Prepare draft for WG letter ballot</t>
  </si>
  <si>
    <t>Approve draft for Letter Ballot</t>
  </si>
  <si>
    <t>Monday 18 Jan PM2 -  Joint Meeting w/TG4f&amp;TG4g</t>
  </si>
  <si>
    <t>Thursday 21 Jan, AM1 -  Draft Review: Annex M, Section 5</t>
  </si>
  <si>
    <t>Thursday 21 Jan, AM2 -  Draft Review: Section 6</t>
  </si>
  <si>
    <t>Thursday, 21 Jan PM1 -  Draft Review: Section 6</t>
  </si>
  <si>
    <t>Thursday, 21 Jan PM2 - Approve draft for WG LB, closing logistics</t>
  </si>
  <si>
    <t>Approve minutes from Atlanta</t>
  </si>
  <si>
    <t>EGTS</t>
  </si>
  <si>
    <t>TSCH</t>
  </si>
  <si>
    <t>TG4f status</t>
  </si>
  <si>
    <t>TG4g status</t>
  </si>
  <si>
    <t>TG4e status</t>
  </si>
  <si>
    <t>Factory Automation</t>
  </si>
  <si>
    <t>R Struik</t>
  </si>
  <si>
    <t>Channel Diversity</t>
  </si>
  <si>
    <t>Beacon Request Payload</t>
  </si>
  <si>
    <t>W Cheol</t>
  </si>
  <si>
    <t>L Winkel</t>
  </si>
  <si>
    <t>Annex M review</t>
  </si>
  <si>
    <t>Section 5 review</t>
  </si>
  <si>
    <t>Section 6 review</t>
  </si>
  <si>
    <t>WG Letter Ballot discussion</t>
  </si>
  <si>
    <t>TG vote on requesting WG to LB draft</t>
  </si>
  <si>
    <t>Closing remarks</t>
  </si>
  <si>
    <t>Monday 18 Jan  PM1 -  Factory Automation subgroup report &amp; FCF discussion</t>
  </si>
  <si>
    <t>Finalize any remaining technical issues including FCF changes</t>
  </si>
  <si>
    <t>Security/reduced headers Subgroup report</t>
  </si>
  <si>
    <t>FCF Discussion</t>
  </si>
  <si>
    <t>Open discussion: FCF changes, Channel Hopping concerns</t>
  </si>
  <si>
    <t>FCF discussion</t>
  </si>
  <si>
    <t>Low Energy</t>
  </si>
  <si>
    <t>Monday 18 Jan,  AM2 - Opening Logistics, Subgroup reports- Security/reduced headers &amp; Blink</t>
  </si>
  <si>
    <t>Tuesday 19 Jan AM1- FCF discussion and resolution vote</t>
  </si>
  <si>
    <t>Blink subgroup report</t>
  </si>
  <si>
    <t>FCF resolution vote</t>
  </si>
  <si>
    <t>Tuesday 19 Jan, AM2 -  Subgroup report: EGTS, TSCH, Channel diversity, Beacon Request Payload,  Low Energy</t>
  </si>
  <si>
    <t>J  Simon</t>
  </si>
</sst>
</file>

<file path=xl/styles.xml><?xml version="1.0" encoding="utf-8"?>
<styleSheet xmlns="http://schemas.openxmlformats.org/spreadsheetml/2006/main">
  <numFmts count="4">
    <numFmt numFmtId="164" formatCode="General_)"/>
    <numFmt numFmtId="165" formatCode="0.0"/>
    <numFmt numFmtId="166" formatCode="0.0%"/>
    <numFmt numFmtId="167" formatCode="h:mm;@"/>
  </numFmts>
  <fonts count="68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sz val="10"/>
      <name val="Arial"/>
    </font>
    <font>
      <b/>
      <sz val="10"/>
      <color indexed="16"/>
      <name val="Arial"/>
      <family val="2"/>
    </font>
    <font>
      <b/>
      <sz val="12"/>
      <color indexed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8" fillId="0" borderId="0"/>
  </cellStyleXfs>
  <cellXfs count="429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Fill="1" applyBorder="1"/>
    <xf numFmtId="0" fontId="5" fillId="3" borderId="0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5" fillId="3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8" fillId="7" borderId="9" xfId="0" quotePrefix="1" applyFont="1" applyFill="1" applyBorder="1" applyAlignment="1">
      <alignment horizontal="center" vertical="center" wrapText="1"/>
    </xf>
    <xf numFmtId="0" fontId="6" fillId="8" borderId="9" xfId="0" quotePrefix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0" borderId="0" xfId="0" applyFont="1"/>
    <xf numFmtId="0" fontId="5" fillId="3" borderId="0" xfId="0" applyFont="1" applyFill="1"/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0" borderId="0" xfId="0" applyFont="1" applyFill="1" applyBorder="1" applyAlignment="1">
      <alignment horizontal="right" vertical="center"/>
    </xf>
    <xf numFmtId="0" fontId="26" fillId="11" borderId="14" xfId="0" applyFont="1" applyFill="1" applyBorder="1" applyAlignment="1">
      <alignment vertical="center"/>
    </xf>
    <xf numFmtId="0" fontId="26" fillId="11" borderId="0" xfId="0" applyFont="1" applyFill="1"/>
    <xf numFmtId="0" fontId="20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6" fillId="11" borderId="14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vertical="center"/>
    </xf>
    <xf numFmtId="0" fontId="26" fillId="11" borderId="6" xfId="0" applyFont="1" applyFill="1" applyBorder="1" applyAlignment="1">
      <alignment vertical="center"/>
    </xf>
    <xf numFmtId="0" fontId="26" fillId="11" borderId="2" xfId="0" applyFont="1" applyFill="1" applyBorder="1" applyAlignment="1">
      <alignment vertical="center"/>
    </xf>
    <xf numFmtId="0" fontId="26" fillId="11" borderId="10" xfId="0" applyFont="1" applyFill="1" applyBorder="1" applyAlignment="1">
      <alignment vertical="center"/>
    </xf>
    <xf numFmtId="0" fontId="26" fillId="10" borderId="2" xfId="0" applyFont="1" applyFill="1" applyBorder="1" applyAlignment="1">
      <alignment vertical="center"/>
    </xf>
    <xf numFmtId="0" fontId="30" fillId="10" borderId="2" xfId="0" applyFont="1" applyFill="1" applyBorder="1" applyAlignment="1">
      <alignment horizontal="left" vertical="center"/>
    </xf>
    <xf numFmtId="0" fontId="30" fillId="10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vertical="center"/>
    </xf>
    <xf numFmtId="0" fontId="30" fillId="10" borderId="10" xfId="0" applyFont="1" applyFill="1" applyBorder="1" applyAlignment="1">
      <alignment horizontal="center" vertical="center"/>
    </xf>
    <xf numFmtId="0" fontId="26" fillId="0" borderId="0" xfId="0" applyFont="1"/>
    <xf numFmtId="0" fontId="26" fillId="3" borderId="0" xfId="0" applyFont="1" applyFill="1"/>
    <xf numFmtId="0" fontId="26" fillId="10" borderId="0" xfId="0" applyFont="1" applyFill="1" applyBorder="1" applyAlignment="1">
      <alignment vertical="center"/>
    </xf>
    <xf numFmtId="0" fontId="26" fillId="10" borderId="11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0" fontId="30" fillId="11" borderId="14" xfId="0" applyFont="1" applyFill="1" applyBorder="1" applyAlignment="1">
      <alignment horizontal="left" vertical="center"/>
    </xf>
    <xf numFmtId="0" fontId="30" fillId="11" borderId="0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left" vertical="center"/>
    </xf>
    <xf numFmtId="0" fontId="31" fillId="10" borderId="0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vertical="center"/>
    </xf>
    <xf numFmtId="0" fontId="32" fillId="3" borderId="0" xfId="0" applyFont="1" applyFill="1" applyBorder="1" applyAlignment="1">
      <alignment vertical="center"/>
    </xf>
    <xf numFmtId="0" fontId="32" fillId="11" borderId="0" xfId="0" applyFont="1" applyFill="1" applyBorder="1" applyAlignment="1">
      <alignment vertical="center"/>
    </xf>
    <xf numFmtId="0" fontId="26" fillId="11" borderId="0" xfId="0" applyFont="1" applyFill="1" applyBorder="1"/>
    <xf numFmtId="0" fontId="26" fillId="10" borderId="20" xfId="0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32" fillId="8" borderId="0" xfId="0" applyFont="1" applyFill="1" applyBorder="1" applyAlignment="1">
      <alignment vertical="center"/>
    </xf>
    <xf numFmtId="0" fontId="26" fillId="11" borderId="21" xfId="0" applyFont="1" applyFill="1" applyBorder="1" applyAlignment="1">
      <alignment vertical="center"/>
    </xf>
    <xf numFmtId="0" fontId="26" fillId="11" borderId="21" xfId="0" applyFont="1" applyFill="1" applyBorder="1" applyAlignment="1">
      <alignment horizontal="center" vertical="center"/>
    </xf>
    <xf numFmtId="0" fontId="26" fillId="11" borderId="22" xfId="0" applyFont="1" applyFill="1" applyBorder="1" applyAlignment="1">
      <alignment horizontal="center" vertical="center"/>
    </xf>
    <xf numFmtId="10" fontId="20" fillId="11" borderId="0" xfId="0" applyNumberFormat="1" applyFont="1" applyFill="1" applyBorder="1" applyAlignment="1" applyProtection="1">
      <alignment horizontal="right" vertical="center"/>
    </xf>
    <xf numFmtId="10" fontId="20" fillId="11" borderId="11" xfId="0" applyNumberFormat="1" applyFont="1" applyFill="1" applyBorder="1" applyAlignment="1" applyProtection="1">
      <alignment horizontal="right" vertical="center"/>
    </xf>
    <xf numFmtId="10" fontId="20" fillId="10" borderId="0" xfId="0" applyNumberFormat="1" applyFont="1" applyFill="1" applyBorder="1" applyAlignment="1" applyProtection="1">
      <alignment horizontal="right" vertical="center"/>
    </xf>
    <xf numFmtId="0" fontId="26" fillId="8" borderId="0" xfId="0" applyFont="1" applyFill="1"/>
    <xf numFmtId="0" fontId="26" fillId="12" borderId="21" xfId="0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0" fontId="26" fillId="12" borderId="23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10" fontId="33" fillId="11" borderId="11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24" fillId="11" borderId="0" xfId="0" applyNumberFormat="1" applyFont="1" applyFill="1" applyBorder="1" applyAlignment="1" applyProtection="1">
      <alignment horizontal="right" vertical="center"/>
    </xf>
    <xf numFmtId="10" fontId="24" fillId="11" borderId="11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0" fontId="27" fillId="10" borderId="0" xfId="0" applyFont="1" applyFill="1" applyBorder="1" applyAlignment="1">
      <alignment horizontal="right" vertical="center"/>
    </xf>
    <xf numFmtId="10" fontId="25" fillId="11" borderId="0" xfId="0" applyNumberFormat="1" applyFont="1" applyFill="1" applyBorder="1" applyAlignment="1" applyProtection="1">
      <alignment horizontal="right" vertical="center"/>
    </xf>
    <xf numFmtId="10" fontId="25" fillId="11" borderId="11" xfId="0" applyNumberFormat="1" applyFont="1" applyFill="1" applyBorder="1" applyAlignment="1" applyProtection="1">
      <alignment horizontal="right" vertical="center"/>
    </xf>
    <xf numFmtId="10" fontId="25" fillId="10" borderId="0" xfId="0" applyNumberFormat="1" applyFont="1" applyFill="1" applyBorder="1" applyAlignment="1" applyProtection="1">
      <alignment horizontal="right" vertical="center"/>
    </xf>
    <xf numFmtId="10" fontId="21" fillId="11" borderId="0" xfId="0" applyNumberFormat="1" applyFont="1" applyFill="1" applyBorder="1" applyAlignment="1" applyProtection="1">
      <alignment horizontal="right" vertical="center"/>
    </xf>
    <xf numFmtId="10" fontId="21" fillId="11" borderId="11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10" fontId="27" fillId="11" borderId="0" xfId="0" applyNumberFormat="1" applyFont="1" applyFill="1" applyBorder="1" applyAlignment="1" applyProtection="1">
      <alignment horizontal="right" vertical="center"/>
    </xf>
    <xf numFmtId="10" fontId="27" fillId="11" borderId="11" xfId="0" applyNumberFormat="1" applyFont="1" applyFill="1" applyBorder="1" applyAlignment="1" applyProtection="1">
      <alignment horizontal="right" vertical="center"/>
    </xf>
    <xf numFmtId="10" fontId="27" fillId="10" borderId="0" xfId="0" applyNumberFormat="1" applyFont="1" applyFill="1" applyBorder="1" applyAlignment="1" applyProtection="1">
      <alignment horizontal="right" vertical="center"/>
    </xf>
    <xf numFmtId="0" fontId="26" fillId="12" borderId="23" xfId="0" quotePrefix="1" applyFont="1" applyFill="1" applyBorder="1" applyAlignment="1">
      <alignment horizontal="center" vertical="center"/>
    </xf>
    <xf numFmtId="10" fontId="36" fillId="11" borderId="0" xfId="0" applyNumberFormat="1" applyFont="1" applyFill="1" applyBorder="1" applyAlignment="1" applyProtection="1">
      <alignment horizontal="right" vertical="center"/>
    </xf>
    <xf numFmtId="10" fontId="36" fillId="11" borderId="11" xfId="0" applyNumberFormat="1" applyFont="1" applyFill="1" applyBorder="1" applyAlignment="1" applyProtection="1">
      <alignment horizontal="right" vertical="center"/>
    </xf>
    <xf numFmtId="10" fontId="36" fillId="10" borderId="0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10" fontId="35" fillId="11" borderId="11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0" fontId="34" fillId="10" borderId="0" xfId="0" applyFont="1" applyFill="1" applyBorder="1" applyAlignment="1">
      <alignment horizontal="right" vertical="center"/>
    </xf>
    <xf numFmtId="10" fontId="32" fillId="11" borderId="0" xfId="0" applyNumberFormat="1" applyFont="1" applyFill="1" applyBorder="1" applyAlignment="1">
      <alignment vertical="center"/>
    </xf>
    <xf numFmtId="10" fontId="32" fillId="11" borderId="11" xfId="0" applyNumberFormat="1" applyFont="1" applyFill="1" applyBorder="1" applyAlignment="1">
      <alignment vertical="center"/>
    </xf>
    <xf numFmtId="10" fontId="32" fillId="10" borderId="0" xfId="0" applyNumberFormat="1" applyFont="1" applyFill="1" applyBorder="1" applyAlignment="1">
      <alignment vertical="center"/>
    </xf>
    <xf numFmtId="0" fontId="26" fillId="12" borderId="24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0" borderId="0" xfId="0" applyFont="1"/>
    <xf numFmtId="0" fontId="28" fillId="11" borderId="11" xfId="0" applyFont="1" applyFill="1" applyBorder="1" applyAlignment="1">
      <alignment vertical="center"/>
    </xf>
    <xf numFmtId="0" fontId="28" fillId="0" borderId="0" xfId="0" applyFont="1" applyFill="1" applyBorder="1"/>
    <xf numFmtId="0" fontId="29" fillId="3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horizontal="right" vertical="center"/>
    </xf>
    <xf numFmtId="0" fontId="26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6" fillId="8" borderId="0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vertical="center"/>
    </xf>
    <xf numFmtId="0" fontId="26" fillId="3" borderId="4" xfId="0" applyFont="1" applyFill="1" applyBorder="1" applyAlignment="1">
      <alignment vertical="center"/>
    </xf>
    <xf numFmtId="0" fontId="26" fillId="11" borderId="15" xfId="0" applyFont="1" applyFill="1" applyBorder="1" applyAlignment="1">
      <alignment vertical="center"/>
    </xf>
    <xf numFmtId="0" fontId="26" fillId="11" borderId="4" xfId="0" applyFont="1" applyFill="1" applyBorder="1" applyAlignment="1">
      <alignment vertical="center"/>
    </xf>
    <xf numFmtId="0" fontId="26" fillId="11" borderId="19" xfId="0" applyFont="1" applyFill="1" applyBorder="1" applyAlignment="1">
      <alignment vertical="center"/>
    </xf>
    <xf numFmtId="0" fontId="26" fillId="10" borderId="4" xfId="0" applyFont="1" applyFill="1" applyBorder="1" applyAlignment="1">
      <alignment vertical="center"/>
    </xf>
    <xf numFmtId="0" fontId="26" fillId="8" borderId="4" xfId="0" applyFont="1" applyFill="1" applyBorder="1" applyAlignment="1">
      <alignment vertical="center"/>
    </xf>
    <xf numFmtId="0" fontId="26" fillId="10" borderId="19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indent="2"/>
    </xf>
    <xf numFmtId="0" fontId="2" fillId="2" borderId="25" xfId="0" applyFont="1" applyFill="1" applyBorder="1" applyAlignment="1">
      <alignment horizontal="left" indent="2"/>
    </xf>
    <xf numFmtId="0" fontId="3" fillId="2" borderId="14" xfId="0" applyFont="1" applyFill="1" applyBorder="1" applyAlignment="1">
      <alignment horizontal="left" vertical="center" indent="2"/>
    </xf>
    <xf numFmtId="0" fontId="52" fillId="4" borderId="0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horizontal="right" vertical="center"/>
    </xf>
    <xf numFmtId="0" fontId="56" fillId="11" borderId="0" xfId="0" applyFont="1" applyFill="1" applyBorder="1" applyAlignment="1">
      <alignment horizontal="right" vertical="center"/>
    </xf>
    <xf numFmtId="0" fontId="57" fillId="11" borderId="0" xfId="0" applyFont="1" applyFill="1" applyBorder="1" applyAlignment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0" fontId="56" fillId="10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0" xfId="2" applyFont="1"/>
    <xf numFmtId="164" fontId="59" fillId="0" borderId="0" xfId="2" applyNumberFormat="1" applyFont="1" applyFill="1" applyAlignment="1" applyProtection="1">
      <alignment horizontal="center"/>
    </xf>
    <xf numFmtId="0" fontId="60" fillId="0" borderId="0" xfId="2" applyFont="1" applyFill="1" applyAlignment="1"/>
    <xf numFmtId="49" fontId="7" fillId="0" borderId="0" xfId="0" applyNumberFormat="1" applyFont="1" applyAlignment="1">
      <alignment horizontal="left"/>
    </xf>
    <xf numFmtId="0" fontId="7" fillId="0" borderId="0" xfId="2" quotePrefix="1" applyNumberFormat="1" applyFont="1"/>
    <xf numFmtId="0" fontId="7" fillId="0" borderId="0" xfId="2" applyFont="1" applyFill="1"/>
    <xf numFmtId="0" fontId="4" fillId="0" borderId="0" xfId="1" applyAlignment="1" applyProtection="1"/>
    <xf numFmtId="18" fontId="7" fillId="0" borderId="0" xfId="2" applyNumberFormat="1" applyFont="1"/>
    <xf numFmtId="167" fontId="7" fillId="0" borderId="0" xfId="2" applyNumberFormat="1" applyFont="1" applyProtection="1"/>
    <xf numFmtId="164" fontId="59" fillId="0" borderId="0" xfId="2" applyNumberFormat="1" applyFont="1" applyFill="1" applyAlignment="1" applyProtection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/>
    <xf numFmtId="0" fontId="61" fillId="0" borderId="0" xfId="0" applyFont="1"/>
    <xf numFmtId="0" fontId="0" fillId="0" borderId="0" xfId="0" applyAlignment="1">
      <alignment horizontal="left"/>
    </xf>
    <xf numFmtId="165" fontId="20" fillId="12" borderId="21" xfId="0" applyNumberFormat="1" applyFont="1" applyFill="1" applyBorder="1" applyAlignment="1">
      <alignment horizontal="center" vertical="center"/>
    </xf>
    <xf numFmtId="165" fontId="20" fillId="12" borderId="23" xfId="0" applyNumberFormat="1" applyFont="1" applyFill="1" applyBorder="1" applyAlignment="1">
      <alignment horizontal="center" vertical="center"/>
    </xf>
    <xf numFmtId="165" fontId="21" fillId="12" borderId="23" xfId="0" applyNumberFormat="1" applyFont="1" applyFill="1" applyBorder="1" applyAlignment="1">
      <alignment horizontal="center" vertical="center"/>
    </xf>
    <xf numFmtId="165" fontId="23" fillId="12" borderId="23" xfId="0" applyNumberFormat="1" applyFont="1" applyFill="1" applyBorder="1" applyAlignment="1">
      <alignment horizontal="center" vertical="center"/>
    </xf>
    <xf numFmtId="165" fontId="27" fillId="12" borderId="23" xfId="0" applyNumberFormat="1" applyFont="1" applyFill="1" applyBorder="1" applyAlignment="1">
      <alignment horizontal="center" vertical="center"/>
    </xf>
    <xf numFmtId="165" fontId="24" fillId="12" borderId="23" xfId="0" applyNumberFormat="1" applyFont="1" applyFill="1" applyBorder="1" applyAlignment="1">
      <alignment horizontal="center" vertical="center"/>
    </xf>
    <xf numFmtId="165" fontId="35" fillId="12" borderId="23" xfId="0" applyNumberFormat="1" applyFont="1" applyFill="1" applyBorder="1" applyAlignment="1">
      <alignment horizontal="center" vertical="center"/>
    </xf>
    <xf numFmtId="165" fontId="37" fillId="12" borderId="23" xfId="0" applyNumberFormat="1" applyFont="1" applyFill="1" applyBorder="1" applyAlignment="1">
      <alignment horizontal="center" vertical="center"/>
    </xf>
    <xf numFmtId="165" fontId="33" fillId="12" borderId="23" xfId="0" applyNumberFormat="1" applyFont="1" applyFill="1" applyBorder="1" applyAlignment="1">
      <alignment horizontal="center" vertical="center"/>
    </xf>
    <xf numFmtId="165" fontId="24" fillId="12" borderId="24" xfId="0" applyNumberFormat="1" applyFont="1" applyFill="1" applyBorder="1" applyAlignment="1">
      <alignment horizontal="center" vertical="center"/>
    </xf>
    <xf numFmtId="165" fontId="22" fillId="11" borderId="0" xfId="0" applyNumberFormat="1" applyFont="1" applyFill="1" applyBorder="1" applyAlignment="1">
      <alignment horizontal="center" vertical="center"/>
    </xf>
    <xf numFmtId="166" fontId="22" fillId="11" borderId="0" xfId="0" applyNumberFormat="1" applyFont="1" applyFill="1" applyBorder="1" applyAlignment="1" applyProtection="1">
      <alignment horizontal="center" vertical="center"/>
    </xf>
    <xf numFmtId="165" fontId="26" fillId="12" borderId="26" xfId="0" applyNumberFormat="1" applyFont="1" applyFill="1" applyBorder="1" applyAlignment="1">
      <alignment horizontal="center" vertical="center"/>
    </xf>
    <xf numFmtId="165" fontId="26" fillId="11" borderId="0" xfId="0" applyNumberFormat="1" applyFont="1" applyFill="1" applyBorder="1" applyAlignment="1">
      <alignment vertical="center"/>
    </xf>
    <xf numFmtId="166" fontId="32" fillId="11" borderId="0" xfId="0" applyNumberFormat="1" applyFont="1" applyFill="1" applyBorder="1" applyAlignment="1">
      <alignment horizontal="center" vertical="center"/>
    </xf>
    <xf numFmtId="165" fontId="26" fillId="11" borderId="0" xfId="0" applyNumberFormat="1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6" fillId="8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5" fontId="20" fillId="12" borderId="21" xfId="0" applyNumberFormat="1" applyFont="1" applyFill="1" applyBorder="1" applyAlignment="1" applyProtection="1">
      <alignment horizontal="center" vertical="center"/>
    </xf>
    <xf numFmtId="0" fontId="26" fillId="11" borderId="22" xfId="0" applyFont="1" applyFill="1" applyBorder="1"/>
    <xf numFmtId="165" fontId="20" fillId="12" borderId="23" xfId="0" applyNumberFormat="1" applyFont="1" applyFill="1" applyBorder="1" applyAlignment="1" applyProtection="1">
      <alignment horizontal="center" vertical="center"/>
    </xf>
    <xf numFmtId="165" fontId="20" fillId="12" borderId="24" xfId="0" applyNumberFormat="1" applyFont="1" applyFill="1" applyBorder="1" applyAlignment="1" applyProtection="1">
      <alignment horizontal="center" vertical="center"/>
    </xf>
    <xf numFmtId="0" fontId="26" fillId="11" borderId="12" xfId="0" applyFont="1" applyFill="1" applyBorder="1"/>
    <xf numFmtId="0" fontId="26" fillId="12" borderId="12" xfId="0" applyFont="1" applyFill="1" applyBorder="1" applyAlignment="1">
      <alignment horizontal="center" vertical="center"/>
    </xf>
    <xf numFmtId="0" fontId="26" fillId="12" borderId="24" xfId="0" quotePrefix="1" applyFont="1" applyFill="1" applyBorder="1" applyAlignment="1">
      <alignment horizontal="center" vertical="center"/>
    </xf>
    <xf numFmtId="165" fontId="24" fillId="12" borderId="26" xfId="0" applyNumberFormat="1" applyFont="1" applyFill="1" applyBorder="1" applyAlignment="1" applyProtection="1">
      <alignment horizontal="center" vertical="center"/>
    </xf>
    <xf numFmtId="0" fontId="26" fillId="10" borderId="26" xfId="0" applyFont="1" applyFill="1" applyBorder="1" applyAlignment="1">
      <alignment horizontal="center" vertical="center"/>
    </xf>
    <xf numFmtId="1" fontId="26" fillId="12" borderId="26" xfId="0" applyNumberFormat="1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right" vertical="center"/>
    </xf>
    <xf numFmtId="49" fontId="7" fillId="0" borderId="0" xfId="0" applyNumberFormat="1" applyFont="1"/>
    <xf numFmtId="0" fontId="63" fillId="0" borderId="0" xfId="0" applyFont="1"/>
    <xf numFmtId="0" fontId="19" fillId="4" borderId="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indent="2"/>
    </xf>
    <xf numFmtId="0" fontId="5" fillId="10" borderId="14" xfId="0" applyFont="1" applyFill="1" applyBorder="1" applyAlignment="1">
      <alignment horizontal="center" vertical="center" wrapText="1"/>
    </xf>
    <xf numFmtId="0" fontId="60" fillId="0" borderId="0" xfId="2" applyFont="1" applyFill="1" applyAlignment="1">
      <alignment horizontal="right"/>
    </xf>
    <xf numFmtId="0" fontId="9" fillId="13" borderId="14" xfId="0" applyFont="1" applyFill="1" applyBorder="1" applyAlignment="1">
      <alignment horizontal="center" vertical="center" wrapText="1"/>
    </xf>
    <xf numFmtId="0" fontId="62" fillId="11" borderId="0" xfId="0" applyFont="1" applyFill="1" applyBorder="1" applyAlignment="1">
      <alignment vertical="center"/>
    </xf>
    <xf numFmtId="0" fontId="7" fillId="0" borderId="0" xfId="2" applyFont="1" applyFill="1" applyAlignment="1"/>
    <xf numFmtId="0" fontId="65" fillId="2" borderId="0" xfId="0" applyFont="1" applyFill="1" applyAlignment="1"/>
    <xf numFmtId="0" fontId="65" fillId="2" borderId="1" xfId="0" applyFont="1" applyFill="1" applyBorder="1" applyAlignment="1"/>
    <xf numFmtId="0" fontId="65" fillId="0" borderId="0" xfId="0" applyFont="1" applyAlignment="1"/>
    <xf numFmtId="0" fontId="65" fillId="0" borderId="11" xfId="0" applyFont="1" applyBorder="1" applyAlignment="1"/>
    <xf numFmtId="164" fontId="67" fillId="0" borderId="0" xfId="2" applyNumberFormat="1" applyFont="1" applyFill="1" applyAlignment="1" applyProtection="1">
      <alignment horizontal="left"/>
    </xf>
    <xf numFmtId="0" fontId="60" fillId="0" borderId="0" xfId="0" applyFont="1"/>
    <xf numFmtId="0" fontId="26" fillId="11" borderId="14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6" fillId="11" borderId="1" xfId="0" applyFont="1" applyFill="1" applyBorder="1" applyAlignment="1">
      <alignment horizontal="right" vertical="center"/>
    </xf>
    <xf numFmtId="0" fontId="26" fillId="10" borderId="0" xfId="0" applyFont="1" applyFill="1" applyBorder="1" applyAlignment="1">
      <alignment horizontal="center" vertical="center"/>
    </xf>
    <xf numFmtId="0" fontId="50" fillId="16" borderId="38" xfId="0" applyFont="1" applyFill="1" applyBorder="1" applyAlignment="1">
      <alignment horizontal="center" vertical="center" wrapText="1"/>
    </xf>
    <xf numFmtId="0" fontId="50" fillId="16" borderId="32" xfId="0" applyFont="1" applyFill="1" applyBorder="1" applyAlignment="1">
      <alignment horizontal="center" vertical="center" wrapText="1"/>
    </xf>
    <xf numFmtId="0" fontId="51" fillId="17" borderId="16" xfId="0" applyFont="1" applyFill="1" applyBorder="1" applyAlignment="1">
      <alignment horizontal="center" vertical="center" wrapText="1"/>
    </xf>
    <xf numFmtId="0" fontId="51" fillId="17" borderId="39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52" fillId="12" borderId="14" xfId="0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center" vertical="center"/>
    </xf>
    <xf numFmtId="0" fontId="52" fillId="12" borderId="1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44" fillId="12" borderId="15" xfId="0" applyFont="1" applyFill="1" applyBorder="1" applyAlignment="1">
      <alignment horizontal="center" vertical="center"/>
    </xf>
    <xf numFmtId="0" fontId="44" fillId="12" borderId="4" xfId="0" applyFont="1" applyFill="1" applyBorder="1" applyAlignment="1">
      <alignment horizontal="center" vertical="center"/>
    </xf>
    <xf numFmtId="0" fontId="44" fillId="12" borderId="19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0" fillId="12" borderId="6" xfId="0" applyFont="1" applyFill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/>
    </xf>
    <xf numFmtId="0" fontId="45" fillId="12" borderId="6" xfId="0" applyFont="1" applyFill="1" applyBorder="1" applyAlignment="1">
      <alignment horizontal="center" vertical="center"/>
    </xf>
    <xf numFmtId="0" fontId="45" fillId="12" borderId="2" xfId="0" applyFont="1" applyFill="1" applyBorder="1" applyAlignment="1">
      <alignment horizontal="center" vertical="center"/>
    </xf>
    <xf numFmtId="0" fontId="45" fillId="12" borderId="10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 wrapText="1"/>
    </xf>
    <xf numFmtId="0" fontId="8" fillId="15" borderId="22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48" fillId="12" borderId="15" xfId="0" applyFont="1" applyFill="1" applyBorder="1" applyAlignment="1">
      <alignment horizontal="center" vertical="center"/>
    </xf>
    <xf numFmtId="0" fontId="48" fillId="12" borderId="4" xfId="0" applyFont="1" applyFill="1" applyBorder="1" applyAlignment="1">
      <alignment horizontal="center" vertical="center"/>
    </xf>
    <xf numFmtId="0" fontId="48" fillId="12" borderId="19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42" fillId="12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center" vertical="center"/>
    </xf>
    <xf numFmtId="0" fontId="42" fillId="12" borderId="11" xfId="0" applyFont="1" applyFill="1" applyBorder="1" applyAlignment="1">
      <alignment horizontal="center" vertical="center"/>
    </xf>
    <xf numFmtId="0" fontId="41" fillId="12" borderId="14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center" vertical="center"/>
    </xf>
    <xf numFmtId="0" fontId="41" fillId="12" borderId="11" xfId="0" applyFont="1" applyFill="1" applyBorder="1" applyAlignment="1">
      <alignment horizontal="center" vertical="center"/>
    </xf>
    <xf numFmtId="0" fontId="54" fillId="12" borderId="14" xfId="0" applyFont="1" applyFill="1" applyBorder="1" applyAlignment="1">
      <alignment horizontal="center" vertical="center"/>
    </xf>
    <xf numFmtId="0" fontId="54" fillId="12" borderId="0" xfId="0" applyFont="1" applyFill="1" applyBorder="1" applyAlignment="1">
      <alignment horizontal="center" vertical="center"/>
    </xf>
    <xf numFmtId="0" fontId="54" fillId="12" borderId="11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/>
    </xf>
    <xf numFmtId="0" fontId="46" fillId="12" borderId="0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horizontal="center" vertical="center"/>
    </xf>
    <xf numFmtId="0" fontId="40" fillId="12" borderId="14" xfId="0" applyFont="1" applyFill="1" applyBorder="1" applyAlignment="1">
      <alignment horizontal="center" vertical="center"/>
    </xf>
    <xf numFmtId="0" fontId="40" fillId="12" borderId="0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47" fillId="12" borderId="14" xfId="0" applyFont="1" applyFill="1" applyBorder="1" applyAlignment="1">
      <alignment horizontal="center" vertical="center"/>
    </xf>
    <xf numFmtId="0" fontId="47" fillId="12" borderId="0" xfId="0" applyFont="1" applyFill="1" applyBorder="1" applyAlignment="1">
      <alignment horizontal="center" vertical="center"/>
    </xf>
    <xf numFmtId="0" fontId="47" fillId="12" borderId="11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55" fillId="0" borderId="16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66" fillId="0" borderId="14" xfId="0" applyFont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8" fillId="15" borderId="34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49" fillId="11" borderId="8" xfId="0" applyFont="1" applyFill="1" applyBorder="1" applyAlignment="1">
      <alignment horizontal="center" vertical="center" wrapText="1"/>
    </xf>
    <xf numFmtId="0" fontId="49" fillId="11" borderId="1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14" borderId="6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15" borderId="29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0"/>
  <sheetViews>
    <sheetView workbookViewId="0">
      <selection sqref="A1:IV65536"/>
    </sheetView>
  </sheetViews>
  <sheetFormatPr defaultRowHeight="12.75"/>
  <cols>
    <col min="1" max="1" width="0.28515625" style="23" customWidth="1"/>
    <col min="2" max="2" width="11.28515625" style="23" customWidth="1"/>
    <col min="3" max="3" width="0.28515625" style="23" customWidth="1"/>
    <col min="4" max="4" width="12.7109375" style="23" customWidth="1"/>
    <col min="5" max="5" width="0.28515625" style="23" customWidth="1"/>
    <col min="6" max="9" width="6.28515625" style="23" customWidth="1"/>
    <col min="10" max="10" width="0.28515625" style="23" customWidth="1"/>
    <col min="11" max="14" width="6.28515625" style="23" customWidth="1"/>
    <col min="15" max="15" width="0.28515625" style="23" customWidth="1"/>
    <col min="16" max="19" width="6.28515625" style="23" customWidth="1"/>
    <col min="20" max="20" width="0.28515625" style="23" customWidth="1"/>
    <col min="21" max="24" width="6.28515625" style="23" customWidth="1"/>
    <col min="25" max="25" width="0.28515625" style="23" customWidth="1"/>
    <col min="26" max="29" width="6.28515625" style="23" customWidth="1"/>
    <col min="30" max="30" width="0.28515625" style="23" customWidth="1"/>
    <col min="31" max="16384" width="9.140625" style="23"/>
  </cols>
  <sheetData>
    <row r="1" spans="1:36" s="4" customFormat="1" ht="1.9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19.899999999999999" customHeight="1">
      <c r="A2" s="6"/>
      <c r="B2" s="410" t="s">
        <v>142</v>
      </c>
      <c r="C2" s="6"/>
      <c r="D2" s="210" t="s">
        <v>143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>
      <c r="A3" s="11"/>
      <c r="B3" s="411"/>
      <c r="C3" s="11"/>
      <c r="D3" s="211" t="s">
        <v>144</v>
      </c>
      <c r="E3" s="12"/>
      <c r="F3" s="289"/>
      <c r="G3" s="289"/>
      <c r="H3" s="289"/>
      <c r="I3" s="289"/>
      <c r="J3" s="12"/>
      <c r="K3" s="289"/>
      <c r="L3" s="289"/>
      <c r="M3" s="289"/>
      <c r="N3" s="289"/>
      <c r="O3" s="12"/>
      <c r="P3" s="289"/>
      <c r="Q3" s="289"/>
      <c r="R3" s="289"/>
      <c r="S3" s="289"/>
      <c r="T3" s="12"/>
      <c r="U3" s="289"/>
      <c r="V3" s="289"/>
      <c r="W3" s="289"/>
      <c r="X3" s="289"/>
      <c r="Y3" s="12"/>
      <c r="Z3" s="289"/>
      <c r="AA3" s="289"/>
      <c r="AB3" s="289"/>
      <c r="AC3" s="290"/>
      <c r="AD3" s="11"/>
      <c r="AE3" s="291"/>
      <c r="AF3" s="291"/>
      <c r="AG3" s="291"/>
      <c r="AH3" s="291"/>
      <c r="AI3" s="291"/>
      <c r="AJ3" s="292"/>
    </row>
    <row r="4" spans="1:36" s="4" customFormat="1" ht="19.899999999999999" customHeight="1">
      <c r="A4" s="13"/>
      <c r="B4" s="411"/>
      <c r="C4" s="13"/>
      <c r="D4" s="212" t="s">
        <v>145</v>
      </c>
      <c r="E4" s="14"/>
      <c r="F4" s="1"/>
      <c r="G4" s="1"/>
      <c r="H4" s="1"/>
      <c r="I4" s="1"/>
      <c r="J4" s="14"/>
      <c r="K4" s="1"/>
      <c r="L4" s="1"/>
      <c r="M4" s="1"/>
      <c r="N4" s="1"/>
      <c r="O4" s="14"/>
      <c r="P4" s="1"/>
      <c r="Q4" s="1"/>
      <c r="R4" s="1"/>
      <c r="S4" s="1"/>
      <c r="T4" s="14"/>
      <c r="U4" s="1"/>
      <c r="V4" s="1"/>
      <c r="W4" s="1"/>
      <c r="X4" s="1"/>
      <c r="Y4" s="14"/>
      <c r="Z4" s="1"/>
      <c r="AA4" s="1"/>
      <c r="AB4" s="1"/>
      <c r="AC4" s="2"/>
      <c r="AD4" s="13"/>
      <c r="AE4" s="3"/>
      <c r="AF4" s="3"/>
      <c r="AG4" s="3"/>
      <c r="AH4" s="3"/>
      <c r="AI4" s="3"/>
      <c r="AJ4" s="283"/>
    </row>
    <row r="5" spans="1:36" s="4" customFormat="1" ht="19.899999999999999" customHeight="1" thickBot="1">
      <c r="A5" s="15"/>
      <c r="B5" s="411"/>
      <c r="C5" s="15"/>
      <c r="D5" s="415" t="s">
        <v>15</v>
      </c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16"/>
      <c r="U5" s="17"/>
      <c r="V5" s="17"/>
      <c r="W5" s="17"/>
      <c r="X5" s="17"/>
      <c r="Y5" s="16"/>
      <c r="Z5" s="17" t="s">
        <v>17</v>
      </c>
      <c r="AA5" s="17"/>
      <c r="AB5" s="18"/>
      <c r="AC5" s="19"/>
      <c r="AD5" s="15"/>
    </row>
    <row r="6" spans="1:36" s="4" customFormat="1" ht="1.9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36" ht="13.15" customHeight="1" thickBot="1">
      <c r="A7" s="20"/>
      <c r="B7" s="21" t="s">
        <v>16</v>
      </c>
      <c r="C7" s="20"/>
      <c r="D7" s="22" t="s">
        <v>18</v>
      </c>
      <c r="E7" s="20"/>
      <c r="F7" s="412" t="s">
        <v>19</v>
      </c>
      <c r="G7" s="413"/>
      <c r="H7" s="413"/>
      <c r="I7" s="414"/>
      <c r="J7" s="20"/>
      <c r="K7" s="403" t="s">
        <v>77</v>
      </c>
      <c r="L7" s="403"/>
      <c r="M7" s="403"/>
      <c r="N7" s="403"/>
      <c r="O7" s="20"/>
      <c r="P7" s="402" t="s">
        <v>78</v>
      </c>
      <c r="Q7" s="403"/>
      <c r="R7" s="403"/>
      <c r="S7" s="404"/>
      <c r="T7" s="20"/>
      <c r="U7" s="402" t="s">
        <v>79</v>
      </c>
      <c r="V7" s="403"/>
      <c r="W7" s="403"/>
      <c r="X7" s="404"/>
      <c r="Y7" s="20"/>
      <c r="Z7" s="402" t="s">
        <v>80</v>
      </c>
      <c r="AA7" s="403"/>
      <c r="AB7" s="403"/>
      <c r="AC7" s="404"/>
      <c r="AD7" s="20"/>
    </row>
    <row r="8" spans="1:36" s="4" customFormat="1" ht="1.9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3.15" customHeight="1">
      <c r="A9" s="24"/>
      <c r="B9" s="25" t="s">
        <v>81</v>
      </c>
      <c r="C9" s="24"/>
      <c r="D9" s="281"/>
      <c r="E9" s="24"/>
      <c r="F9" s="26"/>
      <c r="G9" s="26"/>
      <c r="H9" s="26"/>
      <c r="I9" s="27"/>
      <c r="J9" s="24"/>
      <c r="K9" s="28"/>
      <c r="L9" s="26"/>
      <c r="M9" s="26"/>
      <c r="N9" s="27"/>
      <c r="O9" s="24"/>
      <c r="P9" s="405" t="s">
        <v>82</v>
      </c>
      <c r="Q9" s="406"/>
      <c r="R9" s="406"/>
      <c r="S9" s="407"/>
      <c r="T9" s="24"/>
      <c r="U9" s="29" t="s">
        <v>17</v>
      </c>
      <c r="V9" s="30"/>
      <c r="W9" s="30"/>
      <c r="X9" s="31"/>
      <c r="Y9" s="24"/>
      <c r="Z9" s="29" t="s">
        <v>17</v>
      </c>
      <c r="AA9" s="30"/>
      <c r="AB9" s="30"/>
      <c r="AC9" s="31"/>
      <c r="AD9" s="24"/>
    </row>
    <row r="10" spans="1:36" ht="13.15" customHeight="1" thickBot="1">
      <c r="A10" s="32"/>
      <c r="B10" s="25" t="s">
        <v>83</v>
      </c>
      <c r="C10" s="32"/>
      <c r="D10" s="282"/>
      <c r="E10" s="32"/>
      <c r="F10" s="33"/>
      <c r="G10" s="33"/>
      <c r="H10" s="33"/>
      <c r="I10" s="34"/>
      <c r="J10" s="32"/>
      <c r="K10" s="35"/>
      <c r="L10" s="36"/>
      <c r="M10" s="33"/>
      <c r="N10" s="34"/>
      <c r="O10" s="32"/>
      <c r="P10" s="408"/>
      <c r="Q10" s="344"/>
      <c r="R10" s="344"/>
      <c r="S10" s="409"/>
      <c r="T10" s="32"/>
      <c r="U10" s="37"/>
      <c r="V10" s="38"/>
      <c r="W10" s="38"/>
      <c r="X10" s="39"/>
      <c r="Y10" s="32"/>
      <c r="Z10" s="40"/>
      <c r="AA10" s="41"/>
      <c r="AB10" s="41"/>
      <c r="AC10" s="42"/>
      <c r="AD10" s="32"/>
    </row>
    <row r="11" spans="1:36" ht="13.15" customHeight="1">
      <c r="A11" s="43"/>
      <c r="B11" s="44" t="s">
        <v>84</v>
      </c>
      <c r="C11" s="43"/>
      <c r="D11" s="282"/>
      <c r="E11" s="43"/>
      <c r="F11" s="417" t="s">
        <v>52</v>
      </c>
      <c r="G11" s="418"/>
      <c r="H11" s="418"/>
      <c r="I11" s="419"/>
      <c r="J11" s="43"/>
      <c r="K11" s="330" t="s">
        <v>57</v>
      </c>
      <c r="L11" s="319" t="s">
        <v>118</v>
      </c>
      <c r="M11" s="349" t="s">
        <v>55</v>
      </c>
      <c r="N11" s="383"/>
      <c r="O11" s="43"/>
      <c r="P11" s="386" t="s">
        <v>117</v>
      </c>
      <c r="Q11" s="346"/>
      <c r="R11" s="319" t="s">
        <v>118</v>
      </c>
      <c r="S11" s="383" t="s">
        <v>146</v>
      </c>
      <c r="T11" s="43"/>
      <c r="U11" s="349" t="s">
        <v>55</v>
      </c>
      <c r="V11" s="319" t="s">
        <v>118</v>
      </c>
      <c r="W11" s="346" t="s">
        <v>119</v>
      </c>
      <c r="X11" s="423" t="s">
        <v>57</v>
      </c>
      <c r="Y11" s="43"/>
      <c r="Z11" s="40"/>
      <c r="AA11" s="41"/>
      <c r="AB11" s="41"/>
      <c r="AC11" s="42"/>
      <c r="AD11" s="43"/>
    </row>
    <row r="12" spans="1:36" ht="13.15" customHeight="1" thickBot="1">
      <c r="A12" s="43"/>
      <c r="B12" s="44" t="s">
        <v>88</v>
      </c>
      <c r="C12" s="43"/>
      <c r="D12" s="282"/>
      <c r="E12" s="43"/>
      <c r="F12" s="420"/>
      <c r="G12" s="421"/>
      <c r="H12" s="421"/>
      <c r="I12" s="422"/>
      <c r="J12" s="43"/>
      <c r="K12" s="330"/>
      <c r="L12" s="320"/>
      <c r="M12" s="350"/>
      <c r="N12" s="384"/>
      <c r="O12" s="43"/>
      <c r="P12" s="386"/>
      <c r="Q12" s="347"/>
      <c r="R12" s="320"/>
      <c r="S12" s="384"/>
      <c r="T12" s="43"/>
      <c r="U12" s="350"/>
      <c r="V12" s="320"/>
      <c r="W12" s="347"/>
      <c r="X12" s="424"/>
      <c r="Y12" s="43"/>
      <c r="Z12" s="40"/>
      <c r="AA12" s="41"/>
      <c r="AB12" s="41"/>
      <c r="AC12" s="42"/>
      <c r="AD12" s="43"/>
    </row>
    <row r="13" spans="1:36" ht="13.15" customHeight="1" thickBot="1">
      <c r="A13" s="43"/>
      <c r="B13" s="44" t="s">
        <v>89</v>
      </c>
      <c r="C13" s="43"/>
      <c r="D13" s="282"/>
      <c r="E13" s="43"/>
      <c r="F13" s="316" t="s">
        <v>92</v>
      </c>
      <c r="G13" s="317"/>
      <c r="H13" s="317"/>
      <c r="I13" s="318"/>
      <c r="J13" s="43"/>
      <c r="K13" s="330"/>
      <c r="L13" s="320"/>
      <c r="M13" s="350"/>
      <c r="N13" s="384"/>
      <c r="O13" s="43"/>
      <c r="P13" s="386"/>
      <c r="Q13" s="347"/>
      <c r="R13" s="320"/>
      <c r="S13" s="384"/>
      <c r="T13" s="43"/>
      <c r="U13" s="350"/>
      <c r="V13" s="320"/>
      <c r="W13" s="347"/>
      <c r="X13" s="424"/>
      <c r="Y13" s="43"/>
      <c r="Z13" s="40"/>
      <c r="AA13" s="41"/>
      <c r="AB13" s="41"/>
      <c r="AC13" s="42"/>
      <c r="AD13" s="43"/>
    </row>
    <row r="14" spans="1:36" ht="13.15" customHeight="1" thickBot="1">
      <c r="A14" s="43"/>
      <c r="B14" s="44" t="s">
        <v>90</v>
      </c>
      <c r="C14" s="43"/>
      <c r="D14" s="282"/>
      <c r="E14" s="43"/>
      <c r="F14" s="426" t="s">
        <v>64</v>
      </c>
      <c r="G14" s="427"/>
      <c r="H14" s="427"/>
      <c r="I14" s="428"/>
      <c r="J14" s="43"/>
      <c r="K14" s="330"/>
      <c r="L14" s="320"/>
      <c r="M14" s="351"/>
      <c r="N14" s="385"/>
      <c r="O14" s="43"/>
      <c r="P14" s="386"/>
      <c r="Q14" s="348"/>
      <c r="R14" s="320"/>
      <c r="S14" s="385"/>
      <c r="T14" s="43"/>
      <c r="U14" s="351"/>
      <c r="V14" s="320"/>
      <c r="W14" s="348"/>
      <c r="X14" s="425"/>
      <c r="Y14" s="43"/>
      <c r="Z14" s="40"/>
      <c r="AA14" s="41"/>
      <c r="AB14" s="41"/>
      <c r="AC14" s="42"/>
      <c r="AD14" s="43"/>
    </row>
    <row r="15" spans="1:36" ht="13.15" customHeight="1" thickBot="1">
      <c r="A15" s="43"/>
      <c r="B15" s="45" t="s">
        <v>91</v>
      </c>
      <c r="C15" s="43"/>
      <c r="D15" s="282"/>
      <c r="E15" s="43"/>
      <c r="F15" s="316" t="s">
        <v>92</v>
      </c>
      <c r="G15" s="317"/>
      <c r="H15" s="317"/>
      <c r="I15" s="318"/>
      <c r="J15" s="43"/>
      <c r="K15" s="316" t="s">
        <v>92</v>
      </c>
      <c r="L15" s="317"/>
      <c r="M15" s="317"/>
      <c r="N15" s="318"/>
      <c r="O15" s="43"/>
      <c r="P15" s="316" t="s">
        <v>92</v>
      </c>
      <c r="Q15" s="317"/>
      <c r="R15" s="317"/>
      <c r="S15" s="318"/>
      <c r="T15" s="43"/>
      <c r="U15" s="316" t="s">
        <v>92</v>
      </c>
      <c r="V15" s="317"/>
      <c r="W15" s="317"/>
      <c r="X15" s="318"/>
      <c r="Y15" s="43"/>
      <c r="Z15" s="40"/>
      <c r="AA15" s="41"/>
      <c r="AB15" s="41"/>
      <c r="AC15" s="42"/>
      <c r="AD15" s="43"/>
    </row>
    <row r="16" spans="1:36" ht="13.15" customHeight="1">
      <c r="A16" s="43"/>
      <c r="B16" s="46" t="s">
        <v>93</v>
      </c>
      <c r="C16" s="43"/>
      <c r="D16" s="282"/>
      <c r="E16" s="43"/>
      <c r="F16" s="349" t="s">
        <v>55</v>
      </c>
      <c r="G16" s="319" t="s">
        <v>118</v>
      </c>
      <c r="H16" s="346" t="s">
        <v>119</v>
      </c>
      <c r="I16" s="390" t="s">
        <v>147</v>
      </c>
      <c r="J16" s="43"/>
      <c r="K16" s="330" t="s">
        <v>57</v>
      </c>
      <c r="L16" s="319" t="s">
        <v>118</v>
      </c>
      <c r="M16" s="349" t="s">
        <v>55</v>
      </c>
      <c r="N16" s="383" t="s">
        <v>146</v>
      </c>
      <c r="O16" s="43"/>
      <c r="P16" s="391" t="s">
        <v>53</v>
      </c>
      <c r="Q16" s="338"/>
      <c r="R16" s="338"/>
      <c r="S16" s="392"/>
      <c r="T16" s="43"/>
      <c r="U16" s="349" t="s">
        <v>55</v>
      </c>
      <c r="V16" s="319" t="s">
        <v>118</v>
      </c>
      <c r="W16" s="346" t="s">
        <v>119</v>
      </c>
      <c r="X16" s="330" t="s">
        <v>57</v>
      </c>
      <c r="Y16" s="43"/>
      <c r="Z16" s="40"/>
      <c r="AA16" s="41"/>
      <c r="AB16" s="41"/>
      <c r="AC16" s="42"/>
      <c r="AD16" s="43"/>
    </row>
    <row r="17" spans="1:30" ht="13.15" customHeight="1" thickBot="1">
      <c r="A17" s="43"/>
      <c r="B17" s="46" t="s">
        <v>58</v>
      </c>
      <c r="C17" s="43"/>
      <c r="D17" s="282"/>
      <c r="E17" s="43"/>
      <c r="F17" s="350"/>
      <c r="G17" s="320"/>
      <c r="H17" s="347"/>
      <c r="I17" s="390"/>
      <c r="J17" s="43"/>
      <c r="K17" s="330"/>
      <c r="L17" s="320"/>
      <c r="M17" s="350"/>
      <c r="N17" s="384"/>
      <c r="O17" s="43"/>
      <c r="P17" s="393"/>
      <c r="Q17" s="394"/>
      <c r="R17" s="394"/>
      <c r="S17" s="395"/>
      <c r="T17" s="43"/>
      <c r="U17" s="350"/>
      <c r="V17" s="320"/>
      <c r="W17" s="347"/>
      <c r="X17" s="330"/>
      <c r="Y17" s="43"/>
      <c r="Z17" s="40"/>
      <c r="AA17" s="41"/>
      <c r="AB17" s="41"/>
      <c r="AC17" s="42"/>
      <c r="AD17" s="43"/>
    </row>
    <row r="18" spans="1:30" ht="13.15" customHeight="1">
      <c r="A18" s="43"/>
      <c r="B18" s="46" t="s">
        <v>59</v>
      </c>
      <c r="C18" s="43"/>
      <c r="D18" s="282"/>
      <c r="E18" s="43"/>
      <c r="F18" s="350"/>
      <c r="G18" s="320"/>
      <c r="H18" s="347"/>
      <c r="I18" s="390"/>
      <c r="J18" s="43"/>
      <c r="K18" s="330"/>
      <c r="L18" s="320"/>
      <c r="M18" s="350"/>
      <c r="N18" s="384"/>
      <c r="O18" s="43"/>
      <c r="P18" s="396" t="s">
        <v>67</v>
      </c>
      <c r="Q18" s="397"/>
      <c r="R18" s="397"/>
      <c r="S18" s="398"/>
      <c r="T18" s="43"/>
      <c r="U18" s="350"/>
      <c r="V18" s="320"/>
      <c r="W18" s="347"/>
      <c r="X18" s="330"/>
      <c r="Y18" s="43"/>
      <c r="Z18" s="40"/>
      <c r="AA18" s="41"/>
      <c r="AB18" s="41"/>
      <c r="AC18" s="42"/>
      <c r="AD18" s="43"/>
    </row>
    <row r="19" spans="1:30" ht="13.15" customHeight="1" thickBot="1">
      <c r="A19" s="43"/>
      <c r="B19" s="46" t="s">
        <v>60</v>
      </c>
      <c r="C19" s="43"/>
      <c r="D19" s="282"/>
      <c r="E19" s="43"/>
      <c r="F19" s="351"/>
      <c r="G19" s="320"/>
      <c r="H19" s="348"/>
      <c r="I19" s="390"/>
      <c r="J19" s="43"/>
      <c r="K19" s="330"/>
      <c r="L19" s="320"/>
      <c r="M19" s="351"/>
      <c r="N19" s="385"/>
      <c r="O19" s="43"/>
      <c r="P19" s="399"/>
      <c r="Q19" s="400"/>
      <c r="R19" s="400"/>
      <c r="S19" s="401"/>
      <c r="T19" s="43"/>
      <c r="U19" s="351"/>
      <c r="V19" s="320"/>
      <c r="W19" s="348"/>
      <c r="X19" s="330"/>
      <c r="Y19" s="43"/>
      <c r="Z19" s="40"/>
      <c r="AA19" s="41"/>
      <c r="AB19" s="41"/>
      <c r="AC19" s="42"/>
      <c r="AD19" s="43"/>
    </row>
    <row r="20" spans="1:30" ht="13.15" customHeight="1">
      <c r="A20" s="43"/>
      <c r="B20" s="47" t="s">
        <v>61</v>
      </c>
      <c r="C20" s="43"/>
      <c r="D20" s="282"/>
      <c r="E20" s="43"/>
      <c r="F20" s="321" t="s">
        <v>21</v>
      </c>
      <c r="G20" s="322"/>
      <c r="H20" s="322"/>
      <c r="I20" s="323"/>
      <c r="J20" s="32"/>
      <c r="K20" s="321" t="s">
        <v>21</v>
      </c>
      <c r="L20" s="322"/>
      <c r="M20" s="322"/>
      <c r="N20" s="323"/>
      <c r="O20" s="32"/>
      <c r="P20" s="321" t="s">
        <v>21</v>
      </c>
      <c r="Q20" s="322"/>
      <c r="R20" s="322"/>
      <c r="S20" s="323"/>
      <c r="T20" s="32"/>
      <c r="U20" s="321" t="s">
        <v>21</v>
      </c>
      <c r="V20" s="322"/>
      <c r="W20" s="322"/>
      <c r="X20" s="323"/>
      <c r="Y20" s="32"/>
      <c r="Z20" s="40"/>
      <c r="AA20" s="41"/>
      <c r="AB20" s="41"/>
      <c r="AC20" s="42"/>
      <c r="AD20" s="43"/>
    </row>
    <row r="21" spans="1:30" ht="13.15" customHeight="1" thickBot="1">
      <c r="A21" s="43"/>
      <c r="B21" s="47" t="s">
        <v>62</v>
      </c>
      <c r="C21" s="43"/>
      <c r="D21" s="282"/>
      <c r="E21" s="43"/>
      <c r="F21" s="327"/>
      <c r="G21" s="328"/>
      <c r="H21" s="328"/>
      <c r="I21" s="329"/>
      <c r="J21" s="32"/>
      <c r="K21" s="327"/>
      <c r="L21" s="328"/>
      <c r="M21" s="328"/>
      <c r="N21" s="329"/>
      <c r="O21" s="32"/>
      <c r="P21" s="327"/>
      <c r="Q21" s="328"/>
      <c r="R21" s="328"/>
      <c r="S21" s="329"/>
      <c r="T21" s="32"/>
      <c r="U21" s="327"/>
      <c r="V21" s="328"/>
      <c r="W21" s="328"/>
      <c r="X21" s="329"/>
      <c r="Y21" s="32"/>
      <c r="Z21" s="40"/>
      <c r="AA21" s="41"/>
      <c r="AB21" s="41"/>
      <c r="AC21" s="42"/>
      <c r="AD21" s="43"/>
    </row>
    <row r="22" spans="1:30" ht="13.15" customHeight="1">
      <c r="A22" s="43"/>
      <c r="B22" s="46" t="s">
        <v>63</v>
      </c>
      <c r="C22" s="43"/>
      <c r="D22" s="282"/>
      <c r="E22" s="43"/>
      <c r="F22" s="349" t="s">
        <v>55</v>
      </c>
      <c r="G22" s="319" t="s">
        <v>118</v>
      </c>
      <c r="H22" s="346" t="s">
        <v>119</v>
      </c>
      <c r="I22" s="390" t="s">
        <v>147</v>
      </c>
      <c r="J22" s="43"/>
      <c r="K22" s="386" t="s">
        <v>117</v>
      </c>
      <c r="L22" s="319" t="s">
        <v>118</v>
      </c>
      <c r="M22" s="346" t="s">
        <v>119</v>
      </c>
      <c r="N22" s="383" t="s">
        <v>146</v>
      </c>
      <c r="O22" s="43"/>
      <c r="P22" s="386" t="s">
        <v>117</v>
      </c>
      <c r="Q22" s="346" t="s">
        <v>119</v>
      </c>
      <c r="R22" s="319" t="s">
        <v>118</v>
      </c>
      <c r="S22" s="330" t="s">
        <v>57</v>
      </c>
      <c r="T22" s="43"/>
      <c r="U22" s="349" t="s">
        <v>55</v>
      </c>
      <c r="V22" s="319" t="s">
        <v>118</v>
      </c>
      <c r="W22" s="386" t="s">
        <v>117</v>
      </c>
      <c r="X22" s="330" t="s">
        <v>57</v>
      </c>
      <c r="Y22" s="43"/>
      <c r="Z22" s="40"/>
      <c r="AA22" s="41"/>
      <c r="AB22" s="41"/>
      <c r="AC22" s="42"/>
      <c r="AD22" s="43"/>
    </row>
    <row r="23" spans="1:30" ht="13.15" customHeight="1">
      <c r="A23" s="43"/>
      <c r="B23" s="46" t="s">
        <v>65</v>
      </c>
      <c r="C23" s="43"/>
      <c r="D23" s="282"/>
      <c r="E23" s="43"/>
      <c r="F23" s="350"/>
      <c r="G23" s="320"/>
      <c r="H23" s="347"/>
      <c r="I23" s="390"/>
      <c r="J23" s="43"/>
      <c r="K23" s="386"/>
      <c r="L23" s="320"/>
      <c r="M23" s="347"/>
      <c r="N23" s="384"/>
      <c r="O23" s="43"/>
      <c r="P23" s="386"/>
      <c r="Q23" s="347"/>
      <c r="R23" s="320"/>
      <c r="S23" s="330"/>
      <c r="T23" s="43"/>
      <c r="U23" s="350"/>
      <c r="V23" s="320"/>
      <c r="W23" s="386"/>
      <c r="X23" s="330"/>
      <c r="Y23" s="43"/>
      <c r="Z23" s="40"/>
      <c r="AA23" s="41"/>
      <c r="AB23" s="41"/>
      <c r="AC23" s="42"/>
      <c r="AD23" s="43"/>
    </row>
    <row r="24" spans="1:30" ht="13.15" customHeight="1">
      <c r="A24" s="43"/>
      <c r="B24" s="46" t="s">
        <v>66</v>
      </c>
      <c r="C24" s="43"/>
      <c r="D24" s="299" t="s">
        <v>94</v>
      </c>
      <c r="E24" s="43"/>
      <c r="F24" s="350"/>
      <c r="G24" s="320"/>
      <c r="H24" s="347"/>
      <c r="I24" s="390"/>
      <c r="J24" s="43"/>
      <c r="K24" s="386"/>
      <c r="L24" s="320"/>
      <c r="M24" s="347"/>
      <c r="N24" s="384"/>
      <c r="O24" s="43"/>
      <c r="P24" s="386"/>
      <c r="Q24" s="347"/>
      <c r="R24" s="320"/>
      <c r="S24" s="330"/>
      <c r="T24" s="43"/>
      <c r="U24" s="350"/>
      <c r="V24" s="320"/>
      <c r="W24" s="386"/>
      <c r="X24" s="330"/>
      <c r="Y24" s="43"/>
      <c r="Z24" s="40"/>
      <c r="AA24" s="41"/>
      <c r="AB24" s="41"/>
      <c r="AC24" s="42"/>
      <c r="AD24" s="43"/>
    </row>
    <row r="25" spans="1:30" ht="13.15" customHeight="1" thickBot="1">
      <c r="A25" s="48"/>
      <c r="B25" s="46" t="s">
        <v>68</v>
      </c>
      <c r="C25" s="48"/>
      <c r="D25" s="300"/>
      <c r="E25" s="48"/>
      <c r="F25" s="351"/>
      <c r="G25" s="320"/>
      <c r="H25" s="348"/>
      <c r="I25" s="390"/>
      <c r="J25" s="48"/>
      <c r="K25" s="386"/>
      <c r="L25" s="320"/>
      <c r="M25" s="348"/>
      <c r="N25" s="385"/>
      <c r="O25" s="48"/>
      <c r="P25" s="386"/>
      <c r="Q25" s="348"/>
      <c r="R25" s="320"/>
      <c r="S25" s="330"/>
      <c r="T25" s="48"/>
      <c r="U25" s="351"/>
      <c r="V25" s="320"/>
      <c r="W25" s="386"/>
      <c r="X25" s="330"/>
      <c r="Y25" s="48"/>
      <c r="Z25" s="40"/>
      <c r="AA25" s="41"/>
      <c r="AB25" s="41"/>
      <c r="AC25" s="42"/>
      <c r="AD25" s="48"/>
    </row>
    <row r="26" spans="1:30" ht="13.15" customHeight="1" thickBot="1">
      <c r="A26" s="48"/>
      <c r="B26" s="49" t="s">
        <v>69</v>
      </c>
      <c r="C26" s="48"/>
      <c r="D26" s="284" t="s">
        <v>92</v>
      </c>
      <c r="E26" s="48"/>
      <c r="F26" s="316" t="s">
        <v>92</v>
      </c>
      <c r="G26" s="317"/>
      <c r="H26" s="317"/>
      <c r="I26" s="318"/>
      <c r="J26" s="48"/>
      <c r="K26" s="316" t="s">
        <v>92</v>
      </c>
      <c r="L26" s="317"/>
      <c r="M26" s="317"/>
      <c r="N26" s="318"/>
      <c r="O26" s="48"/>
      <c r="P26" s="316" t="s">
        <v>92</v>
      </c>
      <c r="Q26" s="317"/>
      <c r="R26" s="317"/>
      <c r="S26" s="318"/>
      <c r="T26" s="48"/>
      <c r="U26" s="316" t="s">
        <v>92</v>
      </c>
      <c r="V26" s="317"/>
      <c r="W26" s="317"/>
      <c r="X26" s="318"/>
      <c r="Y26" s="48"/>
      <c r="Z26" s="40"/>
      <c r="AA26" s="41"/>
      <c r="AB26" s="41"/>
      <c r="AC26" s="42"/>
      <c r="AD26" s="48"/>
    </row>
    <row r="27" spans="1:30" ht="13.15" customHeight="1">
      <c r="A27" s="50"/>
      <c r="B27" s="44" t="s">
        <v>70</v>
      </c>
      <c r="C27" s="50"/>
      <c r="D27" s="301" t="s">
        <v>97</v>
      </c>
      <c r="E27" s="50"/>
      <c r="F27" s="349" t="s">
        <v>136</v>
      </c>
      <c r="G27" s="330"/>
      <c r="H27" s="386"/>
      <c r="I27" s="390" t="s">
        <v>147</v>
      </c>
      <c r="J27" s="50"/>
      <c r="K27" s="386" t="s">
        <v>117</v>
      </c>
      <c r="L27" s="319" t="s">
        <v>118</v>
      </c>
      <c r="M27" s="346" t="s">
        <v>119</v>
      </c>
      <c r="N27" s="383" t="s">
        <v>146</v>
      </c>
      <c r="O27" s="50"/>
      <c r="P27" s="386" t="s">
        <v>117</v>
      </c>
      <c r="Q27" s="346" t="s">
        <v>119</v>
      </c>
      <c r="R27" s="319" t="s">
        <v>118</v>
      </c>
      <c r="S27" s="330" t="s">
        <v>57</v>
      </c>
      <c r="T27" s="50"/>
      <c r="U27" s="349" t="s">
        <v>55</v>
      </c>
      <c r="V27" s="319" t="s">
        <v>118</v>
      </c>
      <c r="W27" s="386" t="s">
        <v>117</v>
      </c>
      <c r="X27" s="330" t="s">
        <v>57</v>
      </c>
      <c r="Y27" s="50"/>
      <c r="Z27" s="40"/>
      <c r="AA27" s="41"/>
      <c r="AB27" s="41"/>
      <c r="AC27" s="42"/>
      <c r="AD27" s="50"/>
    </row>
    <row r="28" spans="1:30" ht="13.15" customHeight="1">
      <c r="A28" s="50"/>
      <c r="B28" s="46" t="s">
        <v>95</v>
      </c>
      <c r="C28" s="50"/>
      <c r="D28" s="301"/>
      <c r="E28" s="50"/>
      <c r="F28" s="350"/>
      <c r="G28" s="330"/>
      <c r="H28" s="386"/>
      <c r="I28" s="390"/>
      <c r="J28" s="50"/>
      <c r="K28" s="386"/>
      <c r="L28" s="320"/>
      <c r="M28" s="347"/>
      <c r="N28" s="384"/>
      <c r="O28" s="50"/>
      <c r="P28" s="386"/>
      <c r="Q28" s="347"/>
      <c r="R28" s="320"/>
      <c r="S28" s="330"/>
      <c r="T28" s="50"/>
      <c r="U28" s="350"/>
      <c r="V28" s="320"/>
      <c r="W28" s="386"/>
      <c r="X28" s="330"/>
      <c r="Y28" s="50"/>
      <c r="Z28" s="40"/>
      <c r="AA28" s="41"/>
      <c r="AB28" s="41"/>
      <c r="AC28" s="42"/>
      <c r="AD28" s="50"/>
    </row>
    <row r="29" spans="1:30" ht="13.15" customHeight="1">
      <c r="A29" s="50"/>
      <c r="B29" s="46" t="s">
        <v>96</v>
      </c>
      <c r="C29" s="50"/>
      <c r="D29" s="302"/>
      <c r="E29" s="50"/>
      <c r="F29" s="350"/>
      <c r="G29" s="330"/>
      <c r="H29" s="386"/>
      <c r="I29" s="390"/>
      <c r="J29" s="50"/>
      <c r="K29" s="386"/>
      <c r="L29" s="320"/>
      <c r="M29" s="347"/>
      <c r="N29" s="384"/>
      <c r="O29" s="50"/>
      <c r="P29" s="386"/>
      <c r="Q29" s="347"/>
      <c r="R29" s="320"/>
      <c r="S29" s="330"/>
      <c r="T29" s="50"/>
      <c r="U29" s="350"/>
      <c r="V29" s="320"/>
      <c r="W29" s="386"/>
      <c r="X29" s="330"/>
      <c r="Y29" s="50"/>
      <c r="Z29" s="40"/>
      <c r="AA29" s="41"/>
      <c r="AB29" s="41"/>
      <c r="AC29" s="42"/>
      <c r="AD29" s="50"/>
    </row>
    <row r="30" spans="1:30" ht="13.15" customHeight="1" thickBot="1">
      <c r="A30" s="50"/>
      <c r="B30" s="46" t="s">
        <v>98</v>
      </c>
      <c r="C30" s="50"/>
      <c r="D30" s="282"/>
      <c r="E30" s="50"/>
      <c r="F30" s="351"/>
      <c r="G30" s="330"/>
      <c r="H30" s="386"/>
      <c r="I30" s="390"/>
      <c r="J30" s="50"/>
      <c r="K30" s="386"/>
      <c r="L30" s="320"/>
      <c r="M30" s="348"/>
      <c r="N30" s="385"/>
      <c r="O30" s="50"/>
      <c r="P30" s="386"/>
      <c r="Q30" s="348"/>
      <c r="R30" s="320"/>
      <c r="S30" s="330"/>
      <c r="T30" s="50"/>
      <c r="U30" s="351"/>
      <c r="V30" s="320"/>
      <c r="W30" s="386"/>
      <c r="X30" s="330"/>
      <c r="Y30" s="50"/>
      <c r="Z30" s="40"/>
      <c r="AA30" s="41"/>
      <c r="AB30" s="41"/>
      <c r="AC30" s="42"/>
      <c r="AD30" s="50"/>
    </row>
    <row r="31" spans="1:30" ht="13.15" customHeight="1" thickBot="1">
      <c r="A31" s="50"/>
      <c r="B31" s="47" t="s">
        <v>99</v>
      </c>
      <c r="C31" s="50"/>
      <c r="D31" s="282"/>
      <c r="E31" s="50"/>
      <c r="F31" s="321" t="s">
        <v>100</v>
      </c>
      <c r="G31" s="322"/>
      <c r="H31" s="322"/>
      <c r="I31" s="323"/>
      <c r="J31" s="50"/>
      <c r="K31" s="321" t="s">
        <v>100</v>
      </c>
      <c r="L31" s="322"/>
      <c r="M31" s="322"/>
      <c r="N31" s="323"/>
      <c r="O31" s="50"/>
      <c r="P31" s="316" t="s">
        <v>92</v>
      </c>
      <c r="Q31" s="317"/>
      <c r="R31" s="317"/>
      <c r="S31" s="318"/>
      <c r="T31" s="50"/>
      <c r="U31" s="313" t="s">
        <v>92</v>
      </c>
      <c r="V31" s="314"/>
      <c r="W31" s="314"/>
      <c r="X31" s="315"/>
      <c r="Y31" s="50"/>
      <c r="Z31" s="40"/>
      <c r="AA31" s="41"/>
      <c r="AB31" s="41"/>
      <c r="AC31" s="42"/>
      <c r="AD31" s="50"/>
    </row>
    <row r="32" spans="1:30" ht="13.15" customHeight="1">
      <c r="A32" s="50"/>
      <c r="B32" s="47" t="s">
        <v>101</v>
      </c>
      <c r="C32" s="50"/>
      <c r="D32" s="381" t="s">
        <v>82</v>
      </c>
      <c r="E32" s="50"/>
      <c r="F32" s="324"/>
      <c r="G32" s="325"/>
      <c r="H32" s="325"/>
      <c r="I32" s="326"/>
      <c r="J32" s="50"/>
      <c r="K32" s="324"/>
      <c r="L32" s="325"/>
      <c r="M32" s="325"/>
      <c r="N32" s="326"/>
      <c r="O32" s="50"/>
      <c r="P32" s="321" t="s">
        <v>102</v>
      </c>
      <c r="Q32" s="322"/>
      <c r="R32" s="322"/>
      <c r="S32" s="323"/>
      <c r="T32" s="50"/>
      <c r="U32" s="337" t="s">
        <v>105</v>
      </c>
      <c r="V32" s="338"/>
      <c r="W32" s="338"/>
      <c r="X32" s="339"/>
      <c r="Y32" s="224"/>
      <c r="Z32" s="40"/>
      <c r="AA32" s="41"/>
      <c r="AB32" s="41"/>
      <c r="AC32" s="42"/>
      <c r="AD32" s="50"/>
    </row>
    <row r="33" spans="1:30" ht="13.15" customHeight="1" thickBot="1">
      <c r="A33" s="51"/>
      <c r="B33" s="47" t="s">
        <v>103</v>
      </c>
      <c r="C33" s="51"/>
      <c r="D33" s="382"/>
      <c r="E33" s="51"/>
      <c r="F33" s="327"/>
      <c r="G33" s="328"/>
      <c r="H33" s="328"/>
      <c r="I33" s="329"/>
      <c r="J33" s="51"/>
      <c r="K33" s="327"/>
      <c r="L33" s="328"/>
      <c r="M33" s="328"/>
      <c r="N33" s="329"/>
      <c r="O33" s="51"/>
      <c r="P33" s="324"/>
      <c r="Q33" s="325"/>
      <c r="R33" s="325"/>
      <c r="S33" s="326"/>
      <c r="T33" s="51"/>
      <c r="U33" s="340"/>
      <c r="V33" s="341"/>
      <c r="W33" s="341"/>
      <c r="X33" s="342"/>
      <c r="Y33" s="225"/>
      <c r="Z33" s="40"/>
      <c r="AA33" s="41"/>
      <c r="AB33" s="41"/>
      <c r="AC33" s="42"/>
      <c r="AD33" s="51"/>
    </row>
    <row r="34" spans="1:30" ht="13.15" customHeight="1">
      <c r="A34" s="52"/>
      <c r="B34" s="46" t="s">
        <v>104</v>
      </c>
      <c r="C34" s="52"/>
      <c r="D34" s="41"/>
      <c r="E34" s="52"/>
      <c r="F34" s="330"/>
      <c r="G34" s="319"/>
      <c r="H34" s="349"/>
      <c r="I34" s="346"/>
      <c r="J34" s="52"/>
      <c r="K34" s="330"/>
      <c r="L34" s="319"/>
      <c r="M34" s="349"/>
      <c r="N34" s="346"/>
      <c r="O34" s="52"/>
      <c r="P34" s="324"/>
      <c r="Q34" s="325"/>
      <c r="R34" s="325"/>
      <c r="S34" s="326"/>
      <c r="T34" s="222"/>
      <c r="U34" s="340"/>
      <c r="V34" s="341"/>
      <c r="W34" s="341"/>
      <c r="X34" s="342"/>
      <c r="Y34" s="226"/>
      <c r="Z34" s="40"/>
      <c r="AA34" s="41"/>
      <c r="AB34" s="41"/>
      <c r="AC34" s="42"/>
      <c r="AD34" s="52"/>
    </row>
    <row r="35" spans="1:30" ht="13.15" customHeight="1" thickBot="1">
      <c r="A35" s="53"/>
      <c r="B35" s="54" t="s">
        <v>106</v>
      </c>
      <c r="C35" s="53"/>
      <c r="D35" s="282"/>
      <c r="E35" s="53"/>
      <c r="F35" s="330"/>
      <c r="G35" s="320"/>
      <c r="H35" s="350"/>
      <c r="I35" s="347"/>
      <c r="J35" s="53"/>
      <c r="K35" s="330"/>
      <c r="L35" s="320"/>
      <c r="M35" s="350"/>
      <c r="N35" s="347"/>
      <c r="O35" s="53"/>
      <c r="P35" s="324"/>
      <c r="Q35" s="325"/>
      <c r="R35" s="325"/>
      <c r="S35" s="326"/>
      <c r="T35" s="223"/>
      <c r="U35" s="343"/>
      <c r="V35" s="344"/>
      <c r="W35" s="344"/>
      <c r="X35" s="345"/>
      <c r="Y35" s="227"/>
      <c r="Z35" s="286"/>
      <c r="AA35" s="41"/>
      <c r="AB35" s="41"/>
      <c r="AC35" s="42"/>
      <c r="AD35" s="53"/>
    </row>
    <row r="36" spans="1:30" ht="13.15" customHeight="1">
      <c r="A36" s="53"/>
      <c r="B36" s="55" t="s">
        <v>107</v>
      </c>
      <c r="C36" s="53"/>
      <c r="D36" s="282"/>
      <c r="E36" s="53"/>
      <c r="F36" s="330"/>
      <c r="G36" s="320"/>
      <c r="H36" s="350"/>
      <c r="I36" s="347"/>
      <c r="J36" s="53"/>
      <c r="K36" s="330"/>
      <c r="L36" s="320"/>
      <c r="M36" s="350"/>
      <c r="N36" s="347"/>
      <c r="O36" s="53"/>
      <c r="P36" s="324"/>
      <c r="Q36" s="325"/>
      <c r="R36" s="325"/>
      <c r="S36" s="326"/>
      <c r="T36" s="53"/>
      <c r="U36" s="321" t="s">
        <v>100</v>
      </c>
      <c r="V36" s="322"/>
      <c r="W36" s="322"/>
      <c r="X36" s="323"/>
      <c r="Y36" s="53"/>
      <c r="Z36" s="40"/>
      <c r="AA36" s="41"/>
      <c r="AB36" s="41"/>
      <c r="AC36" s="42"/>
      <c r="AD36" s="53"/>
    </row>
    <row r="37" spans="1:30" ht="13.15" customHeight="1" thickBot="1">
      <c r="A37" s="53"/>
      <c r="B37" s="56" t="s">
        <v>108</v>
      </c>
      <c r="C37" s="53"/>
      <c r="D37" s="282"/>
      <c r="E37" s="53"/>
      <c r="F37" s="330"/>
      <c r="G37" s="320"/>
      <c r="H37" s="351"/>
      <c r="I37" s="348"/>
      <c r="J37" s="53"/>
      <c r="K37" s="330"/>
      <c r="L37" s="320"/>
      <c r="M37" s="351"/>
      <c r="N37" s="348"/>
      <c r="O37" s="53"/>
      <c r="P37" s="324"/>
      <c r="Q37" s="325"/>
      <c r="R37" s="325"/>
      <c r="S37" s="326"/>
      <c r="T37" s="53"/>
      <c r="U37" s="324"/>
      <c r="V37" s="325"/>
      <c r="W37" s="325"/>
      <c r="X37" s="326"/>
      <c r="Y37" s="53"/>
      <c r="Z37" s="40"/>
      <c r="AA37" s="41"/>
      <c r="AB37" s="41"/>
      <c r="AC37" s="42"/>
      <c r="AD37" s="53"/>
    </row>
    <row r="38" spans="1:30" ht="13.15" customHeight="1" thickBot="1">
      <c r="A38" s="57"/>
      <c r="B38" s="58" t="s">
        <v>109</v>
      </c>
      <c r="C38" s="57"/>
      <c r="D38" s="41"/>
      <c r="E38" s="57"/>
      <c r="F38" s="59"/>
      <c r="G38" s="60"/>
      <c r="H38" s="60"/>
      <c r="I38" s="61"/>
      <c r="J38" s="57"/>
      <c r="K38" s="62"/>
      <c r="L38" s="60"/>
      <c r="M38" s="60"/>
      <c r="N38" s="61"/>
      <c r="O38" s="57"/>
      <c r="P38" s="324"/>
      <c r="Q38" s="325"/>
      <c r="R38" s="325"/>
      <c r="S38" s="326"/>
      <c r="T38" s="57"/>
      <c r="U38" s="327"/>
      <c r="V38" s="328"/>
      <c r="W38" s="328"/>
      <c r="X38" s="329"/>
      <c r="Y38" s="57"/>
      <c r="Z38" s="40"/>
      <c r="AA38" s="41"/>
      <c r="AB38" s="41"/>
      <c r="AC38" s="42"/>
      <c r="AD38" s="57"/>
    </row>
    <row r="39" spans="1:30" ht="13.15" customHeight="1" thickBot="1">
      <c r="A39" s="63"/>
      <c r="B39" s="64" t="s">
        <v>22</v>
      </c>
      <c r="C39" s="63"/>
      <c r="D39" s="65"/>
      <c r="E39" s="63"/>
      <c r="F39" s="65"/>
      <c r="G39" s="66"/>
      <c r="H39" s="66"/>
      <c r="I39" s="67"/>
      <c r="J39" s="63"/>
      <c r="K39" s="65"/>
      <c r="L39" s="66"/>
      <c r="M39" s="66"/>
      <c r="N39" s="67"/>
      <c r="O39" s="63"/>
      <c r="P39" s="327"/>
      <c r="Q39" s="328"/>
      <c r="R39" s="328"/>
      <c r="S39" s="329"/>
      <c r="T39" s="63"/>
      <c r="U39" s="65"/>
      <c r="V39" s="66"/>
      <c r="W39" s="66"/>
      <c r="X39" s="67"/>
      <c r="Y39" s="63"/>
      <c r="Z39" s="68"/>
      <c r="AA39" s="69"/>
      <c r="AB39" s="69"/>
      <c r="AC39" s="70"/>
      <c r="AD39" s="63"/>
    </row>
    <row r="40" spans="1:30" s="4" customFormat="1" ht="1.9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75" customFormat="1" ht="13.15" customHeight="1">
      <c r="A41" s="71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4"/>
      <c r="AD41" s="71"/>
    </row>
    <row r="42" spans="1:30" s="75" customFormat="1" ht="13.15" customHeight="1">
      <c r="A42" s="76"/>
      <c r="B42" s="72"/>
      <c r="C42" s="73"/>
      <c r="D42" s="358" t="s">
        <v>23</v>
      </c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73"/>
      <c r="AB42" s="73"/>
      <c r="AC42" s="74"/>
      <c r="AD42" s="76"/>
    </row>
    <row r="43" spans="1:30" s="75" customFormat="1" ht="13.15" customHeight="1" thickBot="1">
      <c r="A43" s="76"/>
      <c r="B43" s="72"/>
      <c r="C43" s="265"/>
      <c r="D43" s="265"/>
      <c r="E43" s="265"/>
      <c r="F43" s="359"/>
      <c r="G43" s="359"/>
      <c r="H43" s="359"/>
      <c r="I43" s="359"/>
      <c r="J43" s="359"/>
      <c r="K43" s="359"/>
      <c r="L43" s="359"/>
      <c r="M43" s="359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73"/>
      <c r="AB43" s="73"/>
      <c r="AC43" s="74"/>
      <c r="AD43" s="76"/>
    </row>
    <row r="44" spans="1:30" s="75" customFormat="1" ht="13.15" customHeight="1">
      <c r="A44" s="76"/>
      <c r="B44" s="72"/>
      <c r="C44" s="77"/>
      <c r="D44" s="203" t="s">
        <v>85</v>
      </c>
      <c r="E44" s="77"/>
      <c r="F44" s="331" t="s">
        <v>28</v>
      </c>
      <c r="G44" s="332"/>
      <c r="H44" s="332"/>
      <c r="I44" s="332"/>
      <c r="J44" s="332"/>
      <c r="K44" s="332"/>
      <c r="L44" s="332"/>
      <c r="M44" s="333"/>
      <c r="N44" s="78"/>
      <c r="O44" s="78"/>
      <c r="P44" s="202" t="s">
        <v>67</v>
      </c>
      <c r="Q44" s="79"/>
      <c r="R44" s="334" t="s">
        <v>24</v>
      </c>
      <c r="S44" s="335"/>
      <c r="T44" s="335"/>
      <c r="U44" s="335"/>
      <c r="V44" s="335"/>
      <c r="W44" s="335"/>
      <c r="X44" s="335"/>
      <c r="Y44" s="335"/>
      <c r="Z44" s="336"/>
      <c r="AA44" s="73"/>
      <c r="AB44" s="73"/>
      <c r="AC44" s="74"/>
      <c r="AD44" s="76"/>
    </row>
    <row r="45" spans="1:30" s="75" customFormat="1" ht="13.15" customHeight="1">
      <c r="A45" s="76"/>
      <c r="B45" s="72"/>
      <c r="C45" s="80"/>
      <c r="D45" s="207" t="s">
        <v>54</v>
      </c>
      <c r="E45" s="80"/>
      <c r="F45" s="372" t="s">
        <v>110</v>
      </c>
      <c r="G45" s="373"/>
      <c r="H45" s="373"/>
      <c r="I45" s="373"/>
      <c r="J45" s="373"/>
      <c r="K45" s="373"/>
      <c r="L45" s="373"/>
      <c r="M45" s="374"/>
      <c r="N45" s="81"/>
      <c r="O45" s="81"/>
      <c r="P45" s="203" t="s">
        <v>26</v>
      </c>
      <c r="Q45" s="82"/>
      <c r="R45" s="375" t="s">
        <v>27</v>
      </c>
      <c r="S45" s="376"/>
      <c r="T45" s="376"/>
      <c r="U45" s="376"/>
      <c r="V45" s="376"/>
      <c r="W45" s="376"/>
      <c r="X45" s="376"/>
      <c r="Y45" s="376"/>
      <c r="Z45" s="377"/>
      <c r="AA45" s="73"/>
      <c r="AB45" s="73"/>
      <c r="AC45" s="74"/>
      <c r="AD45" s="76"/>
    </row>
    <row r="46" spans="1:30" s="75" customFormat="1" ht="13.15" customHeight="1">
      <c r="A46" s="76"/>
      <c r="B46" s="72"/>
      <c r="C46" s="81"/>
      <c r="D46" s="208" t="s">
        <v>86</v>
      </c>
      <c r="E46" s="81"/>
      <c r="F46" s="378" t="s">
        <v>25</v>
      </c>
      <c r="G46" s="379"/>
      <c r="H46" s="379"/>
      <c r="I46" s="379"/>
      <c r="J46" s="379"/>
      <c r="K46" s="379"/>
      <c r="L46" s="379"/>
      <c r="M46" s="380"/>
      <c r="N46" s="83"/>
      <c r="O46" s="83"/>
      <c r="P46" s="204" t="s">
        <v>111</v>
      </c>
      <c r="Q46" s="84"/>
      <c r="R46" s="363" t="s">
        <v>112</v>
      </c>
      <c r="S46" s="364"/>
      <c r="T46" s="364"/>
      <c r="U46" s="364"/>
      <c r="V46" s="364"/>
      <c r="W46" s="364"/>
      <c r="X46" s="364"/>
      <c r="Y46" s="364"/>
      <c r="Z46" s="365"/>
      <c r="AA46" s="73"/>
      <c r="AB46" s="73"/>
      <c r="AC46" s="74"/>
      <c r="AD46" s="76"/>
    </row>
    <row r="47" spans="1:30" s="75" customFormat="1" ht="13.15" customHeight="1">
      <c r="A47" s="76"/>
      <c r="B47" s="72"/>
      <c r="C47" s="85"/>
      <c r="D47" s="205" t="s">
        <v>55</v>
      </c>
      <c r="E47" s="85"/>
      <c r="F47" s="355" t="s">
        <v>56</v>
      </c>
      <c r="G47" s="356"/>
      <c r="H47" s="356"/>
      <c r="I47" s="356"/>
      <c r="J47" s="356"/>
      <c r="K47" s="356"/>
      <c r="L47" s="356"/>
      <c r="M47" s="357"/>
      <c r="N47" s="81"/>
      <c r="O47" s="81"/>
      <c r="P47" s="205" t="s">
        <v>29</v>
      </c>
      <c r="Q47" s="87"/>
      <c r="R47" s="360" t="s">
        <v>30</v>
      </c>
      <c r="S47" s="361"/>
      <c r="T47" s="361"/>
      <c r="U47" s="361"/>
      <c r="V47" s="361"/>
      <c r="W47" s="361"/>
      <c r="X47" s="361"/>
      <c r="Y47" s="361"/>
      <c r="Z47" s="362"/>
      <c r="AA47" s="73"/>
      <c r="AB47" s="73"/>
      <c r="AC47" s="74"/>
      <c r="AD47" s="76"/>
    </row>
    <row r="48" spans="1:30" s="75" customFormat="1" ht="13.15" customHeight="1">
      <c r="A48" s="76"/>
      <c r="B48" s="72"/>
      <c r="C48" s="81"/>
      <c r="D48" s="214" t="s">
        <v>120</v>
      </c>
      <c r="E48" s="81"/>
      <c r="F48" s="366" t="s">
        <v>121</v>
      </c>
      <c r="G48" s="367"/>
      <c r="H48" s="367"/>
      <c r="I48" s="367"/>
      <c r="J48" s="367"/>
      <c r="K48" s="367"/>
      <c r="L48" s="367"/>
      <c r="M48" s="368"/>
      <c r="N48" s="85"/>
      <c r="O48" s="85"/>
      <c r="P48" s="206" t="s">
        <v>57</v>
      </c>
      <c r="Q48" s="87"/>
      <c r="R48" s="369" t="s">
        <v>10</v>
      </c>
      <c r="S48" s="370"/>
      <c r="T48" s="370"/>
      <c r="U48" s="370"/>
      <c r="V48" s="370"/>
      <c r="W48" s="370"/>
      <c r="X48" s="370"/>
      <c r="Y48" s="370"/>
      <c r="Z48" s="371"/>
      <c r="AA48" s="73"/>
      <c r="AB48" s="73"/>
      <c r="AC48" s="74"/>
      <c r="AD48" s="76"/>
    </row>
    <row r="49" spans="1:30" s="75" customFormat="1" ht="13.15" customHeight="1">
      <c r="A49" s="76"/>
      <c r="B49" s="72"/>
      <c r="C49" s="86"/>
      <c r="D49" s="86" t="s">
        <v>118</v>
      </c>
      <c r="E49" s="86"/>
      <c r="F49" s="387" t="s">
        <v>122</v>
      </c>
      <c r="G49" s="388"/>
      <c r="H49" s="388"/>
      <c r="I49" s="388"/>
      <c r="J49" s="388"/>
      <c r="K49" s="388"/>
      <c r="L49" s="388"/>
      <c r="M49" s="389"/>
      <c r="N49" s="85"/>
      <c r="O49" s="85"/>
      <c r="P49" s="213" t="s">
        <v>117</v>
      </c>
      <c r="Q49" s="87"/>
      <c r="R49" s="306" t="s">
        <v>123</v>
      </c>
      <c r="S49" s="307"/>
      <c r="T49" s="307"/>
      <c r="U49" s="307"/>
      <c r="V49" s="307"/>
      <c r="W49" s="307"/>
      <c r="X49" s="307"/>
      <c r="Y49" s="307"/>
      <c r="Z49" s="308"/>
      <c r="AA49" s="73"/>
      <c r="AB49" s="73"/>
      <c r="AC49" s="74"/>
      <c r="AD49" s="76"/>
    </row>
    <row r="50" spans="1:30" s="75" customFormat="1" ht="13.15" customHeight="1" thickBot="1">
      <c r="A50" s="76"/>
      <c r="B50" s="72"/>
      <c r="C50" s="77"/>
      <c r="D50" s="209" t="s">
        <v>87</v>
      </c>
      <c r="E50" s="81"/>
      <c r="F50" s="352" t="s">
        <v>31</v>
      </c>
      <c r="G50" s="353"/>
      <c r="H50" s="353"/>
      <c r="I50" s="353"/>
      <c r="J50" s="353"/>
      <c r="K50" s="353"/>
      <c r="L50" s="353"/>
      <c r="M50" s="354"/>
      <c r="N50" s="309" t="s">
        <v>11</v>
      </c>
      <c r="O50" s="309"/>
      <c r="P50" s="309"/>
      <c r="Q50" s="309"/>
      <c r="R50" s="310" t="s">
        <v>12</v>
      </c>
      <c r="S50" s="311"/>
      <c r="T50" s="311"/>
      <c r="U50" s="311"/>
      <c r="V50" s="311"/>
      <c r="W50" s="311"/>
      <c r="X50" s="311"/>
      <c r="Y50" s="311"/>
      <c r="Z50" s="312"/>
      <c r="AA50" s="73"/>
      <c r="AB50" s="73"/>
      <c r="AC50" s="74"/>
      <c r="AD50" s="76"/>
    </row>
    <row r="51" spans="1:30" s="75" customFormat="1" ht="13.15" customHeight="1">
      <c r="A51" s="76"/>
      <c r="B51" s="72"/>
      <c r="C51" s="77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73"/>
      <c r="AB51" s="73"/>
      <c r="AC51" s="74"/>
      <c r="AD51" s="76"/>
    </row>
    <row r="52" spans="1:30" s="75" customFormat="1" ht="13.15" customHeight="1">
      <c r="A52" s="76"/>
      <c r="B52" s="72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73"/>
      <c r="AB52" s="73"/>
      <c r="AC52" s="74"/>
      <c r="AD52" s="76"/>
    </row>
    <row r="53" spans="1:30" s="4" customFormat="1" ht="1.9" customHeight="1" thickBo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119" customFormat="1" ht="10.15" customHeight="1">
      <c r="A54" s="110"/>
      <c r="B54" s="111"/>
      <c r="C54" s="112"/>
      <c r="D54" s="112"/>
      <c r="E54" s="112"/>
      <c r="F54" s="112"/>
      <c r="G54" s="112"/>
      <c r="H54" s="112"/>
      <c r="I54" s="112"/>
      <c r="J54" s="112"/>
      <c r="K54" s="113"/>
      <c r="L54" s="114"/>
      <c r="M54" s="115"/>
      <c r="N54" s="116"/>
      <c r="O54" s="117"/>
      <c r="P54" s="116"/>
      <c r="Q54" s="116"/>
      <c r="R54" s="116"/>
      <c r="S54" s="116"/>
      <c r="T54" s="117"/>
      <c r="U54" s="116"/>
      <c r="V54" s="116"/>
      <c r="W54" s="116"/>
      <c r="X54" s="116"/>
      <c r="Y54" s="117"/>
      <c r="Z54" s="116"/>
      <c r="AA54" s="116"/>
      <c r="AB54" s="116"/>
      <c r="AC54" s="118"/>
      <c r="AD54" s="110"/>
    </row>
    <row r="55" spans="1:30" s="119" customFormat="1" ht="10.15" customHeight="1">
      <c r="A55" s="120"/>
      <c r="B55" s="303" t="s">
        <v>32</v>
      </c>
      <c r="C55" s="304"/>
      <c r="D55" s="304"/>
      <c r="E55" s="304"/>
      <c r="F55" s="304"/>
      <c r="G55" s="304"/>
      <c r="H55" s="304"/>
      <c r="I55" s="304"/>
      <c r="J55" s="304"/>
      <c r="K55" s="305"/>
      <c r="L55" s="121"/>
      <c r="M55" s="261"/>
      <c r="N55" s="261"/>
      <c r="O55" s="260"/>
      <c r="P55" s="261"/>
      <c r="Q55" s="261"/>
      <c r="R55" s="298" t="s">
        <v>33</v>
      </c>
      <c r="S55" s="298"/>
      <c r="T55" s="298"/>
      <c r="U55" s="298"/>
      <c r="V55" s="298"/>
      <c r="W55" s="298"/>
      <c r="X55" s="298"/>
      <c r="Y55" s="298"/>
      <c r="Z55" s="298"/>
      <c r="AA55" s="261"/>
      <c r="AB55" s="261"/>
      <c r="AC55" s="122"/>
      <c r="AD55" s="120"/>
    </row>
    <row r="56" spans="1:30" s="119" customFormat="1" ht="10.15" customHeight="1">
      <c r="A56" s="123"/>
      <c r="B56" s="124"/>
      <c r="C56" s="125"/>
      <c r="D56" s="125"/>
      <c r="E56" s="125"/>
      <c r="F56" s="262"/>
      <c r="G56" s="262"/>
      <c r="H56" s="107"/>
      <c r="I56" s="107"/>
      <c r="J56" s="125"/>
      <c r="K56" s="126"/>
      <c r="L56" s="121"/>
      <c r="M56" s="127"/>
      <c r="N56" s="128"/>
      <c r="O56" s="129"/>
      <c r="P56" s="128"/>
      <c r="Q56" s="130"/>
      <c r="R56" s="128"/>
      <c r="S56" s="128"/>
      <c r="T56" s="129"/>
      <c r="U56" s="128"/>
      <c r="V56" s="128"/>
      <c r="W56" s="128"/>
      <c r="X56" s="128"/>
      <c r="Y56" s="129"/>
      <c r="Z56" s="128"/>
      <c r="AA56" s="128"/>
      <c r="AB56" s="128"/>
      <c r="AC56" s="131"/>
      <c r="AD56" s="123"/>
    </row>
    <row r="57" spans="1:30" s="119" customFormat="1" ht="10.15" customHeight="1">
      <c r="A57" s="132"/>
      <c r="B57" s="96"/>
      <c r="C57" s="133"/>
      <c r="D57" s="133">
        <f>G77/G75</f>
        <v>0</v>
      </c>
      <c r="E57" s="133"/>
      <c r="F57" s="134"/>
      <c r="G57" s="135" t="s">
        <v>113</v>
      </c>
      <c r="H57" s="136" t="s">
        <v>34</v>
      </c>
      <c r="I57" s="262"/>
      <c r="J57" s="133"/>
      <c r="K57" s="263"/>
      <c r="L57" s="261"/>
      <c r="M57" s="121"/>
      <c r="N57" s="137"/>
      <c r="O57" s="138"/>
      <c r="P57" s="137"/>
      <c r="Q57" s="261"/>
      <c r="R57" s="139" t="s">
        <v>35</v>
      </c>
      <c r="S57" s="140" t="s">
        <v>36</v>
      </c>
      <c r="T57" s="133"/>
      <c r="U57" s="140" t="s">
        <v>37</v>
      </c>
      <c r="V57" s="141" t="s">
        <v>38</v>
      </c>
      <c r="W57" s="140" t="s">
        <v>39</v>
      </c>
      <c r="X57" s="140" t="s">
        <v>40</v>
      </c>
      <c r="Y57" s="133"/>
      <c r="Z57" s="140" t="s">
        <v>124</v>
      </c>
      <c r="AA57" s="141" t="s">
        <v>41</v>
      </c>
      <c r="AB57" s="140" t="s">
        <v>42</v>
      </c>
      <c r="AC57" s="131"/>
      <c r="AD57" s="132"/>
    </row>
    <row r="58" spans="1:30" s="119" customFormat="1" ht="10.15" customHeight="1">
      <c r="A58" s="120"/>
      <c r="B58" s="96"/>
      <c r="C58" s="97"/>
      <c r="D58" s="97"/>
      <c r="E58" s="97"/>
      <c r="F58" s="98" t="s">
        <v>43</v>
      </c>
      <c r="G58" s="242"/>
      <c r="H58" s="267">
        <v>2</v>
      </c>
      <c r="I58" s="142"/>
      <c r="J58" s="97"/>
      <c r="K58" s="143"/>
      <c r="L58" s="144"/>
      <c r="M58" s="261"/>
      <c r="N58" s="90"/>
      <c r="O58" s="145"/>
      <c r="P58" s="90"/>
      <c r="Q58" s="90" t="s">
        <v>43</v>
      </c>
      <c r="R58" s="146">
        <v>12</v>
      </c>
      <c r="S58" s="146" t="s">
        <v>44</v>
      </c>
      <c r="T58" s="268"/>
      <c r="U58" s="146" t="s">
        <v>45</v>
      </c>
      <c r="V58" s="147" t="s">
        <v>45</v>
      </c>
      <c r="W58" s="146" t="s">
        <v>45</v>
      </c>
      <c r="X58" s="146" t="s">
        <v>45</v>
      </c>
      <c r="Y58" s="268"/>
      <c r="Z58" s="146" t="s">
        <v>45</v>
      </c>
      <c r="AA58" s="147">
        <v>1</v>
      </c>
      <c r="AB58" s="146">
        <v>1</v>
      </c>
      <c r="AC58" s="131"/>
      <c r="AD58" s="120"/>
    </row>
    <row r="59" spans="1:30" s="119" customFormat="1" ht="10.15" customHeight="1">
      <c r="A59" s="120"/>
      <c r="B59" s="96"/>
      <c r="C59" s="97"/>
      <c r="D59" s="97"/>
      <c r="E59" s="97"/>
      <c r="F59" s="98" t="s">
        <v>72</v>
      </c>
      <c r="G59" s="243">
        <v>2.5</v>
      </c>
      <c r="H59" s="269">
        <f>G59*2</f>
        <v>5</v>
      </c>
      <c r="I59" s="142"/>
      <c r="J59" s="97"/>
      <c r="K59" s="143"/>
      <c r="L59" s="144"/>
      <c r="M59" s="144"/>
      <c r="N59" s="90"/>
      <c r="O59" s="145"/>
      <c r="P59" s="90"/>
      <c r="Q59" s="90" t="s">
        <v>46</v>
      </c>
      <c r="R59" s="148">
        <v>150</v>
      </c>
      <c r="S59" s="148" t="s">
        <v>47</v>
      </c>
      <c r="T59" s="134"/>
      <c r="U59" s="148" t="s">
        <v>48</v>
      </c>
      <c r="V59" s="149" t="s">
        <v>45</v>
      </c>
      <c r="W59" s="148">
        <v>4</v>
      </c>
      <c r="X59" s="148">
        <v>1</v>
      </c>
      <c r="Y59" s="134"/>
      <c r="Z59" s="148">
        <v>1</v>
      </c>
      <c r="AA59" s="149">
        <v>1</v>
      </c>
      <c r="AB59" s="148">
        <v>1</v>
      </c>
      <c r="AC59" s="131"/>
      <c r="AD59" s="120"/>
    </row>
    <row r="60" spans="1:30" s="119" customFormat="1" ht="10.15" customHeight="1">
      <c r="A60" s="120"/>
      <c r="B60" s="96"/>
      <c r="C60" s="97"/>
      <c r="D60" s="97"/>
      <c r="E60" s="97"/>
      <c r="F60" s="99" t="s">
        <v>49</v>
      </c>
      <c r="G60" s="244">
        <v>1</v>
      </c>
      <c r="H60" s="269">
        <f t="shared" ref="H60:H71" si="0">G60*2</f>
        <v>2</v>
      </c>
      <c r="I60" s="150"/>
      <c r="J60" s="97"/>
      <c r="K60" s="151"/>
      <c r="L60" s="152"/>
      <c r="M60" s="144"/>
      <c r="N60" s="91"/>
      <c r="O60" s="145"/>
      <c r="P60" s="91"/>
      <c r="Q60" s="91" t="s">
        <v>50</v>
      </c>
      <c r="R60" s="148">
        <v>20</v>
      </c>
      <c r="S60" s="148" t="s">
        <v>44</v>
      </c>
      <c r="T60" s="134"/>
      <c r="U60" s="148" t="s">
        <v>45</v>
      </c>
      <c r="V60" s="149" t="s">
        <v>45</v>
      </c>
      <c r="W60" s="148" t="s">
        <v>45</v>
      </c>
      <c r="X60" s="148" t="s">
        <v>45</v>
      </c>
      <c r="Y60" s="134"/>
      <c r="Z60" s="148" t="s">
        <v>45</v>
      </c>
      <c r="AA60" s="149">
        <v>1</v>
      </c>
      <c r="AB60" s="148">
        <v>1</v>
      </c>
      <c r="AC60" s="131"/>
      <c r="AD60" s="120"/>
    </row>
    <row r="61" spans="1:30" s="119" customFormat="1" ht="10.15" customHeight="1">
      <c r="A61" s="120"/>
      <c r="B61" s="96"/>
      <c r="C61" s="97"/>
      <c r="D61" s="97"/>
      <c r="E61" s="97"/>
      <c r="F61" s="100" t="s">
        <v>51</v>
      </c>
      <c r="G61" s="245">
        <v>0.5</v>
      </c>
      <c r="H61" s="269">
        <f t="shared" si="0"/>
        <v>1</v>
      </c>
      <c r="I61" s="153"/>
      <c r="J61" s="97"/>
      <c r="K61" s="154"/>
      <c r="L61" s="155"/>
      <c r="M61" s="152"/>
      <c r="N61" s="156"/>
      <c r="O61" s="145"/>
      <c r="P61" s="156"/>
      <c r="Q61" s="156" t="s">
        <v>114</v>
      </c>
      <c r="R61" s="148">
        <v>150</v>
      </c>
      <c r="S61" s="148" t="s">
        <v>47</v>
      </c>
      <c r="T61" s="134"/>
      <c r="U61" s="148" t="s">
        <v>48</v>
      </c>
      <c r="V61" s="149" t="s">
        <v>45</v>
      </c>
      <c r="W61" s="148">
        <v>4</v>
      </c>
      <c r="X61" s="148">
        <v>1</v>
      </c>
      <c r="Y61" s="134"/>
      <c r="Z61" s="148">
        <v>1</v>
      </c>
      <c r="AA61" s="148">
        <v>1</v>
      </c>
      <c r="AB61" s="148">
        <v>1</v>
      </c>
      <c r="AC61" s="131"/>
      <c r="AD61" s="120"/>
    </row>
    <row r="62" spans="1:30" s="119" customFormat="1" ht="10.15" customHeight="1">
      <c r="A62" s="120"/>
      <c r="B62" s="96"/>
      <c r="C62" s="97"/>
      <c r="D62" s="97"/>
      <c r="E62" s="97"/>
      <c r="F62" s="104" t="s">
        <v>146</v>
      </c>
      <c r="G62" s="246">
        <v>1</v>
      </c>
      <c r="H62" s="269">
        <f t="shared" si="0"/>
        <v>2</v>
      </c>
      <c r="I62" s="157"/>
      <c r="J62" s="97"/>
      <c r="K62" s="158"/>
      <c r="L62" s="159"/>
      <c r="M62" s="159"/>
      <c r="N62" s="137"/>
      <c r="O62" s="145"/>
      <c r="P62" s="137"/>
      <c r="Q62" s="94" t="s">
        <v>146</v>
      </c>
      <c r="R62" s="148">
        <v>20</v>
      </c>
      <c r="S62" s="148" t="s">
        <v>47</v>
      </c>
      <c r="T62" s="134"/>
      <c r="U62" s="148" t="s">
        <v>48</v>
      </c>
      <c r="V62" s="149" t="s">
        <v>45</v>
      </c>
      <c r="W62" s="148">
        <v>4</v>
      </c>
      <c r="X62" s="148">
        <v>1</v>
      </c>
      <c r="Y62" s="134"/>
      <c r="Z62" s="148" t="s">
        <v>45</v>
      </c>
      <c r="AA62" s="149">
        <v>1</v>
      </c>
      <c r="AB62" s="148">
        <v>1</v>
      </c>
      <c r="AC62" s="131"/>
      <c r="AD62" s="120"/>
    </row>
    <row r="63" spans="1:30" s="119" customFormat="1" ht="10.15" customHeight="1">
      <c r="A63" s="120"/>
      <c r="B63" s="96"/>
      <c r="C63" s="97"/>
      <c r="D63" s="97"/>
      <c r="E63" s="97"/>
      <c r="F63" s="103" t="s">
        <v>125</v>
      </c>
      <c r="G63" s="248">
        <v>8</v>
      </c>
      <c r="H63" s="269">
        <f t="shared" si="0"/>
        <v>16</v>
      </c>
      <c r="I63" s="160"/>
      <c r="J63" s="97"/>
      <c r="K63" s="161"/>
      <c r="L63" s="162"/>
      <c r="M63" s="162"/>
      <c r="N63" s="93"/>
      <c r="O63" s="145"/>
      <c r="P63" s="93"/>
      <c r="Q63" s="92" t="s">
        <v>13</v>
      </c>
      <c r="R63" s="148">
        <v>40</v>
      </c>
      <c r="S63" s="148" t="s">
        <v>47</v>
      </c>
      <c r="T63" s="134"/>
      <c r="U63" s="148" t="s">
        <v>48</v>
      </c>
      <c r="V63" s="149" t="s">
        <v>45</v>
      </c>
      <c r="W63" s="148">
        <v>4</v>
      </c>
      <c r="X63" s="166">
        <v>1</v>
      </c>
      <c r="Y63" s="134"/>
      <c r="Z63" s="166">
        <v>1</v>
      </c>
      <c r="AA63" s="149">
        <v>1</v>
      </c>
      <c r="AB63" s="148">
        <v>1</v>
      </c>
      <c r="AC63" s="131"/>
      <c r="AD63" s="120"/>
    </row>
    <row r="64" spans="1:30" s="119" customFormat="1" ht="10.15" customHeight="1">
      <c r="A64" s="120"/>
      <c r="B64" s="96"/>
      <c r="C64" s="97"/>
      <c r="D64" s="97"/>
      <c r="E64" s="97"/>
      <c r="F64" s="218" t="s">
        <v>126</v>
      </c>
      <c r="G64" s="249">
        <v>8</v>
      </c>
      <c r="H64" s="269">
        <f t="shared" si="0"/>
        <v>16</v>
      </c>
      <c r="I64" s="163"/>
      <c r="J64" s="97"/>
      <c r="K64" s="164"/>
      <c r="L64" s="165"/>
      <c r="M64" s="162"/>
      <c r="N64" s="137"/>
      <c r="O64" s="145"/>
      <c r="P64" s="137"/>
      <c r="Q64" s="219" t="s">
        <v>126</v>
      </c>
      <c r="R64" s="148">
        <v>20</v>
      </c>
      <c r="S64" s="148" t="s">
        <v>47</v>
      </c>
      <c r="T64" s="134"/>
      <c r="U64" s="148" t="s">
        <v>48</v>
      </c>
      <c r="V64" s="149" t="s">
        <v>45</v>
      </c>
      <c r="W64" s="148">
        <v>4</v>
      </c>
      <c r="X64" s="166">
        <v>1</v>
      </c>
      <c r="Y64" s="134"/>
      <c r="Z64" s="166" t="s">
        <v>45</v>
      </c>
      <c r="AA64" s="149">
        <v>1</v>
      </c>
      <c r="AB64" s="148">
        <v>1</v>
      </c>
      <c r="AC64" s="131"/>
      <c r="AD64" s="120"/>
    </row>
    <row r="65" spans="1:31" s="119" customFormat="1" ht="10.15" customHeight="1">
      <c r="A65" s="120"/>
      <c r="B65" s="96"/>
      <c r="C65" s="97"/>
      <c r="D65" s="97"/>
      <c r="E65" s="97"/>
      <c r="F65" s="100" t="s">
        <v>127</v>
      </c>
      <c r="G65" s="250">
        <v>11</v>
      </c>
      <c r="H65" s="269">
        <f t="shared" si="0"/>
        <v>22</v>
      </c>
      <c r="I65" s="167"/>
      <c r="J65" s="97"/>
      <c r="K65" s="168"/>
      <c r="L65" s="169"/>
      <c r="M65" s="165"/>
      <c r="N65" s="95"/>
      <c r="O65" s="145"/>
      <c r="P65" s="95"/>
      <c r="Q65" s="156" t="s">
        <v>127</v>
      </c>
      <c r="R65" s="148">
        <v>120</v>
      </c>
      <c r="S65" s="148" t="s">
        <v>47</v>
      </c>
      <c r="T65" s="134"/>
      <c r="U65" s="148" t="s">
        <v>48</v>
      </c>
      <c r="V65" s="149" t="s">
        <v>45</v>
      </c>
      <c r="W65" s="148">
        <v>4</v>
      </c>
      <c r="X65" s="166">
        <v>1</v>
      </c>
      <c r="Y65" s="134"/>
      <c r="Z65" s="148">
        <v>1</v>
      </c>
      <c r="AA65" s="149">
        <v>1</v>
      </c>
      <c r="AB65" s="166">
        <v>1</v>
      </c>
      <c r="AC65" s="131"/>
      <c r="AD65" s="120"/>
    </row>
    <row r="66" spans="1:31" s="119" customFormat="1" ht="10.15" customHeight="1">
      <c r="A66" s="120"/>
      <c r="B66" s="96"/>
      <c r="C66" s="97"/>
      <c r="D66" s="97"/>
      <c r="E66" s="97"/>
      <c r="F66" s="102" t="s">
        <v>148</v>
      </c>
      <c r="G66" s="250">
        <v>1</v>
      </c>
      <c r="H66" s="269">
        <f t="shared" si="0"/>
        <v>2</v>
      </c>
      <c r="I66" s="153"/>
      <c r="J66" s="97"/>
      <c r="K66" s="154"/>
      <c r="L66" s="155"/>
      <c r="M66" s="169"/>
      <c r="N66" s="92"/>
      <c r="O66" s="145"/>
      <c r="P66" s="92"/>
      <c r="Q66" s="156" t="s">
        <v>149</v>
      </c>
      <c r="R66" s="148">
        <v>130</v>
      </c>
      <c r="S66" s="148" t="s">
        <v>47</v>
      </c>
      <c r="T66" s="134"/>
      <c r="U66" s="148" t="s">
        <v>48</v>
      </c>
      <c r="V66" s="149" t="s">
        <v>45</v>
      </c>
      <c r="W66" s="148">
        <v>4</v>
      </c>
      <c r="X66" s="166">
        <v>1</v>
      </c>
      <c r="Y66" s="134"/>
      <c r="Z66" s="148">
        <v>1</v>
      </c>
      <c r="AA66" s="149">
        <v>1</v>
      </c>
      <c r="AB66" s="166">
        <v>1</v>
      </c>
      <c r="AC66" s="131"/>
      <c r="AD66" s="120"/>
    </row>
    <row r="67" spans="1:31" s="119" customFormat="1" ht="10.15" customHeight="1">
      <c r="A67" s="120"/>
      <c r="B67" s="96"/>
      <c r="C67" s="97"/>
      <c r="D67" s="97"/>
      <c r="E67" s="97"/>
      <c r="F67" s="101" t="s">
        <v>14</v>
      </c>
      <c r="G67" s="247">
        <v>8</v>
      </c>
      <c r="H67" s="269">
        <f t="shared" si="0"/>
        <v>16</v>
      </c>
      <c r="I67" s="170"/>
      <c r="J67" s="97"/>
      <c r="K67" s="171"/>
      <c r="L67" s="172"/>
      <c r="M67" s="155"/>
      <c r="N67" s="173"/>
      <c r="O67" s="145"/>
      <c r="P67" s="173"/>
      <c r="Q67" s="93" t="s">
        <v>14</v>
      </c>
      <c r="R67" s="148">
        <v>50</v>
      </c>
      <c r="S67" s="148" t="s">
        <v>47</v>
      </c>
      <c r="T67" s="134"/>
      <c r="U67" s="148" t="s">
        <v>48</v>
      </c>
      <c r="V67" s="149" t="s">
        <v>45</v>
      </c>
      <c r="W67" s="148">
        <v>4</v>
      </c>
      <c r="X67" s="166">
        <v>1</v>
      </c>
      <c r="Y67" s="134"/>
      <c r="Z67" s="148">
        <v>1</v>
      </c>
      <c r="AA67" s="149">
        <v>1</v>
      </c>
      <c r="AB67" s="166">
        <v>1</v>
      </c>
      <c r="AC67" s="131"/>
      <c r="AD67" s="120"/>
    </row>
    <row r="68" spans="1:31" s="119" customFormat="1" ht="10.15" customHeight="1">
      <c r="A68" s="120"/>
      <c r="B68" s="96"/>
      <c r="C68" s="97"/>
      <c r="D68" s="97"/>
      <c r="E68" s="97"/>
      <c r="F68" s="216" t="s">
        <v>128</v>
      </c>
      <c r="G68" s="247">
        <v>7</v>
      </c>
      <c r="H68" s="269">
        <f t="shared" si="0"/>
        <v>14</v>
      </c>
      <c r="I68" s="170"/>
      <c r="J68" s="97"/>
      <c r="K68" s="171"/>
      <c r="L68" s="172"/>
      <c r="M68" s="155"/>
      <c r="N68" s="173"/>
      <c r="O68" s="145"/>
      <c r="P68" s="173"/>
      <c r="Q68" s="220" t="s">
        <v>128</v>
      </c>
      <c r="R68" s="148">
        <v>40</v>
      </c>
      <c r="S68" s="148" t="s">
        <v>47</v>
      </c>
      <c r="T68" s="134"/>
      <c r="U68" s="148" t="s">
        <v>48</v>
      </c>
      <c r="V68" s="149" t="s">
        <v>45</v>
      </c>
      <c r="W68" s="148">
        <v>4</v>
      </c>
      <c r="X68" s="166">
        <v>1</v>
      </c>
      <c r="Y68" s="134"/>
      <c r="Z68" s="148">
        <v>1</v>
      </c>
      <c r="AA68" s="149">
        <v>1</v>
      </c>
      <c r="AB68" s="166">
        <v>1</v>
      </c>
      <c r="AC68" s="131"/>
      <c r="AD68" s="120"/>
    </row>
    <row r="69" spans="1:31" s="119" customFormat="1" ht="10.15" customHeight="1">
      <c r="A69" s="120"/>
      <c r="B69" s="96"/>
      <c r="C69" s="97"/>
      <c r="D69" s="97"/>
      <c r="E69" s="97"/>
      <c r="F69" s="101"/>
      <c r="G69" s="247"/>
      <c r="H69" s="269">
        <f t="shared" si="0"/>
        <v>0</v>
      </c>
      <c r="I69" s="170"/>
      <c r="J69" s="97"/>
      <c r="K69" s="171"/>
      <c r="L69" s="172"/>
      <c r="M69" s="155"/>
      <c r="N69" s="173"/>
      <c r="O69" s="145"/>
      <c r="P69" s="94"/>
      <c r="Q69" s="173" t="s">
        <v>132</v>
      </c>
      <c r="R69" s="148">
        <v>10</v>
      </c>
      <c r="S69" s="148" t="s">
        <v>44</v>
      </c>
      <c r="T69" s="134"/>
      <c r="U69" s="148" t="s">
        <v>45</v>
      </c>
      <c r="V69" s="149" t="s">
        <v>45</v>
      </c>
      <c r="W69" s="148" t="s">
        <v>45</v>
      </c>
      <c r="X69" s="148" t="s">
        <v>45</v>
      </c>
      <c r="Y69" s="134"/>
      <c r="Z69" s="148" t="s">
        <v>45</v>
      </c>
      <c r="AA69" s="149">
        <v>1</v>
      </c>
      <c r="AB69" s="166">
        <v>1</v>
      </c>
      <c r="AC69" s="131"/>
      <c r="AD69" s="120"/>
    </row>
    <row r="70" spans="1:31" s="119" customFormat="1" ht="10.15" customHeight="1">
      <c r="A70" s="120"/>
      <c r="B70" s="96"/>
      <c r="C70" s="97"/>
      <c r="D70" s="97"/>
      <c r="E70" s="97"/>
      <c r="F70" s="215" t="s">
        <v>133</v>
      </c>
      <c r="G70" s="247">
        <v>1</v>
      </c>
      <c r="H70" s="269">
        <f t="shared" si="0"/>
        <v>2</v>
      </c>
      <c r="I70" s="174"/>
      <c r="J70" s="97"/>
      <c r="K70" s="175"/>
      <c r="L70" s="176"/>
      <c r="M70" s="144"/>
      <c r="N70" s="94"/>
      <c r="O70" s="145"/>
      <c r="P70" s="137"/>
      <c r="Q70" s="220"/>
      <c r="R70" s="148"/>
      <c r="S70" s="148"/>
      <c r="T70" s="134"/>
      <c r="U70" s="148"/>
      <c r="V70" s="149"/>
      <c r="W70" s="148"/>
      <c r="X70" s="166"/>
      <c r="Y70" s="134"/>
      <c r="Z70" s="148"/>
      <c r="AA70" s="149"/>
      <c r="AB70" s="166"/>
      <c r="AC70" s="131"/>
      <c r="AD70" s="120"/>
    </row>
    <row r="71" spans="1:31" s="119" customFormat="1" ht="10.15" customHeight="1">
      <c r="A71" s="120"/>
      <c r="B71" s="96"/>
      <c r="C71" s="97"/>
      <c r="D71" s="97"/>
      <c r="E71" s="97"/>
      <c r="F71" s="217" t="s">
        <v>71</v>
      </c>
      <c r="G71" s="251">
        <v>0</v>
      </c>
      <c r="H71" s="270">
        <f t="shared" si="0"/>
        <v>0</v>
      </c>
      <c r="I71" s="174"/>
      <c r="J71" s="97"/>
      <c r="K71" s="175"/>
      <c r="L71" s="176"/>
      <c r="M71" s="144"/>
      <c r="N71" s="137"/>
      <c r="O71" s="145"/>
      <c r="P71" s="137"/>
      <c r="Q71" s="221" t="s">
        <v>71</v>
      </c>
      <c r="R71" s="177">
        <v>0</v>
      </c>
      <c r="S71" s="177" t="s">
        <v>47</v>
      </c>
      <c r="T71" s="271"/>
      <c r="U71" s="177" t="s">
        <v>48</v>
      </c>
      <c r="V71" s="272" t="s">
        <v>45</v>
      </c>
      <c r="W71" s="177">
        <v>4</v>
      </c>
      <c r="X71" s="273">
        <v>1</v>
      </c>
      <c r="Y71" s="271"/>
      <c r="Z71" s="177">
        <v>1</v>
      </c>
      <c r="AA71" s="272">
        <v>1</v>
      </c>
      <c r="AB71" s="273">
        <v>1</v>
      </c>
      <c r="AC71" s="131"/>
      <c r="AD71" s="120"/>
    </row>
    <row r="72" spans="1:31" s="119" customFormat="1" ht="10.15" customHeight="1">
      <c r="A72" s="178"/>
      <c r="B72" s="105"/>
      <c r="C72" s="106"/>
      <c r="D72" s="106"/>
      <c r="E72" s="106"/>
      <c r="F72" s="107"/>
      <c r="G72" s="252"/>
      <c r="H72" s="253"/>
      <c r="I72" s="107"/>
      <c r="J72" s="106"/>
      <c r="K72" s="126"/>
      <c r="L72" s="176"/>
      <c r="M72" s="121"/>
      <c r="N72" s="92"/>
      <c r="O72" s="179"/>
      <c r="P72" s="92"/>
      <c r="Q72" s="180"/>
      <c r="R72" s="181"/>
      <c r="S72" s="181"/>
      <c r="T72" s="180"/>
      <c r="U72" s="181"/>
      <c r="V72" s="181"/>
      <c r="W72" s="181"/>
      <c r="X72" s="181"/>
      <c r="Y72" s="180"/>
      <c r="Z72" s="181"/>
      <c r="AA72" s="181"/>
      <c r="AB72" s="181"/>
      <c r="AC72" s="131"/>
      <c r="AD72" s="178"/>
    </row>
    <row r="73" spans="1:31" s="185" customFormat="1" ht="10.15" customHeight="1">
      <c r="A73" s="182"/>
      <c r="B73" s="295" t="s">
        <v>0</v>
      </c>
      <c r="C73" s="296"/>
      <c r="D73" s="296"/>
      <c r="E73" s="296"/>
      <c r="F73" s="297"/>
      <c r="G73" s="254">
        <v>6</v>
      </c>
      <c r="H73" s="274">
        <f>G73*2</f>
        <v>12</v>
      </c>
      <c r="I73" s="107"/>
      <c r="J73" s="107"/>
      <c r="K73" s="126"/>
      <c r="L73" s="176"/>
      <c r="M73" s="121"/>
      <c r="N73" s="261"/>
      <c r="O73" s="183"/>
      <c r="P73" s="261"/>
      <c r="Q73" s="261"/>
      <c r="R73" s="261"/>
      <c r="S73" s="261"/>
      <c r="T73" s="121"/>
      <c r="U73" s="261"/>
      <c r="V73" s="261"/>
      <c r="W73" s="261"/>
      <c r="X73" s="261"/>
      <c r="Y73" s="121"/>
      <c r="Z73" s="261"/>
      <c r="AA73" s="261"/>
      <c r="AB73" s="261"/>
      <c r="AC73" s="184"/>
      <c r="AD73" s="182"/>
    </row>
    <row r="74" spans="1:31" s="185" customFormat="1" ht="10.15" customHeight="1">
      <c r="A74" s="182"/>
      <c r="B74" s="96"/>
      <c r="C74" s="107"/>
      <c r="D74" s="107"/>
      <c r="E74" s="107"/>
      <c r="F74" s="108"/>
      <c r="G74" s="255"/>
      <c r="H74" s="256">
        <f>SUM(H58:H73)</f>
        <v>112</v>
      </c>
      <c r="I74" s="108"/>
      <c r="J74" s="107"/>
      <c r="K74" s="186"/>
      <c r="L74" s="121"/>
      <c r="M74" s="261"/>
      <c r="N74" s="261"/>
      <c r="O74" s="183"/>
      <c r="P74" s="261"/>
      <c r="Q74" s="121"/>
      <c r="R74" s="275" t="s">
        <v>35</v>
      </c>
      <c r="S74" s="121" t="s">
        <v>1</v>
      </c>
      <c r="T74" s="121"/>
      <c r="U74" s="121"/>
      <c r="V74" s="275" t="s">
        <v>38</v>
      </c>
      <c r="W74" s="121" t="s">
        <v>2</v>
      </c>
      <c r="X74" s="121"/>
      <c r="Y74" s="121"/>
      <c r="Z74" s="275" t="s">
        <v>124</v>
      </c>
      <c r="AA74" s="121" t="s">
        <v>3</v>
      </c>
      <c r="AB74" s="121"/>
      <c r="AC74" s="131"/>
      <c r="AD74" s="182"/>
    </row>
    <row r="75" spans="1:31" s="119" customFormat="1" ht="10.15" customHeight="1">
      <c r="A75" s="182"/>
      <c r="B75" s="295" t="s">
        <v>115</v>
      </c>
      <c r="C75" s="296"/>
      <c r="D75" s="296"/>
      <c r="E75" s="296"/>
      <c r="F75" s="297"/>
      <c r="G75" s="276">
        <f>0.75*17</f>
        <v>12.75</v>
      </c>
      <c r="H75" s="276">
        <f>hour*2</f>
        <v>12</v>
      </c>
      <c r="I75" s="107"/>
      <c r="J75" s="107"/>
      <c r="K75" s="126"/>
      <c r="L75" s="121"/>
      <c r="M75" s="121"/>
      <c r="N75" s="121"/>
      <c r="O75" s="183"/>
      <c r="P75" s="261"/>
      <c r="Q75" s="121"/>
      <c r="R75" s="275" t="s">
        <v>36</v>
      </c>
      <c r="S75" s="121" t="s">
        <v>4</v>
      </c>
      <c r="T75" s="121"/>
      <c r="U75" s="121"/>
      <c r="V75" s="275" t="s">
        <v>39</v>
      </c>
      <c r="W75" s="121" t="s">
        <v>5</v>
      </c>
      <c r="X75" s="121"/>
      <c r="Y75" s="121"/>
      <c r="Z75" s="275" t="s">
        <v>41</v>
      </c>
      <c r="AA75" s="121" t="s">
        <v>6</v>
      </c>
      <c r="AB75" s="121"/>
      <c r="AC75" s="131"/>
      <c r="AD75" s="182"/>
      <c r="AE75" s="187"/>
    </row>
    <row r="76" spans="1:31" s="119" customFormat="1" ht="10.15" customHeight="1">
      <c r="A76" s="188"/>
      <c r="B76" s="258"/>
      <c r="C76" s="109"/>
      <c r="D76" s="109"/>
      <c r="E76" s="109"/>
      <c r="F76" s="107"/>
      <c r="G76" s="262"/>
      <c r="H76" s="189"/>
      <c r="I76" s="107"/>
      <c r="J76" s="109"/>
      <c r="K76" s="126"/>
      <c r="L76" s="121"/>
      <c r="M76" s="121"/>
      <c r="N76" s="121"/>
      <c r="O76" s="190"/>
      <c r="P76" s="261"/>
      <c r="Q76" s="121"/>
      <c r="R76" s="275" t="s">
        <v>37</v>
      </c>
      <c r="S76" s="121" t="s">
        <v>7</v>
      </c>
      <c r="T76" s="277"/>
      <c r="U76" s="121"/>
      <c r="V76" s="275" t="s">
        <v>40</v>
      </c>
      <c r="W76" s="121" t="s">
        <v>8</v>
      </c>
      <c r="X76" s="121"/>
      <c r="Y76" s="277"/>
      <c r="Z76" s="275" t="s">
        <v>42</v>
      </c>
      <c r="AA76" s="121" t="s">
        <v>9</v>
      </c>
      <c r="AB76" s="121"/>
      <c r="AC76" s="131"/>
      <c r="AD76" s="188"/>
      <c r="AE76" s="191"/>
    </row>
    <row r="77" spans="1:31" s="119" customFormat="1" ht="10.15" customHeight="1">
      <c r="A77" s="182"/>
      <c r="B77" s="258"/>
      <c r="C77" s="109"/>
      <c r="D77" s="97"/>
      <c r="E77" s="97"/>
      <c r="F77" s="107"/>
      <c r="G77" s="262"/>
      <c r="H77" s="189"/>
      <c r="I77" s="107"/>
      <c r="J77" s="107"/>
      <c r="K77" s="126"/>
      <c r="L77" s="121"/>
      <c r="M77" s="121"/>
      <c r="N77" s="121"/>
      <c r="O77" s="183"/>
      <c r="P77" s="261"/>
      <c r="Q77" s="121"/>
      <c r="R77" s="261"/>
      <c r="S77" s="121"/>
      <c r="T77" s="121"/>
      <c r="U77" s="121"/>
      <c r="V77" s="261"/>
      <c r="W77" s="121"/>
      <c r="X77" s="121"/>
      <c r="Y77" s="121"/>
      <c r="Z77" s="261"/>
      <c r="AA77" s="121"/>
      <c r="AB77" s="121"/>
      <c r="AC77" s="131"/>
      <c r="AD77" s="182"/>
      <c r="AE77" s="191"/>
    </row>
    <row r="78" spans="1:31" s="119" customFormat="1" ht="10.15" customHeight="1">
      <c r="A78" s="192"/>
      <c r="B78" s="258"/>
      <c r="C78" s="259"/>
      <c r="D78" s="97"/>
      <c r="E78" s="97"/>
      <c r="F78" s="107"/>
      <c r="G78" s="257"/>
      <c r="H78" s="189"/>
      <c r="I78" s="107"/>
      <c r="J78" s="259"/>
      <c r="K78" s="126"/>
      <c r="L78" s="121"/>
      <c r="M78" s="121"/>
      <c r="N78" s="121"/>
      <c r="O78" s="193"/>
      <c r="P78" s="261"/>
      <c r="Q78" s="121"/>
      <c r="R78" s="298" t="s">
        <v>20</v>
      </c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184"/>
      <c r="AD78" s="192"/>
      <c r="AE78" s="191"/>
    </row>
    <row r="79" spans="1:31" s="119" customFormat="1" ht="10.15" customHeight="1">
      <c r="A79" s="192"/>
      <c r="B79" s="258"/>
      <c r="C79" s="259"/>
      <c r="D79" s="97"/>
      <c r="E79" s="97"/>
      <c r="F79" s="107"/>
      <c r="G79" s="189"/>
      <c r="H79" s="287"/>
      <c r="I79" s="107"/>
      <c r="J79" s="259"/>
      <c r="K79" s="126"/>
      <c r="L79" s="194"/>
      <c r="M79" s="194"/>
      <c r="N79" s="121"/>
      <c r="O79" s="193"/>
      <c r="P79" s="121"/>
      <c r="Q79" s="121"/>
      <c r="R79" s="261"/>
      <c r="S79" s="261"/>
      <c r="T79" s="137"/>
      <c r="U79" s="261"/>
      <c r="V79" s="261"/>
      <c r="W79" s="261"/>
      <c r="X79" s="261"/>
      <c r="Y79" s="137"/>
      <c r="Z79" s="261"/>
      <c r="AA79" s="261"/>
      <c r="AB79" s="261"/>
      <c r="AC79" s="184"/>
      <c r="AD79" s="192"/>
    </row>
    <row r="80" spans="1:31" s="119" customFormat="1" ht="10.15" customHeight="1" thickBot="1">
      <c r="A80" s="195"/>
      <c r="B80" s="196"/>
      <c r="C80" s="197"/>
      <c r="D80" s="197"/>
      <c r="E80" s="197"/>
      <c r="F80" s="197"/>
      <c r="G80" s="197"/>
      <c r="H80" s="197"/>
      <c r="I80" s="197"/>
      <c r="J80" s="197"/>
      <c r="K80" s="198"/>
      <c r="L80" s="199"/>
      <c r="M80" s="199"/>
      <c r="N80" s="199"/>
      <c r="O80" s="200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201"/>
      <c r="AD80" s="195"/>
    </row>
    <row r="81" spans="1:30" s="4" customFormat="1" ht="1.9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s="75" customFormat="1">
      <c r="A82" s="88"/>
      <c r="C82" s="88"/>
      <c r="D82" s="88"/>
      <c r="E82" s="88"/>
      <c r="F82" s="88"/>
      <c r="G82" s="88"/>
      <c r="J82" s="88"/>
      <c r="O82" s="88"/>
      <c r="T82" s="88"/>
      <c r="Y82" s="88"/>
      <c r="AD82" s="88"/>
    </row>
    <row r="83" spans="1:30" s="75" customFormat="1">
      <c r="P83" s="89"/>
      <c r="Q83" s="89"/>
      <c r="R83" s="89"/>
      <c r="S83" s="89"/>
      <c r="U83" s="89"/>
      <c r="V83" s="89"/>
      <c r="W83" s="89"/>
      <c r="X83" s="89"/>
    </row>
    <row r="84" spans="1:30" s="75" customFormat="1">
      <c r="P84" s="89"/>
      <c r="Q84" s="89"/>
      <c r="R84" s="89"/>
      <c r="S84" s="89"/>
      <c r="U84" s="89"/>
      <c r="V84" s="89"/>
      <c r="W84" s="89"/>
      <c r="X84" s="89"/>
    </row>
    <row r="85" spans="1:30" s="75" customFormat="1">
      <c r="P85" s="89"/>
      <c r="Q85" s="89"/>
      <c r="R85" s="89"/>
      <c r="S85" s="89"/>
      <c r="U85" s="89"/>
      <c r="V85" s="89"/>
      <c r="W85" s="89"/>
      <c r="X85" s="89"/>
    </row>
    <row r="86" spans="1:30" s="75" customFormat="1">
      <c r="P86" s="89"/>
      <c r="Q86" s="89"/>
      <c r="R86" s="89"/>
      <c r="S86" s="89"/>
      <c r="U86" s="89"/>
      <c r="V86" s="89"/>
      <c r="W86" s="89"/>
      <c r="X86" s="89"/>
    </row>
    <row r="87" spans="1:30" s="75" customFormat="1">
      <c r="P87" s="89"/>
      <c r="Q87" s="89"/>
      <c r="R87" s="89"/>
      <c r="S87" s="89"/>
      <c r="U87" s="89"/>
      <c r="V87" s="89"/>
      <c r="W87" s="89"/>
      <c r="X87" s="89"/>
    </row>
    <row r="88" spans="1:30" s="75" customFormat="1">
      <c r="P88" s="89"/>
      <c r="Q88" s="89"/>
      <c r="R88" s="89"/>
      <c r="S88" s="89"/>
      <c r="U88" s="89"/>
      <c r="V88" s="89"/>
      <c r="W88" s="89"/>
      <c r="X88" s="89"/>
    </row>
    <row r="89" spans="1:30" s="75" customFormat="1">
      <c r="P89" s="89"/>
      <c r="Q89" s="89"/>
      <c r="R89" s="89"/>
      <c r="S89" s="89"/>
      <c r="U89" s="89"/>
      <c r="V89" s="89"/>
      <c r="W89" s="89"/>
      <c r="X89" s="89"/>
    </row>
    <row r="90" spans="1:30" s="75" customFormat="1"/>
    <row r="91" spans="1:30" s="75" customFormat="1"/>
    <row r="92" spans="1:30" s="75" customFormat="1"/>
    <row r="93" spans="1:30" s="75" customFormat="1"/>
    <row r="94" spans="1:30" s="75" customFormat="1"/>
    <row r="95" spans="1:30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</row>
    <row r="96" spans="1:30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</row>
    <row r="97" spans="1:30">
      <c r="A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</row>
    <row r="98" spans="1:30">
      <c r="A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D98" s="75"/>
    </row>
    <row r="99" spans="1:30">
      <c r="A99" s="75"/>
      <c r="C99" s="75"/>
      <c r="D99" s="75"/>
      <c r="E99" s="75"/>
      <c r="F99" s="75"/>
      <c r="G99" s="75"/>
      <c r="J99" s="75"/>
      <c r="O99" s="75"/>
      <c r="T99" s="75"/>
      <c r="Y99" s="75"/>
      <c r="AD99" s="75"/>
    </row>
    <row r="100" spans="1:30">
      <c r="A100" s="75"/>
      <c r="C100" s="75"/>
      <c r="D100" s="75"/>
      <c r="E100" s="75"/>
      <c r="F100" s="75"/>
      <c r="G100" s="75"/>
      <c r="J100" s="75"/>
      <c r="O100" s="75"/>
      <c r="T100" s="75"/>
      <c r="Y100" s="75"/>
      <c r="AD100" s="75"/>
    </row>
  </sheetData>
  <mergeCells count="121">
    <mergeCell ref="G22:G25"/>
    <mergeCell ref="F22:F25"/>
    <mergeCell ref="P26:S26"/>
    <mergeCell ref="H22:H25"/>
    <mergeCell ref="I22:I25"/>
    <mergeCell ref="L22:L25"/>
    <mergeCell ref="K22:K25"/>
    <mergeCell ref="F26:I26"/>
    <mergeCell ref="M22:M25"/>
    <mergeCell ref="N22:N25"/>
    <mergeCell ref="F15:I15"/>
    <mergeCell ref="K16:K19"/>
    <mergeCell ref="F20:I21"/>
    <mergeCell ref="K20:N21"/>
    <mergeCell ref="L16:L19"/>
    <mergeCell ref="M16:M19"/>
    <mergeCell ref="F16:F19"/>
    <mergeCell ref="G16:G19"/>
    <mergeCell ref="H16:H19"/>
    <mergeCell ref="I16:I19"/>
    <mergeCell ref="K15:N15"/>
    <mergeCell ref="B2:B5"/>
    <mergeCell ref="F7:I7"/>
    <mergeCell ref="D5:S5"/>
    <mergeCell ref="F13:I13"/>
    <mergeCell ref="K7:N7"/>
    <mergeCell ref="P7:S7"/>
    <mergeCell ref="F11:I12"/>
    <mergeCell ref="U7:X7"/>
    <mergeCell ref="X11:X14"/>
    <mergeCell ref="F14:I14"/>
    <mergeCell ref="Z7:AC7"/>
    <mergeCell ref="P9:S10"/>
    <mergeCell ref="K11:K14"/>
    <mergeCell ref="L11:L14"/>
    <mergeCell ref="M11:M14"/>
    <mergeCell ref="N11:N14"/>
    <mergeCell ref="P11:P14"/>
    <mergeCell ref="V11:V14"/>
    <mergeCell ref="W11:W14"/>
    <mergeCell ref="P15:S15"/>
    <mergeCell ref="U15:X15"/>
    <mergeCell ref="Q11:Q14"/>
    <mergeCell ref="R11:R14"/>
    <mergeCell ref="S11:S14"/>
    <mergeCell ref="U11:U14"/>
    <mergeCell ref="W16:W19"/>
    <mergeCell ref="U20:X21"/>
    <mergeCell ref="P22:P25"/>
    <mergeCell ref="Q22:Q25"/>
    <mergeCell ref="R22:R25"/>
    <mergeCell ref="P20:S21"/>
    <mergeCell ref="X16:X19"/>
    <mergeCell ref="X22:X25"/>
    <mergeCell ref="S22:S25"/>
    <mergeCell ref="U26:X26"/>
    <mergeCell ref="W22:W25"/>
    <mergeCell ref="U22:U25"/>
    <mergeCell ref="V22:V25"/>
    <mergeCell ref="N16:N19"/>
    <mergeCell ref="U16:U19"/>
    <mergeCell ref="V16:V19"/>
    <mergeCell ref="P16:S17"/>
    <mergeCell ref="P18:S19"/>
    <mergeCell ref="K26:N26"/>
    <mergeCell ref="U27:U30"/>
    <mergeCell ref="V27:V30"/>
    <mergeCell ref="W27:W30"/>
    <mergeCell ref="X27:X30"/>
    <mergeCell ref="R27:R30"/>
    <mergeCell ref="F27:F30"/>
    <mergeCell ref="G27:G30"/>
    <mergeCell ref="M27:M30"/>
    <mergeCell ref="H27:H30"/>
    <mergeCell ref="I27:I30"/>
    <mergeCell ref="K27:K30"/>
    <mergeCell ref="L27:L30"/>
    <mergeCell ref="D32:D33"/>
    <mergeCell ref="P32:S39"/>
    <mergeCell ref="H34:H37"/>
    <mergeCell ref="S27:S30"/>
    <mergeCell ref="N27:N30"/>
    <mergeCell ref="P27:P30"/>
    <mergeCell ref="Q27:Q30"/>
    <mergeCell ref="K31:N33"/>
    <mergeCell ref="F49:M49"/>
    <mergeCell ref="F50:M50"/>
    <mergeCell ref="F47:M47"/>
    <mergeCell ref="D42:Z42"/>
    <mergeCell ref="F43:M43"/>
    <mergeCell ref="R47:Z47"/>
    <mergeCell ref="R46:Z46"/>
    <mergeCell ref="F48:M48"/>
    <mergeCell ref="R48:Z48"/>
    <mergeCell ref="F45:M45"/>
    <mergeCell ref="R45:Z45"/>
    <mergeCell ref="F46:M46"/>
    <mergeCell ref="B73:F73"/>
    <mergeCell ref="B75:F75"/>
    <mergeCell ref="R78:AB78"/>
    <mergeCell ref="D24:D25"/>
    <mergeCell ref="D27:D29"/>
    <mergeCell ref="B55:K55"/>
    <mergeCell ref="R55:Z55"/>
    <mergeCell ref="R49:Z49"/>
    <mergeCell ref="N50:Q50"/>
    <mergeCell ref="R50:Z50"/>
    <mergeCell ref="U31:X31"/>
    <mergeCell ref="P31:S31"/>
    <mergeCell ref="G34:G37"/>
    <mergeCell ref="F31:I33"/>
    <mergeCell ref="F34:F37"/>
    <mergeCell ref="F44:M44"/>
    <mergeCell ref="R44:Z44"/>
    <mergeCell ref="U32:X35"/>
    <mergeCell ref="U36:X38"/>
    <mergeCell ref="I34:I37"/>
    <mergeCell ref="N34:N37"/>
    <mergeCell ref="M34:M37"/>
    <mergeCell ref="K34:K37"/>
    <mergeCell ref="L34:L37"/>
  </mergeCells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Normal="100" workbookViewId="0">
      <selection activeCell="D27" sqref="D27"/>
    </sheetView>
  </sheetViews>
  <sheetFormatPr defaultColWidth="11.42578125" defaultRowHeight="12.75"/>
  <sheetData>
    <row r="1" spans="1:2" ht="15.75">
      <c r="A1" s="228"/>
      <c r="B1" s="237" t="s">
        <v>76</v>
      </c>
    </row>
    <row r="2" spans="1:2" ht="15.75">
      <c r="A2" s="228"/>
      <c r="B2" s="237" t="str">
        <f>Graphic!D3</f>
        <v>Hyatt Century Plaza, Los Angeles, CA, USA</v>
      </c>
    </row>
    <row r="3" spans="1:2" ht="15.75">
      <c r="A3" s="228"/>
      <c r="B3" s="237" t="str">
        <f>Graphic!D4</f>
        <v>January 17-22, 2010</v>
      </c>
    </row>
    <row r="4" spans="1:2" ht="15.75">
      <c r="A4" s="228"/>
      <c r="B4" s="229"/>
    </row>
    <row r="6" spans="1:2" ht="15.75">
      <c r="A6" s="230" t="s">
        <v>116</v>
      </c>
      <c r="B6" s="230"/>
    </row>
    <row r="7" spans="1:2" ht="15.75">
      <c r="A7" s="285" t="s">
        <v>130</v>
      </c>
      <c r="B7" s="230"/>
    </row>
    <row r="8" spans="1:2" ht="15.75">
      <c r="A8" s="288">
        <v>1</v>
      </c>
      <c r="B8" s="230" t="s">
        <v>137</v>
      </c>
    </row>
    <row r="9" spans="1:2" ht="15.75">
      <c r="A9" s="288">
        <v>2</v>
      </c>
      <c r="B9" s="293" t="s">
        <v>176</v>
      </c>
    </row>
    <row r="10" spans="1:2" ht="15.75">
      <c r="A10" s="288">
        <v>3</v>
      </c>
      <c r="B10" s="293" t="s">
        <v>150</v>
      </c>
    </row>
    <row r="11" spans="1:2" ht="15.75">
      <c r="A11" s="288">
        <v>4</v>
      </c>
      <c r="B11" s="294" t="s">
        <v>151</v>
      </c>
    </row>
    <row r="12" spans="1:2" ht="15.75">
      <c r="A12" s="285" t="s">
        <v>129</v>
      </c>
      <c r="B12" s="230"/>
    </row>
    <row r="13" spans="1:2">
      <c r="A13" s="228">
        <v>1</v>
      </c>
      <c r="B13" s="231" t="s">
        <v>182</v>
      </c>
    </row>
    <row r="14" spans="1:2">
      <c r="A14" s="228">
        <v>2</v>
      </c>
      <c r="B14" s="231" t="s">
        <v>175</v>
      </c>
    </row>
    <row r="15" spans="1:2">
      <c r="A15" s="228">
        <v>3</v>
      </c>
      <c r="B15" s="231" t="s">
        <v>152</v>
      </c>
    </row>
    <row r="16" spans="1:2">
      <c r="A16" s="228">
        <v>4</v>
      </c>
      <c r="B16" s="231" t="s">
        <v>183</v>
      </c>
    </row>
    <row r="17" spans="1:2">
      <c r="A17" s="228">
        <v>5</v>
      </c>
      <c r="B17" s="231" t="s">
        <v>186</v>
      </c>
    </row>
    <row r="18" spans="1:2">
      <c r="A18" s="228">
        <v>6</v>
      </c>
      <c r="B18" s="233" t="s">
        <v>153</v>
      </c>
    </row>
    <row r="19" spans="1:2">
      <c r="A19" s="228">
        <v>7</v>
      </c>
      <c r="B19" s="233" t="s">
        <v>154</v>
      </c>
    </row>
    <row r="20" spans="1:2">
      <c r="A20" s="228">
        <v>8</v>
      </c>
      <c r="B20" s="228" t="s">
        <v>155</v>
      </c>
    </row>
    <row r="21" spans="1:2">
      <c r="A21" s="228">
        <v>9</v>
      </c>
      <c r="B21" s="228" t="s">
        <v>156</v>
      </c>
    </row>
    <row r="22" spans="1:2">
      <c r="A22" s="228"/>
      <c r="B22" s="23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D29" sqref="D29"/>
    </sheetView>
  </sheetViews>
  <sheetFormatPr defaultRowHeight="12.75"/>
  <cols>
    <col min="2" max="2" width="78.140625" customWidth="1"/>
    <col min="3" max="3" width="12.5703125" customWidth="1"/>
    <col min="4" max="4" width="5.140625" customWidth="1"/>
  </cols>
  <sheetData>
    <row r="1" spans="1:5" ht="15.75">
      <c r="A1" s="228"/>
      <c r="B1" s="237" t="str">
        <f>Objectives!B1</f>
        <v>AGENDA IEEE 802.15 TG4e  MEETING</v>
      </c>
      <c r="C1" s="228"/>
      <c r="D1" s="228"/>
      <c r="E1" s="235"/>
    </row>
    <row r="2" spans="1:5" ht="15.75">
      <c r="A2" s="228"/>
      <c r="B2" s="237" t="str">
        <f>Objectives!B2</f>
        <v>Hyatt Century Plaza, Los Angeles, CA, USA</v>
      </c>
      <c r="C2" s="228"/>
      <c r="D2" s="228"/>
      <c r="E2" s="235"/>
    </row>
    <row r="3" spans="1:5" ht="15.75">
      <c r="A3" s="228"/>
      <c r="B3" s="237" t="str">
        <f>Objectives!B3</f>
        <v>January 17-22, 2010</v>
      </c>
      <c r="C3" s="228"/>
      <c r="D3" s="228"/>
      <c r="E3" s="235"/>
    </row>
    <row r="4" spans="1:5" ht="15.75">
      <c r="A4" s="228"/>
      <c r="B4" s="229"/>
      <c r="C4" s="228"/>
      <c r="D4" s="228"/>
      <c r="E4" s="235"/>
    </row>
    <row r="6" spans="1:5">
      <c r="A6" s="228">
        <f>Objectives!A13</f>
        <v>1</v>
      </c>
      <c r="B6" s="278" t="str">
        <f>Objectives!B13</f>
        <v>Monday 18 Jan,  AM2 - Opening Logistics, Subgroup reports- Security/reduced headers &amp; Blink</v>
      </c>
      <c r="C6" s="228"/>
      <c r="D6" s="228"/>
      <c r="E6" s="235"/>
    </row>
    <row r="7" spans="1:5">
      <c r="A7" s="232">
        <f t="shared" ref="A7:A13" si="0" xml:space="preserve"> A6+0.1</f>
        <v>1.1000000000000001</v>
      </c>
      <c r="B7" s="231" t="s">
        <v>73</v>
      </c>
      <c r="C7" s="238" t="s">
        <v>74</v>
      </c>
      <c r="D7" s="228">
        <v>0</v>
      </c>
      <c r="E7" s="236">
        <f>TIME(10,30,0)</f>
        <v>0.4375</v>
      </c>
    </row>
    <row r="8" spans="1:5">
      <c r="A8" s="232">
        <f t="shared" si="0"/>
        <v>1.2000000000000002</v>
      </c>
      <c r="B8" s="23" t="s">
        <v>139</v>
      </c>
      <c r="C8" s="238" t="s">
        <v>74</v>
      </c>
      <c r="D8" s="23">
        <v>25</v>
      </c>
      <c r="E8" s="236">
        <f t="shared" ref="E8:E13" si="1">E7+TIME(0,D7,0)</f>
        <v>0.4375</v>
      </c>
    </row>
    <row r="9" spans="1:5">
      <c r="A9" s="232">
        <f t="shared" si="0"/>
        <v>1.3000000000000003</v>
      </c>
      <c r="B9" s="231" t="s">
        <v>157</v>
      </c>
      <c r="C9" s="238" t="s">
        <v>74</v>
      </c>
      <c r="D9" s="228">
        <v>2</v>
      </c>
      <c r="E9" s="236">
        <f t="shared" si="1"/>
        <v>0.4548611111111111</v>
      </c>
    </row>
    <row r="10" spans="1:5">
      <c r="A10" s="232">
        <f t="shared" si="0"/>
        <v>1.4000000000000004</v>
      </c>
      <c r="B10" s="231" t="s">
        <v>138</v>
      </c>
      <c r="C10" s="238" t="s">
        <v>74</v>
      </c>
      <c r="D10" s="228">
        <v>40</v>
      </c>
      <c r="E10" s="236">
        <f t="shared" si="1"/>
        <v>0.45624999999999999</v>
      </c>
    </row>
    <row r="11" spans="1:5">
      <c r="A11" s="232">
        <f t="shared" si="0"/>
        <v>1.5000000000000004</v>
      </c>
      <c r="B11" s="231" t="s">
        <v>177</v>
      </c>
      <c r="C11" s="238" t="s">
        <v>164</v>
      </c>
      <c r="D11" s="228">
        <v>33</v>
      </c>
      <c r="E11" s="236">
        <f t="shared" si="1"/>
        <v>0.48402777777777778</v>
      </c>
    </row>
    <row r="12" spans="1:5">
      <c r="A12" s="232">
        <f t="shared" si="0"/>
        <v>1.6000000000000005</v>
      </c>
      <c r="B12" s="231" t="s">
        <v>184</v>
      </c>
      <c r="C12" s="238" t="s">
        <v>74</v>
      </c>
      <c r="D12" s="228">
        <v>20</v>
      </c>
      <c r="E12" s="236">
        <f t="shared" si="1"/>
        <v>0.50694444444444442</v>
      </c>
    </row>
    <row r="13" spans="1:5">
      <c r="A13" s="232">
        <f t="shared" si="0"/>
        <v>1.7000000000000006</v>
      </c>
      <c r="B13" s="23" t="s">
        <v>75</v>
      </c>
      <c r="C13" s="238" t="s">
        <v>74</v>
      </c>
      <c r="D13" s="23">
        <v>0</v>
      </c>
      <c r="E13" s="236">
        <f t="shared" si="1"/>
        <v>0.52083333333333326</v>
      </c>
    </row>
    <row r="14" spans="1:5">
      <c r="A14" s="232"/>
      <c r="B14" s="23"/>
      <c r="C14" s="238"/>
      <c r="D14" s="228"/>
      <c r="E14" s="236"/>
    </row>
    <row r="15" spans="1:5">
      <c r="A15" s="232"/>
      <c r="B15" s="23"/>
      <c r="C15" s="238"/>
      <c r="D15" s="228"/>
      <c r="E15" s="236"/>
    </row>
    <row r="16" spans="1:5">
      <c r="A16" s="232">
        <f>Objectives!A14</f>
        <v>2</v>
      </c>
      <c r="B16" s="278" t="str">
        <f>Objectives!B14</f>
        <v>Monday 18 Jan  PM1 -  Factory Automation subgroup report &amp; FCF discussion</v>
      </c>
      <c r="C16" s="238"/>
      <c r="D16" s="228"/>
      <c r="E16" s="236"/>
    </row>
    <row r="17" spans="1:5">
      <c r="A17" s="232">
        <f>A7+1</f>
        <v>2.1</v>
      </c>
      <c r="B17" s="231" t="s">
        <v>73</v>
      </c>
      <c r="C17" s="238" t="s">
        <v>74</v>
      </c>
      <c r="D17" s="228">
        <v>0</v>
      </c>
      <c r="E17" s="236">
        <f>TIME(13,30,0)</f>
        <v>0.5625</v>
      </c>
    </row>
    <row r="18" spans="1:5">
      <c r="A18" s="232">
        <f>A17+0.1</f>
        <v>2.2000000000000002</v>
      </c>
      <c r="B18" s="23" t="s">
        <v>163</v>
      </c>
      <c r="C18" s="238" t="s">
        <v>141</v>
      </c>
      <c r="D18" s="23">
        <v>40</v>
      </c>
      <c r="E18" s="236">
        <f>E17+TIME(0,D17,0)</f>
        <v>0.5625</v>
      </c>
    </row>
    <row r="19" spans="1:5">
      <c r="A19" s="232">
        <f>A18+0.1</f>
        <v>2.3000000000000003</v>
      </c>
      <c r="B19" s="23" t="s">
        <v>178</v>
      </c>
      <c r="C19" s="238" t="s">
        <v>74</v>
      </c>
      <c r="D19" s="228">
        <v>100</v>
      </c>
      <c r="E19" s="236">
        <f>E18+TIME(0,D18,0)</f>
        <v>0.59027777777777779</v>
      </c>
    </row>
    <row r="20" spans="1:5">
      <c r="A20" s="232">
        <f>A19+0.1</f>
        <v>2.4000000000000004</v>
      </c>
      <c r="B20" s="23" t="s">
        <v>75</v>
      </c>
      <c r="C20" s="238" t="s">
        <v>74</v>
      </c>
      <c r="D20" s="228">
        <v>0</v>
      </c>
      <c r="E20" s="236">
        <f>E19+TIME(0,D19,0)</f>
        <v>0.65972222222222221</v>
      </c>
    </row>
    <row r="21" spans="1:5">
      <c r="B21" s="279"/>
    </row>
    <row r="22" spans="1:5">
      <c r="B22" s="279"/>
    </row>
    <row r="23" spans="1:5">
      <c r="A23" s="23">
        <f>Objectives!A15</f>
        <v>3</v>
      </c>
      <c r="B23" s="278" t="str">
        <f>Objectives!B15</f>
        <v>Monday 18 Jan PM2 -  Joint Meeting w/TG4f&amp;TG4g</v>
      </c>
    </row>
    <row r="24" spans="1:5">
      <c r="A24" s="232">
        <f>A17+1</f>
        <v>3.1</v>
      </c>
      <c r="B24" s="231" t="s">
        <v>73</v>
      </c>
      <c r="C24" s="238" t="s">
        <v>74</v>
      </c>
      <c r="D24" s="228">
        <v>0</v>
      </c>
      <c r="E24" s="236">
        <f>TIME(16,0,0)</f>
        <v>0.66666666666666663</v>
      </c>
    </row>
    <row r="25" spans="1:5">
      <c r="A25" s="232">
        <f>A24+0.1</f>
        <v>3.2</v>
      </c>
      <c r="B25" s="23" t="s">
        <v>160</v>
      </c>
      <c r="C25" s="238" t="s">
        <v>140</v>
      </c>
      <c r="D25" s="228">
        <v>10</v>
      </c>
      <c r="E25" s="236">
        <f>E24+TIME(0,D24,0)</f>
        <v>0.66666666666666663</v>
      </c>
    </row>
    <row r="26" spans="1:5">
      <c r="A26" s="232">
        <f>A25+0.1</f>
        <v>3.3000000000000003</v>
      </c>
      <c r="B26" s="23" t="s">
        <v>161</v>
      </c>
      <c r="C26" s="238" t="s">
        <v>134</v>
      </c>
      <c r="D26" s="228">
        <v>10</v>
      </c>
      <c r="E26" s="236">
        <f>E25+TIME(0,D25,0)</f>
        <v>0.67361111111111105</v>
      </c>
    </row>
    <row r="27" spans="1:5">
      <c r="A27" s="232">
        <f>A26+0.1</f>
        <v>3.4000000000000004</v>
      </c>
      <c r="B27" s="23" t="s">
        <v>162</v>
      </c>
      <c r="C27" s="238" t="s">
        <v>74</v>
      </c>
      <c r="D27" s="228">
        <v>10</v>
      </c>
      <c r="E27" s="236">
        <f>E26+TIME(0,D26,0)</f>
        <v>0.68055555555555547</v>
      </c>
    </row>
    <row r="28" spans="1:5">
      <c r="A28" s="232">
        <f>A27+0.1</f>
        <v>3.5000000000000004</v>
      </c>
      <c r="B28" s="23" t="s">
        <v>179</v>
      </c>
      <c r="C28" s="238" t="s">
        <v>74</v>
      </c>
      <c r="D28" s="228">
        <v>90</v>
      </c>
      <c r="E28" s="236">
        <f>E27+TIME(0,D27,0)</f>
        <v>0.68749999999999989</v>
      </c>
    </row>
    <row r="29" spans="1:5">
      <c r="A29" s="232">
        <f>A28+0.1</f>
        <v>3.6000000000000005</v>
      </c>
      <c r="B29" s="23" t="s">
        <v>75</v>
      </c>
      <c r="C29" s="238" t="s">
        <v>74</v>
      </c>
      <c r="D29" s="228">
        <v>0</v>
      </c>
      <c r="E29" s="236">
        <f>E28+TIME(0,D28,0)</f>
        <v>0.74999999999999989</v>
      </c>
    </row>
  </sheetData>
  <phoneticPr fontId="6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B26" sqref="B26"/>
    </sheetView>
  </sheetViews>
  <sheetFormatPr defaultColWidth="11.42578125" defaultRowHeight="12.75"/>
  <cols>
    <col min="1" max="1" width="6.85546875" customWidth="1"/>
    <col min="2" max="2" width="81.85546875" customWidth="1"/>
    <col min="3" max="3" width="11.140625" customWidth="1"/>
    <col min="4" max="4" width="5.42578125" customWidth="1"/>
  </cols>
  <sheetData>
    <row r="1" spans="1:8" ht="15.75">
      <c r="A1" s="228"/>
      <c r="B1" s="237" t="str">
        <f>Objectives!B1</f>
        <v>AGENDA IEEE 802.15 TG4e  MEETING</v>
      </c>
      <c r="C1" s="228"/>
      <c r="D1" s="228"/>
      <c r="E1" s="235"/>
    </row>
    <row r="2" spans="1:8" ht="15.75">
      <c r="A2" s="228"/>
      <c r="B2" s="237" t="str">
        <f>Objectives!B2</f>
        <v>Hyatt Century Plaza, Los Angeles, CA, USA</v>
      </c>
      <c r="C2" s="228"/>
      <c r="D2" s="228"/>
      <c r="E2" s="235"/>
    </row>
    <row r="3" spans="1:8" ht="15.75">
      <c r="A3" s="228"/>
      <c r="B3" s="237" t="str">
        <f>Objectives!B3</f>
        <v>January 17-22, 2010</v>
      </c>
      <c r="C3" s="228"/>
      <c r="D3" s="228"/>
      <c r="E3" s="235"/>
      <c r="H3" s="240"/>
    </row>
    <row r="4" spans="1:8" ht="15.75">
      <c r="A4" s="228"/>
      <c r="B4" s="229"/>
      <c r="C4" s="228"/>
      <c r="D4" s="228"/>
      <c r="E4" s="235"/>
    </row>
    <row r="5" spans="1:8">
      <c r="A5" s="23">
        <f>Objectives!A16</f>
        <v>4</v>
      </c>
      <c r="B5" s="278" t="str">
        <f>Objectives!B16</f>
        <v>Tuesday 19 Jan AM1- FCF discussion and resolution vote</v>
      </c>
    </row>
    <row r="6" spans="1:8">
      <c r="A6" s="232">
        <f>A5+0.1</f>
        <v>4.0999999999999996</v>
      </c>
      <c r="B6" s="231" t="s">
        <v>73</v>
      </c>
      <c r="C6" s="238" t="s">
        <v>74</v>
      </c>
      <c r="D6" s="228">
        <v>0</v>
      </c>
      <c r="E6" s="236">
        <f>TIME(10,30,0)</f>
        <v>0.4375</v>
      </c>
    </row>
    <row r="7" spans="1:8">
      <c r="A7" s="232">
        <f>A6+0.1</f>
        <v>4.1999999999999993</v>
      </c>
      <c r="B7" s="23" t="s">
        <v>180</v>
      </c>
      <c r="C7" s="238" t="s">
        <v>74</v>
      </c>
      <c r="D7" s="23">
        <v>60</v>
      </c>
      <c r="E7" s="236">
        <f>E6+TIME(0,D6,0)</f>
        <v>0.4375</v>
      </c>
    </row>
    <row r="8" spans="1:8">
      <c r="A8" s="232">
        <f>A7+0.1</f>
        <v>4.2999999999999989</v>
      </c>
      <c r="B8" s="23" t="s">
        <v>185</v>
      </c>
      <c r="C8" s="238" t="s">
        <v>74</v>
      </c>
      <c r="D8" s="23">
        <v>60</v>
      </c>
      <c r="E8" s="236">
        <f>E7+TIME(0,D7,0)</f>
        <v>0.47916666666666669</v>
      </c>
    </row>
    <row r="9" spans="1:8">
      <c r="A9" s="232">
        <f>A8+0.1</f>
        <v>4.3999999999999986</v>
      </c>
      <c r="B9" s="23" t="s">
        <v>75</v>
      </c>
      <c r="C9" s="238" t="s">
        <v>74</v>
      </c>
      <c r="D9" s="23">
        <v>0</v>
      </c>
      <c r="E9" s="236">
        <f>E8+TIME(0,D8,0)</f>
        <v>0.52083333333333337</v>
      </c>
    </row>
    <row r="11" spans="1:8">
      <c r="A11" s="23">
        <f>Objectives!A17</f>
        <v>5</v>
      </c>
      <c r="B11" s="278" t="str">
        <f>Objectives!B17</f>
        <v>Tuesday 19 Jan, AM2 -  Subgroup report: EGTS, TSCH, Channel diversity, Beacon Request Payload,  Low Energy</v>
      </c>
    </row>
    <row r="12" spans="1:8">
      <c r="A12" s="232">
        <f>A11+0.1</f>
        <v>5.0999999999999996</v>
      </c>
      <c r="B12" s="231" t="s">
        <v>73</v>
      </c>
      <c r="C12" s="238" t="s">
        <v>74</v>
      </c>
      <c r="D12" s="228">
        <v>0</v>
      </c>
      <c r="E12" s="236">
        <f>TIME(10,30,0)</f>
        <v>0.4375</v>
      </c>
    </row>
    <row r="13" spans="1:8">
      <c r="A13" s="232">
        <f>A12+0.1</f>
        <v>5.1999999999999993</v>
      </c>
      <c r="B13" s="231" t="s">
        <v>158</v>
      </c>
      <c r="C13" s="238" t="s">
        <v>131</v>
      </c>
      <c r="D13" s="228">
        <v>24</v>
      </c>
      <c r="E13" s="236">
        <f>E12+TIME(0,D12,0)</f>
        <v>0.4375</v>
      </c>
    </row>
    <row r="14" spans="1:8">
      <c r="A14" s="232">
        <f t="shared" ref="A14:A18" si="0">A13+0.1</f>
        <v>5.2999999999999989</v>
      </c>
      <c r="B14" s="231" t="s">
        <v>159</v>
      </c>
      <c r="C14" s="238" t="s">
        <v>187</v>
      </c>
      <c r="D14" s="228">
        <v>24</v>
      </c>
      <c r="E14" s="236">
        <f t="shared" ref="E14:E18" si="1">E13+TIME(0,D13,0)</f>
        <v>0.45416666666666666</v>
      </c>
    </row>
    <row r="15" spans="1:8" ht="15" customHeight="1">
      <c r="A15" s="232">
        <f t="shared" si="0"/>
        <v>5.3999999999999986</v>
      </c>
      <c r="B15" s="23" t="s">
        <v>165</v>
      </c>
      <c r="C15" s="238" t="s">
        <v>167</v>
      </c>
      <c r="D15" s="228">
        <v>24</v>
      </c>
      <c r="E15" s="236">
        <f t="shared" si="1"/>
        <v>0.47083333333333333</v>
      </c>
    </row>
    <row r="16" spans="1:8" ht="15" customHeight="1">
      <c r="A16" s="232">
        <f t="shared" si="0"/>
        <v>5.4999999999999982</v>
      </c>
      <c r="B16" s="23" t="s">
        <v>166</v>
      </c>
      <c r="C16" s="238" t="s">
        <v>74</v>
      </c>
      <c r="D16" s="228">
        <v>24</v>
      </c>
      <c r="E16" s="236">
        <f t="shared" si="1"/>
        <v>0.48749999999999999</v>
      </c>
    </row>
    <row r="17" spans="1:5" ht="15" customHeight="1">
      <c r="A17" s="232">
        <f t="shared" si="0"/>
        <v>5.5999999999999979</v>
      </c>
      <c r="B17" s="23" t="s">
        <v>181</v>
      </c>
      <c r="C17" s="238" t="s">
        <v>135</v>
      </c>
      <c r="D17" s="228">
        <v>24</v>
      </c>
      <c r="E17" s="236">
        <f t="shared" si="1"/>
        <v>0.50416666666666665</v>
      </c>
    </row>
    <row r="18" spans="1:5" ht="15" customHeight="1">
      <c r="A18" s="232">
        <f t="shared" si="0"/>
        <v>5.6999999999999975</v>
      </c>
      <c r="B18" s="23" t="s">
        <v>75</v>
      </c>
      <c r="C18" s="238" t="s">
        <v>74</v>
      </c>
      <c r="D18" s="23">
        <v>0</v>
      </c>
      <c r="E18" s="236">
        <f t="shared" si="1"/>
        <v>0.52083333333333337</v>
      </c>
    </row>
    <row r="19" spans="1:5">
      <c r="A19" s="232"/>
      <c r="B19" s="23"/>
      <c r="C19" s="238"/>
      <c r="D19" s="228"/>
      <c r="E19" s="236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F27" sqref="F27"/>
    </sheetView>
  </sheetViews>
  <sheetFormatPr defaultColWidth="11.42578125" defaultRowHeight="12.75"/>
  <cols>
    <col min="1" max="1" width="7.42578125" customWidth="1"/>
    <col min="2" max="2" width="47.42578125" customWidth="1"/>
  </cols>
  <sheetData>
    <row r="1" spans="1:5" ht="15.75">
      <c r="A1" s="239"/>
      <c r="B1" s="237" t="str">
        <f>Graphic!D2</f>
        <v>64th IEEE 802.15 WPAN MEETING</v>
      </c>
      <c r="C1" s="228"/>
      <c r="D1" s="228"/>
      <c r="E1" s="235"/>
    </row>
    <row r="2" spans="1:5" ht="15.75">
      <c r="A2" s="239"/>
      <c r="B2" s="237" t="str">
        <f>Graphic!D3</f>
        <v>Hyatt Century Plaza, Los Angeles, CA, USA</v>
      </c>
      <c r="C2" s="228"/>
      <c r="D2" s="228"/>
      <c r="E2" s="235"/>
    </row>
    <row r="3" spans="1:5" ht="15.75">
      <c r="A3" s="239"/>
      <c r="B3" s="237" t="str">
        <f>Graphic!D4</f>
        <v>January 17-22, 2010</v>
      </c>
      <c r="C3" s="228"/>
      <c r="D3" s="228"/>
      <c r="E3" s="235"/>
    </row>
    <row r="4" spans="1:5" ht="15.75">
      <c r="A4" s="239"/>
      <c r="B4" s="237"/>
      <c r="C4" s="228"/>
      <c r="D4" s="228"/>
      <c r="E4" s="235"/>
    </row>
    <row r="5" spans="1:5" ht="15.75">
      <c r="A5" s="239"/>
      <c r="B5" s="237"/>
      <c r="C5" s="228"/>
      <c r="D5" s="228"/>
      <c r="E5" s="235"/>
    </row>
    <row r="6" spans="1:5">
      <c r="A6" s="232">
        <f>Objectives!A18</f>
        <v>6</v>
      </c>
      <c r="B6" s="23" t="str">
        <f>Objectives!B18</f>
        <v>Thursday 21 Jan, AM1 -  Draft Review: Annex M, Section 5</v>
      </c>
      <c r="C6" s="238"/>
      <c r="D6" s="228"/>
      <c r="E6" s="236"/>
    </row>
    <row r="7" spans="1:5">
      <c r="A7" s="232">
        <f>Tuesday!A12+1</f>
        <v>6.1</v>
      </c>
      <c r="B7" s="231" t="s">
        <v>73</v>
      </c>
      <c r="C7" s="238" t="s">
        <v>74</v>
      </c>
      <c r="D7" s="228">
        <v>0</v>
      </c>
      <c r="E7" s="236">
        <f>TIME(8,0,0)</f>
        <v>0.33333333333333331</v>
      </c>
    </row>
    <row r="8" spans="1:5">
      <c r="A8" s="232">
        <f>A7+0.1</f>
        <v>6.1999999999999993</v>
      </c>
      <c r="B8" s="23" t="s">
        <v>169</v>
      </c>
      <c r="C8" s="238" t="s">
        <v>168</v>
      </c>
      <c r="D8" s="23">
        <v>60</v>
      </c>
      <c r="E8" s="236">
        <f>E7+TIME(0,D7,0)</f>
        <v>0.33333333333333331</v>
      </c>
    </row>
    <row r="9" spans="1:5">
      <c r="A9" s="232">
        <f>A8+0.1</f>
        <v>6.2999999999999989</v>
      </c>
      <c r="B9" s="23" t="s">
        <v>170</v>
      </c>
      <c r="C9" s="238" t="s">
        <v>168</v>
      </c>
      <c r="D9" s="23">
        <v>60</v>
      </c>
      <c r="E9" s="236">
        <f>E8+TIME(0,D8,0)</f>
        <v>0.375</v>
      </c>
    </row>
    <row r="10" spans="1:5">
      <c r="A10" s="232">
        <f>A9+0.1</f>
        <v>6.3999999999999986</v>
      </c>
      <c r="B10" s="23" t="s">
        <v>75</v>
      </c>
      <c r="C10" s="238" t="s">
        <v>74</v>
      </c>
      <c r="D10" s="23">
        <v>0</v>
      </c>
      <c r="E10" s="236">
        <f>E9+TIME(0,D9,0)</f>
        <v>0.41666666666666669</v>
      </c>
    </row>
    <row r="11" spans="1:5">
      <c r="A11" s="232"/>
      <c r="B11" s="23"/>
      <c r="C11" s="238"/>
      <c r="D11" s="228"/>
      <c r="E11" s="236"/>
    </row>
    <row r="12" spans="1:5">
      <c r="A12" s="232">
        <f>Objectives!A19</f>
        <v>7</v>
      </c>
      <c r="B12" s="23" t="str">
        <f>Objectives!B19</f>
        <v>Thursday 21 Jan, AM2 -  Draft Review: Section 6</v>
      </c>
      <c r="C12" s="238"/>
      <c r="D12" s="228"/>
      <c r="E12" s="236"/>
    </row>
    <row r="13" spans="1:5">
      <c r="A13" s="232">
        <f>A12+0.1</f>
        <v>7.1</v>
      </c>
      <c r="B13" s="231" t="s">
        <v>73</v>
      </c>
      <c r="C13" s="238" t="s">
        <v>74</v>
      </c>
      <c r="D13" s="228">
        <v>0</v>
      </c>
      <c r="E13" s="236">
        <f>TIME(10,30,0)</f>
        <v>0.4375</v>
      </c>
    </row>
    <row r="14" spans="1:5">
      <c r="A14" s="232">
        <f>A13+0.1</f>
        <v>7.1999999999999993</v>
      </c>
      <c r="B14" s="23" t="s">
        <v>171</v>
      </c>
      <c r="C14" s="238" t="s">
        <v>168</v>
      </c>
      <c r="D14" s="23">
        <v>120</v>
      </c>
      <c r="E14" s="236">
        <f>E13+TIME(0,D13,0)</f>
        <v>0.4375</v>
      </c>
    </row>
    <row r="15" spans="1:5">
      <c r="A15" s="232">
        <f>A14+0.1</f>
        <v>7.2999999999999989</v>
      </c>
      <c r="B15" s="23" t="s">
        <v>75</v>
      </c>
      <c r="C15" s="238" t="s">
        <v>74</v>
      </c>
      <c r="D15" s="23">
        <v>0</v>
      </c>
      <c r="E15" s="236">
        <f>E14+TIME(0,D14,0)</f>
        <v>0.52083333333333337</v>
      </c>
    </row>
    <row r="17" spans="1:5">
      <c r="A17" s="23">
        <f>Objectives!A20</f>
        <v>8</v>
      </c>
      <c r="B17" s="23" t="str">
        <f>Objectives!B20</f>
        <v>Thursday, 21 Jan PM1 -  Draft Review: Section 6</v>
      </c>
    </row>
    <row r="18" spans="1:5">
      <c r="A18" s="23">
        <f>A17+0.1</f>
        <v>8.1</v>
      </c>
      <c r="B18" s="231" t="s">
        <v>73</v>
      </c>
      <c r="C18" s="266" t="s">
        <v>74</v>
      </c>
      <c r="D18" s="23">
        <v>0</v>
      </c>
      <c r="E18" s="236">
        <f>TIME(13,30,0)</f>
        <v>0.5625</v>
      </c>
    </row>
    <row r="19" spans="1:5">
      <c r="A19" s="23">
        <f>0.1+A18</f>
        <v>8.1999999999999993</v>
      </c>
      <c r="B19" s="23" t="s">
        <v>171</v>
      </c>
      <c r="C19" s="238" t="s">
        <v>168</v>
      </c>
      <c r="D19" s="23">
        <v>120</v>
      </c>
      <c r="E19" s="236">
        <f>E18+TIME(0,D18,0)</f>
        <v>0.5625</v>
      </c>
    </row>
    <row r="20" spans="1:5">
      <c r="A20" s="23">
        <f>0.1+A19</f>
        <v>8.2999999999999989</v>
      </c>
      <c r="B20" s="23" t="s">
        <v>75</v>
      </c>
      <c r="C20" s="266" t="s">
        <v>74</v>
      </c>
      <c r="D20" s="23">
        <v>0</v>
      </c>
      <c r="E20" s="236">
        <f>E19+TIME(0,D19,0)</f>
        <v>0.64583333333333337</v>
      </c>
    </row>
    <row r="21" spans="1:5">
      <c r="B21" s="23"/>
      <c r="C21" s="241"/>
    </row>
    <row r="22" spans="1:5">
      <c r="A22" s="23">
        <f>Objectives!A21</f>
        <v>9</v>
      </c>
      <c r="B22" s="23" t="str">
        <f>Objectives!B21</f>
        <v>Thursday, 21 Jan PM2 - Approve draft for WG LB, closing logistics</v>
      </c>
      <c r="C22" s="241"/>
    </row>
    <row r="23" spans="1:5">
      <c r="A23" s="23">
        <f>A22+0.1</f>
        <v>9.1</v>
      </c>
      <c r="B23" s="231" t="s">
        <v>73</v>
      </c>
      <c r="C23" s="266" t="s">
        <v>74</v>
      </c>
      <c r="D23" s="23">
        <v>0</v>
      </c>
      <c r="E23" s="236">
        <f>TIME(16,0,0)</f>
        <v>0.66666666666666663</v>
      </c>
    </row>
    <row r="24" spans="1:5">
      <c r="A24" s="23">
        <f>0.1+A23</f>
        <v>9.1999999999999993</v>
      </c>
      <c r="B24" s="23" t="s">
        <v>172</v>
      </c>
      <c r="C24" s="266" t="s">
        <v>74</v>
      </c>
      <c r="D24" s="23">
        <v>90</v>
      </c>
      <c r="E24" s="236">
        <f>E23+TIME(0,D23,0)</f>
        <v>0.66666666666666663</v>
      </c>
    </row>
    <row r="25" spans="1:5">
      <c r="A25" s="23">
        <f>0.1+A24</f>
        <v>9.2999999999999989</v>
      </c>
      <c r="B25" s="23" t="s">
        <v>173</v>
      </c>
      <c r="C25" s="266" t="s">
        <v>74</v>
      </c>
      <c r="D25" s="23">
        <v>20</v>
      </c>
      <c r="E25" s="236">
        <f t="shared" ref="E25:E27" si="0">E24+TIME(0,D24,0)</f>
        <v>0.72916666666666663</v>
      </c>
    </row>
    <row r="26" spans="1:5">
      <c r="A26" s="23">
        <f t="shared" ref="A26:A27" si="1">0.1+A25</f>
        <v>9.3999999999999986</v>
      </c>
      <c r="B26" s="23" t="s">
        <v>174</v>
      </c>
      <c r="C26" s="266" t="s">
        <v>74</v>
      </c>
      <c r="D26" s="23">
        <v>10</v>
      </c>
      <c r="E26" s="236">
        <f t="shared" si="0"/>
        <v>0.74305555555555547</v>
      </c>
    </row>
    <row r="27" spans="1:5">
      <c r="A27" s="23">
        <f t="shared" si="1"/>
        <v>9.4999999999999982</v>
      </c>
      <c r="B27" s="23" t="s">
        <v>75</v>
      </c>
      <c r="C27" s="266" t="s">
        <v>74</v>
      </c>
      <c r="D27" s="23">
        <v>0</v>
      </c>
      <c r="E27" s="236">
        <f t="shared" si="0"/>
        <v>0.74999999999999989</v>
      </c>
    </row>
  </sheetData>
  <phoneticPr fontId="3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Thursday</vt:lpstr>
      <vt:lpstr>hour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TG4e Agenda for KOA, Sep 2009</dc:title>
  <dc:creator>Pat Kinney</dc:creator>
  <cp:lastModifiedBy>Pat Kinney</cp:lastModifiedBy>
  <dcterms:created xsi:type="dcterms:W3CDTF">2007-03-13T13:40:10Z</dcterms:created>
  <dcterms:modified xsi:type="dcterms:W3CDTF">2010-01-15T20:52:48Z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