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7/"/>
    </mc:Choice>
  </mc:AlternateContent>
  <xr:revisionPtr revIDLastSave="0" documentId="8_{BFEA0AF3-681F-464D-8758-14D7A9E0840F}" xr6:coauthVersionLast="47" xr6:coauthVersionMax="47" xr10:uidLastSave="{00000000-0000-0000-0000-000000000000}"/>
  <bookViews>
    <workbookView xWindow="-108" yWindow="-108" windowWidth="23256" windowHeight="1389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externalReferences>
    <externalReference r:id="rId9"/>
  </externalReference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6" i="886" l="1"/>
  <c r="A7" i="881"/>
  <c r="A6" i="881"/>
  <c r="A5" i="881"/>
  <c r="A4" i="881"/>
  <c r="A7" i="886"/>
  <c r="A6" i="886"/>
  <c r="A5" i="886"/>
  <c r="A4" i="886"/>
  <c r="E37" i="889"/>
  <c r="D36" i="889"/>
  <c r="AJ18" i="889"/>
  <c r="AJ17" i="889"/>
  <c r="AJ16" i="889"/>
  <c r="AJ15" i="889"/>
  <c r="AJ14" i="889"/>
  <c r="AJ13" i="889"/>
  <c r="AJ12" i="889"/>
  <c r="AJ11" i="889"/>
  <c r="AJ10" i="889"/>
  <c r="AJ9" i="889"/>
  <c r="AJ8" i="889"/>
  <c r="AJ7" i="889"/>
  <c r="E7" i="889"/>
  <c r="D7" i="889"/>
  <c r="C7" i="889" s="1"/>
  <c r="B7" i="889"/>
  <c r="A7" i="889"/>
  <c r="AJ6" i="889"/>
  <c r="D6" i="889"/>
  <c r="E6" i="889" s="1"/>
  <c r="C6" i="889"/>
  <c r="B6" i="889"/>
  <c r="AJ5" i="889"/>
  <c r="E5" i="889"/>
  <c r="C5" i="889"/>
  <c r="B5" i="889"/>
  <c r="A5" i="889"/>
  <c r="Y3" i="889"/>
  <c r="S3" i="889"/>
  <c r="M3" i="889"/>
  <c r="M2" i="889"/>
  <c r="S2" i="889" s="1"/>
  <c r="Y2" i="889" s="1"/>
  <c r="AE2" i="889" s="1"/>
  <c r="E2" i="889"/>
  <c r="D8" i="889" l="1"/>
  <c r="A6" i="889"/>
  <c r="L31" i="20"/>
  <c r="L29" i="20"/>
  <c r="L27" i="20"/>
  <c r="B8" i="889" l="1"/>
  <c r="D9" i="889"/>
  <c r="E8" i="889"/>
  <c r="C8" i="889"/>
  <c r="A8" i="889"/>
  <c r="E9" i="889" l="1"/>
  <c r="A9" i="889"/>
  <c r="C9" i="889"/>
  <c r="B9" i="889"/>
  <c r="D10" i="889"/>
  <c r="B10" i="889" l="1"/>
  <c r="A10" i="889"/>
  <c r="C10" i="889"/>
  <c r="D11" i="889"/>
  <c r="E10" i="889"/>
  <c r="D12" i="889" l="1"/>
  <c r="E11" i="889"/>
  <c r="C11" i="889"/>
  <c r="B11" i="889"/>
  <c r="A11" i="889"/>
  <c r="D13" i="889" l="1"/>
  <c r="E12" i="889"/>
  <c r="C12" i="889"/>
  <c r="B12" i="889"/>
  <c r="A12" i="889"/>
  <c r="D14" i="889" l="1"/>
  <c r="A13" i="889"/>
  <c r="B13" i="889"/>
  <c r="E13" i="889"/>
  <c r="C13" i="889"/>
  <c r="D15" i="889" l="1"/>
  <c r="B14" i="889"/>
  <c r="E14" i="889"/>
  <c r="C14" i="889"/>
  <c r="A14" i="889"/>
  <c r="C15" i="889" l="1"/>
  <c r="B15" i="889"/>
  <c r="A15" i="889"/>
  <c r="E15" i="889"/>
  <c r="D16" i="889"/>
  <c r="B16" i="889" l="1"/>
  <c r="D17" i="889"/>
  <c r="E16" i="889"/>
  <c r="C16" i="889"/>
  <c r="A16" i="889"/>
  <c r="E17" i="889" l="1"/>
  <c r="A17" i="889"/>
  <c r="C17" i="889"/>
  <c r="B17" i="889"/>
  <c r="D18" i="889"/>
  <c r="B18" i="889" l="1"/>
  <c r="A18" i="889"/>
  <c r="C18" i="889"/>
  <c r="D19" i="889"/>
  <c r="E18" i="889"/>
  <c r="D20" i="889" l="1"/>
  <c r="E19" i="889"/>
  <c r="C19" i="889"/>
  <c r="B19" i="889"/>
  <c r="A19" i="889"/>
  <c r="E20" i="889" l="1"/>
  <c r="C20" i="889"/>
  <c r="B20" i="889"/>
  <c r="A20" i="889"/>
  <c r="D21" i="889"/>
  <c r="B21" i="889" l="1"/>
  <c r="A21" i="889"/>
  <c r="C21" i="889"/>
  <c r="D22" i="889"/>
  <c r="E21" i="889"/>
  <c r="A22" i="889" l="1"/>
  <c r="D23" i="889"/>
  <c r="E22" i="889"/>
  <c r="C22" i="889"/>
  <c r="B22" i="889"/>
  <c r="E23" i="889" l="1"/>
  <c r="D24" i="889"/>
  <c r="A23" i="889"/>
  <c r="C23" i="889"/>
  <c r="B23" i="889"/>
  <c r="C24" i="889" l="1"/>
  <c r="B24" i="889"/>
  <c r="A24" i="889"/>
  <c r="E24" i="889"/>
  <c r="D25" i="889"/>
  <c r="B25" i="889" l="1"/>
  <c r="D26" i="889"/>
  <c r="E25" i="889"/>
  <c r="C25" i="889"/>
  <c r="A25" i="889"/>
  <c r="D27" i="889" l="1"/>
  <c r="E26" i="889"/>
  <c r="B26" i="889"/>
  <c r="C26" i="889"/>
  <c r="A26" i="889"/>
  <c r="C27" i="889" l="1"/>
  <c r="B27" i="889"/>
  <c r="A27" i="889"/>
  <c r="E27" i="889"/>
  <c r="D28" i="889"/>
  <c r="C28" i="889" l="1"/>
  <c r="D29" i="889"/>
  <c r="A28" i="889"/>
  <c r="E28" i="889"/>
  <c r="B28" i="889"/>
  <c r="D30" i="889" l="1"/>
  <c r="C29" i="889"/>
  <c r="E29" i="889"/>
  <c r="B29" i="889"/>
  <c r="A29" i="889"/>
  <c r="D31" i="889" l="1"/>
  <c r="E30" i="889"/>
  <c r="C30" i="889"/>
  <c r="B30" i="889"/>
  <c r="A30" i="889"/>
  <c r="A31" i="889" l="1"/>
  <c r="D32" i="889"/>
  <c r="B31" i="889"/>
  <c r="E31" i="889"/>
  <c r="C31" i="889"/>
  <c r="D33" i="889" l="1"/>
  <c r="E32" i="889"/>
  <c r="C32" i="889"/>
  <c r="B32" i="889"/>
  <c r="A32" i="889"/>
  <c r="D34" i="889" l="1"/>
  <c r="E33" i="889"/>
  <c r="C33" i="889"/>
  <c r="B33" i="889"/>
  <c r="A33" i="889"/>
  <c r="E34" i="889" l="1"/>
  <c r="D35" i="889"/>
  <c r="E35" i="889" s="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1" i="886" s="1"/>
  <c r="H51" i="886" s="1"/>
  <c r="F54" i="886" s="1"/>
  <c r="H54" i="886" s="1"/>
  <c r="F55" i="886" s="1"/>
  <c r="H55" i="886" s="1"/>
  <c r="F56" i="886" s="1"/>
  <c r="H56" i="886" s="1"/>
  <c r="F57" i="886" s="1"/>
  <c r="H57" i="886" s="1"/>
  <c r="F58" i="886" s="1"/>
  <c r="H58" i="886" s="1"/>
  <c r="F59" i="886" s="1"/>
  <c r="H59" i="886" s="1"/>
  <c r="F60" i="886" s="1"/>
  <c r="H60" i="886" s="1"/>
  <c r="F61" i="886" s="1"/>
  <c r="H61" i="886" s="1"/>
  <c r="F64" i="886" s="1"/>
  <c r="H64" i="886" s="1"/>
  <c r="F65" i="886" s="1"/>
  <c r="H65" i="886" s="1"/>
  <c r="F66" i="886" s="1"/>
  <c r="H66" i="886" s="1"/>
  <c r="F67" i="886" l="1"/>
  <c r="H67" i="886" s="1"/>
  <c r="F70" i="886" s="1"/>
  <c r="H70" i="886" s="1"/>
  <c r="F71" i="886" s="1"/>
  <c r="H71" i="886" s="1"/>
  <c r="F75" i="886" s="1"/>
  <c r="H75"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6" i="880" s="1"/>
  <c r="A8" i="880"/>
  <c r="A8" i="881"/>
  <c r="H66" i="880" l="1"/>
  <c r="F67" i="880" s="1"/>
  <c r="H67" i="880" s="1"/>
  <c r="F68" i="880" s="1"/>
  <c r="H68" i="880" s="1"/>
  <c r="F69" i="880" s="1"/>
  <c r="H69" i="880" s="1"/>
  <c r="F70" i="880" s="1"/>
  <c r="H70" i="880" s="1"/>
  <c r="F71" i="880" s="1"/>
  <c r="H71" i="880" s="1"/>
  <c r="F74" i="880" l="1"/>
  <c r="H74" i="880" s="1"/>
  <c r="F75" i="880" s="1"/>
  <c r="H75" i="880" s="1"/>
  <c r="F76" i="880" s="1"/>
  <c r="H76" i="880" s="1"/>
  <c r="F77" i="880" s="1"/>
  <c r="H77" i="880" s="1"/>
  <c r="F78" i="880" s="1"/>
  <c r="H78" i="880" s="1"/>
  <c r="F79" i="880" l="1"/>
  <c r="H79" i="880" s="1"/>
  <c r="F80" i="880" l="1"/>
  <c r="H80" i="880" s="1"/>
  <c r="H114" i="880" l="1"/>
  <c r="F115" i="880" s="1"/>
  <c r="H115" i="880" s="1"/>
  <c r="F116" i="880" s="1"/>
  <c r="H116" i="880" s="1"/>
  <c r="F81" i="880"/>
  <c r="H81" i="880" s="1"/>
  <c r="F84" i="880" s="1"/>
  <c r="F119" i="880" l="1"/>
  <c r="H84" i="880" l="1"/>
  <c r="F85" i="880" s="1"/>
  <c r="H85" i="880" l="1"/>
  <c r="F87" i="880" s="1"/>
  <c r="H87" i="880" s="1"/>
  <c r="F90" i="880" s="1"/>
  <c r="H119" i="880"/>
  <c r="F120" i="880" l="1"/>
  <c r="H120" i="880" s="1"/>
  <c r="F121" i="880" s="1"/>
  <c r="H121" i="880" s="1"/>
  <c r="F122" i="880" s="1"/>
  <c r="H122" i="880" s="1"/>
  <c r="F125" i="880" s="1"/>
  <c r="H125" i="880" s="1"/>
  <c r="F126" i="880" s="1"/>
  <c r="H90" i="880"/>
  <c r="F91" i="880" s="1"/>
  <c r="H91" i="880" l="1"/>
  <c r="F93" i="880" s="1"/>
  <c r="H93" i="880" s="1"/>
  <c r="G94" i="880" s="1"/>
  <c r="H126" i="880"/>
  <c r="F88" i="886"/>
  <c r="H88" i="886" s="1"/>
  <c r="F89" i="886" s="1"/>
  <c r="H89" i="886" s="1"/>
  <c r="F90" i="886" s="1"/>
  <c r="H90" i="886" s="1"/>
  <c r="F91" i="886" s="1"/>
  <c r="H91" i="886" s="1"/>
  <c r="F92" i="886" s="1"/>
  <c r="H92" i="886" s="1"/>
  <c r="F93" i="886" s="1"/>
  <c r="H93" i="886" s="1"/>
  <c r="F96" i="886" s="1"/>
  <c r="F128" i="880" l="1"/>
  <c r="H128" i="880" s="1"/>
  <c r="G129"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<sst xmlns="http://schemas.openxmlformats.org/spreadsheetml/2006/main" count="1421" uniqueCount="580">
  <si>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</si>
  <si>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</si>
  <si>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</si>
  <si>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</si>
  <si>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</si>
  <si>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</si>
  <si>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</si>
  <si>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</si>
  <si>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</si>
  <si>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</si>
  <si>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</si>
  <si>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</si>
  <si>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</si>
  <si>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</si>
  <si>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</si>
  <si>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</si>
  <si>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</si>
  <si>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</si>
  <si>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</si>
  <si>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</si>
  <si>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</si>
  <si>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</si>
  <si>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</si>
  <si>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</si>
  <si>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</si>
  <si>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</si>
  <si>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</si>
  <si>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</si>
  <si>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</si>
  <si>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</si>
  <si>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</si>
  <si>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</si>
  <si>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</si>
  <si>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</si>
  <si>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</si>
  <si>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</si>
  <si>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</si>
  <si>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</si>
  <si>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</si>
  <si>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</si>
  <si>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</si>
  <si>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</si>
  <si>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</si>
  <si>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</si>
  <si>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</si>
  <si>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</si>
  <si>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</si>
  <si>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</si>
  <si>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</si>
  <si>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</si>
  <si>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</si>
  <si>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</si>
  <si>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</si>
  <si>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</si>
  <si>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</si>
  <si>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</si>
  <si>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</si>
  <si>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</si>
  <si>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</si>
  <si>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</si>
  <si>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</si>
  <si>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</si>
  <si>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</si>
  <si>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</si>
  <si>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</si>
  <si>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</si>
  <si>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</si>
  <si>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</si>
  <si>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</si>
  <si>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</si>
  <si>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</si>
  <si>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</si>
  <si>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</si>
  <si>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</si>
  <si>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</si>
  <si>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</si>
  <si>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</si>
  <si>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</si>
  <si>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</si>
  <si>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</si>
  <si>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</si>
  <si>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</si>
  <si>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</si>
  <si>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</si>
  <si>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</si>
  <si>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</si>
  <si>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</si>
  <si>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</si>
  <si>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</si>
  <si>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</si>
  <si>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</si>
  <si>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</si>
  <si>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</si>
  <si>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</si>
  <si>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</si>
  <si>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</si>
  <si>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</si>
  <si>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</si>
  <si>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</si>
  <si>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</si>
  <si>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</si>
  <si>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</si>
  <si>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</si>
  <si>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</si>
  <si>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</si>
  <si>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</si>
  <si>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</si>
  <si>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</si>
  <si>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</si>
  <si>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</si>
  <si>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</si>
  <si>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</si>
  <si>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</si>
  <si>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</si>
  <si>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</si>
  <si>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</si>
  <si>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</si>
  <si>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</si>
  <si>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</si>
  <si>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</si>
  <si>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</si>
  <si>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</si>
  <si>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</si>
  <si>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</si>
  <si>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</si>
  <si>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</si>
  <si>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</si>
  <si>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</si>
  <si>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</si>
  <si>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</si>
  <si>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</si>
  <si>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</si>
  <si>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</si>
  <si>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</si>
  <si>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</si>
  <si>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</si>
  <si>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</si>
  <si>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</si>
  <si>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</si>
  <si>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</si>
  <si>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</si>
  <si>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</si>
  <si>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</si>
  <si>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</si>
  <si>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</si>
  <si>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</si>
  <si>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</si>
  <si>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</si>
  <si>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</si>
  <si>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</si>
  <si>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</si>
  <si>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</si>
  <si>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</si>
  <si>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</si>
  <si>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</si>
  <si>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</si>
  <si>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</si>
  <si>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</si>
  <si>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</si>
  <si>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</si>
  <si>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</si>
  <si>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</si>
  <si>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</si>
  <si>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</si>
  <si>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</si>
  <si>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</si>
  <si>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</si>
  <si>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</si>
  <si>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</si>
  <si>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</si>
  <si>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</si>
  <si>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</si>
  <si>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</si>
  <si>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</si>
  <si>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</si>
  <si>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</si>
  <si>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</si>
  <si>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</si>
  <si>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</si>
  <si>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</si>
  <si>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</si>
  <si>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</si>
  <si>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</si>
  <si>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</si>
  <si>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</si>
  <si>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</si>
  <si>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</si>
  <si>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</si>
  <si>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</si>
  <si>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</si>
  <si>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</si>
  <si>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</si>
  <si>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</si>
  <si>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</si>
  <si>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</si>
  <si>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</si>
  <si>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</si>
  <si>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</si>
  <si>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</si>
  <si>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</si>
  <si>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</si>
  <si>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</si>
  <si>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</si>
  <si>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</si>
  <si>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</si>
  <si>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</si>
  <si>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</si>
  <si>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</si>
  <si>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</si>
  <si>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</si>
  <si>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</si>
  <si>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</si>
  <si>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</si>
  <si>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</si>
  <si>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</si>
  <si>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</si>
  <si>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</si>
  <si>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</si>
  <si>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</si>
  <si>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</si>
  <si>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</si>
  <si>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</si>
  <si>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</si>
  <si>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</si>
  <si>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</si>
  <si>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</si>
  <si>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</si>
  <si>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</si>
  <si>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</si>
  <si>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</si>
  <si>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</si>
  <si>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</si>
  <si>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</si>
  <si>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</si>
  <si>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</si>
  <si>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</si>
  <si>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</si>
  <si>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</si>
  <si>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</si>
  <si>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</si>
  <si>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</si>
  <si>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</si>
  <si>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</si>
  <si>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</si>
  <si>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</si>
  <si>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</si>
  <si>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</si>
  <si>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</si>
  <si>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</si>
  <si>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</si>
  <si>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</si>
  <si>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</si>
  <si>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</si>
  <si>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</si>
  <si>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</si>
  <si>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</si>
  <si>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</si>
  <si>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</si>
  <si>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</si>
  <si>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</si>
  <si>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</si>
  <si>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</si>
  <si>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</si>
  <si>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</si>
  <si>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</si>
  <si>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</si>
  <si>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</si>
  <si>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</si>
  <si>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</si>
  <si>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</si>
  <si>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</si>
  <si>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</si>
  <si>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</si>
  <si>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</si>
  <si>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</si>
  <si>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</si>
  <si>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</si>
  <si>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</si>
  <si>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</si>
  <si>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</si>
  <si>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</si>
  <si>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</si>
  <si>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</si>
  <si>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</si>
  <si>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</si>
  <si>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</si>
  <si>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</si>
  <si>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</si>
  <si>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</si>
  <si>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</si>
  <si>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</si>
  <si>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</si>
  <si>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</si>
  <si>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</si>
  <si>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</si>
  <si>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</si>
  <si>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</si>
  <si>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</si>
  <si>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</si>
  <si>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</si>
  <si>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</si>
  <si>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</si>
  <si>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</si>
  <si>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</si>
  <si>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</si>
  <si>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</si>
  <si>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</si>
  <si>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</si>
  <si>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</si>
  <si>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</si>
  <si>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</si>
  <si>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</si>
  <si>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</si>
  <si>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</si>
  <si>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</si>
  <si>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</si>
  <si>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</si>
  <si>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</si>
  <si>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</si>
  <si>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</si>
  <si>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</si>
  <si>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</si>
  <si>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</si>
  <si>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</si>
  <si>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</si>
  <si>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</si>
  <si>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</si>
  <si>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</si>
  <si>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</si>
  <si>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</si>
  <si>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</si>
  <si>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</si>
  <si>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</si>
  <si>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</si>
  <si>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</si>
  <si>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</si>
  <si>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</si>
  <si>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</si>
  <si>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</si>
  <si>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</si>
  <si>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</si>
  <si>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</si>
  <si>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</si>
  <si>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</si>
  <si>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</si>
  <si>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</si>
  <si>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</si>
  <si>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</si>
  <si>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</si>
  <si>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</si>
  <si>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</si>
  <si>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</si>
  <si>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</si>
  <si>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</si>
  <si>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</si>
  <si>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</si>
  <si>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</si>
  <si>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</si>
  <si>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</si>
  <si>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</si>
  <si>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</si>
  <si>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</si>
  <si>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</si>
  <si>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</si>
  <si>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</si>
  <si>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</si>
  <si>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</si>
  <si>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</si>
  <si>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</si>
  <si>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</si>
  <si>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</si>
  <si>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</si>
  <si>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</si>
  <si>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</si>
  <si>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</si>
  <si>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</si>
  <si>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</si>
  <si>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</si>
  <si>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</si>
  <si>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</si>
  <si>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</si>
  <si>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</si>
  <si>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</si>
  <si>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</si>
  <si>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</si>
  <si>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</si>
  <si>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</si>
  <si>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</si>
  <si>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</si>
  <si>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</si>
  <si>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</si>
  <si>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</si>
  <si>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</si>
  <si>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</si>
  <si>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</si>
  <si>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</si>
  <si>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</si>
  <si>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</si>
  <si>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</si>
  <si>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</si>
  <si>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</si>
  <si>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</si>
  <si>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</si>
  <si>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</si>
  <si>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</si>
  <si>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</si>
  <si>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</si>
  <si>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</si>
  <si>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</si>
  <si>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</si>
  <si>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</si>
  <si>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</si>
  <si>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</si>
  <si>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</si>
  <si>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</si>
  <si>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</si>
  <si>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</si>
  <si>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</si>
  <si>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</si>
  <si>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</si>
  <si>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</si>
  <si>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</si>
  <si>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</si>
  <si>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</si>
  <si>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</si>
  <si>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</si>
  <si>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</si>
  <si>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</si>
  <si>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</si>
  <si>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</si>
  <si>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</si>
  <si>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</si>
  <si>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</si>
  <si>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</si>
  <si>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</si>
  <si>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</si>
  <si>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</si>
  <si>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</si>
  <si>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</si>
  <si>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</si>
  <si>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</si>
  <si>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</si>
  <si>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</si>
  <si>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</si>
  <si>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</si>
  <si>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</si>
  <si>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</si>
  <si>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</si>
  <si>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</si>
  <si>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</si>
  <si>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</si>
  <si>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</si>
  <si>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</si>
  <si>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</si>
  <si>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</si>
  <si>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</si>
  <si>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</si>
  <si>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</si>
  <si>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</si>
  <si>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</si>
  <si>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</si>
  <si>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</si>
  <si>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</si>
  <si>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</si>
  <si>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4.6</t>
  </si>
  <si>
    <t>Editors meeting</t>
  </si>
  <si>
    <t>IEEE 802 meetings this week/update</t>
  </si>
  <si>
    <t>Cordiero</t>
  </si>
  <si>
    <t>TGbn - Ultra High Reliability (UHR)</t>
  </si>
  <si>
    <t>Segev</t>
  </si>
  <si>
    <t>IMMW SG - Integrated Millimeter Wave</t>
  </si>
  <si>
    <t>TGbn</t>
  </si>
  <si>
    <t>Ultra High Reliability (UHR)</t>
  </si>
  <si>
    <t>IMMW SG</t>
  </si>
  <si>
    <t>Integrated Millimeter Wave SG Study Group</t>
  </si>
  <si>
    <t>TGBN</t>
  </si>
  <si>
    <t>IMMW</t>
  </si>
  <si>
    <t>ITU</t>
  </si>
  <si>
    <t>Emily Qi</t>
  </si>
  <si>
    <t>MAC</t>
  </si>
  <si>
    <t>PHY</t>
  </si>
  <si>
    <t>Qi</t>
  </si>
  <si>
    <t>Godfrey</t>
  </si>
  <si>
    <t>3.1</t>
  </si>
  <si>
    <t>3.2</t>
  </si>
  <si>
    <t>ec-24-0006</t>
  </si>
  <si>
    <t>CAC Agenda - Thursday 2024-03-14 - 19:30 to 21:30 Denver</t>
  </si>
  <si>
    <t>https://mentor.ieee.org/802-ec/dcn/24/ec-24-0007</t>
  </si>
  <si>
    <t>https://mentor.ieee.org/802.11/dcn/24/11-24-0004</t>
  </si>
  <si>
    <t>https://mentor.ieee.org/802.11/dcn/11-22-1638</t>
  </si>
  <si>
    <t>Week Mar 10</t>
  </si>
  <si>
    <t>802 EC</t>
  </si>
  <si>
    <t>Meeting</t>
  </si>
  <si>
    <t>Future</t>
  </si>
  <si>
    <t>802c</t>
  </si>
  <si>
    <t>Mtg</t>
  </si>
  <si>
    <t>WNG</t>
  </si>
  <si>
    <r>
      <t xml:space="preserve"> </t>
    </r>
    <r>
      <rPr>
        <b/>
        <sz val="24"/>
        <rFont val="Times New Roman"/>
        <family val="1"/>
      </rPr>
      <t xml:space="preserve"> 802.11 Opening Plenary</t>
    </r>
  </si>
  <si>
    <t>10:30-12:30</t>
  </si>
  <si>
    <t>Rules</t>
  </si>
  <si>
    <t>Kennedy</t>
  </si>
  <si>
    <t xml:space="preserve">Selected Liaison Report </t>
  </si>
  <si>
    <t>Liaison Reports</t>
  </si>
  <si>
    <t>AOB</t>
  </si>
  <si>
    <t>Robert Stacey, Chair, IEEE 802.11 WLAN Working Group</t>
  </si>
  <si>
    <t>Robert Stacey (Intel)</t>
  </si>
  <si>
    <t>WG Agenda May 2024</t>
  </si>
  <si>
    <t>1st Vice Chair, IEEE 802.11 WLAN Working Group</t>
  </si>
  <si>
    <t>Stephen McCan - (Huawei)</t>
  </si>
  <si>
    <t>2nd Vice Chair, IEEE 802.11 WLAN Working Group</t>
  </si>
  <si>
    <t xml:space="preserve">Phone: </t>
  </si>
  <si>
    <t>stephen.mccann@ieee.org</t>
  </si>
  <si>
    <t>Sheraton Le Centre Montreal, Montreal, Quebec, Canada</t>
  </si>
  <si>
    <t>July 14-19, 2024</t>
  </si>
  <si>
    <t>Robert Stacey - Chair IEEE 802.11 WLAN Working Group</t>
  </si>
  <si>
    <t>Stephen McCann - Vice-Chair IEEE 802.11 WLAN Working Group</t>
  </si>
  <si>
    <t>R1 2024-06-10</t>
  </si>
  <si>
    <t>2024 Juy IEEE 802 Plenary - 802/802W and 802.11 Working Group meetings - Meeting Graphic</t>
  </si>
  <si>
    <t>ATTENDANCE MUST BE RECORDED IN IMAT.  CREDIT TOWARDS VOTING RIGHTS FOR THE NOVEMBER INTERIM SESSION: 75% = 12 MEETINGS ATTENDED</t>
  </si>
  <si>
    <t>Week July 14</t>
  </si>
  <si>
    <t>Sunday,
July 14, 2024</t>
  </si>
  <si>
    <t>TGBP</t>
  </si>
  <si>
    <t>PAR</t>
  </si>
  <si>
    <t>802 MixMode</t>
  </si>
  <si>
    <t>History</t>
  </si>
  <si>
    <t>Leadership</t>
  </si>
  <si>
    <t>No Tutorials Assigned</t>
  </si>
  <si>
    <t>Reception</t>
  </si>
  <si>
    <t xml:space="preserve">Joint </t>
  </si>
  <si>
    <t>w/802.154ab</t>
  </si>
  <si>
    <t>http://www.ieee802.org/11/Photographs/officers.html</t>
  </si>
  <si>
    <t>https://mentor.ieee.org/802.11/dcn/24/11-24-0998</t>
  </si>
  <si>
    <t>https://mentor.ieee.org/802.11/dcn/24/11-24-0999</t>
  </si>
  <si>
    <t>https://mentor.ieee.org/802.11/dcn/24/11-24-1000</t>
  </si>
  <si>
    <t>https://mentor.ieee.org/802.11/dcn/24/11-24-0995</t>
  </si>
  <si>
    <t>https://mentor.ieee.org/802.11/dcn/24/11-24-0990</t>
  </si>
  <si>
    <t>https://mentor.ieee.org/802.11/dcn/24/11-24-0714</t>
  </si>
  <si>
    <t>WG Chair - Robert Stacey (Intel)</t>
  </si>
  <si>
    <t>WG  Vice Chair - Stephen McCann (Huawei)</t>
  </si>
  <si>
    <t>Artificial Intelligence/Machine Learning (AIML)</t>
  </si>
  <si>
    <t>TGbp - Ambient Power for IoT</t>
  </si>
  <si>
    <t xml:space="preserve">       4.4.1</t>
  </si>
  <si>
    <t>IEEE 802.11 WIRELESS LOCAL AREA NETWORKS SESSION #206</t>
  </si>
  <si>
    <t>Rolfe</t>
  </si>
  <si>
    <t>AIML SC - Artificial Intelligence/Machine Learning</t>
  </si>
  <si>
    <t>https://mentor.ieee.org/802.11/dcn/24/11-24-yyyy</t>
  </si>
  <si>
    <t>AIML SC</t>
  </si>
  <si>
    <t>TGbp</t>
  </si>
  <si>
    <t>July 2024</t>
  </si>
  <si>
    <t>11-24-yyyy</t>
  </si>
  <si>
    <t>WG11 Agenda - Mon 2024-07-15 - 10:30 AM to 12:30 PM Montreal (Eastern Daylight Time)</t>
  </si>
  <si>
    <t>WG11 Agenda - Wednesday 2024-07-17  - 13:30 to 15:30 Montreal</t>
  </si>
  <si>
    <t>WG11 Agenda - Friday 2024-03-19 - 8:00 AM to 12:00 Montreal (Eastern Daylight Time)</t>
  </si>
  <si>
    <t>Canpolat</t>
  </si>
  <si>
    <t>Wireless Broadband Alliance (WBA)</t>
  </si>
  <si>
    <t>Wi-Fi Alliance (WFA)</t>
  </si>
  <si>
    <t>https://mentor.ieee.org/802.11/dcn/24/11-24-1056</t>
  </si>
  <si>
    <t>https://mentor.ieee.org/802.11/dcn/24/11-24-1014</t>
  </si>
  <si>
    <t>https://mentor.ieee.org/802.11/dcn/24/11-24-1001</t>
  </si>
  <si>
    <t>https://mentor.ieee.org/802.11/dcn/24/11-24-0985</t>
  </si>
  <si>
    <t>https://mentor.ieee.org/802.11/dcn/24/11-24-0970</t>
  </si>
  <si>
    <t>https://mentor.ieee.org/802.11/dcn/24/11-24-0955</t>
  </si>
  <si>
    <t>https://mentor.ieee.org/802.11/dcn/24/11-24-0945</t>
  </si>
  <si>
    <t>https://mentor.ieee.org/802.11/dcn/24/11-24-0996</t>
  </si>
  <si>
    <t>https://mentor.ieee.org/802.11/dcn/24/11-24-0983</t>
  </si>
  <si>
    <t>https://mentor.ieee.org/802.11/dcn/24/11-24-1066</t>
  </si>
  <si>
    <t>WG Secretary - StephenMcCann (Huawei) &amp; Volker Jungnickel (Fraunhofer)</t>
  </si>
  <si>
    <t>Session specific individual experts (fee waived)</t>
  </si>
  <si>
    <t>WG Officer introductions, introduce IEEE SA staff representative, if present.</t>
  </si>
  <si>
    <t>https://mentor.ieee.org/802.11/dcn/24/11-24-1135</t>
  </si>
  <si>
    <t>https://mentor.ieee.org/802.11/dcn/24/11-24-0988</t>
  </si>
  <si>
    <t>https://mentor.ieee.org/802.11/dcn/24/11-24-0987</t>
  </si>
  <si>
    <t>Review operations manual changes</t>
  </si>
  <si>
    <t>CAC Agenda - Sunday 2024-07-14 - 18:00 to 19:30 Montreal Time (outside of session)</t>
  </si>
  <si>
    <t>https://mentor.ieee.org/802.11/dcn/24/11-24-1254</t>
  </si>
  <si>
    <t>https://mentor.ieee.org/802.11/dcn/24/11-24-0974</t>
  </si>
  <si>
    <t>https://mentor.ieee.org/802.11/dcn/24/11-24-1002</t>
  </si>
  <si>
    <t>https://mentor.ieee.org/802.11/dcn/24/11-24-1270</t>
  </si>
  <si>
    <t>https://mentor.ieee.org/802.11/dcn/24/11-24-1147</t>
  </si>
  <si>
    <t>doc.: IEEE 802.11-24/0998r3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</si>
</sst>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2"/>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5">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49" fontId="81" fillId="0" borderId="10" xfId="61" applyNumberFormat="1" applyFont="1" applyBorder="1" applyAlignment="1" applyProtection="1">
      <alignment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2" fillId="0" borderId="24" xfId="106" applyFont="1" applyBorder="1">
      <alignment horizontal="left" vertical="center" wrapText="1" indent="1"/>
    </xf>
    <xf numFmtId="0" fontId="82" fillId="0" borderId="0" xfId="106" applyFont="1">
      <alignment horizontal="left" vertical="center" wrapText="1" indent="1"/>
    </xf>
    <xf numFmtId="0" fontId="82" fillId="0" borderId="30" xfId="106" applyFont="1" applyBorder="1">
      <alignment horizontal="left" vertical="center" wrapText="1" indent="1"/>
    </xf>
    <xf numFmtId="0" fontId="83" fillId="0" borderId="0" xfId="106" applyFont="1">
      <alignment horizontal="left" vertical="center" wrapText="1" indent="1"/>
    </xf>
    <xf numFmtId="0" fontId="82" fillId="0" borderId="14" xfId="106" applyFont="1" applyBorder="1">
      <alignment horizontal="left" vertical="center" wrapText="1" indent="1"/>
    </xf>
    <xf numFmtId="0" fontId="83" fillId="0" borderId="28" xfId="106" applyFont="1" applyBorder="1">
      <alignment horizontal="left" vertical="center" wrapText="1" indent="1"/>
    </xf>
    <xf numFmtId="0" fontId="82" fillId="0" borderId="28" xfId="106" applyFont="1" applyBorder="1">
      <alignment horizontal="left" vertical="center" wrapText="1" indent="1"/>
    </xf>
    <xf numFmtId="0" fontId="83" fillId="0" borderId="43" xfId="106" applyFont="1" applyBorder="1">
      <alignment horizontal="left" vertical="center" wrapText="1" indent="1"/>
    </xf>
    <xf numFmtId="0" fontId="83" fillId="0" borderId="12" xfId="106" applyFont="1" applyBorder="1">
      <alignment horizontal="left" vertical="center" wrapText="1" indent="1"/>
    </xf>
    <xf numFmtId="0" fontId="82"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3" fillId="52" borderId="0" xfId="106" applyFont="1" applyFill="1" applyAlignment="1">
      <alignment horizontal="center" vertical="center" wrapText="1"/>
    </xf>
    <xf numFmtId="0" fontId="83" fillId="0" borderId="30" xfId="106" applyFont="1" applyBorder="1">
      <alignment horizontal="left" vertical="center" wrapText="1" indent="1"/>
    </xf>
    <xf numFmtId="0" fontId="83" fillId="51" borderId="0" xfId="106" applyFont="1" applyFill="1">
      <alignment horizontal="left" vertical="center" wrapText="1" indent="1"/>
    </xf>
    <xf numFmtId="0" fontId="83" fillId="40" borderId="44" xfId="106" applyFont="1" applyFill="1" applyBorder="1" applyAlignment="1">
      <alignment horizontal="center" vertical="center" wrapText="1"/>
    </xf>
    <xf numFmtId="0" fontId="83" fillId="52" borderId="12" xfId="106" applyFont="1" applyFill="1" applyBorder="1" applyAlignment="1">
      <alignment horizontal="center" vertical="center" wrapText="1"/>
    </xf>
    <xf numFmtId="0" fontId="83" fillId="0" borderId="45" xfId="106" applyFont="1" applyBorder="1">
      <alignment horizontal="left" vertical="center" wrapText="1" indent="1"/>
    </xf>
    <xf numFmtId="0" fontId="83" fillId="51" borderId="12" xfId="106" applyFont="1" applyFill="1" applyBorder="1">
      <alignment horizontal="left" vertical="center" wrapText="1" indent="1"/>
    </xf>
    <xf numFmtId="0" fontId="83" fillId="41" borderId="34" xfId="106" applyFont="1" applyFill="1" applyBorder="1" applyAlignment="1">
      <alignment horizontal="center" vertical="center" wrapText="1"/>
    </xf>
    <xf numFmtId="0" fontId="83" fillId="41" borderId="35" xfId="106" applyFont="1" applyFill="1" applyBorder="1" applyAlignment="1">
      <alignment horizontal="center" vertical="center" wrapText="1"/>
    </xf>
    <xf numFmtId="0" fontId="83" fillId="41" borderId="36" xfId="106" applyFont="1" applyFill="1" applyBorder="1" applyAlignment="1">
      <alignment horizontal="center" vertical="center" wrapText="1"/>
    </xf>
    <xf numFmtId="0" fontId="83" fillId="43" borderId="44" xfId="106" applyFont="1" applyFill="1" applyBorder="1" applyAlignment="1">
      <alignment horizontal="center" vertical="center"/>
    </xf>
    <xf numFmtId="0" fontId="83" fillId="43" borderId="12" xfId="106" applyFont="1" applyFill="1" applyBorder="1" applyAlignment="1">
      <alignment horizontal="center" vertical="center"/>
    </xf>
    <xf numFmtId="0" fontId="83" fillId="41" borderId="0" xfId="106" applyFont="1" applyFill="1" applyAlignment="1">
      <alignment horizontal="center" vertical="center" wrapText="1"/>
    </xf>
    <xf numFmtId="0" fontId="83" fillId="41" borderId="14" xfId="106" applyFont="1" applyFill="1" applyBorder="1" applyAlignment="1">
      <alignment horizontal="center" vertical="center" wrapText="1"/>
    </xf>
    <xf numFmtId="0" fontId="83" fillId="41" borderId="28" xfId="106" applyFont="1" applyFill="1" applyBorder="1" applyAlignment="1">
      <alignment horizontal="center" vertical="center" wrapText="1"/>
    </xf>
    <xf numFmtId="0" fontId="83" fillId="41" borderId="43" xfId="106" applyFont="1" applyFill="1" applyBorder="1" applyAlignment="1">
      <alignment horizontal="center" vertical="center" wrapText="1"/>
    </xf>
    <xf numFmtId="0" fontId="83" fillId="41" borderId="44" xfId="106" applyFont="1" applyFill="1" applyBorder="1" applyAlignment="1">
      <alignment horizontal="center" vertical="center" wrapText="1"/>
    </xf>
    <xf numFmtId="0" fontId="83" fillId="41" borderId="12" xfId="106" applyFont="1" applyFill="1" applyBorder="1" applyAlignment="1">
      <alignment horizontal="center" vertical="center" wrapText="1"/>
    </xf>
    <xf numFmtId="0" fontId="83" fillId="41" borderId="45" xfId="106" applyFont="1" applyFill="1" applyBorder="1" applyAlignment="1">
      <alignment horizontal="center" vertical="center" wrapText="1"/>
    </xf>
    <xf numFmtId="0" fontId="83" fillId="0" borderId="43" xfId="106" applyFont="1" applyBorder="1" applyAlignment="1">
      <alignment horizontal="center" vertical="center" wrapText="1"/>
    </xf>
    <xf numFmtId="0" fontId="83" fillId="0" borderId="0" xfId="106" applyFont="1" applyAlignment="1">
      <alignment horizontal="center" vertical="center" wrapText="1"/>
    </xf>
    <xf numFmtId="0" fontId="74" fillId="0" borderId="46" xfId="106" applyFont="1" applyBorder="1">
      <alignment horizontal="left" vertical="center" wrapText="1" indent="1"/>
    </xf>
    <xf numFmtId="49" fontId="86" fillId="57" borderId="44" xfId="106" applyNumberFormat="1" applyFont="1" applyFill="1" applyBorder="1" applyAlignment="1">
      <alignment horizontal="left" vertical="center" indent="1"/>
    </xf>
    <xf numFmtId="0" fontId="83" fillId="0" borderId="30" xfId="106" applyFont="1" applyBorder="1" applyAlignment="1">
      <alignment horizontal="center" vertical="center" wrapText="1"/>
    </xf>
    <xf numFmtId="0" fontId="83" fillId="0" borderId="12" xfId="106" applyFont="1" applyBorder="1" applyAlignment="1">
      <alignment horizontal="center" vertical="center" wrapText="1"/>
    </xf>
    <xf numFmtId="0" fontId="83" fillId="0" borderId="45" xfId="106" applyFont="1" applyBorder="1" applyAlignment="1">
      <alignment horizontal="center" vertical="center" wrapText="1"/>
    </xf>
    <xf numFmtId="49" fontId="86"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6"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3" fillId="29" borderId="0" xfId="106" applyFont="1" applyFill="1" applyAlignment="1">
      <alignment horizontal="center" vertical="center" wrapText="1"/>
    </xf>
    <xf numFmtId="0" fontId="83" fillId="48" borderId="0" xfId="106" applyFont="1" applyFill="1" applyAlignment="1">
      <alignment horizontal="center" vertical="center" wrapText="1"/>
    </xf>
    <xf numFmtId="49" fontId="86" fillId="56" borderId="14" xfId="106" applyNumberFormat="1" applyFont="1" applyFill="1" applyBorder="1" applyAlignment="1">
      <alignment horizontal="left" vertical="center" indent="1"/>
    </xf>
    <xf numFmtId="0" fontId="83" fillId="41" borderId="28" xfId="106" applyFont="1" applyFill="1" applyBorder="1" applyAlignment="1" applyProtection="1">
      <alignment horizontal="center" vertical="center" wrapText="1"/>
      <protection locked="0"/>
    </xf>
    <xf numFmtId="0" fontId="83" fillId="41" borderId="24" xfId="106" applyFont="1" applyFill="1" applyBorder="1" applyAlignment="1">
      <alignment horizontal="center" vertical="center" wrapText="1"/>
    </xf>
    <xf numFmtId="0" fontId="83" fillId="41" borderId="30" xfId="106" applyFont="1" applyFill="1" applyBorder="1" applyAlignment="1">
      <alignment horizontal="center" vertical="center" wrapText="1"/>
    </xf>
    <xf numFmtId="49" fontId="85" fillId="43" borderId="0" xfId="106" applyNumberFormat="1" applyFont="1" applyFill="1" applyAlignment="1">
      <alignment horizontal="left" vertical="center" indent="1"/>
    </xf>
    <xf numFmtId="49" fontId="84" fillId="43" borderId="0" xfId="106" applyNumberFormat="1" applyFont="1" applyFill="1" applyAlignment="1">
      <alignment horizontal="left" vertical="center" indent="1"/>
    </xf>
    <xf numFmtId="0" fontId="83" fillId="36" borderId="12" xfId="106" applyFont="1" applyFill="1" applyBorder="1">
      <alignment horizontal="left" vertical="center" wrapText="1" indent="1"/>
    </xf>
    <xf numFmtId="49" fontId="85"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79" fillId="47" borderId="34" xfId="106" applyNumberFormat="1" applyFont="1" applyFill="1" applyBorder="1" applyAlignment="1">
      <alignment horizontal="center" vertical="center" wrapText="1"/>
    </xf>
    <xf numFmtId="0" fontId="87" fillId="0" borderId="0" xfId="106" applyFont="1">
      <alignment horizontal="left" vertical="center" wrapText="1" indent="1"/>
    </xf>
    <xf numFmtId="0" fontId="88" fillId="43" borderId="30" xfId="106" applyFont="1" applyFill="1" applyBorder="1" applyAlignment="1">
      <alignment horizontal="center" vertical="center"/>
    </xf>
    <xf numFmtId="0" fontId="86" fillId="43" borderId="30" xfId="108" applyFont="1" applyFill="1" applyBorder="1" applyAlignment="1">
      <alignment horizontal="center" vertical="center"/>
    </xf>
    <xf numFmtId="0" fontId="88"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2" fillId="0" borderId="43" xfId="106" applyFont="1" applyBorder="1">
      <alignment horizontal="left" vertical="center" wrapText="1" indent="1"/>
    </xf>
    <xf numFmtId="0" fontId="91" fillId="43" borderId="43" xfId="106" applyFont="1" applyFill="1" applyBorder="1" applyAlignment="1">
      <alignment horizontal="center" vertical="center"/>
    </xf>
    <xf numFmtId="0" fontId="91" fillId="43" borderId="30" xfId="106" applyFont="1" applyFill="1" applyBorder="1" applyAlignment="1">
      <alignment horizontal="center" vertical="center"/>
    </xf>
    <xf numFmtId="0" fontId="83"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48" borderId="24" xfId="106" applyFont="1" applyFill="1" applyBorder="1" applyAlignment="1">
      <alignment horizontal="center" vertical="center" wrapText="1"/>
    </xf>
    <xf numFmtId="0" fontId="85" fillId="59" borderId="0" xfId="108" applyFont="1" applyFill="1" applyBorder="1" applyAlignment="1">
      <alignment horizontal="center" vertical="center" wrapText="1"/>
    </xf>
    <xf numFmtId="0" fontId="83" fillId="59" borderId="12" xfId="106" applyFont="1" applyFill="1" applyBorder="1" applyAlignment="1">
      <alignment horizontal="center" vertical="center" wrapText="1"/>
    </xf>
    <xf numFmtId="0" fontId="83" fillId="48" borderId="44" xfId="106" applyFont="1" applyFill="1" applyBorder="1">
      <alignment horizontal="left" vertical="center" wrapText="1" indent="1"/>
    </xf>
    <xf numFmtId="0" fontId="83" fillId="43" borderId="45" xfId="106" applyFont="1" applyFill="1" applyBorder="1" applyAlignment="1">
      <alignment horizontal="center" vertical="center"/>
    </xf>
    <xf numFmtId="0" fontId="84"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3" fillId="46" borderId="30" xfId="106" applyFont="1" applyFill="1" applyBorder="1" applyAlignment="1">
      <alignment horizontal="center" vertical="center"/>
    </xf>
    <xf numFmtId="0" fontId="85" fillId="46" borderId="30" xfId="108" applyFont="1" applyFill="1" applyBorder="1" applyAlignment="1">
      <alignment horizontal="center" vertical="center"/>
    </xf>
    <xf numFmtId="0" fontId="83" fillId="29" borderId="12" xfId="106" applyFont="1" applyFill="1" applyBorder="1" applyAlignment="1">
      <alignment horizontal="center" vertical="center" wrapText="1"/>
    </xf>
    <xf numFmtId="0" fontId="83" fillId="46" borderId="45" xfId="106" applyFont="1" applyFill="1" applyBorder="1" applyAlignment="1">
      <alignment horizontal="center" vertical="center"/>
    </xf>
    <xf numFmtId="0" fontId="83" fillId="48" borderId="12" xfId="106" applyFont="1" applyFill="1" applyBorder="1">
      <alignment horizontal="left" vertical="center" wrapText="1" indent="1"/>
    </xf>
    <xf numFmtId="0" fontId="67" fillId="61" borderId="0" xfId="0" applyFont="1" applyFill="1" applyAlignment="1">
      <alignment vertical="center" wrapText="1"/>
    </xf>
    <xf numFmtId="0" fontId="93" fillId="43" borderId="0" xfId="106" applyFont="1" applyFill="1" applyAlignment="1">
      <alignment horizontal="center" vertical="center"/>
    </xf>
    <xf numFmtId="0" fontId="83" fillId="0" borderId="14" xfId="106" applyFont="1" applyBorder="1">
      <alignment horizontal="left" vertical="center" wrapText="1" indent="1"/>
    </xf>
    <xf numFmtId="0" fontId="83" fillId="0" borderId="24" xfId="106" applyFont="1" applyBorder="1">
      <alignment horizontal="left" vertical="center" wrapText="1" indent="1"/>
    </xf>
    <xf numFmtId="0" fontId="82" fillId="0" borderId="12" xfId="106" applyFont="1" applyBorder="1">
      <alignment horizontal="left" vertical="center" wrapText="1" indent="1"/>
    </xf>
    <xf numFmtId="0" fontId="83" fillId="48" borderId="24" xfId="106" applyFont="1" applyFill="1" applyBorder="1" applyAlignment="1">
      <alignment horizontal="center" vertical="center" wrapText="1"/>
    </xf>
    <xf numFmtId="0" fontId="83"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3"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4"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3" fillId="46" borderId="48" xfId="106" applyFont="1" applyFill="1" applyBorder="1" applyAlignment="1">
      <alignment horizontal="center" vertical="center"/>
    </xf>
    <xf numFmtId="0" fontId="83" fillId="0" borderId="28" xfId="106" applyFont="1" applyBorder="1" applyAlignment="1">
      <alignment horizontal="center" vertical="center" wrapTex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49" fontId="10" fillId="0" borderId="0" xfId="61" applyNumberFormat="1" applyAlignment="1" applyProtection="1"/>
    <xf numFmtId="0" fontId="83" fillId="43" borderId="14" xfId="106" applyFont="1" applyFill="1" applyBorder="1" applyAlignment="1">
      <alignment horizontal="center" vertical="center"/>
    </xf>
    <xf numFmtId="0" fontId="83" fillId="43" borderId="28" xfId="106" applyFont="1" applyFill="1" applyBorder="1" applyAlignment="1">
      <alignment horizontal="center" vertical="center"/>
    </xf>
    <xf numFmtId="0" fontId="83" fillId="43" borderId="43" xfId="106" applyFont="1" applyFill="1" applyBorder="1" applyAlignment="1">
      <alignment horizontal="center" vertical="center"/>
    </xf>
    <xf numFmtId="0" fontId="92" fillId="43" borderId="24" xfId="106" applyFont="1" applyFill="1" applyBorder="1" applyAlignment="1">
      <alignment horizontal="center" vertical="center"/>
    </xf>
    <xf numFmtId="0" fontId="92" fillId="43" borderId="0" xfId="106" applyFont="1" applyFill="1" applyAlignment="1">
      <alignment horizontal="center" vertical="center"/>
    </xf>
    <xf numFmtId="0" fontId="92" fillId="43" borderId="30" xfId="106" applyFont="1" applyFill="1" applyBorder="1" applyAlignment="1">
      <alignment horizontal="center" vertical="center"/>
    </xf>
    <xf numFmtId="0" fontId="83" fillId="43" borderId="24" xfId="106" applyFont="1" applyFill="1" applyBorder="1" applyAlignment="1">
      <alignment horizontal="center" vertical="center"/>
    </xf>
    <xf numFmtId="0" fontId="83" fillId="43" borderId="0" xfId="106" applyFont="1" applyFill="1" applyAlignment="1">
      <alignment horizontal="center" vertical="center"/>
    </xf>
    <xf numFmtId="0" fontId="83" fillId="43" borderId="30" xfId="106" applyFont="1" applyFill="1" applyBorder="1" applyAlignment="1">
      <alignment horizontal="center" vertical="center"/>
    </xf>
    <xf numFmtId="0" fontId="84" fillId="46" borderId="49" xfId="108" applyFont="1" applyFill="1" applyBorder="1" applyAlignment="1">
      <alignment horizontal="center" vertical="center"/>
    </xf>
    <xf numFmtId="0" fontId="83" fillId="46" borderId="50" xfId="106" applyFont="1" applyFill="1" applyBorder="1" applyAlignment="1">
      <alignment horizontal="center" vertical="center"/>
    </xf>
    <xf numFmtId="0" fontId="85" fillId="46" borderId="50" xfId="108" applyFont="1" applyFill="1" applyBorder="1" applyAlignment="1">
      <alignment horizontal="center" vertical="center"/>
    </xf>
    <xf numFmtId="49" fontId="0" fillId="0" borderId="26" xfId="0" applyNumberFormat="1" applyBorder="1"/>
    <xf numFmtId="49" fontId="81" fillId="36" borderId="11" xfId="61" applyNumberFormat="1" applyFont="1" applyFill="1" applyBorder="1" applyAlignment="1" applyProtection="1">
      <alignment wrapText="1"/>
    </xf>
    <xf numFmtId="0" fontId="83" fillId="48" borderId="24" xfId="106" applyFont="1" applyFill="1" applyBorder="1">
      <alignment horizontal="left" vertical="center" wrapText="1" indent="1"/>
    </xf>
    <xf numFmtId="0" fontId="83" fillId="34" borderId="45"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3" xfId="106" applyFont="1" applyFill="1" applyBorder="1" applyAlignment="1">
      <alignment horizontal="center" vertical="center" wrapText="1"/>
    </xf>
    <xf numFmtId="0" fontId="84"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3" fillId="64" borderId="0" xfId="106" applyFont="1" applyFill="1" applyAlignment="1">
      <alignment horizontal="center" vertical="center" wrapText="1"/>
    </xf>
    <xf numFmtId="0" fontId="83" fillId="63" borderId="0" xfId="106" applyFont="1" applyFill="1" applyAlignment="1">
      <alignment horizontal="center" vertical="center" wrapText="1"/>
    </xf>
    <xf numFmtId="0" fontId="83" fillId="63" borderId="30" xfId="106" applyFont="1" applyFill="1" applyBorder="1" applyAlignment="1">
      <alignment horizontal="center" vertical="center" wrapText="1"/>
    </xf>
    <xf numFmtId="0" fontId="83" fillId="63" borderId="12" xfId="106" applyFont="1" applyFill="1" applyBorder="1" applyAlignment="1">
      <alignment horizontal="center" vertical="center" wrapText="1"/>
    </xf>
    <xf numFmtId="0" fontId="83" fillId="63" borderId="45" xfId="106" applyFont="1" applyFill="1" applyBorder="1" applyAlignment="1">
      <alignment horizontal="center" vertical="center" wrapText="1"/>
    </xf>
    <xf numFmtId="0" fontId="83" fillId="64" borderId="12" xfId="106" applyFont="1" applyFill="1" applyBorder="1" applyAlignment="1">
      <alignment horizontal="center" vertical="center" wrapText="1"/>
    </xf>
    <xf numFmtId="49" fontId="83" fillId="34" borderId="30" xfId="106" applyNumberFormat="1" applyFont="1" applyFill="1" applyBorder="1" applyAlignment="1">
      <alignment horizontal="center" vertical="center" wrapText="1"/>
    </xf>
    <xf numFmtId="0" fontId="83" fillId="47" borderId="24" xfId="106" applyFont="1" applyFill="1" applyBorder="1" applyAlignment="1">
      <alignment horizontal="center" vertical="center" wrapText="1"/>
    </xf>
    <xf numFmtId="0" fontId="83" fillId="47" borderId="44"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3" fillId="65" borderId="29" xfId="106" applyFont="1" applyFill="1" applyBorder="1" applyAlignment="1">
      <alignment horizontal="center" vertical="center"/>
    </xf>
    <xf numFmtId="0" fontId="83" fillId="65" borderId="31" xfId="106" applyFont="1" applyFill="1" applyBorder="1" applyAlignment="1">
      <alignment horizontal="center" vertical="center"/>
    </xf>
    <xf numFmtId="0" fontId="83" fillId="65" borderId="31" xfId="106" applyFont="1" applyFill="1" applyBorder="1">
      <alignment horizontal="left" vertical="center" wrapText="1" indent="1"/>
    </xf>
    <xf numFmtId="0" fontId="83" fillId="65" borderId="38" xfId="106" applyFont="1" applyFill="1" applyBorder="1">
      <alignment horizontal="left" vertical="center" wrapText="1" indent="1"/>
    </xf>
    <xf numFmtId="0" fontId="84" fillId="40" borderId="14" xfId="108" applyFont="1" applyFill="1" applyBorder="1" applyAlignment="1">
      <alignment horizontal="center" vertical="center" wrapText="1"/>
    </xf>
    <xf numFmtId="0" fontId="83" fillId="51" borderId="28" xfId="106" applyFont="1" applyFill="1" applyBorder="1" applyAlignment="1">
      <alignment horizontal="center" vertical="center"/>
    </xf>
    <xf numFmtId="0" fontId="83" fillId="40" borderId="24" xfId="106" applyFont="1" applyFill="1" applyBorder="1" applyAlignment="1">
      <alignment horizontal="center" vertical="center" wrapText="1"/>
    </xf>
    <xf numFmtId="0" fontId="83" fillId="50" borderId="45" xfId="106" applyFont="1" applyFill="1" applyBorder="1" applyAlignment="1">
      <alignment horizontal="center" vertical="center" wrapText="1"/>
    </xf>
    <xf numFmtId="0" fontId="83" fillId="35" borderId="45" xfId="106" applyFont="1" applyFill="1" applyBorder="1" applyAlignment="1">
      <alignment horizontal="center" vertical="center" wrapText="1"/>
    </xf>
    <xf numFmtId="0" fontId="83" fillId="60" borderId="25" xfId="106" applyFont="1" applyFill="1" applyBorder="1">
      <alignment horizontal="left" vertical="center" wrapText="1" indent="1"/>
    </xf>
    <xf numFmtId="0" fontId="83" fillId="60" borderId="51" xfId="106" applyFont="1" applyFill="1" applyBorder="1">
      <alignment horizontal="left" vertical="center" wrapText="1" indent="1"/>
    </xf>
    <xf numFmtId="0" fontId="46" fillId="35" borderId="43"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84" fillId="35" borderId="14" xfId="108" applyFont="1" applyFill="1" applyBorder="1" applyAlignment="1">
      <alignment horizontal="center" vertical="center" wrapText="1"/>
    </xf>
    <xf numFmtId="0" fontId="83" fillId="35" borderId="24" xfId="106" applyFont="1" applyFill="1" applyBorder="1" applyAlignment="1">
      <alignment horizontal="center" vertical="center" wrapText="1"/>
    </xf>
    <xf numFmtId="0" fontId="83" fillId="35" borderId="44" xfId="106" applyFont="1" applyFill="1" applyBorder="1" applyAlignment="1">
      <alignment horizontal="center" vertical="center" wrapText="1"/>
    </xf>
    <xf numFmtId="0" fontId="83" fillId="35" borderId="12"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3" fillId="65" borderId="44" xfId="106" applyFont="1" applyFill="1" applyBorder="1">
      <alignment horizontal="left" vertical="center" wrapText="1" indent="1"/>
    </xf>
    <xf numFmtId="0" fontId="83" fillId="43" borderId="14" xfId="106" applyFont="1" applyFill="1" applyBorder="1" applyAlignment="1">
      <alignment horizontal="left" vertical="center"/>
    </xf>
    <xf numFmtId="0" fontId="83" fillId="43" borderId="28" xfId="106" applyFont="1" applyFill="1" applyBorder="1" applyAlignment="1">
      <alignment horizontal="left" vertical="center"/>
    </xf>
    <xf numFmtId="0" fontId="83" fillId="43" borderId="43" xfId="106" applyFont="1" applyFill="1" applyBorder="1" applyAlignment="1">
      <alignment horizontal="left" vertical="center"/>
    </xf>
    <xf numFmtId="0" fontId="83" fillId="43" borderId="24" xfId="106" applyFont="1" applyFill="1" applyBorder="1" applyAlignment="1">
      <alignment horizontal="left" vertical="center"/>
    </xf>
    <xf numFmtId="0" fontId="83" fillId="43" borderId="30" xfId="106" applyFont="1" applyFill="1" applyBorder="1" applyAlignment="1">
      <alignment horizontal="left" vertical="center"/>
    </xf>
    <xf numFmtId="0" fontId="90" fillId="43" borderId="24" xfId="106" applyFont="1" applyFill="1" applyBorder="1" applyAlignment="1">
      <alignment horizontal="center" vertical="center"/>
    </xf>
    <xf numFmtId="0" fontId="90"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3"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3" fillId="62" borderId="30" xfId="106" applyFont="1" applyFill="1" applyBorder="1" applyAlignment="1">
      <alignment horizontal="center" vertical="center" wrapText="1"/>
    </xf>
    <xf numFmtId="0" fontId="83" fillId="62" borderId="30" xfId="106" applyFont="1" applyFill="1" applyBorder="1">
      <alignment horizontal="left" vertical="center" wrapText="1" indent="1"/>
    </xf>
    <xf numFmtId="0" fontId="83" fillId="66" borderId="30" xfId="106" applyFont="1" applyFill="1" applyBorder="1">
      <alignment horizontal="left" vertical="center" wrapText="1" indent="1"/>
    </xf>
    <xf numFmtId="0" fontId="69" fillId="66" borderId="45" xfId="106" applyFill="1" applyBorder="1">
      <alignment horizontal="left" vertical="center" wrapText="1" indent="1"/>
    </xf>
    <xf numFmtId="0" fontId="46" fillId="35" borderId="30" xfId="106" applyFont="1" applyFill="1" applyBorder="1" applyAlignment="1">
      <alignment horizontal="center" vertical="center" wrapText="1"/>
    </xf>
    <xf numFmtId="0" fontId="83" fillId="51" borderId="0" xfId="106" applyFont="1" applyFill="1" applyAlignment="1">
      <alignment horizontal="center" vertical="center"/>
    </xf>
    <xf numFmtId="0" fontId="83" fillId="35" borderId="0" xfId="106" applyFont="1" applyFill="1" applyAlignment="1">
      <alignment horizontal="center" vertical="center" wrapTex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46" fillId="35" borderId="0" xfId="106" applyFont="1" applyFill="1" applyAlignment="1">
      <alignment horizontal="center" vertical="center" wrapText="1"/>
    </xf>
    <xf numFmtId="0" fontId="86" fillId="35" borderId="12" xfId="106" applyFont="1" applyFill="1" applyBorder="1" applyAlignment="1">
      <alignment horizontal="left" vertical="center" indent="1" shrinkToFi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2" xfId="107" applyNumberFormat="1" applyFont="1" applyFill="1" applyBorder="1" applyAlignment="1">
      <alignment horizontal="center" vertical="center" wrapText="1"/>
    </xf>
    <xf numFmtId="0" fontId="79" fillId="53" borderId="53"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4"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6" fillId="58" borderId="31" xfId="106" applyFont="1" applyFill="1" applyBorder="1" applyAlignment="1">
      <alignment horizontal="center" vertical="center"/>
    </xf>
    <xf numFmtId="0" fontId="83" fillId="35" borderId="33" xfId="106" applyFont="1" applyFill="1" applyBorder="1">
      <alignment horizontal="left" vertical="center" wrapText="1" indent="1"/>
    </xf>
    <xf numFmtId="0" fontId="83" fillId="59" borderId="28" xfId="106" applyFont="1" applyFill="1" applyBorder="1" applyAlignment="1">
      <alignment horizontal="center" vertical="center"/>
    </xf>
    <xf numFmtId="0" fontId="97" fillId="65" borderId="14" xfId="106" applyFont="1" applyFill="1" applyBorder="1" applyAlignment="1">
      <alignment horizontal="center" vertical="center" wrapText="1"/>
    </xf>
    <xf numFmtId="0" fontId="83" fillId="50" borderId="43" xfId="106" applyFont="1" applyFill="1" applyBorder="1" applyAlignment="1">
      <alignment horizontal="center" vertical="center"/>
    </xf>
    <xf numFmtId="0" fontId="97" fillId="34" borderId="43" xfId="106" applyFont="1" applyFill="1" applyBorder="1" applyAlignment="1">
      <alignment horizontal="center" vertical="center" wrapText="1"/>
    </xf>
    <xf numFmtId="0" fontId="83" fillId="59" borderId="0" xfId="106" applyFont="1" applyFill="1" applyAlignment="1">
      <alignment horizontal="center" vertical="center"/>
    </xf>
    <xf numFmtId="0" fontId="83" fillId="65" borderId="24" xfId="106" applyFont="1" applyFill="1" applyBorder="1" applyAlignment="1">
      <alignment horizontal="center" vertical="center" wrapText="1"/>
    </xf>
    <xf numFmtId="0" fontId="83" fillId="50" borderId="30" xfId="106" applyFont="1" applyFill="1" applyBorder="1" applyAlignment="1">
      <alignment horizontal="center" vertical="center"/>
    </xf>
    <xf numFmtId="0" fontId="97" fillId="34" borderId="30" xfId="106" applyFont="1" applyFill="1" applyBorder="1" applyAlignment="1">
      <alignment horizontal="center" vertical="center" wrapText="1"/>
    </xf>
    <xf numFmtId="0" fontId="98" fillId="43" borderId="30" xfId="106" applyFont="1" applyFill="1" applyBorder="1" applyAlignment="1">
      <alignment horizontal="center" vertical="center"/>
    </xf>
    <xf numFmtId="0" fontId="83" fillId="65" borderId="24" xfId="106" applyFont="1" applyFill="1" applyBorder="1" applyAlignment="1">
      <alignment horizontal="left" vertical="center"/>
    </xf>
    <xf numFmtId="0" fontId="83" fillId="35" borderId="30" xfId="106" applyFont="1" applyFill="1" applyBorder="1" applyAlignment="1">
      <alignment horizontal="center" vertical="center" wrapText="1"/>
    </xf>
    <xf numFmtId="0" fontId="83" fillId="50" borderId="30" xfId="106" applyFont="1" applyFill="1" applyBorder="1" applyAlignment="1">
      <alignment horizontal="center" vertical="center" wrapText="1"/>
    </xf>
    <xf numFmtId="0" fontId="99" fillId="43" borderId="30" xfId="108" applyFont="1" applyFill="1" applyBorder="1" applyAlignment="1">
      <alignment horizontal="center" vertical="center"/>
    </xf>
    <xf numFmtId="0" fontId="9" fillId="0" borderId="0" xfId="69" applyFont="1" applyAlignment="1">
      <alignment horizontal="center" vertical="center"/>
    </xf>
    <xf numFmtId="0" fontId="83" fillId="36" borderId="28" xfId="106" applyFont="1" applyFill="1" applyBorder="1" applyAlignment="1">
      <alignment horizontal="center" vertical="center"/>
    </xf>
    <xf numFmtId="0" fontId="46" fillId="67" borderId="28" xfId="106" applyFont="1" applyFill="1" applyBorder="1" applyAlignment="1">
      <alignment horizontal="center" vertical="center" wrapText="1"/>
    </xf>
    <xf numFmtId="0" fontId="83" fillId="36" borderId="0" xfId="106" applyFont="1" applyFill="1" applyAlignment="1">
      <alignment horizontal="center" vertical="center"/>
    </xf>
    <xf numFmtId="0" fontId="46" fillId="67" borderId="0" xfId="106" applyFont="1" applyFill="1" applyAlignment="1">
      <alignment horizontal="center" vertical="center" wrapText="1"/>
    </xf>
    <xf numFmtId="0" fontId="83" fillId="36" borderId="0" xfId="106" applyFont="1" applyFill="1">
      <alignment horizontal="left" vertical="center" wrapText="1" indent="1"/>
    </xf>
    <xf numFmtId="0" fontId="83" fillId="67" borderId="0" xfId="106" applyFont="1" applyFill="1" applyAlignment="1">
      <alignment horizontal="center" vertical="center" wrapText="1"/>
    </xf>
    <xf numFmtId="0" fontId="83" fillId="67" borderId="12" xfId="106" applyFont="1" applyFill="1" applyBorder="1" applyAlignment="1">
      <alignment horizontal="center" vertical="center" wrapText="1"/>
    </xf>
    <xf numFmtId="0" fontId="89" fillId="41" borderId="29" xfId="108" applyFont="1" applyFill="1" applyBorder="1" applyAlignment="1">
      <alignment horizontal="center" vertical="center" wrapText="1"/>
    </xf>
    <xf numFmtId="0" fontId="89" fillId="41" borderId="38" xfId="108" applyFont="1" applyFill="1" applyBorder="1" applyAlignment="1">
      <alignment horizontal="center" vertical="center" wrapText="1"/>
    </xf>
    <xf numFmtId="0" fontId="100" fillId="57" borderId="14" xfId="106" applyFont="1" applyFill="1" applyBorder="1">
      <alignment horizontal="left" vertical="center" wrapText="1" indent="1"/>
    </xf>
    <xf numFmtId="0" fontId="46" fillId="49" borderId="28" xfId="106" applyFont="1" applyFill="1" applyBorder="1" applyAlignment="1">
      <alignment horizontal="center" vertical="center"/>
    </xf>
    <xf numFmtId="0" fontId="83" fillId="44" borderId="28" xfId="106" applyFont="1" applyFill="1" applyBorder="1" applyAlignment="1">
      <alignment horizontal="center" vertical="center" wrapText="1" shrinkToFit="1"/>
    </xf>
    <xf numFmtId="0" fontId="46" fillId="67" borderId="47" xfId="106" applyFont="1" applyFill="1" applyBorder="1" applyAlignment="1">
      <alignment horizontal="center" vertical="center" wrapText="1"/>
    </xf>
    <xf numFmtId="0" fontId="83" fillId="60" borderId="47" xfId="106" applyFont="1" applyFill="1" applyBorder="1">
      <alignment horizontal="left" vertical="center" wrapText="1" indent="1"/>
    </xf>
    <xf numFmtId="0" fontId="46" fillId="67" borderId="25" xfId="106" applyFont="1" applyFill="1" applyBorder="1" applyAlignment="1">
      <alignment horizontal="center" vertical="center" wrapText="1"/>
    </xf>
    <xf numFmtId="0" fontId="94" fillId="65" borderId="31" xfId="106" applyFont="1" applyFill="1" applyBorder="1" applyAlignment="1">
      <alignment horizontal="center" vertical="center" wrapText="1"/>
    </xf>
    <xf numFmtId="0" fontId="83" fillId="0" borderId="14" xfId="106" applyFont="1" applyBorder="1" applyAlignment="1">
      <alignment horizontal="center" vertical="center" wrapText="1"/>
    </xf>
    <xf numFmtId="0" fontId="84" fillId="49" borderId="0" xfId="108" applyFont="1" applyFill="1" applyBorder="1" applyAlignment="1">
      <alignment horizontal="center" vertical="center" wrapText="1"/>
    </xf>
    <xf numFmtId="0" fontId="83" fillId="67" borderId="25" xfId="106" applyFont="1" applyFill="1" applyBorder="1" applyAlignment="1">
      <alignment horizontal="center" vertical="center" wrapText="1"/>
    </xf>
    <xf numFmtId="0" fontId="83" fillId="0" borderId="24" xfId="106" applyFont="1" applyBorder="1" applyAlignment="1">
      <alignment horizontal="center" vertical="center" wrapText="1"/>
    </xf>
    <xf numFmtId="0" fontId="83" fillId="49" borderId="12" xfId="106" applyFont="1" applyFill="1" applyBorder="1" applyAlignment="1">
      <alignment horizontal="center" vertical="center" wrapText="1"/>
    </xf>
    <xf numFmtId="0" fontId="83" fillId="67" borderId="51" xfId="106" applyFont="1" applyFill="1" applyBorder="1" applyAlignment="1">
      <alignment horizontal="center" vertical="center" wrapText="1"/>
    </xf>
    <xf numFmtId="0" fontId="83" fillId="47" borderId="14" xfId="106" applyFont="1" applyFill="1" applyBorder="1" applyAlignment="1">
      <alignment horizontal="center" vertical="center" wrapText="1"/>
    </xf>
    <xf numFmtId="0" fontId="97" fillId="65" borderId="28" xfId="106" applyFont="1" applyFill="1" applyBorder="1" applyAlignment="1">
      <alignment horizontal="center" vertical="center" wrapText="1"/>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83" fillId="6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49" fontId="85" fillId="43" borderId="14" xfId="106" applyNumberFormat="1" applyFont="1" applyFill="1" applyBorder="1" applyAlignment="1">
      <alignment horizontal="left" vertical="center" indent="1"/>
    </xf>
    <xf numFmtId="49" fontId="85" fillId="43" borderId="28" xfId="106" applyNumberFormat="1" applyFont="1" applyFill="1" applyBorder="1" applyAlignment="1">
      <alignment horizontal="left" vertical="center" indent="1"/>
    </xf>
    <xf numFmtId="0" fontId="83" fillId="43" borderId="43" xfId="106" applyFont="1" applyFill="1" applyBorder="1">
      <alignment horizontal="left" vertical="center" wrapText="1" indent="1"/>
    </xf>
    <xf numFmtId="0" fontId="46" fillId="0" borderId="24" xfId="106" applyFont="1" applyBorder="1" applyAlignment="1">
      <alignment horizontal="left" vertical="center"/>
    </xf>
    <xf numFmtId="0" fontId="83" fillId="0" borderId="0" xfId="106" applyFont="1" applyAlignment="1">
      <alignment horizontal="left" vertical="center"/>
    </xf>
    <xf numFmtId="0" fontId="82" fillId="0" borderId="0" xfId="106" applyFont="1" applyAlignment="1">
      <alignment horizontal="left" vertical="center"/>
    </xf>
    <xf numFmtId="49" fontId="85" fillId="43" borderId="24" xfId="106" applyNumberFormat="1" applyFont="1" applyFill="1" applyBorder="1" applyAlignment="1">
      <alignment horizontal="left" vertical="center" indent="1"/>
    </xf>
    <xf numFmtId="49" fontId="85" fillId="43" borderId="30" xfId="106" applyNumberFormat="1" applyFont="1" applyFill="1" applyBorder="1" applyAlignment="1">
      <alignment horizontal="left" vertical="center" indent="1"/>
    </xf>
    <xf numFmtId="0" fontId="83" fillId="62" borderId="45" xfId="106" applyFont="1" applyFill="1" applyBorder="1">
      <alignment horizontal="left" vertical="center" wrapText="1" indent="1"/>
    </xf>
    <xf numFmtId="0" fontId="83" fillId="65" borderId="0" xfId="106" applyFont="1" applyFill="1" applyAlignment="1">
      <alignment horizontal="center" vertical="center"/>
    </xf>
    <xf numFmtId="0" fontId="83" fillId="65" borderId="12" xfId="106" applyFont="1" applyFill="1" applyBorder="1">
      <alignment horizontal="left" vertical="center" wrapText="1" indent="1"/>
    </xf>
    <xf numFmtId="49" fontId="85" fillId="43" borderId="44" xfId="106" applyNumberFormat="1" applyFont="1" applyFill="1" applyBorder="1" applyAlignment="1">
      <alignment horizontal="left" vertical="center" indent="1"/>
    </xf>
    <xf numFmtId="0" fontId="83" fillId="43" borderId="45" xfId="106" applyFont="1" applyFill="1" applyBorder="1" applyAlignment="1">
      <alignment horizontal="center" vertical="center" wrapText="1"/>
    </xf>
    <xf numFmtId="0" fontId="101" fillId="0" borderId="0" xfId="0" applyFont="1"/>
    <xf numFmtId="0" fontId="79" fillId="0" borderId="38" xfId="106" applyFont="1" applyBorder="1" applyAlignment="1">
      <alignment horizontal="center" vertical="center" wrapText="1"/>
    </xf>
    <xf numFmtId="0" fontId="79" fillId="0" borderId="44" xfId="106" applyFont="1" applyBorder="1">
      <alignment horizontal="left" vertical="center" wrapText="1" indent="1"/>
    </xf>
    <xf numFmtId="0" fontId="83" fillId="0" borderId="44" xfId="106" applyFont="1" applyBorder="1" applyAlignment="1">
      <alignment horizontal="center" vertical="center" wrapText="1"/>
    </xf>
    <xf numFmtId="18" fontId="69" fillId="0" borderId="0" xfId="106" applyNumberFormat="1">
      <alignment horizontal="left" vertical="center" wrapText="1" indent="1"/>
    </xf>
    <xf numFmtId="49" fontId="7" fillId="0" borderId="0" xfId="0" applyNumberFormat="1" applyFont="1"/>
    <xf numFmtId="49" fontId="12" fillId="0" borderId="0" xfId="0" quotePrefix="1" applyNumberFormat="1" applyFont="1" applyAlignment="1">
      <alignment wrapText="1"/>
    </xf>
    <xf numFmtId="0" fontId="92" fillId="43" borderId="0" xfId="106" applyFont="1" applyFill="1" applyAlignment="1">
      <alignment horizontal="left" vertical="center"/>
    </xf>
    <xf numFmtId="0" fontId="46" fillId="49" borderId="0" xfId="106" applyFont="1" applyFill="1" applyAlignment="1">
      <alignment horizontal="center" vertical="center"/>
    </xf>
    <xf numFmtId="0" fontId="83" fillId="44" borderId="0" xfId="106" applyFont="1" applyFill="1" applyAlignment="1">
      <alignment horizontal="center" vertical="center" wrapText="1" shrinkToFi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46" fillId="59" borderId="28" xfId="106" applyFont="1" applyFill="1" applyBorder="1" applyAlignment="1">
      <alignment horizontal="center" vertical="center"/>
    </xf>
    <xf numFmtId="0" fontId="46" fillId="47" borderId="14" xfId="106" applyFont="1" applyFill="1" applyBorder="1" applyAlignment="1">
      <alignment horizontal="center" vertical="center" wrapText="1"/>
    </xf>
    <xf numFmtId="0" fontId="46" fillId="47" borderId="24" xfId="106" applyFont="1" applyFill="1" applyBorder="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0F6B7C83-11CE-4862-A44A-ADC7F39E7F48}">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el-my.sharepoint.com/personal/robert_stacey_intel_com/Documents/Documents/802.11/Session%20preperation%20&amp;%20reports/WG%20Reports/2024-07/11-24-yyyy-00-0000-2024-july-wg11-agenda.xlsx" TargetMode="External"/><Relationship Id="rId1" Type="http://schemas.openxmlformats.org/officeDocument/2006/relationships/externalLinkPath" Target="11-24-yyyy-00-0000-2024-july-wg11-age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802.11 Cover"/>
      <sheetName val="Schedule Graphic"/>
      <sheetName val="WG11 Mon Weds"/>
      <sheetName val="WG11 Closing"/>
      <sheetName val="CAC"/>
      <sheetName val="Links"/>
      <sheetName val="Parameters"/>
    </sheetNames>
    <sheetDataSet>
      <sheetData sheetId="0">
        <row r="13">
          <cell r="C13" t="str">
            <v xml:space="preserve">robert.stacey@intel.com </v>
          </cell>
          <cell r="I13" t="str">
            <v>jrosdahl@ieee.org</v>
          </cell>
        </row>
        <row r="18">
          <cell r="I18" t="str">
            <v>stephen.mccann@ieee.org</v>
          </cell>
        </row>
      </sheetData>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20CF92-C7C6-41AA-B5AC-72BCFC24A651}" name="Schedule32" displayName="Schedule32" ref="E4:AK35" totalsRowShown="0" headerRowDxfId="44" dataDxfId="43" totalsRowDxfId="42" totalsRowCellStyle="Normal">
  <tableColumns count="33">
    <tableColumn id="1" xr3:uid="{E11F20C6-1469-4970-8199-F95668652648}" name="Time Eastern" dataDxfId="41" totalsRowDxfId="40" dataCellStyle="Normal 7">
      <calculatedColumnFormula>CONCATENATE(TEXT(IF($D5-$E$37&gt;=0,$D5-$E$37,$D5-$E$37+24),"h:mm;@"),"-",TEXT(IF($D5-$E$37&gt;=0,$D5-$E$37,$D5-$E$37+24)+TIME(0,AL5,0),"h:mm;@"))</calculatedColumnFormula>
    </tableColumn>
    <tableColumn id="32" xr3:uid="{3359C475-32C1-4B28-97B8-8CED50516999}" name="Sunday" dataDxfId="39" totalsRowDxfId="38" dataCellStyle="Normal 7"/>
    <tableColumn id="11" xr3:uid="{079962AE-2FF8-419A-B886-4E89E9763B28}" name="MON_x000a_1" dataDxfId="37" dataCellStyle="Normal 7"/>
    <tableColumn id="10" xr3:uid="{2F920EA6-2759-42E6-86A9-A11BF5501B78}" name="MON_x000a_2" dataDxfId="36"/>
    <tableColumn id="30" xr3:uid="{658034E7-4685-4F93-923F-A9684F79CAC1}" name="MON_x000a_3" dataDxfId="35"/>
    <tableColumn id="34" xr3:uid="{78A8FF85-C5DB-4D39-A671-66E7D321EC6E}" name="MON_x000a_4" dataDxfId="34"/>
    <tableColumn id="38" xr3:uid="{464C026D-790F-4B8F-AFC4-A3935D17DBC7}" name="MON_x000a_5" dataDxfId="33" dataCellStyle="Normal 7"/>
    <tableColumn id="2" xr3:uid="{0EB264CE-81FC-433C-BBD8-E49AF7CC27C2}" name="MON_x000a_EC" dataDxfId="32"/>
    <tableColumn id="3" xr3:uid="{55EA1AA2-F067-421A-B4DF-45C21AF245D2}" name="TUES_x000a_1" dataDxfId="31"/>
    <tableColumn id="13" xr3:uid="{D86D4436-6B89-45F9-B41C-1C5ED67842FF}" name="TUES_x000a_2" dataDxfId="30" dataCellStyle="Normal 7"/>
    <tableColumn id="4" xr3:uid="{B8D01F8D-7BCF-4C0A-BE30-A9F1EF073E57}" name="TUES_x000a_3" dataDxfId="29"/>
    <tableColumn id="35" xr3:uid="{98EE404D-B084-4C1E-8814-8BD341F70D03}" name="TUES_x000a_4" dataDxfId="28"/>
    <tableColumn id="5" xr3:uid="{125E8AD6-470F-4A8B-A654-CB5978CBA4B0}" name="TUES_x000a_5" dataDxfId="27"/>
    <tableColumn id="39" xr3:uid="{5F43FE64-02D9-4D82-8839-180B8B8DAE57}" name="TUES_x000a_EC" dataDxfId="26" dataCellStyle="Normal 7"/>
    <tableColumn id="8" xr3:uid="{092583D9-5713-4519-BFE2-76C76B282713}" name="WEDS_x000a_1" dataDxfId="25"/>
    <tableColumn id="7" xr3:uid="{6A8CA0AA-6229-4C48-A092-4CE43D3BCA3B}" name="WEDS_x000a_2" dataDxfId="24"/>
    <tableColumn id="24" xr3:uid="{4BC4F861-0FAE-49A9-9904-48C537B57694}" name="WEDS_x000a_3" dataDxfId="23" dataCellStyle="Normal 7"/>
    <tableColumn id="36" xr3:uid="{0AFEF609-267B-4550-BEF8-0B00D380C8DE}" name="WEDS_x000a_4" dataDxfId="22"/>
    <tableColumn id="9" xr3:uid="{C7E6635D-7E6E-4164-A977-0265A255E3DA}" name="WEDS _x000a_5" dataDxfId="21"/>
    <tableColumn id="40" xr3:uid="{BAD8BD08-BE91-41DB-9751-B1EC3150CBFC}" name="WEDS _x000a_EC" dataDxfId="20" dataCellStyle="Normal 7"/>
    <tableColumn id="15" xr3:uid="{BDA2A306-CEEB-4861-A146-4A43920CE1E9}" name="THURS_x000a_1" dataDxfId="19" dataCellStyle="Normal 7"/>
    <tableColumn id="14" xr3:uid="{4AB26671-263E-453F-84F9-FF0E14A19B59}" name="THURS_x000a_2" dataDxfId="18" dataCellStyle="Normal 7"/>
    <tableColumn id="19" xr3:uid="{64B7672D-D11C-4577-BA4D-4ADD7D9FB88C}" name="THURS_x000a_3" dataDxfId="17" dataCellStyle="Normal 7"/>
    <tableColumn id="37" xr3:uid="{8768DC15-C6F2-452A-BE6C-D5E910F124D3}" name="THURS_x000a_4" dataDxfId="16"/>
    <tableColumn id="18" xr3:uid="{BE2B27D7-9D61-4EDE-B41A-EB421CC27117}" name="THURS_x000a_5" dataDxfId="15" dataCellStyle="Normal 7"/>
    <tableColumn id="41" xr3:uid="{9E9F55B4-4561-4E52-A966-5C475D26E768}" name="THURS_x000a_EC" dataDxfId="14"/>
    <tableColumn id="20" xr3:uid="{4AB011EC-3FDA-48FD-B84C-D9FB63BD484F}" name="FRI_x000a_1" dataDxfId="13" totalsRowDxfId="12" dataCellStyle="Normal 7"/>
    <tableColumn id="16" xr3:uid="{631689B0-81FF-4FA9-A182-BDECA57E1B43}" name="Column1" dataDxfId="11" totalsRowDxfId="10"/>
    <tableColumn id="33" xr3:uid="{6ECD2B0E-A7DC-49DE-A8B0-DCBF8DE42D5F}" name="Hour offset 2" dataDxfId="9" totalsRowDxfId="8" dataCellStyle="Normal 7"/>
    <tableColumn id="25" xr3:uid="{917CB7AD-915E-4EC0-9887-14ED82F06974}" name="Hour offset" dataDxfId="7" totalsRowDxfId="6" dataCellStyle="Normal"/>
    <tableColumn id="28" xr3:uid="{00D5AAAE-6018-40B5-AD15-860396415670}" name="MInute offset" dataDxfId="5" totalsRowDxfId="4" dataCellStyle="Normal 7"/>
    <tableColumn id="26" xr3:uid="{596A25B5-951C-4C7A-867A-F2E64692B0DE}" name="Column3" dataDxfId="3" totalsRowDxfId="2" dataCellStyle="Normal"/>
    <tableColumn id="27" xr3:uid="{A1A7B6B3-09F2-4AEB-8221-2D494F2A91C1}"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yyyy"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yyyy" TargetMode="External"/><Relationship Id="rId5" Type="http://schemas.openxmlformats.org/officeDocument/2006/relationships/hyperlink" Target="https://mentor.ieee.org/802.11/dcn/24/11-24-yyyy" TargetMode="External"/><Relationship Id="rId10" Type="http://schemas.openxmlformats.org/officeDocument/2006/relationships/comments" Target="../comments1.xml"/><Relationship Id="rId4" Type="http://schemas.openxmlformats.org/officeDocument/2006/relationships/hyperlink" Target="https://mentor.ieee.org/802.11/dcn/24/11-24-yyyy"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995" TargetMode="External"/><Relationship Id="rId18" Type="http://schemas.openxmlformats.org/officeDocument/2006/relationships/hyperlink" Target="https://mentor.ieee.org/802.11/dcn/24/11-24-0990" TargetMode="External"/><Relationship Id="rId26" Type="http://schemas.openxmlformats.org/officeDocument/2006/relationships/hyperlink" Target="https://mentor.ieee.org/802.11/dcn/24/11-24-095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056" TargetMode="External"/><Relationship Id="rId34" Type="http://schemas.openxmlformats.org/officeDocument/2006/relationships/hyperlink" Target="https://mentor.ieee.org/802.11/dcn/24/11-24-0974" TargetMode="External"/><Relationship Id="rId7" Type="http://schemas.openxmlformats.org/officeDocument/2006/relationships/hyperlink" Target="https://mentor.ieee.org/802.11/dcn/24/11-24-0998" TargetMode="External"/><Relationship Id="rId12" Type="http://schemas.openxmlformats.org/officeDocument/2006/relationships/hyperlink" Target="https://mentor.ieee.org/802.11/dcn/24/11-24-1000" TargetMode="External"/><Relationship Id="rId17" Type="http://schemas.openxmlformats.org/officeDocument/2006/relationships/hyperlink" Target="https://mentor.ieee.org/802.11/dcn/24/11-24-1254" TargetMode="External"/><Relationship Id="rId25" Type="http://schemas.openxmlformats.org/officeDocument/2006/relationships/hyperlink" Target="https://mentor.ieee.org/802.11/dcn/24/11-24-0970" TargetMode="External"/><Relationship Id="rId33" Type="http://schemas.openxmlformats.org/officeDocument/2006/relationships/hyperlink" Target="https://mentor.ieee.org/802.11/dcn/24/11-24-0987"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yyyy" TargetMode="External"/><Relationship Id="rId29" Type="http://schemas.openxmlformats.org/officeDocument/2006/relationships/hyperlink" Target="https://mentor.ieee.org/802.11/dcn/24/11-24-0983"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1002" TargetMode="External"/><Relationship Id="rId24" Type="http://schemas.openxmlformats.org/officeDocument/2006/relationships/hyperlink" Target="https://mentor.ieee.org/802.11/dcn/24/11-24-0985" TargetMode="External"/><Relationship Id="rId32" Type="http://schemas.openxmlformats.org/officeDocument/2006/relationships/hyperlink" Target="https://mentor.ieee.org/802.11/dcn/24/11-24-098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714" TargetMode="External"/><Relationship Id="rId23" Type="http://schemas.openxmlformats.org/officeDocument/2006/relationships/hyperlink" Target="https://mentor.ieee.org/802.11/dcn/24/11-24-1001" TargetMode="External"/><Relationship Id="rId28" Type="http://schemas.openxmlformats.org/officeDocument/2006/relationships/hyperlink" Target="https://mentor.ieee.org/802.11/dcn/24/11-24-0996"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1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999" TargetMode="External"/><Relationship Id="rId14" Type="http://schemas.openxmlformats.org/officeDocument/2006/relationships/hyperlink" Target="https://mentor.ieee.org/802.11/dcn/24/11-24-1270" TargetMode="External"/><Relationship Id="rId22" Type="http://schemas.openxmlformats.org/officeDocument/2006/relationships/hyperlink" Target="https://mentor.ieee.org/802.11/dcn/24/11-24-1014" TargetMode="External"/><Relationship Id="rId27" Type="http://schemas.openxmlformats.org/officeDocument/2006/relationships/hyperlink" Target="https://mentor.ieee.org/802.11/dcn/24/11-24-0945" TargetMode="External"/><Relationship Id="rId30" Type="http://schemas.openxmlformats.org/officeDocument/2006/relationships/hyperlink" Target="https://mentor.ieee.org/802.11/dcn/24/11-24-1066"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C5" sqref="C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579</v>
      </c>
      <c r="D4" s="8"/>
      <c r="E4" s="8"/>
      <c r="F4" s="8"/>
      <c r="G4" s="8"/>
      <c r="H4" s="8"/>
      <c r="I4" s="8"/>
      <c r="J4" s="8"/>
      <c r="K4" s="8"/>
      <c r="L4" s="8"/>
      <c r="M4" s="8"/>
    </row>
    <row r="5" spans="1:15" ht="20.100000000000001" customHeight="1" x14ac:dyDescent="0.35">
      <c r="B5" s="11" t="s">
        <v>8</v>
      </c>
      <c r="C5" s="12" t="s">
        <v>548</v>
      </c>
      <c r="D5" s="8"/>
      <c r="E5" s="8"/>
      <c r="F5" s="8"/>
      <c r="G5" s="13"/>
      <c r="H5" s="8"/>
      <c r="I5" s="8"/>
      <c r="J5" s="8"/>
      <c r="K5" s="8"/>
      <c r="L5" s="8"/>
      <c r="M5" s="8"/>
    </row>
    <row r="6" spans="1:15" ht="20.100000000000001" customHeight="1" x14ac:dyDescent="0.4">
      <c r="B6" s="11" t="s">
        <v>9</v>
      </c>
      <c r="C6" s="14" t="s">
        <v>504</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506</v>
      </c>
      <c r="D8" s="19"/>
      <c r="E8" s="19"/>
      <c r="F8" s="19"/>
      <c r="G8" s="19"/>
      <c r="H8" s="8"/>
      <c r="I8" s="8"/>
      <c r="J8" s="8"/>
      <c r="K8" s="8"/>
      <c r="L8" s="8"/>
      <c r="M8" s="8"/>
    </row>
    <row r="9" spans="1:15" ht="20.100000000000001" customHeight="1" x14ac:dyDescent="0.4">
      <c r="B9" s="11" t="s">
        <v>11</v>
      </c>
      <c r="C9" s="37">
        <v>44025</v>
      </c>
      <c r="D9" s="19"/>
      <c r="E9" s="19"/>
      <c r="F9" s="19"/>
      <c r="G9" s="19"/>
      <c r="H9" s="8"/>
      <c r="I9" s="8"/>
      <c r="J9" s="8"/>
      <c r="K9" s="8"/>
      <c r="L9" s="8"/>
      <c r="M9" s="8"/>
    </row>
    <row r="10" spans="1:15" ht="20.100000000000001" customHeight="1" x14ac:dyDescent="0.4">
      <c r="B10" s="11" t="s">
        <v>12</v>
      </c>
      <c r="C10" s="38" t="s">
        <v>505</v>
      </c>
      <c r="D10" s="14"/>
      <c r="E10" s="14"/>
      <c r="F10" s="14"/>
      <c r="G10" s="14"/>
      <c r="H10" s="20"/>
      <c r="I10" s="38" t="s">
        <v>64</v>
      </c>
      <c r="J10" s="14"/>
      <c r="K10" s="19"/>
      <c r="L10" s="19"/>
      <c r="M10" s="19"/>
    </row>
    <row r="11" spans="1:15" ht="20.100000000000001" customHeight="1" x14ac:dyDescent="0.4">
      <c r="B11" s="19"/>
      <c r="C11" s="14" t="s">
        <v>259</v>
      </c>
      <c r="D11" s="14"/>
      <c r="E11" s="14"/>
      <c r="F11" s="14"/>
      <c r="G11" s="14"/>
      <c r="H11" s="20"/>
      <c r="I11" s="14" t="s">
        <v>507</v>
      </c>
      <c r="J11" s="14"/>
      <c r="K11" s="19"/>
      <c r="L11" s="19"/>
      <c r="M11" s="19"/>
    </row>
    <row r="12" spans="1:15" ht="20.100000000000001" customHeight="1" x14ac:dyDescent="0.4">
      <c r="B12" s="19"/>
      <c r="C12" s="19" t="s">
        <v>237</v>
      </c>
      <c r="D12" s="14"/>
      <c r="E12" s="14"/>
      <c r="F12" s="14"/>
      <c r="G12" s="14"/>
      <c r="H12" s="20"/>
      <c r="I12" s="19" t="s">
        <v>14</v>
      </c>
      <c r="J12" s="14"/>
      <c r="K12" s="19"/>
      <c r="L12" s="19"/>
      <c r="M12" s="19"/>
    </row>
    <row r="13" spans="1:15" ht="20.100000000000001" customHeight="1" x14ac:dyDescent="0.4">
      <c r="B13" s="19"/>
      <c r="C13" s="21" t="s">
        <v>238</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508</v>
      </c>
      <c r="J15" s="8"/>
      <c r="K15" s="8"/>
      <c r="L15" s="8"/>
      <c r="M15" s="8"/>
    </row>
    <row r="16" spans="1:15" ht="20.100000000000001" customHeight="1" x14ac:dyDescent="0.4">
      <c r="C16" s="8"/>
      <c r="D16" s="8"/>
      <c r="E16" s="8"/>
      <c r="F16" s="8"/>
      <c r="G16" s="8"/>
      <c r="H16" s="8"/>
      <c r="I16" s="14" t="s">
        <v>509</v>
      </c>
      <c r="J16" s="8"/>
      <c r="K16" s="8"/>
      <c r="L16" s="8"/>
      <c r="M16" s="8"/>
    </row>
    <row r="17" spans="1:16" ht="20.100000000000001" customHeight="1" x14ac:dyDescent="0.4">
      <c r="A17" s="26"/>
      <c r="C17" s="8"/>
      <c r="D17" s="8"/>
      <c r="E17" s="8"/>
      <c r="F17" s="8"/>
      <c r="G17" s="8"/>
      <c r="H17" s="8"/>
      <c r="I17" s="19" t="s">
        <v>510</v>
      </c>
      <c r="J17" s="8"/>
      <c r="K17" s="8"/>
      <c r="L17" s="8"/>
      <c r="M17" s="8"/>
    </row>
    <row r="18" spans="1:16" ht="20.100000000000001" customHeight="1" x14ac:dyDescent="0.3">
      <c r="A18" s="26"/>
      <c r="C18" s="8"/>
      <c r="D18" s="8"/>
      <c r="E18" s="8"/>
      <c r="F18" s="8"/>
      <c r="G18" s="8"/>
      <c r="H18" s="8"/>
      <c r="I18" s="21" t="s">
        <v>511</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A20" s="26"/>
      <c r="C20" s="8"/>
      <c r="D20" s="8"/>
      <c r="E20" s="8"/>
      <c r="F20" s="8"/>
      <c r="G20" s="8"/>
      <c r="H20" s="8"/>
      <c r="I20" s="21"/>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72" t="s">
        <v>53</v>
      </c>
      <c r="D22" s="473"/>
      <c r="E22" s="473"/>
      <c r="F22" s="473"/>
      <c r="G22" s="473"/>
      <c r="H22" s="473"/>
      <c r="I22" s="473"/>
      <c r="J22" s="473"/>
      <c r="K22" s="473"/>
      <c r="L22" s="473"/>
      <c r="M22" s="473"/>
      <c r="N22" s="473"/>
      <c r="O22" s="473"/>
      <c r="P22" s="474"/>
    </row>
    <row r="23" spans="1:16" ht="20.100000000000001" customHeight="1" x14ac:dyDescent="0.35">
      <c r="B23" s="22" t="s">
        <v>52</v>
      </c>
      <c r="C23" s="475"/>
      <c r="D23" s="476"/>
      <c r="E23" s="476"/>
      <c r="F23" s="476"/>
      <c r="G23" s="476"/>
      <c r="H23" s="476"/>
      <c r="I23" s="476"/>
      <c r="J23" s="476"/>
      <c r="K23" s="476"/>
      <c r="L23" s="476"/>
      <c r="M23" s="476"/>
      <c r="N23" s="476"/>
      <c r="O23" s="476"/>
      <c r="P23" s="477"/>
    </row>
    <row r="24" spans="1:16" ht="20.100000000000001" customHeight="1" x14ac:dyDescent="0.3">
      <c r="C24" s="478"/>
      <c r="D24" s="479"/>
      <c r="E24" s="479"/>
      <c r="F24" s="479"/>
      <c r="G24" s="479"/>
      <c r="H24" s="479"/>
      <c r="I24" s="479"/>
      <c r="J24" s="479"/>
      <c r="K24" s="479"/>
      <c r="L24" s="479"/>
      <c r="M24" s="479"/>
      <c r="N24" s="479"/>
      <c r="O24" s="479"/>
      <c r="P24" s="480"/>
    </row>
    <row r="32" spans="1:16" ht="20.100000000000001" customHeight="1" x14ac:dyDescent="0.3">
      <c r="B32" s="23"/>
      <c r="C32" s="161"/>
      <c r="D32" s="161"/>
      <c r="E32" s="161"/>
      <c r="F32" s="161"/>
    </row>
    <row r="33" spans="3:6" ht="20.100000000000001" customHeight="1" x14ac:dyDescent="0.3">
      <c r="C33" s="24"/>
      <c r="D33" s="24"/>
      <c r="E33" s="24"/>
      <c r="F33" s="24"/>
    </row>
    <row r="34" spans="3:6" ht="20.100000000000001" customHeight="1" x14ac:dyDescent="0.3">
      <c r="C34" s="160"/>
      <c r="D34" s="160"/>
      <c r="E34" s="160"/>
      <c r="F34" s="160"/>
    </row>
    <row r="35" spans="3:6" ht="20.100000000000001" customHeight="1" x14ac:dyDescent="0.3">
      <c r="C35" s="24"/>
      <c r="D35" s="24"/>
      <c r="E35" s="24"/>
      <c r="F35" s="24"/>
    </row>
    <row r="36" spans="3:6" ht="20.100000000000001" customHeight="1" x14ac:dyDescent="0.3">
      <c r="C36" s="160"/>
      <c r="D36" s="160"/>
      <c r="E36" s="160"/>
      <c r="F36" s="160"/>
    </row>
    <row r="37" spans="3:6" ht="20.100000000000001" customHeight="1" x14ac:dyDescent="0.3">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7" sqref="B27:R3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87" t="str">
        <f>Parameters!B1</f>
        <v>IEEE 802.11 WIRELESS LOCAL AREA NETWORKS SESSION #206</v>
      </c>
      <c r="C2" s="488"/>
      <c r="D2" s="488"/>
      <c r="E2" s="488"/>
      <c r="F2" s="488"/>
      <c r="G2" s="488"/>
      <c r="H2" s="488"/>
      <c r="I2" s="488"/>
      <c r="J2" s="488"/>
      <c r="K2" s="488"/>
      <c r="L2" s="488"/>
      <c r="M2" s="488"/>
      <c r="N2" s="488"/>
      <c r="O2" s="488"/>
      <c r="P2" s="489"/>
      <c r="IS2" s="1" t="s">
        <v>3</v>
      </c>
    </row>
    <row r="3" spans="2:253" ht="15.75" customHeight="1" x14ac:dyDescent="0.25">
      <c r="B3" s="490"/>
      <c r="C3" s="491"/>
      <c r="D3" s="491"/>
      <c r="E3" s="491"/>
      <c r="F3" s="491"/>
      <c r="G3" s="491"/>
      <c r="H3" s="491"/>
      <c r="I3" s="491"/>
      <c r="J3" s="491"/>
      <c r="K3" s="491"/>
      <c r="L3" s="491"/>
      <c r="M3" s="491"/>
      <c r="N3" s="491"/>
      <c r="O3" s="491"/>
      <c r="P3" s="492"/>
    </row>
    <row r="4" spans="2:253" ht="15.75" customHeight="1" x14ac:dyDescent="0.25">
      <c r="B4" s="493"/>
      <c r="C4" s="494"/>
      <c r="D4" s="494"/>
      <c r="E4" s="494"/>
      <c r="F4" s="494"/>
      <c r="G4" s="494"/>
      <c r="H4" s="494"/>
      <c r="I4" s="494"/>
      <c r="J4" s="494"/>
      <c r="K4" s="494"/>
      <c r="L4" s="494"/>
      <c r="M4" s="494"/>
      <c r="N4" s="494"/>
      <c r="O4" s="494"/>
      <c r="P4" s="495"/>
    </row>
    <row r="5" spans="2:253" ht="21" customHeight="1" x14ac:dyDescent="0.25">
      <c r="B5" s="496" t="str">
        <f>Parameters!B2</f>
        <v>Sheraton Le Centre Montreal, Montreal, Quebec, Canada</v>
      </c>
      <c r="C5" s="484"/>
      <c r="D5" s="484"/>
      <c r="E5" s="484"/>
      <c r="F5" s="484"/>
      <c r="G5" s="484"/>
      <c r="H5" s="484"/>
      <c r="I5" s="484"/>
      <c r="J5" s="484"/>
      <c r="K5" s="484"/>
      <c r="L5" s="484"/>
      <c r="M5" s="484"/>
      <c r="N5" s="484"/>
      <c r="O5" s="484"/>
      <c r="P5" s="484"/>
    </row>
    <row r="6" spans="2:253" ht="15.75" customHeight="1" x14ac:dyDescent="0.25">
      <c r="B6" s="484"/>
      <c r="C6" s="484"/>
      <c r="D6" s="484"/>
      <c r="E6" s="484"/>
      <c r="F6" s="484"/>
      <c r="G6" s="484"/>
      <c r="H6" s="484"/>
      <c r="I6" s="484"/>
      <c r="J6" s="484"/>
      <c r="K6" s="484"/>
      <c r="L6" s="484"/>
      <c r="M6" s="484"/>
      <c r="N6" s="484"/>
      <c r="O6" s="484"/>
      <c r="P6" s="484"/>
    </row>
    <row r="7" spans="2:253" ht="15.75" customHeight="1" x14ac:dyDescent="0.25">
      <c r="B7" s="498" t="str">
        <f>Parameters!B3</f>
        <v>July 14-19, 2024</v>
      </c>
      <c r="C7" s="498"/>
      <c r="D7" s="498"/>
      <c r="E7" s="498"/>
      <c r="F7" s="498"/>
      <c r="G7" s="498"/>
      <c r="H7" s="498"/>
      <c r="I7" s="498"/>
      <c r="J7" s="498"/>
      <c r="K7" s="498"/>
      <c r="L7" s="498"/>
      <c r="M7" s="498"/>
      <c r="N7" s="498"/>
      <c r="O7" s="498"/>
      <c r="P7" s="498"/>
    </row>
    <row r="8" spans="2:253" ht="15.75" customHeight="1" x14ac:dyDescent="0.25">
      <c r="B8" s="498"/>
      <c r="C8" s="498"/>
      <c r="D8" s="498"/>
      <c r="E8" s="498"/>
      <c r="F8" s="498"/>
      <c r="G8" s="498"/>
      <c r="H8" s="498"/>
      <c r="I8" s="498"/>
      <c r="J8" s="498"/>
      <c r="K8" s="498"/>
      <c r="L8" s="498"/>
      <c r="M8" s="498"/>
      <c r="N8" s="498"/>
      <c r="O8" s="498"/>
      <c r="P8" s="498"/>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97" t="s">
        <v>2</v>
      </c>
      <c r="C25" s="497"/>
      <c r="D25" s="497"/>
      <c r="E25" s="497"/>
      <c r="F25" s="497"/>
      <c r="G25" s="497"/>
      <c r="H25" s="497"/>
      <c r="I25" s="497"/>
      <c r="J25" s="497"/>
      <c r="K25" s="497"/>
      <c r="L25" s="497"/>
      <c r="M25" s="497"/>
      <c r="N25" s="497"/>
      <c r="O25" s="497"/>
      <c r="P25" s="497"/>
    </row>
    <row r="26" spans="2:21" ht="15.75" customHeight="1" x14ac:dyDescent="0.25">
      <c r="B26" s="497"/>
      <c r="C26" s="497"/>
      <c r="D26" s="497"/>
      <c r="E26" s="497"/>
      <c r="F26" s="497"/>
      <c r="G26" s="497"/>
      <c r="H26" s="497"/>
      <c r="I26" s="497"/>
      <c r="J26" s="497"/>
      <c r="K26" s="497"/>
      <c r="L26" s="497"/>
      <c r="M26" s="497"/>
      <c r="N26" s="497"/>
      <c r="O26" s="497"/>
      <c r="P26" s="497"/>
    </row>
    <row r="27" spans="2:21" ht="15.75" customHeight="1" x14ac:dyDescent="0.25">
      <c r="B27" s="484" t="s">
        <v>514</v>
      </c>
      <c r="C27" s="484"/>
      <c r="D27" s="484"/>
      <c r="E27" s="484"/>
      <c r="F27" s="484"/>
      <c r="G27" s="484"/>
      <c r="H27" s="484"/>
      <c r="I27" s="484"/>
      <c r="J27" s="485"/>
      <c r="K27" s="485"/>
      <c r="L27" s="481" t="str">
        <f>[1]Title!C13</f>
        <v xml:space="preserve">robert.stacey@intel.com </v>
      </c>
      <c r="M27" s="482"/>
      <c r="N27" s="482"/>
      <c r="O27" s="482"/>
      <c r="P27" s="482"/>
      <c r="Q27" s="482"/>
      <c r="R27" s="482"/>
    </row>
    <row r="28" spans="2:21" ht="15.75" customHeight="1" x14ac:dyDescent="0.25">
      <c r="B28" s="486"/>
      <c r="C28" s="486"/>
      <c r="D28" s="486"/>
      <c r="E28" s="486"/>
      <c r="F28" s="486"/>
      <c r="G28" s="486"/>
      <c r="H28" s="486"/>
      <c r="I28" s="486"/>
      <c r="J28" s="485"/>
      <c r="K28" s="485"/>
      <c r="L28" s="483"/>
      <c r="M28" s="483"/>
      <c r="N28" s="483"/>
      <c r="O28" s="483"/>
      <c r="P28" s="483"/>
      <c r="Q28" s="483"/>
      <c r="R28" s="483"/>
    </row>
    <row r="29" spans="2:21" ht="15.75" customHeight="1" x14ac:dyDescent="0.25">
      <c r="B29" s="484" t="s">
        <v>258</v>
      </c>
      <c r="C29" s="484"/>
      <c r="D29" s="484"/>
      <c r="E29" s="484"/>
      <c r="F29" s="484"/>
      <c r="G29" s="484"/>
      <c r="H29" s="484"/>
      <c r="I29" s="484"/>
      <c r="J29" s="485"/>
      <c r="K29" s="485"/>
      <c r="L29" s="481" t="str">
        <f>[1]Title!I13</f>
        <v>jrosdahl@ieee.org</v>
      </c>
      <c r="M29" s="482"/>
      <c r="N29" s="482"/>
      <c r="O29" s="482"/>
      <c r="P29" s="482"/>
      <c r="Q29" s="482"/>
      <c r="R29" s="482"/>
    </row>
    <row r="30" spans="2:21" ht="15.75" customHeight="1" x14ac:dyDescent="0.25">
      <c r="B30" s="486"/>
      <c r="C30" s="486"/>
      <c r="D30" s="486"/>
      <c r="E30" s="486"/>
      <c r="F30" s="486"/>
      <c r="G30" s="486"/>
      <c r="H30" s="486"/>
      <c r="I30" s="486"/>
      <c r="J30" s="485"/>
      <c r="K30" s="485"/>
      <c r="L30" s="483"/>
      <c r="M30" s="483"/>
      <c r="N30" s="483"/>
      <c r="O30" s="483"/>
      <c r="P30" s="483"/>
      <c r="Q30" s="483"/>
      <c r="R30" s="483"/>
    </row>
    <row r="31" spans="2:21" ht="15.75" customHeight="1" x14ac:dyDescent="0.25">
      <c r="B31" s="484" t="s">
        <v>515</v>
      </c>
      <c r="C31" s="484"/>
      <c r="D31" s="484"/>
      <c r="E31" s="484"/>
      <c r="F31" s="484"/>
      <c r="G31" s="484"/>
      <c r="H31" s="484"/>
      <c r="I31" s="484"/>
      <c r="J31" s="485"/>
      <c r="K31" s="485"/>
      <c r="L31" s="481" t="str">
        <f>[1]Title!I18</f>
        <v>stephen.mccann@ieee.org</v>
      </c>
      <c r="M31" s="482"/>
      <c r="N31" s="482"/>
      <c r="O31" s="482"/>
      <c r="P31" s="482"/>
      <c r="Q31" s="482"/>
      <c r="R31" s="482"/>
    </row>
    <row r="32" spans="2:21" ht="15.75" customHeight="1" x14ac:dyDescent="0.25">
      <c r="B32" s="486"/>
      <c r="C32" s="486"/>
      <c r="D32" s="486"/>
      <c r="E32" s="486"/>
      <c r="F32" s="486"/>
      <c r="G32" s="486"/>
      <c r="H32" s="486"/>
      <c r="I32" s="486"/>
      <c r="J32" s="485"/>
      <c r="K32" s="485"/>
      <c r="L32" s="483"/>
      <c r="M32" s="483"/>
      <c r="N32" s="483"/>
      <c r="O32" s="483"/>
      <c r="P32" s="483"/>
      <c r="Q32" s="483"/>
      <c r="R32" s="483"/>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EF7A6A-1C6B-4A91-89DA-B388481E35B7}"/>
    <hyperlink ref="L29:R30" r:id="rId11" display="jrosdahl@ieee.org" xr:uid="{83164551-3D79-4967-8514-FD12155DEF55}"/>
    <hyperlink ref="L31:Q32" r:id="rId12" display="adrian.p.stephens@intel.com" xr:uid="{6ACB1758-6B16-452E-A2DF-C4B2072BC2AE}"/>
    <hyperlink ref="L31" r:id="rId13" display="DStanley@arubanetworks.com" xr:uid="{752C09D3-3AB8-4334-8EEF-6FB96DB5E77A}"/>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Z19" sqref="Z19"/>
    </sheetView>
  </sheetViews>
  <sheetFormatPr defaultColWidth="9.21875" defaultRowHeight="23.4" x14ac:dyDescent="0.25"/>
  <cols>
    <col min="1" max="1" width="26.5546875" style="165" hidden="1" customWidth="1"/>
    <col min="2" max="2" width="22.21875" style="165" hidden="1" customWidth="1"/>
    <col min="3" max="3" width="25" style="165" hidden="1" customWidth="1"/>
    <col min="4" max="4" width="23.77734375" style="176" customWidth="1"/>
    <col min="5" max="5" width="26.77734375" style="165" customWidth="1"/>
    <col min="6" max="6" width="23.5546875" style="165" customWidth="1"/>
    <col min="7" max="7" width="14.21875" style="153" customWidth="1"/>
    <col min="8" max="8" width="14.21875" style="155" customWidth="1"/>
    <col min="9" max="9" width="15" style="155" customWidth="1"/>
    <col min="10" max="10" width="17.21875" style="155" customWidth="1"/>
    <col min="11" max="11" width="15.77734375" style="155" customWidth="1"/>
    <col min="12" max="12" width="17.5546875" style="156" customWidth="1"/>
    <col min="13" max="14" width="14.21875" style="153" customWidth="1"/>
    <col min="15" max="15" width="17.21875" style="153" customWidth="1"/>
    <col min="16" max="16" width="16" style="153" customWidth="1"/>
    <col min="17" max="17" width="17.77734375" style="162" customWidth="1"/>
    <col min="18" max="18" width="17.77734375" style="153" customWidth="1"/>
    <col min="19" max="22" width="14.77734375" style="153" customWidth="1"/>
    <col min="23" max="24" width="14.5546875" style="153" customWidth="1"/>
    <col min="25" max="30" width="14.21875" style="153" customWidth="1"/>
    <col min="31" max="31" width="46.44140625" style="153" customWidth="1"/>
    <col min="32" max="32" width="57" style="153" customWidth="1"/>
    <col min="33" max="33" width="30.5546875" style="153" customWidth="1"/>
    <col min="34" max="36" width="25" style="153" customWidth="1"/>
    <col min="37" max="37" width="19.77734375" style="153" customWidth="1"/>
    <col min="38" max="38" width="9.21875" style="153" customWidth="1"/>
    <col min="39" max="262" width="9.21875" style="153"/>
    <col min="263" max="263" width="22.21875" style="153" customWidth="1"/>
    <col min="264" max="264" width="21" style="153" customWidth="1"/>
    <col min="265" max="267" width="9.21875" style="153" customWidth="1"/>
    <col min="268" max="274" width="14.21875" style="153" customWidth="1"/>
    <col min="275" max="277" width="14.77734375" style="153" customWidth="1"/>
    <col min="278" max="278" width="14.5546875" style="153" customWidth="1"/>
    <col min="279" max="282" width="14.21875" style="153" customWidth="1"/>
    <col min="283" max="285" width="14.77734375" style="153" customWidth="1"/>
    <col min="286" max="286" width="17.21875" style="153" customWidth="1"/>
    <col min="287" max="287" width="18.77734375" style="153" customWidth="1"/>
    <col min="288" max="288" width="42.77734375" style="153" customWidth="1"/>
    <col min="289" max="289" width="34.77734375" style="153" customWidth="1"/>
    <col min="290" max="290" width="80.21875" style="153" customWidth="1"/>
    <col min="291" max="292" width="25" style="153" customWidth="1"/>
    <col min="293" max="293" width="19.77734375" style="153" customWidth="1"/>
    <col min="294" max="294" width="9.21875" style="153" customWidth="1"/>
    <col min="295" max="518" width="9.21875" style="153"/>
    <col min="519" max="519" width="22.21875" style="153" customWidth="1"/>
    <col min="520" max="520" width="21" style="153" customWidth="1"/>
    <col min="521" max="523" width="9.21875" style="153" customWidth="1"/>
    <col min="524" max="530" width="14.21875" style="153" customWidth="1"/>
    <col min="531" max="533" width="14.77734375" style="153" customWidth="1"/>
    <col min="534" max="534" width="14.5546875" style="153" customWidth="1"/>
    <col min="535" max="538" width="14.21875" style="153" customWidth="1"/>
    <col min="539" max="541" width="14.77734375" style="153" customWidth="1"/>
    <col min="542" max="542" width="17.21875" style="153" customWidth="1"/>
    <col min="543" max="543" width="18.77734375" style="153" customWidth="1"/>
    <col min="544" max="544" width="42.77734375" style="153" customWidth="1"/>
    <col min="545" max="545" width="34.77734375" style="153" customWidth="1"/>
    <col min="546" max="546" width="80.21875" style="153" customWidth="1"/>
    <col min="547" max="548" width="25" style="153" customWidth="1"/>
    <col min="549" max="549" width="19.77734375" style="153" customWidth="1"/>
    <col min="550" max="550" width="9.21875" style="153" customWidth="1"/>
    <col min="551" max="774" width="9.21875" style="153"/>
    <col min="775" max="775" width="22.21875" style="153" customWidth="1"/>
    <col min="776" max="776" width="21" style="153" customWidth="1"/>
    <col min="777" max="779" width="9.21875" style="153" customWidth="1"/>
    <col min="780" max="786" width="14.21875" style="153" customWidth="1"/>
    <col min="787" max="789" width="14.77734375" style="153" customWidth="1"/>
    <col min="790" max="790" width="14.5546875" style="153" customWidth="1"/>
    <col min="791" max="794" width="14.21875" style="153" customWidth="1"/>
    <col min="795" max="797" width="14.77734375" style="153" customWidth="1"/>
    <col min="798" max="798" width="17.21875" style="153" customWidth="1"/>
    <col min="799" max="799" width="18.77734375" style="153" customWidth="1"/>
    <col min="800" max="800" width="42.77734375" style="153" customWidth="1"/>
    <col min="801" max="801" width="34.77734375" style="153" customWidth="1"/>
    <col min="802" max="802" width="80.21875" style="153" customWidth="1"/>
    <col min="803" max="804" width="25" style="153" customWidth="1"/>
    <col min="805" max="805" width="19.77734375" style="153" customWidth="1"/>
    <col min="806" max="806" width="9.21875" style="153" customWidth="1"/>
    <col min="807" max="1030" width="9.21875" style="153"/>
    <col min="1031" max="1031" width="22.21875" style="153" customWidth="1"/>
    <col min="1032" max="1032" width="21" style="153" customWidth="1"/>
    <col min="1033" max="1035" width="9.21875" style="153" customWidth="1"/>
    <col min="1036" max="1042" width="14.21875" style="153" customWidth="1"/>
    <col min="1043" max="1045" width="14.77734375" style="153" customWidth="1"/>
    <col min="1046" max="1046" width="14.5546875" style="153" customWidth="1"/>
    <col min="1047" max="1050" width="14.21875" style="153" customWidth="1"/>
    <col min="1051" max="1053" width="14.77734375" style="153" customWidth="1"/>
    <col min="1054" max="1054" width="17.21875" style="153" customWidth="1"/>
    <col min="1055" max="1055" width="18.77734375" style="153" customWidth="1"/>
    <col min="1056" max="1056" width="42.77734375" style="153" customWidth="1"/>
    <col min="1057" max="1057" width="34.77734375" style="153" customWidth="1"/>
    <col min="1058" max="1058" width="80.21875" style="153" customWidth="1"/>
    <col min="1059" max="1060" width="25" style="153" customWidth="1"/>
    <col min="1061" max="1061" width="19.77734375" style="153" customWidth="1"/>
    <col min="1062" max="1062" width="9.21875" style="153" customWidth="1"/>
    <col min="1063" max="1286" width="9.21875" style="153"/>
    <col min="1287" max="1287" width="22.21875" style="153" customWidth="1"/>
    <col min="1288" max="1288" width="21" style="153" customWidth="1"/>
    <col min="1289" max="1291" width="9.21875" style="153" customWidth="1"/>
    <col min="1292" max="1298" width="14.21875" style="153" customWidth="1"/>
    <col min="1299" max="1301" width="14.77734375" style="153" customWidth="1"/>
    <col min="1302" max="1302" width="14.5546875" style="153" customWidth="1"/>
    <col min="1303" max="1306" width="14.21875" style="153" customWidth="1"/>
    <col min="1307" max="1309" width="14.77734375" style="153" customWidth="1"/>
    <col min="1310" max="1310" width="17.21875" style="153" customWidth="1"/>
    <col min="1311" max="1311" width="18.77734375" style="153" customWidth="1"/>
    <col min="1312" max="1312" width="42.77734375" style="153" customWidth="1"/>
    <col min="1313" max="1313" width="34.77734375" style="153" customWidth="1"/>
    <col min="1314" max="1314" width="80.21875" style="153" customWidth="1"/>
    <col min="1315" max="1316" width="25" style="153" customWidth="1"/>
    <col min="1317" max="1317" width="19.77734375" style="153" customWidth="1"/>
    <col min="1318" max="1318" width="9.21875" style="153" customWidth="1"/>
    <col min="1319" max="1542" width="9.21875" style="153"/>
    <col min="1543" max="1543" width="22.21875" style="153" customWidth="1"/>
    <col min="1544" max="1544" width="21" style="153" customWidth="1"/>
    <col min="1545" max="1547" width="9.21875" style="153" customWidth="1"/>
    <col min="1548" max="1554" width="14.21875" style="153" customWidth="1"/>
    <col min="1555" max="1557" width="14.77734375" style="153" customWidth="1"/>
    <col min="1558" max="1558" width="14.5546875" style="153" customWidth="1"/>
    <col min="1559" max="1562" width="14.21875" style="153" customWidth="1"/>
    <col min="1563" max="1565" width="14.77734375" style="153" customWidth="1"/>
    <col min="1566" max="1566" width="17.21875" style="153" customWidth="1"/>
    <col min="1567" max="1567" width="18.77734375" style="153" customWidth="1"/>
    <col min="1568" max="1568" width="42.77734375" style="153" customWidth="1"/>
    <col min="1569" max="1569" width="34.77734375" style="153" customWidth="1"/>
    <col min="1570" max="1570" width="80.21875" style="153" customWidth="1"/>
    <col min="1571" max="1572" width="25" style="153" customWidth="1"/>
    <col min="1573" max="1573" width="19.77734375" style="153" customWidth="1"/>
    <col min="1574" max="1574" width="9.21875" style="153" customWidth="1"/>
    <col min="1575" max="1798" width="9.21875" style="153"/>
    <col min="1799" max="1799" width="22.21875" style="153" customWidth="1"/>
    <col min="1800" max="1800" width="21" style="153" customWidth="1"/>
    <col min="1801" max="1803" width="9.21875" style="153" customWidth="1"/>
    <col min="1804" max="1810" width="14.21875" style="153" customWidth="1"/>
    <col min="1811" max="1813" width="14.77734375" style="153" customWidth="1"/>
    <col min="1814" max="1814" width="14.5546875" style="153" customWidth="1"/>
    <col min="1815" max="1818" width="14.21875" style="153" customWidth="1"/>
    <col min="1819" max="1821" width="14.77734375" style="153" customWidth="1"/>
    <col min="1822" max="1822" width="17.21875" style="153" customWidth="1"/>
    <col min="1823" max="1823" width="18.77734375" style="153" customWidth="1"/>
    <col min="1824" max="1824" width="42.77734375" style="153" customWidth="1"/>
    <col min="1825" max="1825" width="34.77734375" style="153" customWidth="1"/>
    <col min="1826" max="1826" width="80.21875" style="153" customWidth="1"/>
    <col min="1827" max="1828" width="25" style="153" customWidth="1"/>
    <col min="1829" max="1829" width="19.77734375" style="153" customWidth="1"/>
    <col min="1830" max="1830" width="9.21875" style="153" customWidth="1"/>
    <col min="1831" max="2054" width="9.21875" style="153"/>
    <col min="2055" max="2055" width="22.21875" style="153" customWidth="1"/>
    <col min="2056" max="2056" width="21" style="153" customWidth="1"/>
    <col min="2057" max="2059" width="9.21875" style="153" customWidth="1"/>
    <col min="2060" max="2066" width="14.21875" style="153" customWidth="1"/>
    <col min="2067" max="2069" width="14.77734375" style="153" customWidth="1"/>
    <col min="2070" max="2070" width="14.5546875" style="153" customWidth="1"/>
    <col min="2071" max="2074" width="14.21875" style="153" customWidth="1"/>
    <col min="2075" max="2077" width="14.77734375" style="153" customWidth="1"/>
    <col min="2078" max="2078" width="17.21875" style="153" customWidth="1"/>
    <col min="2079" max="2079" width="18.77734375" style="153" customWidth="1"/>
    <col min="2080" max="2080" width="42.77734375" style="153" customWidth="1"/>
    <col min="2081" max="2081" width="34.77734375" style="153" customWidth="1"/>
    <col min="2082" max="2082" width="80.21875" style="153" customWidth="1"/>
    <col min="2083" max="2084" width="25" style="153" customWidth="1"/>
    <col min="2085" max="2085" width="19.77734375" style="153" customWidth="1"/>
    <col min="2086" max="2086" width="9.21875" style="153" customWidth="1"/>
    <col min="2087" max="2310" width="9.21875" style="153"/>
    <col min="2311" max="2311" width="22.21875" style="153" customWidth="1"/>
    <col min="2312" max="2312" width="21" style="153" customWidth="1"/>
    <col min="2313" max="2315" width="9.21875" style="153" customWidth="1"/>
    <col min="2316" max="2322" width="14.21875" style="153" customWidth="1"/>
    <col min="2323" max="2325" width="14.77734375" style="153" customWidth="1"/>
    <col min="2326" max="2326" width="14.5546875" style="153" customWidth="1"/>
    <col min="2327" max="2330" width="14.21875" style="153" customWidth="1"/>
    <col min="2331" max="2333" width="14.77734375" style="153" customWidth="1"/>
    <col min="2334" max="2334" width="17.21875" style="153" customWidth="1"/>
    <col min="2335" max="2335" width="18.77734375" style="153" customWidth="1"/>
    <col min="2336" max="2336" width="42.77734375" style="153" customWidth="1"/>
    <col min="2337" max="2337" width="34.77734375" style="153" customWidth="1"/>
    <col min="2338" max="2338" width="80.21875" style="153" customWidth="1"/>
    <col min="2339" max="2340" width="25" style="153" customWidth="1"/>
    <col min="2341" max="2341" width="19.77734375" style="153" customWidth="1"/>
    <col min="2342" max="2342" width="9.21875" style="153" customWidth="1"/>
    <col min="2343" max="2566" width="9.21875" style="153"/>
    <col min="2567" max="2567" width="22.21875" style="153" customWidth="1"/>
    <col min="2568" max="2568" width="21" style="153" customWidth="1"/>
    <col min="2569" max="2571" width="9.21875" style="153" customWidth="1"/>
    <col min="2572" max="2578" width="14.21875" style="153" customWidth="1"/>
    <col min="2579" max="2581" width="14.77734375" style="153" customWidth="1"/>
    <col min="2582" max="2582" width="14.5546875" style="153" customWidth="1"/>
    <col min="2583" max="2586" width="14.21875" style="153" customWidth="1"/>
    <col min="2587" max="2589" width="14.77734375" style="153" customWidth="1"/>
    <col min="2590" max="2590" width="17.21875" style="153" customWidth="1"/>
    <col min="2591" max="2591" width="18.77734375" style="153" customWidth="1"/>
    <col min="2592" max="2592" width="42.77734375" style="153" customWidth="1"/>
    <col min="2593" max="2593" width="34.77734375" style="153" customWidth="1"/>
    <col min="2594" max="2594" width="80.21875" style="153" customWidth="1"/>
    <col min="2595" max="2596" width="25" style="153" customWidth="1"/>
    <col min="2597" max="2597" width="19.77734375" style="153" customWidth="1"/>
    <col min="2598" max="2598" width="9.21875" style="153" customWidth="1"/>
    <col min="2599" max="2822" width="9.21875" style="153"/>
    <col min="2823" max="2823" width="22.21875" style="153" customWidth="1"/>
    <col min="2824" max="2824" width="21" style="153" customWidth="1"/>
    <col min="2825" max="2827" width="9.21875" style="153" customWidth="1"/>
    <col min="2828" max="2834" width="14.21875" style="153" customWidth="1"/>
    <col min="2835" max="2837" width="14.77734375" style="153" customWidth="1"/>
    <col min="2838" max="2838" width="14.5546875" style="153" customWidth="1"/>
    <col min="2839" max="2842" width="14.21875" style="153" customWidth="1"/>
    <col min="2843" max="2845" width="14.77734375" style="153" customWidth="1"/>
    <col min="2846" max="2846" width="17.21875" style="153" customWidth="1"/>
    <col min="2847" max="2847" width="18.77734375" style="153" customWidth="1"/>
    <col min="2848" max="2848" width="42.77734375" style="153" customWidth="1"/>
    <col min="2849" max="2849" width="34.77734375" style="153" customWidth="1"/>
    <col min="2850" max="2850" width="80.21875" style="153" customWidth="1"/>
    <col min="2851" max="2852" width="25" style="153" customWidth="1"/>
    <col min="2853" max="2853" width="19.77734375" style="153" customWidth="1"/>
    <col min="2854" max="2854" width="9.21875" style="153" customWidth="1"/>
    <col min="2855" max="3078" width="9.21875" style="153"/>
    <col min="3079" max="3079" width="22.21875" style="153" customWidth="1"/>
    <col min="3080" max="3080" width="21" style="153" customWidth="1"/>
    <col min="3081" max="3083" width="9.21875" style="153" customWidth="1"/>
    <col min="3084" max="3090" width="14.21875" style="153" customWidth="1"/>
    <col min="3091" max="3093" width="14.77734375" style="153" customWidth="1"/>
    <col min="3094" max="3094" width="14.5546875" style="153" customWidth="1"/>
    <col min="3095" max="3098" width="14.21875" style="153" customWidth="1"/>
    <col min="3099" max="3101" width="14.77734375" style="153" customWidth="1"/>
    <col min="3102" max="3102" width="17.21875" style="153" customWidth="1"/>
    <col min="3103" max="3103" width="18.77734375" style="153" customWidth="1"/>
    <col min="3104" max="3104" width="42.77734375" style="153" customWidth="1"/>
    <col min="3105" max="3105" width="34.77734375" style="153" customWidth="1"/>
    <col min="3106" max="3106" width="80.21875" style="153" customWidth="1"/>
    <col min="3107" max="3108" width="25" style="153" customWidth="1"/>
    <col min="3109" max="3109" width="19.77734375" style="153" customWidth="1"/>
    <col min="3110" max="3110" width="9.21875" style="153" customWidth="1"/>
    <col min="3111" max="3334" width="9.21875" style="153"/>
    <col min="3335" max="3335" width="22.21875" style="153" customWidth="1"/>
    <col min="3336" max="3336" width="21" style="153" customWidth="1"/>
    <col min="3337" max="3339" width="9.21875" style="153" customWidth="1"/>
    <col min="3340" max="3346" width="14.21875" style="153" customWidth="1"/>
    <col min="3347" max="3349" width="14.77734375" style="153" customWidth="1"/>
    <col min="3350" max="3350" width="14.5546875" style="153" customWidth="1"/>
    <col min="3351" max="3354" width="14.21875" style="153" customWidth="1"/>
    <col min="3355" max="3357" width="14.77734375" style="153" customWidth="1"/>
    <col min="3358" max="3358" width="17.21875" style="153" customWidth="1"/>
    <col min="3359" max="3359" width="18.77734375" style="153" customWidth="1"/>
    <col min="3360" max="3360" width="42.77734375" style="153" customWidth="1"/>
    <col min="3361" max="3361" width="34.77734375" style="153" customWidth="1"/>
    <col min="3362" max="3362" width="80.21875" style="153" customWidth="1"/>
    <col min="3363" max="3364" width="25" style="153" customWidth="1"/>
    <col min="3365" max="3365" width="19.77734375" style="153" customWidth="1"/>
    <col min="3366" max="3366" width="9.21875" style="153" customWidth="1"/>
    <col min="3367" max="3590" width="9.21875" style="153"/>
    <col min="3591" max="3591" width="22.21875" style="153" customWidth="1"/>
    <col min="3592" max="3592" width="21" style="153" customWidth="1"/>
    <col min="3593" max="3595" width="9.21875" style="153" customWidth="1"/>
    <col min="3596" max="3602" width="14.21875" style="153" customWidth="1"/>
    <col min="3603" max="3605" width="14.77734375" style="153" customWidth="1"/>
    <col min="3606" max="3606" width="14.5546875" style="153" customWidth="1"/>
    <col min="3607" max="3610" width="14.21875" style="153" customWidth="1"/>
    <col min="3611" max="3613" width="14.77734375" style="153" customWidth="1"/>
    <col min="3614" max="3614" width="17.21875" style="153" customWidth="1"/>
    <col min="3615" max="3615" width="18.77734375" style="153" customWidth="1"/>
    <col min="3616" max="3616" width="42.77734375" style="153" customWidth="1"/>
    <col min="3617" max="3617" width="34.77734375" style="153" customWidth="1"/>
    <col min="3618" max="3618" width="80.21875" style="153" customWidth="1"/>
    <col min="3619" max="3620" width="25" style="153" customWidth="1"/>
    <col min="3621" max="3621" width="19.77734375" style="153" customWidth="1"/>
    <col min="3622" max="3622" width="9.21875" style="153" customWidth="1"/>
    <col min="3623" max="3846" width="9.21875" style="153"/>
    <col min="3847" max="3847" width="22.21875" style="153" customWidth="1"/>
    <col min="3848" max="3848" width="21" style="153" customWidth="1"/>
    <col min="3849" max="3851" width="9.21875" style="153" customWidth="1"/>
    <col min="3852" max="3858" width="14.21875" style="153" customWidth="1"/>
    <col min="3859" max="3861" width="14.77734375" style="153" customWidth="1"/>
    <col min="3862" max="3862" width="14.5546875" style="153" customWidth="1"/>
    <col min="3863" max="3866" width="14.21875" style="153" customWidth="1"/>
    <col min="3867" max="3869" width="14.77734375" style="153" customWidth="1"/>
    <col min="3870" max="3870" width="17.21875" style="153" customWidth="1"/>
    <col min="3871" max="3871" width="18.77734375" style="153" customWidth="1"/>
    <col min="3872" max="3872" width="42.77734375" style="153" customWidth="1"/>
    <col min="3873" max="3873" width="34.77734375" style="153" customWidth="1"/>
    <col min="3874" max="3874" width="80.21875" style="153" customWidth="1"/>
    <col min="3875" max="3876" width="25" style="153" customWidth="1"/>
    <col min="3877" max="3877" width="19.77734375" style="153" customWidth="1"/>
    <col min="3878" max="3878" width="9.21875" style="153" customWidth="1"/>
    <col min="3879" max="4102" width="9.21875" style="153"/>
    <col min="4103" max="4103" width="22.21875" style="153" customWidth="1"/>
    <col min="4104" max="4104" width="21" style="153" customWidth="1"/>
    <col min="4105" max="4107" width="9.21875" style="153" customWidth="1"/>
    <col min="4108" max="4114" width="14.21875" style="153" customWidth="1"/>
    <col min="4115" max="4117" width="14.77734375" style="153" customWidth="1"/>
    <col min="4118" max="4118" width="14.5546875" style="153" customWidth="1"/>
    <col min="4119" max="4122" width="14.21875" style="153" customWidth="1"/>
    <col min="4123" max="4125" width="14.77734375" style="153" customWidth="1"/>
    <col min="4126" max="4126" width="17.21875" style="153" customWidth="1"/>
    <col min="4127" max="4127" width="18.77734375" style="153" customWidth="1"/>
    <col min="4128" max="4128" width="42.77734375" style="153" customWidth="1"/>
    <col min="4129" max="4129" width="34.77734375" style="153" customWidth="1"/>
    <col min="4130" max="4130" width="80.21875" style="153" customWidth="1"/>
    <col min="4131" max="4132" width="25" style="153" customWidth="1"/>
    <col min="4133" max="4133" width="19.77734375" style="153" customWidth="1"/>
    <col min="4134" max="4134" width="9.21875" style="153" customWidth="1"/>
    <col min="4135" max="4358" width="9.21875" style="153"/>
    <col min="4359" max="4359" width="22.21875" style="153" customWidth="1"/>
    <col min="4360" max="4360" width="21" style="153" customWidth="1"/>
    <col min="4361" max="4363" width="9.21875" style="153" customWidth="1"/>
    <col min="4364" max="4370" width="14.21875" style="153" customWidth="1"/>
    <col min="4371" max="4373" width="14.77734375" style="153" customWidth="1"/>
    <col min="4374" max="4374" width="14.5546875" style="153" customWidth="1"/>
    <col min="4375" max="4378" width="14.21875" style="153" customWidth="1"/>
    <col min="4379" max="4381" width="14.77734375" style="153" customWidth="1"/>
    <col min="4382" max="4382" width="17.21875" style="153" customWidth="1"/>
    <col min="4383" max="4383" width="18.77734375" style="153" customWidth="1"/>
    <col min="4384" max="4384" width="42.77734375" style="153" customWidth="1"/>
    <col min="4385" max="4385" width="34.77734375" style="153" customWidth="1"/>
    <col min="4386" max="4386" width="80.21875" style="153" customWidth="1"/>
    <col min="4387" max="4388" width="25" style="153" customWidth="1"/>
    <col min="4389" max="4389" width="19.77734375" style="153" customWidth="1"/>
    <col min="4390" max="4390" width="9.21875" style="153" customWidth="1"/>
    <col min="4391" max="4614" width="9.21875" style="153"/>
    <col min="4615" max="4615" width="22.21875" style="153" customWidth="1"/>
    <col min="4616" max="4616" width="21" style="153" customWidth="1"/>
    <col min="4617" max="4619" width="9.21875" style="153" customWidth="1"/>
    <col min="4620" max="4626" width="14.21875" style="153" customWidth="1"/>
    <col min="4627" max="4629" width="14.77734375" style="153" customWidth="1"/>
    <col min="4630" max="4630" width="14.5546875" style="153" customWidth="1"/>
    <col min="4631" max="4634" width="14.21875" style="153" customWidth="1"/>
    <col min="4635" max="4637" width="14.77734375" style="153" customWidth="1"/>
    <col min="4638" max="4638" width="17.21875" style="153" customWidth="1"/>
    <col min="4639" max="4639" width="18.77734375" style="153" customWidth="1"/>
    <col min="4640" max="4640" width="42.77734375" style="153" customWidth="1"/>
    <col min="4641" max="4641" width="34.77734375" style="153" customWidth="1"/>
    <col min="4642" max="4642" width="80.21875" style="153" customWidth="1"/>
    <col min="4643" max="4644" width="25" style="153" customWidth="1"/>
    <col min="4645" max="4645" width="19.77734375" style="153" customWidth="1"/>
    <col min="4646" max="4646" width="9.21875" style="153" customWidth="1"/>
    <col min="4647" max="4870" width="9.21875" style="153"/>
    <col min="4871" max="4871" width="22.21875" style="153" customWidth="1"/>
    <col min="4872" max="4872" width="21" style="153" customWidth="1"/>
    <col min="4873" max="4875" width="9.21875" style="153" customWidth="1"/>
    <col min="4876" max="4882" width="14.21875" style="153" customWidth="1"/>
    <col min="4883" max="4885" width="14.77734375" style="153" customWidth="1"/>
    <col min="4886" max="4886" width="14.5546875" style="153" customWidth="1"/>
    <col min="4887" max="4890" width="14.21875" style="153" customWidth="1"/>
    <col min="4891" max="4893" width="14.77734375" style="153" customWidth="1"/>
    <col min="4894" max="4894" width="17.21875" style="153" customWidth="1"/>
    <col min="4895" max="4895" width="18.77734375" style="153" customWidth="1"/>
    <col min="4896" max="4896" width="42.77734375" style="153" customWidth="1"/>
    <col min="4897" max="4897" width="34.77734375" style="153" customWidth="1"/>
    <col min="4898" max="4898" width="80.21875" style="153" customWidth="1"/>
    <col min="4899" max="4900" width="25" style="153" customWidth="1"/>
    <col min="4901" max="4901" width="19.77734375" style="153" customWidth="1"/>
    <col min="4902" max="4902" width="9.21875" style="153" customWidth="1"/>
    <col min="4903" max="5126" width="9.21875" style="153"/>
    <col min="5127" max="5127" width="22.21875" style="153" customWidth="1"/>
    <col min="5128" max="5128" width="21" style="153" customWidth="1"/>
    <col min="5129" max="5131" width="9.21875" style="153" customWidth="1"/>
    <col min="5132" max="5138" width="14.21875" style="153" customWidth="1"/>
    <col min="5139" max="5141" width="14.77734375" style="153" customWidth="1"/>
    <col min="5142" max="5142" width="14.5546875" style="153" customWidth="1"/>
    <col min="5143" max="5146" width="14.21875" style="153" customWidth="1"/>
    <col min="5147" max="5149" width="14.77734375" style="153" customWidth="1"/>
    <col min="5150" max="5150" width="17.21875" style="153" customWidth="1"/>
    <col min="5151" max="5151" width="18.77734375" style="153" customWidth="1"/>
    <col min="5152" max="5152" width="42.77734375" style="153" customWidth="1"/>
    <col min="5153" max="5153" width="34.77734375" style="153" customWidth="1"/>
    <col min="5154" max="5154" width="80.21875" style="153" customWidth="1"/>
    <col min="5155" max="5156" width="25" style="153" customWidth="1"/>
    <col min="5157" max="5157" width="19.77734375" style="153" customWidth="1"/>
    <col min="5158" max="5158" width="9.21875" style="153" customWidth="1"/>
    <col min="5159" max="5382" width="9.21875" style="153"/>
    <col min="5383" max="5383" width="22.21875" style="153" customWidth="1"/>
    <col min="5384" max="5384" width="21" style="153" customWidth="1"/>
    <col min="5385" max="5387" width="9.21875" style="153" customWidth="1"/>
    <col min="5388" max="5394" width="14.21875" style="153" customWidth="1"/>
    <col min="5395" max="5397" width="14.77734375" style="153" customWidth="1"/>
    <col min="5398" max="5398" width="14.5546875" style="153" customWidth="1"/>
    <col min="5399" max="5402" width="14.21875" style="153" customWidth="1"/>
    <col min="5403" max="5405" width="14.77734375" style="153" customWidth="1"/>
    <col min="5406" max="5406" width="17.21875" style="153" customWidth="1"/>
    <col min="5407" max="5407" width="18.77734375" style="153" customWidth="1"/>
    <col min="5408" max="5408" width="42.77734375" style="153" customWidth="1"/>
    <col min="5409" max="5409" width="34.77734375" style="153" customWidth="1"/>
    <col min="5410" max="5410" width="80.21875" style="153" customWidth="1"/>
    <col min="5411" max="5412" width="25" style="153" customWidth="1"/>
    <col min="5413" max="5413" width="19.77734375" style="153" customWidth="1"/>
    <col min="5414" max="5414" width="9.21875" style="153" customWidth="1"/>
    <col min="5415" max="5638" width="9.21875" style="153"/>
    <col min="5639" max="5639" width="22.21875" style="153" customWidth="1"/>
    <col min="5640" max="5640" width="21" style="153" customWidth="1"/>
    <col min="5641" max="5643" width="9.21875" style="153" customWidth="1"/>
    <col min="5644" max="5650" width="14.21875" style="153" customWidth="1"/>
    <col min="5651" max="5653" width="14.77734375" style="153" customWidth="1"/>
    <col min="5654" max="5654" width="14.5546875" style="153" customWidth="1"/>
    <col min="5655" max="5658" width="14.21875" style="153" customWidth="1"/>
    <col min="5659" max="5661" width="14.77734375" style="153" customWidth="1"/>
    <col min="5662" max="5662" width="17.21875" style="153" customWidth="1"/>
    <col min="5663" max="5663" width="18.77734375" style="153" customWidth="1"/>
    <col min="5664" max="5664" width="42.77734375" style="153" customWidth="1"/>
    <col min="5665" max="5665" width="34.77734375" style="153" customWidth="1"/>
    <col min="5666" max="5666" width="80.21875" style="153" customWidth="1"/>
    <col min="5667" max="5668" width="25" style="153" customWidth="1"/>
    <col min="5669" max="5669" width="19.77734375" style="153" customWidth="1"/>
    <col min="5670" max="5670" width="9.21875" style="153" customWidth="1"/>
    <col min="5671" max="5894" width="9.21875" style="153"/>
    <col min="5895" max="5895" width="22.21875" style="153" customWidth="1"/>
    <col min="5896" max="5896" width="21" style="153" customWidth="1"/>
    <col min="5897" max="5899" width="9.21875" style="153" customWidth="1"/>
    <col min="5900" max="5906" width="14.21875" style="153" customWidth="1"/>
    <col min="5907" max="5909" width="14.77734375" style="153" customWidth="1"/>
    <col min="5910" max="5910" width="14.5546875" style="153" customWidth="1"/>
    <col min="5911" max="5914" width="14.21875" style="153" customWidth="1"/>
    <col min="5915" max="5917" width="14.77734375" style="153" customWidth="1"/>
    <col min="5918" max="5918" width="17.21875" style="153" customWidth="1"/>
    <col min="5919" max="5919" width="18.77734375" style="153" customWidth="1"/>
    <col min="5920" max="5920" width="42.77734375" style="153" customWidth="1"/>
    <col min="5921" max="5921" width="34.77734375" style="153" customWidth="1"/>
    <col min="5922" max="5922" width="80.21875" style="153" customWidth="1"/>
    <col min="5923" max="5924" width="25" style="153" customWidth="1"/>
    <col min="5925" max="5925" width="19.77734375" style="153" customWidth="1"/>
    <col min="5926" max="5926" width="9.21875" style="153" customWidth="1"/>
    <col min="5927" max="6150" width="9.21875" style="153"/>
    <col min="6151" max="6151" width="22.21875" style="153" customWidth="1"/>
    <col min="6152" max="6152" width="21" style="153" customWidth="1"/>
    <col min="6153" max="6155" width="9.21875" style="153" customWidth="1"/>
    <col min="6156" max="6162" width="14.21875" style="153" customWidth="1"/>
    <col min="6163" max="6165" width="14.77734375" style="153" customWidth="1"/>
    <col min="6166" max="6166" width="14.5546875" style="153" customWidth="1"/>
    <col min="6167" max="6170" width="14.21875" style="153" customWidth="1"/>
    <col min="6171" max="6173" width="14.77734375" style="153" customWidth="1"/>
    <col min="6174" max="6174" width="17.21875" style="153" customWidth="1"/>
    <col min="6175" max="6175" width="18.77734375" style="153" customWidth="1"/>
    <col min="6176" max="6176" width="42.77734375" style="153" customWidth="1"/>
    <col min="6177" max="6177" width="34.77734375" style="153" customWidth="1"/>
    <col min="6178" max="6178" width="80.21875" style="153" customWidth="1"/>
    <col min="6179" max="6180" width="25" style="153" customWidth="1"/>
    <col min="6181" max="6181" width="19.77734375" style="153" customWidth="1"/>
    <col min="6182" max="6182" width="9.21875" style="153" customWidth="1"/>
    <col min="6183" max="6406" width="9.21875" style="153"/>
    <col min="6407" max="6407" width="22.21875" style="153" customWidth="1"/>
    <col min="6408" max="6408" width="21" style="153" customWidth="1"/>
    <col min="6409" max="6411" width="9.21875" style="153" customWidth="1"/>
    <col min="6412" max="6418" width="14.21875" style="153" customWidth="1"/>
    <col min="6419" max="6421" width="14.77734375" style="153" customWidth="1"/>
    <col min="6422" max="6422" width="14.5546875" style="153" customWidth="1"/>
    <col min="6423" max="6426" width="14.21875" style="153" customWidth="1"/>
    <col min="6427" max="6429" width="14.77734375" style="153" customWidth="1"/>
    <col min="6430" max="6430" width="17.21875" style="153" customWidth="1"/>
    <col min="6431" max="6431" width="18.77734375" style="153" customWidth="1"/>
    <col min="6432" max="6432" width="42.77734375" style="153" customWidth="1"/>
    <col min="6433" max="6433" width="34.77734375" style="153" customWidth="1"/>
    <col min="6434" max="6434" width="80.21875" style="153" customWidth="1"/>
    <col min="6435" max="6436" width="25" style="153" customWidth="1"/>
    <col min="6437" max="6437" width="19.77734375" style="153" customWidth="1"/>
    <col min="6438" max="6438" width="9.21875" style="153" customWidth="1"/>
    <col min="6439" max="6662" width="9.21875" style="153"/>
    <col min="6663" max="6663" width="22.21875" style="153" customWidth="1"/>
    <col min="6664" max="6664" width="21" style="153" customWidth="1"/>
    <col min="6665" max="6667" width="9.21875" style="153" customWidth="1"/>
    <col min="6668" max="6674" width="14.21875" style="153" customWidth="1"/>
    <col min="6675" max="6677" width="14.77734375" style="153" customWidth="1"/>
    <col min="6678" max="6678" width="14.5546875" style="153" customWidth="1"/>
    <col min="6679" max="6682" width="14.21875" style="153" customWidth="1"/>
    <col min="6683" max="6685" width="14.77734375" style="153" customWidth="1"/>
    <col min="6686" max="6686" width="17.21875" style="153" customWidth="1"/>
    <col min="6687" max="6687" width="18.77734375" style="153" customWidth="1"/>
    <col min="6688" max="6688" width="42.77734375" style="153" customWidth="1"/>
    <col min="6689" max="6689" width="34.77734375" style="153" customWidth="1"/>
    <col min="6690" max="6690" width="80.21875" style="153" customWidth="1"/>
    <col min="6691" max="6692" width="25" style="153" customWidth="1"/>
    <col min="6693" max="6693" width="19.77734375" style="153" customWidth="1"/>
    <col min="6694" max="6694" width="9.21875" style="153" customWidth="1"/>
    <col min="6695" max="6918" width="9.21875" style="153"/>
    <col min="6919" max="6919" width="22.21875" style="153" customWidth="1"/>
    <col min="6920" max="6920" width="21" style="153" customWidth="1"/>
    <col min="6921" max="6923" width="9.21875" style="153" customWidth="1"/>
    <col min="6924" max="6930" width="14.21875" style="153" customWidth="1"/>
    <col min="6931" max="6933" width="14.77734375" style="153" customWidth="1"/>
    <col min="6934" max="6934" width="14.5546875" style="153" customWidth="1"/>
    <col min="6935" max="6938" width="14.21875" style="153" customWidth="1"/>
    <col min="6939" max="6941" width="14.77734375" style="153" customWidth="1"/>
    <col min="6942" max="6942" width="17.21875" style="153" customWidth="1"/>
    <col min="6943" max="6943" width="18.77734375" style="153" customWidth="1"/>
    <col min="6944" max="6944" width="42.77734375" style="153" customWidth="1"/>
    <col min="6945" max="6945" width="34.77734375" style="153" customWidth="1"/>
    <col min="6946" max="6946" width="80.21875" style="153" customWidth="1"/>
    <col min="6947" max="6948" width="25" style="153" customWidth="1"/>
    <col min="6949" max="6949" width="19.77734375" style="153" customWidth="1"/>
    <col min="6950" max="6950" width="9.21875" style="153" customWidth="1"/>
    <col min="6951" max="7174" width="9.21875" style="153"/>
    <col min="7175" max="7175" width="22.21875" style="153" customWidth="1"/>
    <col min="7176" max="7176" width="21" style="153" customWidth="1"/>
    <col min="7177" max="7179" width="9.21875" style="153" customWidth="1"/>
    <col min="7180" max="7186" width="14.21875" style="153" customWidth="1"/>
    <col min="7187" max="7189" width="14.77734375" style="153" customWidth="1"/>
    <col min="7190" max="7190" width="14.5546875" style="153" customWidth="1"/>
    <col min="7191" max="7194" width="14.21875" style="153" customWidth="1"/>
    <col min="7195" max="7197" width="14.77734375" style="153" customWidth="1"/>
    <col min="7198" max="7198" width="17.21875" style="153" customWidth="1"/>
    <col min="7199" max="7199" width="18.77734375" style="153" customWidth="1"/>
    <col min="7200" max="7200" width="42.77734375" style="153" customWidth="1"/>
    <col min="7201" max="7201" width="34.77734375" style="153" customWidth="1"/>
    <col min="7202" max="7202" width="80.21875" style="153" customWidth="1"/>
    <col min="7203" max="7204" width="25" style="153" customWidth="1"/>
    <col min="7205" max="7205" width="19.77734375" style="153" customWidth="1"/>
    <col min="7206" max="7206" width="9.21875" style="153" customWidth="1"/>
    <col min="7207" max="7430" width="9.21875" style="153"/>
    <col min="7431" max="7431" width="22.21875" style="153" customWidth="1"/>
    <col min="7432" max="7432" width="21" style="153" customWidth="1"/>
    <col min="7433" max="7435" width="9.21875" style="153" customWidth="1"/>
    <col min="7436" max="7442" width="14.21875" style="153" customWidth="1"/>
    <col min="7443" max="7445" width="14.77734375" style="153" customWidth="1"/>
    <col min="7446" max="7446" width="14.5546875" style="153" customWidth="1"/>
    <col min="7447" max="7450" width="14.21875" style="153" customWidth="1"/>
    <col min="7451" max="7453" width="14.77734375" style="153" customWidth="1"/>
    <col min="7454" max="7454" width="17.21875" style="153" customWidth="1"/>
    <col min="7455" max="7455" width="18.77734375" style="153" customWidth="1"/>
    <col min="7456" max="7456" width="42.77734375" style="153" customWidth="1"/>
    <col min="7457" max="7457" width="34.77734375" style="153" customWidth="1"/>
    <col min="7458" max="7458" width="80.21875" style="153" customWidth="1"/>
    <col min="7459" max="7460" width="25" style="153" customWidth="1"/>
    <col min="7461" max="7461" width="19.77734375" style="153" customWidth="1"/>
    <col min="7462" max="7462" width="9.21875" style="153" customWidth="1"/>
    <col min="7463" max="7686" width="9.21875" style="153"/>
    <col min="7687" max="7687" width="22.21875" style="153" customWidth="1"/>
    <col min="7688" max="7688" width="21" style="153" customWidth="1"/>
    <col min="7689" max="7691" width="9.21875" style="153" customWidth="1"/>
    <col min="7692" max="7698" width="14.21875" style="153" customWidth="1"/>
    <col min="7699" max="7701" width="14.77734375" style="153" customWidth="1"/>
    <col min="7702" max="7702" width="14.5546875" style="153" customWidth="1"/>
    <col min="7703" max="7706" width="14.21875" style="153" customWidth="1"/>
    <col min="7707" max="7709" width="14.77734375" style="153" customWidth="1"/>
    <col min="7710" max="7710" width="17.21875" style="153" customWidth="1"/>
    <col min="7711" max="7711" width="18.77734375" style="153" customWidth="1"/>
    <col min="7712" max="7712" width="42.77734375" style="153" customWidth="1"/>
    <col min="7713" max="7713" width="34.77734375" style="153" customWidth="1"/>
    <col min="7714" max="7714" width="80.21875" style="153" customWidth="1"/>
    <col min="7715" max="7716" width="25" style="153" customWidth="1"/>
    <col min="7717" max="7717" width="19.77734375" style="153" customWidth="1"/>
    <col min="7718" max="7718" width="9.21875" style="153" customWidth="1"/>
    <col min="7719" max="7942" width="9.21875" style="153"/>
    <col min="7943" max="7943" width="22.21875" style="153" customWidth="1"/>
    <col min="7944" max="7944" width="21" style="153" customWidth="1"/>
    <col min="7945" max="7947" width="9.21875" style="153" customWidth="1"/>
    <col min="7948" max="7954" width="14.21875" style="153" customWidth="1"/>
    <col min="7955" max="7957" width="14.77734375" style="153" customWidth="1"/>
    <col min="7958" max="7958" width="14.5546875" style="153" customWidth="1"/>
    <col min="7959" max="7962" width="14.21875" style="153" customWidth="1"/>
    <col min="7963" max="7965" width="14.77734375" style="153" customWidth="1"/>
    <col min="7966" max="7966" width="17.21875" style="153" customWidth="1"/>
    <col min="7967" max="7967" width="18.77734375" style="153" customWidth="1"/>
    <col min="7968" max="7968" width="42.77734375" style="153" customWidth="1"/>
    <col min="7969" max="7969" width="34.77734375" style="153" customWidth="1"/>
    <col min="7970" max="7970" width="80.21875" style="153" customWidth="1"/>
    <col min="7971" max="7972" width="25" style="153" customWidth="1"/>
    <col min="7973" max="7973" width="19.77734375" style="153" customWidth="1"/>
    <col min="7974" max="7974" width="9.21875" style="153" customWidth="1"/>
    <col min="7975" max="8198" width="9.21875" style="153"/>
    <col min="8199" max="8199" width="22.21875" style="153" customWidth="1"/>
    <col min="8200" max="8200" width="21" style="153" customWidth="1"/>
    <col min="8201" max="8203" width="9.21875" style="153" customWidth="1"/>
    <col min="8204" max="8210" width="14.21875" style="153" customWidth="1"/>
    <col min="8211" max="8213" width="14.77734375" style="153" customWidth="1"/>
    <col min="8214" max="8214" width="14.5546875" style="153" customWidth="1"/>
    <col min="8215" max="8218" width="14.21875" style="153" customWidth="1"/>
    <col min="8219" max="8221" width="14.77734375" style="153" customWidth="1"/>
    <col min="8222" max="8222" width="17.21875" style="153" customWidth="1"/>
    <col min="8223" max="8223" width="18.77734375" style="153" customWidth="1"/>
    <col min="8224" max="8224" width="42.77734375" style="153" customWidth="1"/>
    <col min="8225" max="8225" width="34.77734375" style="153" customWidth="1"/>
    <col min="8226" max="8226" width="80.21875" style="153" customWidth="1"/>
    <col min="8227" max="8228" width="25" style="153" customWidth="1"/>
    <col min="8229" max="8229" width="19.77734375" style="153" customWidth="1"/>
    <col min="8230" max="8230" width="9.21875" style="153" customWidth="1"/>
    <col min="8231" max="8454" width="9.21875" style="153"/>
    <col min="8455" max="8455" width="22.21875" style="153" customWidth="1"/>
    <col min="8456" max="8456" width="21" style="153" customWidth="1"/>
    <col min="8457" max="8459" width="9.21875" style="153" customWidth="1"/>
    <col min="8460" max="8466" width="14.21875" style="153" customWidth="1"/>
    <col min="8467" max="8469" width="14.77734375" style="153" customWidth="1"/>
    <col min="8470" max="8470" width="14.5546875" style="153" customWidth="1"/>
    <col min="8471" max="8474" width="14.21875" style="153" customWidth="1"/>
    <col min="8475" max="8477" width="14.77734375" style="153" customWidth="1"/>
    <col min="8478" max="8478" width="17.21875" style="153" customWidth="1"/>
    <col min="8479" max="8479" width="18.77734375" style="153" customWidth="1"/>
    <col min="8480" max="8480" width="42.77734375" style="153" customWidth="1"/>
    <col min="8481" max="8481" width="34.77734375" style="153" customWidth="1"/>
    <col min="8482" max="8482" width="80.21875" style="153" customWidth="1"/>
    <col min="8483" max="8484" width="25" style="153" customWidth="1"/>
    <col min="8485" max="8485" width="19.77734375" style="153" customWidth="1"/>
    <col min="8486" max="8486" width="9.21875" style="153" customWidth="1"/>
    <col min="8487" max="8710" width="9.21875" style="153"/>
    <col min="8711" max="8711" width="22.21875" style="153" customWidth="1"/>
    <col min="8712" max="8712" width="21" style="153" customWidth="1"/>
    <col min="8713" max="8715" width="9.21875" style="153" customWidth="1"/>
    <col min="8716" max="8722" width="14.21875" style="153" customWidth="1"/>
    <col min="8723" max="8725" width="14.77734375" style="153" customWidth="1"/>
    <col min="8726" max="8726" width="14.5546875" style="153" customWidth="1"/>
    <col min="8727" max="8730" width="14.21875" style="153" customWidth="1"/>
    <col min="8731" max="8733" width="14.77734375" style="153" customWidth="1"/>
    <col min="8734" max="8734" width="17.21875" style="153" customWidth="1"/>
    <col min="8735" max="8735" width="18.77734375" style="153" customWidth="1"/>
    <col min="8736" max="8736" width="42.77734375" style="153" customWidth="1"/>
    <col min="8737" max="8737" width="34.77734375" style="153" customWidth="1"/>
    <col min="8738" max="8738" width="80.21875" style="153" customWidth="1"/>
    <col min="8739" max="8740" width="25" style="153" customWidth="1"/>
    <col min="8741" max="8741" width="19.77734375" style="153" customWidth="1"/>
    <col min="8742" max="8742" width="9.21875" style="153" customWidth="1"/>
    <col min="8743" max="8966" width="9.21875" style="153"/>
    <col min="8967" max="8967" width="22.21875" style="153" customWidth="1"/>
    <col min="8968" max="8968" width="21" style="153" customWidth="1"/>
    <col min="8969" max="8971" width="9.21875" style="153" customWidth="1"/>
    <col min="8972" max="8978" width="14.21875" style="153" customWidth="1"/>
    <col min="8979" max="8981" width="14.77734375" style="153" customWidth="1"/>
    <col min="8982" max="8982" width="14.5546875" style="153" customWidth="1"/>
    <col min="8983" max="8986" width="14.21875" style="153" customWidth="1"/>
    <col min="8987" max="8989" width="14.77734375" style="153" customWidth="1"/>
    <col min="8990" max="8990" width="17.21875" style="153" customWidth="1"/>
    <col min="8991" max="8991" width="18.77734375" style="153" customWidth="1"/>
    <col min="8992" max="8992" width="42.77734375" style="153" customWidth="1"/>
    <col min="8993" max="8993" width="34.77734375" style="153" customWidth="1"/>
    <col min="8994" max="8994" width="80.21875" style="153" customWidth="1"/>
    <col min="8995" max="8996" width="25" style="153" customWidth="1"/>
    <col min="8997" max="8997" width="19.77734375" style="153" customWidth="1"/>
    <col min="8998" max="8998" width="9.21875" style="153" customWidth="1"/>
    <col min="8999" max="9222" width="9.21875" style="153"/>
    <col min="9223" max="9223" width="22.21875" style="153" customWidth="1"/>
    <col min="9224" max="9224" width="21" style="153" customWidth="1"/>
    <col min="9225" max="9227" width="9.21875" style="153" customWidth="1"/>
    <col min="9228" max="9234" width="14.21875" style="153" customWidth="1"/>
    <col min="9235" max="9237" width="14.77734375" style="153" customWidth="1"/>
    <col min="9238" max="9238" width="14.5546875" style="153" customWidth="1"/>
    <col min="9239" max="9242" width="14.21875" style="153" customWidth="1"/>
    <col min="9243" max="9245" width="14.77734375" style="153" customWidth="1"/>
    <col min="9246" max="9246" width="17.21875" style="153" customWidth="1"/>
    <col min="9247" max="9247" width="18.77734375" style="153" customWidth="1"/>
    <col min="9248" max="9248" width="42.77734375" style="153" customWidth="1"/>
    <col min="9249" max="9249" width="34.77734375" style="153" customWidth="1"/>
    <col min="9250" max="9250" width="80.21875" style="153" customWidth="1"/>
    <col min="9251" max="9252" width="25" style="153" customWidth="1"/>
    <col min="9253" max="9253" width="19.77734375" style="153" customWidth="1"/>
    <col min="9254" max="9254" width="9.21875" style="153" customWidth="1"/>
    <col min="9255" max="9478" width="9.21875" style="153"/>
    <col min="9479" max="9479" width="22.21875" style="153" customWidth="1"/>
    <col min="9480" max="9480" width="21" style="153" customWidth="1"/>
    <col min="9481" max="9483" width="9.21875" style="153" customWidth="1"/>
    <col min="9484" max="9490" width="14.21875" style="153" customWidth="1"/>
    <col min="9491" max="9493" width="14.77734375" style="153" customWidth="1"/>
    <col min="9494" max="9494" width="14.5546875" style="153" customWidth="1"/>
    <col min="9495" max="9498" width="14.21875" style="153" customWidth="1"/>
    <col min="9499" max="9501" width="14.77734375" style="153" customWidth="1"/>
    <col min="9502" max="9502" width="17.21875" style="153" customWidth="1"/>
    <col min="9503" max="9503" width="18.77734375" style="153" customWidth="1"/>
    <col min="9504" max="9504" width="42.77734375" style="153" customWidth="1"/>
    <col min="9505" max="9505" width="34.77734375" style="153" customWidth="1"/>
    <col min="9506" max="9506" width="80.21875" style="153" customWidth="1"/>
    <col min="9507" max="9508" width="25" style="153" customWidth="1"/>
    <col min="9509" max="9509" width="19.77734375" style="153" customWidth="1"/>
    <col min="9510" max="9510" width="9.21875" style="153" customWidth="1"/>
    <col min="9511" max="9734" width="9.21875" style="153"/>
    <col min="9735" max="9735" width="22.21875" style="153" customWidth="1"/>
    <col min="9736" max="9736" width="21" style="153" customWidth="1"/>
    <col min="9737" max="9739" width="9.21875" style="153" customWidth="1"/>
    <col min="9740" max="9746" width="14.21875" style="153" customWidth="1"/>
    <col min="9747" max="9749" width="14.77734375" style="153" customWidth="1"/>
    <col min="9750" max="9750" width="14.5546875" style="153" customWidth="1"/>
    <col min="9751" max="9754" width="14.21875" style="153" customWidth="1"/>
    <col min="9755" max="9757" width="14.77734375" style="153" customWidth="1"/>
    <col min="9758" max="9758" width="17.21875" style="153" customWidth="1"/>
    <col min="9759" max="9759" width="18.77734375" style="153" customWidth="1"/>
    <col min="9760" max="9760" width="42.77734375" style="153" customWidth="1"/>
    <col min="9761" max="9761" width="34.77734375" style="153" customWidth="1"/>
    <col min="9762" max="9762" width="80.21875" style="153" customWidth="1"/>
    <col min="9763" max="9764" width="25" style="153" customWidth="1"/>
    <col min="9765" max="9765" width="19.77734375" style="153" customWidth="1"/>
    <col min="9766" max="9766" width="9.21875" style="153" customWidth="1"/>
    <col min="9767" max="9990" width="9.21875" style="153"/>
    <col min="9991" max="9991" width="22.21875" style="153" customWidth="1"/>
    <col min="9992" max="9992" width="21" style="153" customWidth="1"/>
    <col min="9993" max="9995" width="9.21875" style="153" customWidth="1"/>
    <col min="9996" max="10002" width="14.21875" style="153" customWidth="1"/>
    <col min="10003" max="10005" width="14.77734375" style="153" customWidth="1"/>
    <col min="10006" max="10006" width="14.5546875" style="153" customWidth="1"/>
    <col min="10007" max="10010" width="14.21875" style="153" customWidth="1"/>
    <col min="10011" max="10013" width="14.77734375" style="153" customWidth="1"/>
    <col min="10014" max="10014" width="17.21875" style="153" customWidth="1"/>
    <col min="10015" max="10015" width="18.77734375" style="153" customWidth="1"/>
    <col min="10016" max="10016" width="42.77734375" style="153" customWidth="1"/>
    <col min="10017" max="10017" width="34.77734375" style="153" customWidth="1"/>
    <col min="10018" max="10018" width="80.21875" style="153" customWidth="1"/>
    <col min="10019" max="10020" width="25" style="153" customWidth="1"/>
    <col min="10021" max="10021" width="19.77734375" style="153" customWidth="1"/>
    <col min="10022" max="10022" width="9.21875" style="153" customWidth="1"/>
    <col min="10023" max="10246" width="9.21875" style="153"/>
    <col min="10247" max="10247" width="22.21875" style="153" customWidth="1"/>
    <col min="10248" max="10248" width="21" style="153" customWidth="1"/>
    <col min="10249" max="10251" width="9.21875" style="153" customWidth="1"/>
    <col min="10252" max="10258" width="14.21875" style="153" customWidth="1"/>
    <col min="10259" max="10261" width="14.77734375" style="153" customWidth="1"/>
    <col min="10262" max="10262" width="14.5546875" style="153" customWidth="1"/>
    <col min="10263" max="10266" width="14.21875" style="153" customWidth="1"/>
    <col min="10267" max="10269" width="14.77734375" style="153" customWidth="1"/>
    <col min="10270" max="10270" width="17.21875" style="153" customWidth="1"/>
    <col min="10271" max="10271" width="18.77734375" style="153" customWidth="1"/>
    <col min="10272" max="10272" width="42.77734375" style="153" customWidth="1"/>
    <col min="10273" max="10273" width="34.77734375" style="153" customWidth="1"/>
    <col min="10274" max="10274" width="80.21875" style="153" customWidth="1"/>
    <col min="10275" max="10276" width="25" style="153" customWidth="1"/>
    <col min="10277" max="10277" width="19.77734375" style="153" customWidth="1"/>
    <col min="10278" max="10278" width="9.21875" style="153" customWidth="1"/>
    <col min="10279" max="10502" width="9.21875" style="153"/>
    <col min="10503" max="10503" width="22.21875" style="153" customWidth="1"/>
    <col min="10504" max="10504" width="21" style="153" customWidth="1"/>
    <col min="10505" max="10507" width="9.21875" style="153" customWidth="1"/>
    <col min="10508" max="10514" width="14.21875" style="153" customWidth="1"/>
    <col min="10515" max="10517" width="14.77734375" style="153" customWidth="1"/>
    <col min="10518" max="10518" width="14.5546875" style="153" customWidth="1"/>
    <col min="10519" max="10522" width="14.21875" style="153" customWidth="1"/>
    <col min="10523" max="10525" width="14.77734375" style="153" customWidth="1"/>
    <col min="10526" max="10526" width="17.21875" style="153" customWidth="1"/>
    <col min="10527" max="10527" width="18.77734375" style="153" customWidth="1"/>
    <col min="10528" max="10528" width="42.77734375" style="153" customWidth="1"/>
    <col min="10529" max="10529" width="34.77734375" style="153" customWidth="1"/>
    <col min="10530" max="10530" width="80.21875" style="153" customWidth="1"/>
    <col min="10531" max="10532" width="25" style="153" customWidth="1"/>
    <col min="10533" max="10533" width="19.77734375" style="153" customWidth="1"/>
    <col min="10534" max="10534" width="9.21875" style="153" customWidth="1"/>
    <col min="10535" max="10758" width="9.21875" style="153"/>
    <col min="10759" max="10759" width="22.21875" style="153" customWidth="1"/>
    <col min="10760" max="10760" width="21" style="153" customWidth="1"/>
    <col min="10761" max="10763" width="9.21875" style="153" customWidth="1"/>
    <col min="10764" max="10770" width="14.21875" style="153" customWidth="1"/>
    <col min="10771" max="10773" width="14.77734375" style="153" customWidth="1"/>
    <col min="10774" max="10774" width="14.5546875" style="153" customWidth="1"/>
    <col min="10775" max="10778" width="14.21875" style="153" customWidth="1"/>
    <col min="10779" max="10781" width="14.77734375" style="153" customWidth="1"/>
    <col min="10782" max="10782" width="17.21875" style="153" customWidth="1"/>
    <col min="10783" max="10783" width="18.77734375" style="153" customWidth="1"/>
    <col min="10784" max="10784" width="42.77734375" style="153" customWidth="1"/>
    <col min="10785" max="10785" width="34.77734375" style="153" customWidth="1"/>
    <col min="10786" max="10786" width="80.21875" style="153" customWidth="1"/>
    <col min="10787" max="10788" width="25" style="153" customWidth="1"/>
    <col min="10789" max="10789" width="19.77734375" style="153" customWidth="1"/>
    <col min="10790" max="10790" width="9.21875" style="153" customWidth="1"/>
    <col min="10791" max="11014" width="9.21875" style="153"/>
    <col min="11015" max="11015" width="22.21875" style="153" customWidth="1"/>
    <col min="11016" max="11016" width="21" style="153" customWidth="1"/>
    <col min="11017" max="11019" width="9.21875" style="153" customWidth="1"/>
    <col min="11020" max="11026" width="14.21875" style="153" customWidth="1"/>
    <col min="11027" max="11029" width="14.77734375" style="153" customWidth="1"/>
    <col min="11030" max="11030" width="14.5546875" style="153" customWidth="1"/>
    <col min="11031" max="11034" width="14.21875" style="153" customWidth="1"/>
    <col min="11035" max="11037" width="14.77734375" style="153" customWidth="1"/>
    <col min="11038" max="11038" width="17.21875" style="153" customWidth="1"/>
    <col min="11039" max="11039" width="18.77734375" style="153" customWidth="1"/>
    <col min="11040" max="11040" width="42.77734375" style="153" customWidth="1"/>
    <col min="11041" max="11041" width="34.77734375" style="153" customWidth="1"/>
    <col min="11042" max="11042" width="80.21875" style="153" customWidth="1"/>
    <col min="11043" max="11044" width="25" style="153" customWidth="1"/>
    <col min="11045" max="11045" width="19.77734375" style="153" customWidth="1"/>
    <col min="11046" max="11046" width="9.21875" style="153" customWidth="1"/>
    <col min="11047" max="11270" width="9.21875" style="153"/>
    <col min="11271" max="11271" width="22.21875" style="153" customWidth="1"/>
    <col min="11272" max="11272" width="21" style="153" customWidth="1"/>
    <col min="11273" max="11275" width="9.21875" style="153" customWidth="1"/>
    <col min="11276" max="11282" width="14.21875" style="153" customWidth="1"/>
    <col min="11283" max="11285" width="14.77734375" style="153" customWidth="1"/>
    <col min="11286" max="11286" width="14.5546875" style="153" customWidth="1"/>
    <col min="11287" max="11290" width="14.21875" style="153" customWidth="1"/>
    <col min="11291" max="11293" width="14.77734375" style="153" customWidth="1"/>
    <col min="11294" max="11294" width="17.21875" style="153" customWidth="1"/>
    <col min="11295" max="11295" width="18.77734375" style="153" customWidth="1"/>
    <col min="11296" max="11296" width="42.77734375" style="153" customWidth="1"/>
    <col min="11297" max="11297" width="34.77734375" style="153" customWidth="1"/>
    <col min="11298" max="11298" width="80.21875" style="153" customWidth="1"/>
    <col min="11299" max="11300" width="25" style="153" customWidth="1"/>
    <col min="11301" max="11301" width="19.77734375" style="153" customWidth="1"/>
    <col min="11302" max="11302" width="9.21875" style="153" customWidth="1"/>
    <col min="11303" max="11526" width="9.21875" style="153"/>
    <col min="11527" max="11527" width="22.21875" style="153" customWidth="1"/>
    <col min="11528" max="11528" width="21" style="153" customWidth="1"/>
    <col min="11529" max="11531" width="9.21875" style="153" customWidth="1"/>
    <col min="11532" max="11538" width="14.21875" style="153" customWidth="1"/>
    <col min="11539" max="11541" width="14.77734375" style="153" customWidth="1"/>
    <col min="11542" max="11542" width="14.5546875" style="153" customWidth="1"/>
    <col min="11543" max="11546" width="14.21875" style="153" customWidth="1"/>
    <col min="11547" max="11549" width="14.77734375" style="153" customWidth="1"/>
    <col min="11550" max="11550" width="17.21875" style="153" customWidth="1"/>
    <col min="11551" max="11551" width="18.77734375" style="153" customWidth="1"/>
    <col min="11552" max="11552" width="42.77734375" style="153" customWidth="1"/>
    <col min="11553" max="11553" width="34.77734375" style="153" customWidth="1"/>
    <col min="11554" max="11554" width="80.21875" style="153" customWidth="1"/>
    <col min="11555" max="11556" width="25" style="153" customWidth="1"/>
    <col min="11557" max="11557" width="19.77734375" style="153" customWidth="1"/>
    <col min="11558" max="11558" width="9.21875" style="153" customWidth="1"/>
    <col min="11559" max="11782" width="9.21875" style="153"/>
    <col min="11783" max="11783" width="22.21875" style="153" customWidth="1"/>
    <col min="11784" max="11784" width="21" style="153" customWidth="1"/>
    <col min="11785" max="11787" width="9.21875" style="153" customWidth="1"/>
    <col min="11788" max="11794" width="14.21875" style="153" customWidth="1"/>
    <col min="11795" max="11797" width="14.77734375" style="153" customWidth="1"/>
    <col min="11798" max="11798" width="14.5546875" style="153" customWidth="1"/>
    <col min="11799" max="11802" width="14.21875" style="153" customWidth="1"/>
    <col min="11803" max="11805" width="14.77734375" style="153" customWidth="1"/>
    <col min="11806" max="11806" width="17.21875" style="153" customWidth="1"/>
    <col min="11807" max="11807" width="18.77734375" style="153" customWidth="1"/>
    <col min="11808" max="11808" width="42.77734375" style="153" customWidth="1"/>
    <col min="11809" max="11809" width="34.77734375" style="153" customWidth="1"/>
    <col min="11810" max="11810" width="80.21875" style="153" customWidth="1"/>
    <col min="11811" max="11812" width="25" style="153" customWidth="1"/>
    <col min="11813" max="11813" width="19.77734375" style="153" customWidth="1"/>
    <col min="11814" max="11814" width="9.21875" style="153" customWidth="1"/>
    <col min="11815" max="12038" width="9.21875" style="153"/>
    <col min="12039" max="12039" width="22.21875" style="153" customWidth="1"/>
    <col min="12040" max="12040" width="21" style="153" customWidth="1"/>
    <col min="12041" max="12043" width="9.21875" style="153" customWidth="1"/>
    <col min="12044" max="12050" width="14.21875" style="153" customWidth="1"/>
    <col min="12051" max="12053" width="14.77734375" style="153" customWidth="1"/>
    <col min="12054" max="12054" width="14.5546875" style="153" customWidth="1"/>
    <col min="12055" max="12058" width="14.21875" style="153" customWidth="1"/>
    <col min="12059" max="12061" width="14.77734375" style="153" customWidth="1"/>
    <col min="12062" max="12062" width="17.21875" style="153" customWidth="1"/>
    <col min="12063" max="12063" width="18.77734375" style="153" customWidth="1"/>
    <col min="12064" max="12064" width="42.77734375" style="153" customWidth="1"/>
    <col min="12065" max="12065" width="34.77734375" style="153" customWidth="1"/>
    <col min="12066" max="12066" width="80.21875" style="153" customWidth="1"/>
    <col min="12067" max="12068" width="25" style="153" customWidth="1"/>
    <col min="12069" max="12069" width="19.77734375" style="153" customWidth="1"/>
    <col min="12070" max="12070" width="9.21875" style="153" customWidth="1"/>
    <col min="12071" max="12294" width="9.21875" style="153"/>
    <col min="12295" max="12295" width="22.21875" style="153" customWidth="1"/>
    <col min="12296" max="12296" width="21" style="153" customWidth="1"/>
    <col min="12297" max="12299" width="9.21875" style="153" customWidth="1"/>
    <col min="12300" max="12306" width="14.21875" style="153" customWidth="1"/>
    <col min="12307" max="12309" width="14.77734375" style="153" customWidth="1"/>
    <col min="12310" max="12310" width="14.5546875" style="153" customWidth="1"/>
    <col min="12311" max="12314" width="14.21875" style="153" customWidth="1"/>
    <col min="12315" max="12317" width="14.77734375" style="153" customWidth="1"/>
    <col min="12318" max="12318" width="17.21875" style="153" customWidth="1"/>
    <col min="12319" max="12319" width="18.77734375" style="153" customWidth="1"/>
    <col min="12320" max="12320" width="42.77734375" style="153" customWidth="1"/>
    <col min="12321" max="12321" width="34.77734375" style="153" customWidth="1"/>
    <col min="12322" max="12322" width="80.21875" style="153" customWidth="1"/>
    <col min="12323" max="12324" width="25" style="153" customWidth="1"/>
    <col min="12325" max="12325" width="19.77734375" style="153" customWidth="1"/>
    <col min="12326" max="12326" width="9.21875" style="153" customWidth="1"/>
    <col min="12327" max="12550" width="9.21875" style="153"/>
    <col min="12551" max="12551" width="22.21875" style="153" customWidth="1"/>
    <col min="12552" max="12552" width="21" style="153" customWidth="1"/>
    <col min="12553" max="12555" width="9.21875" style="153" customWidth="1"/>
    <col min="12556" max="12562" width="14.21875" style="153" customWidth="1"/>
    <col min="12563" max="12565" width="14.77734375" style="153" customWidth="1"/>
    <col min="12566" max="12566" width="14.5546875" style="153" customWidth="1"/>
    <col min="12567" max="12570" width="14.21875" style="153" customWidth="1"/>
    <col min="12571" max="12573" width="14.77734375" style="153" customWidth="1"/>
    <col min="12574" max="12574" width="17.21875" style="153" customWidth="1"/>
    <col min="12575" max="12575" width="18.77734375" style="153" customWidth="1"/>
    <col min="12576" max="12576" width="42.77734375" style="153" customWidth="1"/>
    <col min="12577" max="12577" width="34.77734375" style="153" customWidth="1"/>
    <col min="12578" max="12578" width="80.21875" style="153" customWidth="1"/>
    <col min="12579" max="12580" width="25" style="153" customWidth="1"/>
    <col min="12581" max="12581" width="19.77734375" style="153" customWidth="1"/>
    <col min="12582" max="12582" width="9.21875" style="153" customWidth="1"/>
    <col min="12583" max="12806" width="9.21875" style="153"/>
    <col min="12807" max="12807" width="22.21875" style="153" customWidth="1"/>
    <col min="12808" max="12808" width="21" style="153" customWidth="1"/>
    <col min="12809" max="12811" width="9.21875" style="153" customWidth="1"/>
    <col min="12812" max="12818" width="14.21875" style="153" customWidth="1"/>
    <col min="12819" max="12821" width="14.77734375" style="153" customWidth="1"/>
    <col min="12822" max="12822" width="14.5546875" style="153" customWidth="1"/>
    <col min="12823" max="12826" width="14.21875" style="153" customWidth="1"/>
    <col min="12827" max="12829" width="14.77734375" style="153" customWidth="1"/>
    <col min="12830" max="12830" width="17.21875" style="153" customWidth="1"/>
    <col min="12831" max="12831" width="18.77734375" style="153" customWidth="1"/>
    <col min="12832" max="12832" width="42.77734375" style="153" customWidth="1"/>
    <col min="12833" max="12833" width="34.77734375" style="153" customWidth="1"/>
    <col min="12834" max="12834" width="80.21875" style="153" customWidth="1"/>
    <col min="12835" max="12836" width="25" style="153" customWidth="1"/>
    <col min="12837" max="12837" width="19.77734375" style="153" customWidth="1"/>
    <col min="12838" max="12838" width="9.21875" style="153" customWidth="1"/>
    <col min="12839" max="13062" width="9.21875" style="153"/>
    <col min="13063" max="13063" width="22.21875" style="153" customWidth="1"/>
    <col min="13064" max="13064" width="21" style="153" customWidth="1"/>
    <col min="13065" max="13067" width="9.21875" style="153" customWidth="1"/>
    <col min="13068" max="13074" width="14.21875" style="153" customWidth="1"/>
    <col min="13075" max="13077" width="14.77734375" style="153" customWidth="1"/>
    <col min="13078" max="13078" width="14.5546875" style="153" customWidth="1"/>
    <col min="13079" max="13082" width="14.21875" style="153" customWidth="1"/>
    <col min="13083" max="13085" width="14.77734375" style="153" customWidth="1"/>
    <col min="13086" max="13086" width="17.21875" style="153" customWidth="1"/>
    <col min="13087" max="13087" width="18.77734375" style="153" customWidth="1"/>
    <col min="13088" max="13088" width="42.77734375" style="153" customWidth="1"/>
    <col min="13089" max="13089" width="34.77734375" style="153" customWidth="1"/>
    <col min="13090" max="13090" width="80.21875" style="153" customWidth="1"/>
    <col min="13091" max="13092" width="25" style="153" customWidth="1"/>
    <col min="13093" max="13093" width="19.77734375" style="153" customWidth="1"/>
    <col min="13094" max="13094" width="9.21875" style="153" customWidth="1"/>
    <col min="13095" max="13318" width="9.21875" style="153"/>
    <col min="13319" max="13319" width="22.21875" style="153" customWidth="1"/>
    <col min="13320" max="13320" width="21" style="153" customWidth="1"/>
    <col min="13321" max="13323" width="9.21875" style="153" customWidth="1"/>
    <col min="13324" max="13330" width="14.21875" style="153" customWidth="1"/>
    <col min="13331" max="13333" width="14.77734375" style="153" customWidth="1"/>
    <col min="13334" max="13334" width="14.5546875" style="153" customWidth="1"/>
    <col min="13335" max="13338" width="14.21875" style="153" customWidth="1"/>
    <col min="13339" max="13341" width="14.77734375" style="153" customWidth="1"/>
    <col min="13342" max="13342" width="17.21875" style="153" customWidth="1"/>
    <col min="13343" max="13343" width="18.77734375" style="153" customWidth="1"/>
    <col min="13344" max="13344" width="42.77734375" style="153" customWidth="1"/>
    <col min="13345" max="13345" width="34.77734375" style="153" customWidth="1"/>
    <col min="13346" max="13346" width="80.21875" style="153" customWidth="1"/>
    <col min="13347" max="13348" width="25" style="153" customWidth="1"/>
    <col min="13349" max="13349" width="19.77734375" style="153" customWidth="1"/>
    <col min="13350" max="13350" width="9.21875" style="153" customWidth="1"/>
    <col min="13351" max="13574" width="9.21875" style="153"/>
    <col min="13575" max="13575" width="22.21875" style="153" customWidth="1"/>
    <col min="13576" max="13576" width="21" style="153" customWidth="1"/>
    <col min="13577" max="13579" width="9.21875" style="153" customWidth="1"/>
    <col min="13580" max="13586" width="14.21875" style="153" customWidth="1"/>
    <col min="13587" max="13589" width="14.77734375" style="153" customWidth="1"/>
    <col min="13590" max="13590" width="14.5546875" style="153" customWidth="1"/>
    <col min="13591" max="13594" width="14.21875" style="153" customWidth="1"/>
    <col min="13595" max="13597" width="14.77734375" style="153" customWidth="1"/>
    <col min="13598" max="13598" width="17.21875" style="153" customWidth="1"/>
    <col min="13599" max="13599" width="18.77734375" style="153" customWidth="1"/>
    <col min="13600" max="13600" width="42.77734375" style="153" customWidth="1"/>
    <col min="13601" max="13601" width="34.77734375" style="153" customWidth="1"/>
    <col min="13602" max="13602" width="80.21875" style="153" customWidth="1"/>
    <col min="13603" max="13604" width="25" style="153" customWidth="1"/>
    <col min="13605" max="13605" width="19.77734375" style="153" customWidth="1"/>
    <col min="13606" max="13606" width="9.21875" style="153" customWidth="1"/>
    <col min="13607" max="13830" width="9.21875" style="153"/>
    <col min="13831" max="13831" width="22.21875" style="153" customWidth="1"/>
    <col min="13832" max="13832" width="21" style="153" customWidth="1"/>
    <col min="13833" max="13835" width="9.21875" style="153" customWidth="1"/>
    <col min="13836" max="13842" width="14.21875" style="153" customWidth="1"/>
    <col min="13843" max="13845" width="14.77734375" style="153" customWidth="1"/>
    <col min="13846" max="13846" width="14.5546875" style="153" customWidth="1"/>
    <col min="13847" max="13850" width="14.21875" style="153" customWidth="1"/>
    <col min="13851" max="13853" width="14.77734375" style="153" customWidth="1"/>
    <col min="13854" max="13854" width="17.21875" style="153" customWidth="1"/>
    <col min="13855" max="13855" width="18.77734375" style="153" customWidth="1"/>
    <col min="13856" max="13856" width="42.77734375" style="153" customWidth="1"/>
    <col min="13857" max="13857" width="34.77734375" style="153" customWidth="1"/>
    <col min="13858" max="13858" width="80.21875" style="153" customWidth="1"/>
    <col min="13859" max="13860" width="25" style="153" customWidth="1"/>
    <col min="13861" max="13861" width="19.77734375" style="153" customWidth="1"/>
    <col min="13862" max="13862" width="9.21875" style="153" customWidth="1"/>
    <col min="13863" max="14086" width="9.21875" style="153"/>
    <col min="14087" max="14087" width="22.21875" style="153" customWidth="1"/>
    <col min="14088" max="14088" width="21" style="153" customWidth="1"/>
    <col min="14089" max="14091" width="9.21875" style="153" customWidth="1"/>
    <col min="14092" max="14098" width="14.21875" style="153" customWidth="1"/>
    <col min="14099" max="14101" width="14.77734375" style="153" customWidth="1"/>
    <col min="14102" max="14102" width="14.5546875" style="153" customWidth="1"/>
    <col min="14103" max="14106" width="14.21875" style="153" customWidth="1"/>
    <col min="14107" max="14109" width="14.77734375" style="153" customWidth="1"/>
    <col min="14110" max="14110" width="17.21875" style="153" customWidth="1"/>
    <col min="14111" max="14111" width="18.77734375" style="153" customWidth="1"/>
    <col min="14112" max="14112" width="42.77734375" style="153" customWidth="1"/>
    <col min="14113" max="14113" width="34.77734375" style="153" customWidth="1"/>
    <col min="14114" max="14114" width="80.21875" style="153" customWidth="1"/>
    <col min="14115" max="14116" width="25" style="153" customWidth="1"/>
    <col min="14117" max="14117" width="19.77734375" style="153" customWidth="1"/>
    <col min="14118" max="14118" width="9.21875" style="153" customWidth="1"/>
    <col min="14119" max="14342" width="9.21875" style="153"/>
    <col min="14343" max="14343" width="22.21875" style="153" customWidth="1"/>
    <col min="14344" max="14344" width="21" style="153" customWidth="1"/>
    <col min="14345" max="14347" width="9.21875" style="153" customWidth="1"/>
    <col min="14348" max="14354" width="14.21875" style="153" customWidth="1"/>
    <col min="14355" max="14357" width="14.77734375" style="153" customWidth="1"/>
    <col min="14358" max="14358" width="14.5546875" style="153" customWidth="1"/>
    <col min="14359" max="14362" width="14.21875" style="153" customWidth="1"/>
    <col min="14363" max="14365" width="14.77734375" style="153" customWidth="1"/>
    <col min="14366" max="14366" width="17.21875" style="153" customWidth="1"/>
    <col min="14367" max="14367" width="18.77734375" style="153" customWidth="1"/>
    <col min="14368" max="14368" width="42.77734375" style="153" customWidth="1"/>
    <col min="14369" max="14369" width="34.77734375" style="153" customWidth="1"/>
    <col min="14370" max="14370" width="80.21875" style="153" customWidth="1"/>
    <col min="14371" max="14372" width="25" style="153" customWidth="1"/>
    <col min="14373" max="14373" width="19.77734375" style="153" customWidth="1"/>
    <col min="14374" max="14374" width="9.21875" style="153" customWidth="1"/>
    <col min="14375" max="14598" width="9.21875" style="153"/>
    <col min="14599" max="14599" width="22.21875" style="153" customWidth="1"/>
    <col min="14600" max="14600" width="21" style="153" customWidth="1"/>
    <col min="14601" max="14603" width="9.21875" style="153" customWidth="1"/>
    <col min="14604" max="14610" width="14.21875" style="153" customWidth="1"/>
    <col min="14611" max="14613" width="14.77734375" style="153" customWidth="1"/>
    <col min="14614" max="14614" width="14.5546875" style="153" customWidth="1"/>
    <col min="14615" max="14618" width="14.21875" style="153" customWidth="1"/>
    <col min="14619" max="14621" width="14.77734375" style="153" customWidth="1"/>
    <col min="14622" max="14622" width="17.21875" style="153" customWidth="1"/>
    <col min="14623" max="14623" width="18.77734375" style="153" customWidth="1"/>
    <col min="14624" max="14624" width="42.77734375" style="153" customWidth="1"/>
    <col min="14625" max="14625" width="34.77734375" style="153" customWidth="1"/>
    <col min="14626" max="14626" width="80.21875" style="153" customWidth="1"/>
    <col min="14627" max="14628" width="25" style="153" customWidth="1"/>
    <col min="14629" max="14629" width="19.77734375" style="153" customWidth="1"/>
    <col min="14630" max="14630" width="9.21875" style="153" customWidth="1"/>
    <col min="14631" max="14854" width="9.21875" style="153"/>
    <col min="14855" max="14855" width="22.21875" style="153" customWidth="1"/>
    <col min="14856" max="14856" width="21" style="153" customWidth="1"/>
    <col min="14857" max="14859" width="9.21875" style="153" customWidth="1"/>
    <col min="14860" max="14866" width="14.21875" style="153" customWidth="1"/>
    <col min="14867" max="14869" width="14.77734375" style="153" customWidth="1"/>
    <col min="14870" max="14870" width="14.5546875" style="153" customWidth="1"/>
    <col min="14871" max="14874" width="14.21875" style="153" customWidth="1"/>
    <col min="14875" max="14877" width="14.77734375" style="153" customWidth="1"/>
    <col min="14878" max="14878" width="17.21875" style="153" customWidth="1"/>
    <col min="14879" max="14879" width="18.77734375" style="153" customWidth="1"/>
    <col min="14880" max="14880" width="42.77734375" style="153" customWidth="1"/>
    <col min="14881" max="14881" width="34.77734375" style="153" customWidth="1"/>
    <col min="14882" max="14882" width="80.21875" style="153" customWidth="1"/>
    <col min="14883" max="14884" width="25" style="153" customWidth="1"/>
    <col min="14885" max="14885" width="19.77734375" style="153" customWidth="1"/>
    <col min="14886" max="14886" width="9.21875" style="153" customWidth="1"/>
    <col min="14887" max="15110" width="9.21875" style="153"/>
    <col min="15111" max="15111" width="22.21875" style="153" customWidth="1"/>
    <col min="15112" max="15112" width="21" style="153" customWidth="1"/>
    <col min="15113" max="15115" width="9.21875" style="153" customWidth="1"/>
    <col min="15116" max="15122" width="14.21875" style="153" customWidth="1"/>
    <col min="15123" max="15125" width="14.77734375" style="153" customWidth="1"/>
    <col min="15126" max="15126" width="14.5546875" style="153" customWidth="1"/>
    <col min="15127" max="15130" width="14.21875" style="153" customWidth="1"/>
    <col min="15131" max="15133" width="14.77734375" style="153" customWidth="1"/>
    <col min="15134" max="15134" width="17.21875" style="153" customWidth="1"/>
    <col min="15135" max="15135" width="18.77734375" style="153" customWidth="1"/>
    <col min="15136" max="15136" width="42.77734375" style="153" customWidth="1"/>
    <col min="15137" max="15137" width="34.77734375" style="153" customWidth="1"/>
    <col min="15138" max="15138" width="80.21875" style="153" customWidth="1"/>
    <col min="15139" max="15140" width="25" style="153" customWidth="1"/>
    <col min="15141" max="15141" width="19.77734375" style="153" customWidth="1"/>
    <col min="15142" max="15142" width="9.21875" style="153" customWidth="1"/>
    <col min="15143" max="15366" width="9.21875" style="153"/>
    <col min="15367" max="15367" width="22.21875" style="153" customWidth="1"/>
    <col min="15368" max="15368" width="21" style="153" customWidth="1"/>
    <col min="15369" max="15371" width="9.21875" style="153" customWidth="1"/>
    <col min="15372" max="15378" width="14.21875" style="153" customWidth="1"/>
    <col min="15379" max="15381" width="14.77734375" style="153" customWidth="1"/>
    <col min="15382" max="15382" width="14.5546875" style="153" customWidth="1"/>
    <col min="15383" max="15386" width="14.21875" style="153" customWidth="1"/>
    <col min="15387" max="15389" width="14.77734375" style="153" customWidth="1"/>
    <col min="15390" max="15390" width="17.21875" style="153" customWidth="1"/>
    <col min="15391" max="15391" width="18.77734375" style="153" customWidth="1"/>
    <col min="15392" max="15392" width="42.77734375" style="153" customWidth="1"/>
    <col min="15393" max="15393" width="34.77734375" style="153" customWidth="1"/>
    <col min="15394" max="15394" width="80.21875" style="153" customWidth="1"/>
    <col min="15395" max="15396" width="25" style="153" customWidth="1"/>
    <col min="15397" max="15397" width="19.77734375" style="153" customWidth="1"/>
    <col min="15398" max="15398" width="9.21875" style="153" customWidth="1"/>
    <col min="15399" max="15622" width="9.21875" style="153"/>
    <col min="15623" max="15623" width="22.21875" style="153" customWidth="1"/>
    <col min="15624" max="15624" width="21" style="153" customWidth="1"/>
    <col min="15625" max="15627" width="9.21875" style="153" customWidth="1"/>
    <col min="15628" max="15634" width="14.21875" style="153" customWidth="1"/>
    <col min="15635" max="15637" width="14.77734375" style="153" customWidth="1"/>
    <col min="15638" max="15638" width="14.5546875" style="153" customWidth="1"/>
    <col min="15639" max="15642" width="14.21875" style="153" customWidth="1"/>
    <col min="15643" max="15645" width="14.77734375" style="153" customWidth="1"/>
    <col min="15646" max="15646" width="17.21875" style="153" customWidth="1"/>
    <col min="15647" max="15647" width="18.77734375" style="153" customWidth="1"/>
    <col min="15648" max="15648" width="42.77734375" style="153" customWidth="1"/>
    <col min="15649" max="15649" width="34.77734375" style="153" customWidth="1"/>
    <col min="15650" max="15650" width="80.21875" style="153" customWidth="1"/>
    <col min="15651" max="15652" width="25" style="153" customWidth="1"/>
    <col min="15653" max="15653" width="19.77734375" style="153" customWidth="1"/>
    <col min="15654" max="15654" width="9.21875" style="153" customWidth="1"/>
    <col min="15655" max="15878" width="9.21875" style="153"/>
    <col min="15879" max="15879" width="22.21875" style="153" customWidth="1"/>
    <col min="15880" max="15880" width="21" style="153" customWidth="1"/>
    <col min="15881" max="15883" width="9.21875" style="153" customWidth="1"/>
    <col min="15884" max="15890" width="14.21875" style="153" customWidth="1"/>
    <col min="15891" max="15893" width="14.77734375" style="153" customWidth="1"/>
    <col min="15894" max="15894" width="14.5546875" style="153" customWidth="1"/>
    <col min="15895" max="15898" width="14.21875" style="153" customWidth="1"/>
    <col min="15899" max="15901" width="14.77734375" style="153" customWidth="1"/>
    <col min="15902" max="15902" width="17.21875" style="153" customWidth="1"/>
    <col min="15903" max="15903" width="18.77734375" style="153" customWidth="1"/>
    <col min="15904" max="15904" width="42.77734375" style="153" customWidth="1"/>
    <col min="15905" max="15905" width="34.77734375" style="153" customWidth="1"/>
    <col min="15906" max="15906" width="80.21875" style="153" customWidth="1"/>
    <col min="15907" max="15908" width="25" style="153" customWidth="1"/>
    <col min="15909" max="15909" width="19.77734375" style="153" customWidth="1"/>
    <col min="15910" max="15910" width="9.21875" style="153" customWidth="1"/>
    <col min="15911" max="16134" width="9.21875" style="153"/>
    <col min="16135" max="16135" width="22.21875" style="153" customWidth="1"/>
    <col min="16136" max="16136" width="21" style="153" customWidth="1"/>
    <col min="16137" max="16139" width="9.21875" style="153" customWidth="1"/>
    <col min="16140" max="16146" width="14.21875" style="153" customWidth="1"/>
    <col min="16147" max="16149" width="14.77734375" style="153" customWidth="1"/>
    <col min="16150" max="16150" width="14.5546875" style="153" customWidth="1"/>
    <col min="16151" max="16154" width="14.21875" style="153" customWidth="1"/>
    <col min="16155" max="16157" width="14.77734375" style="153" customWidth="1"/>
    <col min="16158" max="16158" width="17.21875" style="153" customWidth="1"/>
    <col min="16159" max="16159" width="18.77734375" style="153" customWidth="1"/>
    <col min="16160" max="16160" width="42.77734375" style="153" customWidth="1"/>
    <col min="16161" max="16161" width="34.77734375" style="153" customWidth="1"/>
    <col min="16162" max="16162" width="80.21875" style="153" customWidth="1"/>
    <col min="16163" max="16164" width="25" style="153" customWidth="1"/>
    <col min="16165" max="16165" width="19.77734375" style="153" customWidth="1"/>
    <col min="16166" max="16166" width="9.21875" style="153" customWidth="1"/>
    <col min="16167" max="16384" width="9.21875" style="153"/>
  </cols>
  <sheetData>
    <row r="1" spans="1:38" ht="58.5" customHeight="1" thickBot="1" x14ac:dyDescent="0.3">
      <c r="D1" s="391" t="s">
        <v>516</v>
      </c>
      <c r="E1" s="499" t="s">
        <v>517</v>
      </c>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499"/>
      <c r="AF1" s="392" t="s">
        <v>518</v>
      </c>
      <c r="AG1" s="154"/>
      <c r="AK1" s="154"/>
    </row>
    <row r="2" spans="1:38" s="164" customFormat="1" ht="54.45" customHeight="1" thickBot="1" x14ac:dyDescent="0.3">
      <c r="A2" s="186" t="s">
        <v>490</v>
      </c>
      <c r="B2" s="186" t="s">
        <v>490</v>
      </c>
      <c r="C2" s="186" t="s">
        <v>490</v>
      </c>
      <c r="D2" s="186" t="s">
        <v>519</v>
      </c>
      <c r="E2" s="186" t="str">
        <f>D2</f>
        <v>Week July 14</v>
      </c>
      <c r="F2" s="266" t="s">
        <v>520</v>
      </c>
      <c r="G2" s="501">
        <v>44026</v>
      </c>
      <c r="H2" s="502"/>
      <c r="I2" s="502"/>
      <c r="J2" s="502"/>
      <c r="K2" s="502"/>
      <c r="L2" s="503"/>
      <c r="M2" s="501">
        <f>G2+1</f>
        <v>44027</v>
      </c>
      <c r="N2" s="502"/>
      <c r="O2" s="502"/>
      <c r="P2" s="502"/>
      <c r="Q2" s="502"/>
      <c r="R2" s="257"/>
      <c r="S2" s="501">
        <f>M2+1</f>
        <v>44028</v>
      </c>
      <c r="T2" s="502"/>
      <c r="U2" s="502"/>
      <c r="V2" s="502"/>
      <c r="W2" s="502"/>
      <c r="X2" s="257"/>
      <c r="Y2" s="501">
        <f>S2+1</f>
        <v>44029</v>
      </c>
      <c r="Z2" s="502"/>
      <c r="AA2" s="502"/>
      <c r="AB2" s="502"/>
      <c r="AC2" s="502"/>
      <c r="AD2" s="257"/>
      <c r="AE2" s="393">
        <f>Y2+1</f>
        <v>44030</v>
      </c>
      <c r="AH2" s="164" t="s">
        <v>447</v>
      </c>
    </row>
    <row r="3" spans="1:38" s="165" customFormat="1" ht="44.25" customHeight="1" thickBot="1" x14ac:dyDescent="0.3">
      <c r="A3" s="189"/>
      <c r="B3" s="189"/>
      <c r="C3" s="189"/>
      <c r="D3" s="189"/>
      <c r="E3" s="189"/>
      <c r="F3" s="190">
        <v>30</v>
      </c>
      <c r="G3" s="166">
        <v>250</v>
      </c>
      <c r="H3" s="191">
        <v>100</v>
      </c>
      <c r="I3" s="191">
        <v>60</v>
      </c>
      <c r="J3" s="191">
        <v>45</v>
      </c>
      <c r="K3" s="191">
        <v>30</v>
      </c>
      <c r="L3" s="192">
        <v>30</v>
      </c>
      <c r="M3" s="191">
        <f>G3</f>
        <v>250</v>
      </c>
      <c r="N3" s="191">
        <v>100</v>
      </c>
      <c r="O3" s="191">
        <v>60</v>
      </c>
      <c r="P3" s="191">
        <v>45</v>
      </c>
      <c r="Q3" s="191">
        <v>30</v>
      </c>
      <c r="R3" s="192">
        <v>30</v>
      </c>
      <c r="S3" s="191">
        <f>M3</f>
        <v>250</v>
      </c>
      <c r="T3" s="191">
        <v>100</v>
      </c>
      <c r="U3" s="191">
        <v>60</v>
      </c>
      <c r="V3" s="191">
        <v>45</v>
      </c>
      <c r="W3" s="191">
        <v>30</v>
      </c>
      <c r="X3" s="191">
        <v>30</v>
      </c>
      <c r="Y3" s="166">
        <f>S3</f>
        <v>250</v>
      </c>
      <c r="Z3" s="191">
        <v>100</v>
      </c>
      <c r="AA3" s="191">
        <v>60</v>
      </c>
      <c r="AB3" s="191">
        <v>45</v>
      </c>
      <c r="AC3" s="191">
        <v>30</v>
      </c>
      <c r="AD3" s="192">
        <v>30</v>
      </c>
      <c r="AE3" s="193">
        <v>150</v>
      </c>
      <c r="AF3" s="165" t="s">
        <v>371</v>
      </c>
      <c r="AG3" s="165" t="s">
        <v>390</v>
      </c>
      <c r="AH3" s="165" t="s">
        <v>387</v>
      </c>
      <c r="AI3" s="165" t="s">
        <v>386</v>
      </c>
      <c r="AJ3" s="165" t="s">
        <v>373</v>
      </c>
      <c r="AK3" s="165" t="s">
        <v>374</v>
      </c>
    </row>
    <row r="4" spans="1:38" s="165" customFormat="1" ht="69" customHeight="1" thickBot="1" x14ac:dyDescent="0.3">
      <c r="A4" s="194" t="s">
        <v>360</v>
      </c>
      <c r="B4" s="195" t="s">
        <v>376</v>
      </c>
      <c r="C4" s="195" t="s">
        <v>360</v>
      </c>
      <c r="D4" s="196" t="s">
        <v>449</v>
      </c>
      <c r="E4" s="197" t="s">
        <v>364</v>
      </c>
      <c r="F4" s="198" t="s">
        <v>408</v>
      </c>
      <c r="G4" s="199" t="s">
        <v>315</v>
      </c>
      <c r="H4" s="190" t="s">
        <v>316</v>
      </c>
      <c r="I4" s="190" t="s">
        <v>317</v>
      </c>
      <c r="J4" s="190" t="s">
        <v>330</v>
      </c>
      <c r="K4" s="190" t="s">
        <v>331</v>
      </c>
      <c r="L4" s="200" t="s">
        <v>409</v>
      </c>
      <c r="M4" s="394" t="s">
        <v>318</v>
      </c>
      <c r="N4" s="395" t="s">
        <v>319</v>
      </c>
      <c r="O4" s="395" t="s">
        <v>320</v>
      </c>
      <c r="P4" s="395" t="s">
        <v>321</v>
      </c>
      <c r="Q4" s="395" t="s">
        <v>332</v>
      </c>
      <c r="R4" s="396" t="s">
        <v>410</v>
      </c>
      <c r="S4" s="199" t="s">
        <v>322</v>
      </c>
      <c r="T4" s="190" t="s">
        <v>323</v>
      </c>
      <c r="U4" s="190" t="s">
        <v>324</v>
      </c>
      <c r="V4" s="190" t="s">
        <v>411</v>
      </c>
      <c r="W4" s="190" t="s">
        <v>412</v>
      </c>
      <c r="X4" s="200" t="s">
        <v>413</v>
      </c>
      <c r="Y4" s="199" t="s">
        <v>325</v>
      </c>
      <c r="Z4" s="190" t="s">
        <v>326</v>
      </c>
      <c r="AA4" s="190" t="s">
        <v>327</v>
      </c>
      <c r="AB4" s="190" t="s">
        <v>328</v>
      </c>
      <c r="AC4" s="190" t="s">
        <v>414</v>
      </c>
      <c r="AD4" s="200" t="s">
        <v>415</v>
      </c>
      <c r="AE4" s="193" t="s">
        <v>329</v>
      </c>
      <c r="AF4" s="165" t="s">
        <v>371</v>
      </c>
      <c r="AG4" s="165" t="s">
        <v>390</v>
      </c>
      <c r="AH4" s="165" t="s">
        <v>387</v>
      </c>
      <c r="AI4" s="165" t="s">
        <v>386</v>
      </c>
      <c r="AJ4" s="165" t="s">
        <v>373</v>
      </c>
      <c r="AK4" s="165" t="s">
        <v>374</v>
      </c>
    </row>
    <row r="5" spans="1:38" ht="41.25" customHeight="1" thickBot="1" x14ac:dyDescent="0.3">
      <c r="A5" s="201" t="str">
        <f t="shared" ref="A5:A12" si="0">CONCATENATE(TEXT($D5-TIME(1,0,0)+1,"h:mm;@"),"-",TEXT($D5-TIME(1,0,0)+1+TIME(0,AL5,0),"h:mm;@"))</f>
        <v>10:00-10:30</v>
      </c>
      <c r="B5" s="201" t="str">
        <f>CONCATENATE(TEXT(IF($D5-$D$36&gt;=0,$D5-$D$36,$D5-$D$36+24),"h:mm;@"),"-",TEXT(IF($D5-$D$36&gt;=0,$D5-$D$36,$D5-$D$36+24)+TIME(0,AL5,0),"h:mm;@"))</f>
        <v>3:00-3:30</v>
      </c>
      <c r="C5" s="201" t="str">
        <f>CONCATENATE(TEXT($D5-TIME(0,0,0)+1,"h:mm;@"),"-",TEXT($D5-TIME(0,0,0)+1+TIME(0,AL5,0),"h:mm;@"))</f>
        <v>11:00-11:30</v>
      </c>
      <c r="D5" s="397">
        <v>0.45833333333333331</v>
      </c>
      <c r="E5" s="398" t="str">
        <f>CONCATENATE(TEXT(IF($D5-$E$37&gt;=0,$D5-$E$37,$D5-$E$37+24),"h:mm;@"),"-",TEXT(IF($D5-$E$37&gt;=0,$D5-$E$37,$D5-$E$37+24)+TIME(0,AL5,0),"h:mm;@"))</f>
        <v>7:00-7:30</v>
      </c>
      <c r="F5" s="202"/>
      <c r="G5" s="207"/>
      <c r="H5" s="209"/>
      <c r="I5" s="209"/>
      <c r="J5" s="209"/>
      <c r="K5" s="209"/>
      <c r="L5" s="282"/>
      <c r="M5" s="302"/>
      <c r="N5" s="209"/>
      <c r="O5" s="209"/>
      <c r="P5" s="209"/>
      <c r="Q5" s="399" t="s">
        <v>372</v>
      </c>
      <c r="R5" s="282"/>
      <c r="S5" s="204"/>
      <c r="T5" s="204"/>
      <c r="U5" s="204"/>
      <c r="V5" s="204"/>
      <c r="W5" s="204"/>
      <c r="X5" s="204"/>
      <c r="Y5" s="207"/>
      <c r="Z5" s="208"/>
      <c r="AA5" s="208"/>
      <c r="AB5" s="209"/>
      <c r="AC5" s="208"/>
      <c r="AD5" s="210"/>
      <c r="AE5" s="168"/>
      <c r="AF5" s="182"/>
      <c r="AG5" s="400">
        <v>4</v>
      </c>
      <c r="AH5" s="401">
        <v>5</v>
      </c>
      <c r="AI5" s="401">
        <v>0</v>
      </c>
      <c r="AJ5" s="402">
        <f>TIME(4,0,0)</f>
        <v>0.16666666666666666</v>
      </c>
      <c r="AK5" s="267" t="s">
        <v>364</v>
      </c>
      <c r="AL5" s="165">
        <v>30</v>
      </c>
    </row>
    <row r="6" spans="1:38" ht="41.25" customHeight="1" thickBot="1" x14ac:dyDescent="0.3">
      <c r="A6" s="177" t="str">
        <f t="shared" si="0"/>
        <v>10:30-11:00</v>
      </c>
      <c r="B6" s="177" t="str">
        <f t="shared" ref="B6:B12" si="1">CONCATENATE(TEXT(IF($D6-$D$36&gt;=0,$D6-$D$36,$D6-$D$36+24),"h:mm;@"),"-",TEXT(IF($D6-$D$36&gt;=0,$D6-$D$36,$D6-$D$36+24)+TIME(0,AL6,0),"h:mm;@"))</f>
        <v>3:30-4:00</v>
      </c>
      <c r="C6" s="201" t="str">
        <f t="shared" ref="C6:C12" si="2">CONCATENATE(TEXT($D6-TIME(0,0,0)+1,"h:mm;@"),"-",TEXT($D6-TIME(0,0,0)+1+TIME(0,AL6,0),"h:mm;@"))</f>
        <v>11:30-12:00</v>
      </c>
      <c r="D6" s="403">
        <f t="shared" ref="D6:D35" si="3">D5+TIME(0,30,0)</f>
        <v>0.47916666666666663</v>
      </c>
      <c r="E6" s="404" t="str">
        <f t="shared" ref="E6:E35" si="4">CONCATENATE(TEXT(IF($D6-$E$37&gt;=0,$D6-$E$37,$D6-$E$37+24),"h:mm;@"),"-",TEXT(IF($D6-$E$37&gt;=0,$D6-$E$37,$D6-$E$37+24)+TIME(0,AL6,0),"h:mm;@"))</f>
        <v>7:30-8:00</v>
      </c>
      <c r="F6" s="202"/>
      <c r="G6" s="203"/>
      <c r="H6" s="204"/>
      <c r="I6" s="204"/>
      <c r="J6" s="204"/>
      <c r="K6" s="204"/>
      <c r="L6" s="205"/>
      <c r="M6" s="303"/>
      <c r="N6" s="206"/>
      <c r="O6" s="206"/>
      <c r="P6" s="206"/>
      <c r="Q6" s="405"/>
      <c r="R6" s="212"/>
      <c r="S6" s="204"/>
      <c r="T6" s="204"/>
      <c r="U6" s="204"/>
      <c r="V6" s="204"/>
      <c r="W6" s="204"/>
      <c r="X6" s="204"/>
      <c r="Y6" s="203"/>
      <c r="Z6" s="206"/>
      <c r="AA6" s="206"/>
      <c r="AB6" s="206"/>
      <c r="AC6" s="206"/>
      <c r="AD6" s="406" t="s">
        <v>493</v>
      </c>
      <c r="AE6" s="168"/>
      <c r="AF6" s="182"/>
      <c r="AG6" s="400">
        <v>5</v>
      </c>
      <c r="AH6" s="401">
        <v>6</v>
      </c>
      <c r="AI6" s="401">
        <v>0</v>
      </c>
      <c r="AJ6" s="402">
        <f>TIME(5,0,0)</f>
        <v>0.20833333333333334</v>
      </c>
      <c r="AK6" s="267" t="s">
        <v>375</v>
      </c>
      <c r="AL6" s="165">
        <v>30</v>
      </c>
    </row>
    <row r="7" spans="1:38" ht="41.25" customHeight="1" x14ac:dyDescent="0.25">
      <c r="A7" s="177" t="str">
        <f t="shared" si="0"/>
        <v>11:00-11:30</v>
      </c>
      <c r="B7" s="177" t="str">
        <f t="shared" si="1"/>
        <v>4:00-4:30</v>
      </c>
      <c r="C7" s="201" t="str">
        <f t="shared" si="2"/>
        <v>12:00-12:30</v>
      </c>
      <c r="D7" s="403">
        <f t="shared" si="3"/>
        <v>0.49999999999999994</v>
      </c>
      <c r="E7" s="404" t="str">
        <f t="shared" si="4"/>
        <v>8:00-8:30</v>
      </c>
      <c r="F7" s="202"/>
      <c r="G7" s="294" t="s">
        <v>475</v>
      </c>
      <c r="H7" s="294" t="s">
        <v>475</v>
      </c>
      <c r="I7" s="315" t="s">
        <v>521</v>
      </c>
      <c r="J7" s="307" t="s">
        <v>312</v>
      </c>
      <c r="K7" s="407" t="s">
        <v>335</v>
      </c>
      <c r="L7" s="408" t="s">
        <v>491</v>
      </c>
      <c r="M7" s="365" t="s">
        <v>496</v>
      </c>
      <c r="N7" s="434" t="s">
        <v>450</v>
      </c>
      <c r="O7" s="361" t="s">
        <v>522</v>
      </c>
      <c r="P7" s="307" t="s">
        <v>312</v>
      </c>
      <c r="Q7" s="409" t="s">
        <v>305</v>
      </c>
      <c r="R7" s="237"/>
      <c r="S7" s="286" t="s">
        <v>475</v>
      </c>
      <c r="T7" s="294" t="s">
        <v>475</v>
      </c>
      <c r="U7" s="315" t="s">
        <v>521</v>
      </c>
      <c r="V7" s="307" t="s">
        <v>312</v>
      </c>
      <c r="W7" s="209"/>
      <c r="X7" s="362" t="s">
        <v>494</v>
      </c>
      <c r="Y7" s="286" t="s">
        <v>475</v>
      </c>
      <c r="Z7" s="294" t="s">
        <v>475</v>
      </c>
      <c r="AA7" s="315" t="s">
        <v>521</v>
      </c>
      <c r="AB7" s="407" t="s">
        <v>335</v>
      </c>
      <c r="AC7" s="409" t="s">
        <v>305</v>
      </c>
      <c r="AD7" s="410">
        <v>18</v>
      </c>
      <c r="AE7" s="283"/>
      <c r="AF7" s="182"/>
      <c r="AG7" s="400">
        <v>6</v>
      </c>
      <c r="AH7" s="401">
        <v>7</v>
      </c>
      <c r="AI7" s="401">
        <v>0</v>
      </c>
      <c r="AJ7" s="402">
        <f>TIME(6,0,0)</f>
        <v>0.25</v>
      </c>
      <c r="AK7" s="267" t="s">
        <v>376</v>
      </c>
      <c r="AL7" s="165">
        <v>30</v>
      </c>
    </row>
    <row r="8" spans="1:38" ht="41.25" customHeight="1" x14ac:dyDescent="0.25">
      <c r="A8" s="177" t="str">
        <f t="shared" si="0"/>
        <v>11:30-12:00</v>
      </c>
      <c r="B8" s="177" t="str">
        <f t="shared" si="1"/>
        <v>4:30-5:00</v>
      </c>
      <c r="C8" s="201" t="str">
        <f t="shared" si="2"/>
        <v>12:30-13:00</v>
      </c>
      <c r="D8" s="403">
        <f t="shared" si="3"/>
        <v>0.52083333333333326</v>
      </c>
      <c r="E8" s="404" t="str">
        <f t="shared" si="4"/>
        <v>8:30-9:00</v>
      </c>
      <c r="F8" s="202"/>
      <c r="G8" s="243" t="s">
        <v>479</v>
      </c>
      <c r="H8" s="243" t="s">
        <v>480</v>
      </c>
      <c r="I8" s="316" t="s">
        <v>438</v>
      </c>
      <c r="J8" s="214"/>
      <c r="K8" s="411"/>
      <c r="L8" s="412" t="s">
        <v>492</v>
      </c>
      <c r="M8" s="366"/>
      <c r="N8" s="359"/>
      <c r="O8" s="385" t="s">
        <v>428</v>
      </c>
      <c r="P8" s="214"/>
      <c r="Q8" s="413"/>
      <c r="R8" s="237"/>
      <c r="S8" s="287" t="s">
        <v>479</v>
      </c>
      <c r="T8" s="243" t="s">
        <v>480</v>
      </c>
      <c r="U8" s="316" t="s">
        <v>438</v>
      </c>
      <c r="V8" s="214"/>
      <c r="W8" s="204"/>
      <c r="X8" s="363" t="s">
        <v>398</v>
      </c>
      <c r="Y8" s="287" t="s">
        <v>479</v>
      </c>
      <c r="Z8" s="243" t="s">
        <v>480</v>
      </c>
      <c r="AA8" s="316"/>
      <c r="AB8" s="411"/>
      <c r="AC8" s="413"/>
      <c r="AD8" s="414" t="s">
        <v>417</v>
      </c>
      <c r="AE8" s="415">
        <v>802.11</v>
      </c>
      <c r="AF8" s="182"/>
      <c r="AG8" s="400">
        <v>7</v>
      </c>
      <c r="AH8" s="401">
        <v>8</v>
      </c>
      <c r="AI8" s="401">
        <v>0</v>
      </c>
      <c r="AJ8" s="402">
        <f>TIME(7,0,0)</f>
        <v>0.29166666666666669</v>
      </c>
      <c r="AK8" s="267" t="s">
        <v>377</v>
      </c>
      <c r="AL8" s="165">
        <v>30</v>
      </c>
    </row>
    <row r="9" spans="1:38" ht="37.5" customHeight="1" x14ac:dyDescent="0.25">
      <c r="A9" s="177" t="str">
        <f t="shared" si="0"/>
        <v>12:00-12:30</v>
      </c>
      <c r="B9" s="177" t="str">
        <f t="shared" si="1"/>
        <v>5:00-5:30</v>
      </c>
      <c r="C9" s="201" t="str">
        <f t="shared" si="2"/>
        <v>13:00-13:30</v>
      </c>
      <c r="D9" s="403">
        <f t="shared" si="3"/>
        <v>0.54166666666666663</v>
      </c>
      <c r="E9" s="404" t="str">
        <f t="shared" si="4"/>
        <v>9:00-9:30</v>
      </c>
      <c r="F9" s="202"/>
      <c r="G9" s="245"/>
      <c r="H9" s="245"/>
      <c r="I9" s="216"/>
      <c r="J9" s="214"/>
      <c r="K9" s="288"/>
      <c r="L9" s="416"/>
      <c r="M9" s="366"/>
      <c r="N9" s="359"/>
      <c r="O9" s="417"/>
      <c r="P9" s="214"/>
      <c r="Q9" s="418"/>
      <c r="R9" s="237"/>
      <c r="S9" s="332"/>
      <c r="T9" s="245"/>
      <c r="U9" s="216"/>
      <c r="V9" s="214"/>
      <c r="W9" s="204"/>
      <c r="X9" s="363" t="s">
        <v>495</v>
      </c>
      <c r="Y9" s="332"/>
      <c r="Z9" s="245"/>
      <c r="AA9" s="216"/>
      <c r="AB9" s="288"/>
      <c r="AC9" s="418"/>
      <c r="AD9" s="345"/>
      <c r="AE9" s="419" t="s">
        <v>419</v>
      </c>
      <c r="AF9" s="182"/>
      <c r="AG9" s="400">
        <v>22</v>
      </c>
      <c r="AH9" s="420">
        <v>23</v>
      </c>
      <c r="AI9" s="401">
        <v>0</v>
      </c>
      <c r="AJ9" s="402">
        <f>TIME(24-2,0,0)</f>
        <v>0.91666666666666663</v>
      </c>
      <c r="AK9" s="267" t="s">
        <v>378</v>
      </c>
      <c r="AL9" s="165">
        <v>30</v>
      </c>
    </row>
    <row r="10" spans="1:38" ht="37.5" customHeight="1" thickBot="1" x14ac:dyDescent="0.3">
      <c r="A10" s="177" t="str">
        <f t="shared" si="0"/>
        <v>12:30-13:00</v>
      </c>
      <c r="B10" s="177" t="str">
        <f t="shared" si="1"/>
        <v>5:30-6:00</v>
      </c>
      <c r="C10" s="201" t="str">
        <f t="shared" si="2"/>
        <v>13:30-14:00</v>
      </c>
      <c r="D10" s="403">
        <f t="shared" si="3"/>
        <v>0.5625</v>
      </c>
      <c r="E10" s="404" t="str">
        <f t="shared" si="4"/>
        <v>9:30-10:00</v>
      </c>
      <c r="F10" s="202"/>
      <c r="G10" s="299"/>
      <c r="H10" s="299"/>
      <c r="I10" s="220"/>
      <c r="J10" s="218"/>
      <c r="K10" s="289"/>
      <c r="L10" s="370"/>
      <c r="M10" s="367"/>
      <c r="N10" s="360"/>
      <c r="O10" s="358"/>
      <c r="P10" s="285"/>
      <c r="Q10" s="357"/>
      <c r="R10" s="237"/>
      <c r="S10" s="290"/>
      <c r="T10" s="299"/>
      <c r="U10" s="220"/>
      <c r="V10" s="285"/>
      <c r="W10" s="304"/>
      <c r="X10" s="364"/>
      <c r="Y10" s="290"/>
      <c r="Z10" s="299"/>
      <c r="AA10" s="220"/>
      <c r="AB10" s="289"/>
      <c r="AC10" s="357"/>
      <c r="AD10" s="333"/>
      <c r="AE10" s="419" t="s">
        <v>418</v>
      </c>
      <c r="AF10" s="182"/>
      <c r="AG10" s="400">
        <v>23</v>
      </c>
      <c r="AH10" s="420">
        <v>24</v>
      </c>
      <c r="AI10" s="401">
        <v>0</v>
      </c>
      <c r="AJ10" s="402">
        <f>TIME(24-1,0,0)</f>
        <v>0.95833333333333337</v>
      </c>
      <c r="AK10" s="267" t="s">
        <v>379</v>
      </c>
      <c r="AL10" s="165">
        <v>30</v>
      </c>
    </row>
    <row r="11" spans="1:38" ht="37.5" customHeight="1" thickBot="1" x14ac:dyDescent="0.3">
      <c r="A11" s="177" t="str">
        <f t="shared" si="0"/>
        <v>13:00-13:30</v>
      </c>
      <c r="B11" s="177" t="str">
        <f t="shared" si="1"/>
        <v>6:00-6:30</v>
      </c>
      <c r="C11" s="201" t="str">
        <f t="shared" si="2"/>
        <v>14:00-14:30</v>
      </c>
      <c r="D11" s="403">
        <f t="shared" si="3"/>
        <v>0.58333333333333337</v>
      </c>
      <c r="E11" s="404" t="str">
        <f t="shared" si="4"/>
        <v>10:00-10:30</v>
      </c>
      <c r="F11" s="202"/>
      <c r="G11" s="227" t="s">
        <v>304</v>
      </c>
      <c r="H11" s="228" t="s">
        <v>304</v>
      </c>
      <c r="I11" s="228" t="s">
        <v>304</v>
      </c>
      <c r="J11" s="228" t="s">
        <v>304</v>
      </c>
      <c r="K11" s="228" t="s">
        <v>304</v>
      </c>
      <c r="L11" s="223" t="s">
        <v>304</v>
      </c>
      <c r="M11" s="226" t="s">
        <v>304</v>
      </c>
      <c r="N11" s="226" t="s">
        <v>304</v>
      </c>
      <c r="O11" s="226" t="s">
        <v>304</v>
      </c>
      <c r="P11" s="226" t="s">
        <v>304</v>
      </c>
      <c r="Q11" s="226" t="s">
        <v>304</v>
      </c>
      <c r="R11" s="223" t="s">
        <v>304</v>
      </c>
      <c r="S11" s="228" t="s">
        <v>304</v>
      </c>
      <c r="T11" s="228" t="s">
        <v>304</v>
      </c>
      <c r="U11" s="228" t="s">
        <v>304</v>
      </c>
      <c r="V11" s="228" t="s">
        <v>304</v>
      </c>
      <c r="W11" s="228" t="s">
        <v>304</v>
      </c>
      <c r="X11" s="222" t="s">
        <v>304</v>
      </c>
      <c r="Y11" s="248" t="s">
        <v>304</v>
      </c>
      <c r="Z11" s="226" t="s">
        <v>304</v>
      </c>
      <c r="AA11" s="226" t="s">
        <v>304</v>
      </c>
      <c r="AB11" s="226" t="s">
        <v>304</v>
      </c>
      <c r="AC11" s="226" t="s">
        <v>304</v>
      </c>
      <c r="AD11" s="223" t="s">
        <v>304</v>
      </c>
      <c r="AE11" s="284"/>
      <c r="AF11" s="182"/>
      <c r="AG11" s="400">
        <v>21</v>
      </c>
      <c r="AH11" s="420">
        <v>22</v>
      </c>
      <c r="AI11" s="401">
        <v>0</v>
      </c>
      <c r="AJ11" s="402">
        <f>TIME(24-3,0,0)</f>
        <v>0.875</v>
      </c>
      <c r="AK11" s="267" t="s">
        <v>380</v>
      </c>
      <c r="AL11" s="165">
        <v>30</v>
      </c>
    </row>
    <row r="12" spans="1:38" ht="37.5" customHeight="1" x14ac:dyDescent="0.25">
      <c r="A12" s="177" t="str">
        <f t="shared" si="0"/>
        <v>13:30-14:00</v>
      </c>
      <c r="B12" s="177" t="str">
        <f t="shared" si="1"/>
        <v>6:30-7:00</v>
      </c>
      <c r="C12" s="201" t="str">
        <f t="shared" si="2"/>
        <v>14:30-15:00</v>
      </c>
      <c r="D12" s="403">
        <f t="shared" si="3"/>
        <v>0.60416666666666674</v>
      </c>
      <c r="E12" s="404" t="str">
        <f t="shared" si="4"/>
        <v>10:30-11:00</v>
      </c>
      <c r="F12" s="202"/>
      <c r="G12" s="371"/>
      <c r="H12" s="372"/>
      <c r="I12" s="372"/>
      <c r="J12" s="372"/>
      <c r="K12" s="373"/>
      <c r="L12" s="210"/>
      <c r="M12" s="354" t="s">
        <v>416</v>
      </c>
      <c r="N12" s="421" t="s">
        <v>421</v>
      </c>
      <c r="O12" s="355" t="s">
        <v>521</v>
      </c>
      <c r="P12" s="407" t="s">
        <v>335</v>
      </c>
      <c r="Q12" s="327" t="s">
        <v>336</v>
      </c>
      <c r="R12" s="410">
        <v>18</v>
      </c>
      <c r="S12" s="286" t="s">
        <v>475</v>
      </c>
      <c r="T12" s="294" t="s">
        <v>475</v>
      </c>
      <c r="U12" s="422" t="s">
        <v>427</v>
      </c>
      <c r="V12" s="307" t="s">
        <v>312</v>
      </c>
      <c r="W12" s="327" t="s">
        <v>336</v>
      </c>
      <c r="X12" s="204"/>
      <c r="Y12" s="286" t="s">
        <v>475</v>
      </c>
      <c r="Z12" s="294" t="s">
        <v>475</v>
      </c>
      <c r="AA12" s="307" t="s">
        <v>312</v>
      </c>
      <c r="AB12" s="369" t="s">
        <v>522</v>
      </c>
      <c r="AC12" s="308" t="s">
        <v>334</v>
      </c>
      <c r="AD12" s="210"/>
      <c r="AE12" s="269"/>
      <c r="AF12" s="182"/>
      <c r="AG12" s="400">
        <v>18</v>
      </c>
      <c r="AH12" s="420">
        <v>18</v>
      </c>
      <c r="AI12" s="401">
        <v>30</v>
      </c>
      <c r="AJ12" s="402">
        <f>TIME(24-6,30,0)</f>
        <v>0.77083333333333337</v>
      </c>
      <c r="AK12" s="267" t="s">
        <v>381</v>
      </c>
      <c r="AL12" s="165">
        <v>30</v>
      </c>
    </row>
    <row r="13" spans="1:38" ht="45" customHeight="1" x14ac:dyDescent="0.25">
      <c r="A13" s="177" t="str">
        <f t="shared" ref="A13:A19" si="5">CONCATENATE(TEXT($D13-TIME(1,0,0)+1,"h:mm;@"),"-",TEXT($D13-TIME(1,0,0)+1+TIME(0,AL14,0),"h:mm;@"))</f>
        <v>14:00-14:30</v>
      </c>
      <c r="B13" s="177" t="str">
        <f t="shared" ref="B13:B19" si="6">CONCATENATE(TEXT(IF($D13-$D$36&gt;=0,$D13-$D$36,$D13-$D$36+24),"h:mm;@"),"-",TEXT(IF($D13-$D$36&gt;=0,$D13-$D$36,$D13-$D$36+24)+TIME(0,AL14,0),"h:mm;@"))</f>
        <v>7:00-7:30</v>
      </c>
      <c r="C13" s="201" t="str">
        <f t="shared" ref="C13:C19" si="7">CONCATENATE(TEXT($D13-TIME(0,0,0)+1,"h:mm;@"),"-",TEXT($D13-TIME(0,0,0)+1+TIME(0,AL14,0),"h:mm;@"))</f>
        <v>15:00-15:30</v>
      </c>
      <c r="D13" s="403">
        <f t="shared" si="3"/>
        <v>0.62500000000000011</v>
      </c>
      <c r="E13" s="404" t="str">
        <f t="shared" si="4"/>
        <v>11:00-11:30</v>
      </c>
      <c r="F13" s="202"/>
      <c r="G13" s="374"/>
      <c r="H13" s="469" t="s">
        <v>497</v>
      </c>
      <c r="I13" s="469"/>
      <c r="J13" s="469"/>
      <c r="K13" s="375"/>
      <c r="L13" s="215"/>
      <c r="M13" s="213" t="s">
        <v>398</v>
      </c>
      <c r="N13" s="423" t="s">
        <v>428</v>
      </c>
      <c r="O13" s="386"/>
      <c r="P13" s="411"/>
      <c r="Q13" s="328"/>
      <c r="R13" s="414" t="s">
        <v>417</v>
      </c>
      <c r="S13" s="287" t="s">
        <v>479</v>
      </c>
      <c r="T13" s="243" t="s">
        <v>480</v>
      </c>
      <c r="U13" s="424" t="s">
        <v>428</v>
      </c>
      <c r="V13" s="214"/>
      <c r="W13" s="328"/>
      <c r="X13" s="206"/>
      <c r="Y13" s="287" t="s">
        <v>479</v>
      </c>
      <c r="Z13" s="243" t="s">
        <v>480</v>
      </c>
      <c r="AA13" s="214"/>
      <c r="AB13" s="390" t="s">
        <v>428</v>
      </c>
      <c r="AC13" s="310"/>
      <c r="AD13" s="215"/>
      <c r="AE13" s="268"/>
      <c r="AF13" s="182"/>
      <c r="AG13" s="400">
        <v>17</v>
      </c>
      <c r="AH13" s="420">
        <v>17</v>
      </c>
      <c r="AI13" s="401">
        <v>0</v>
      </c>
      <c r="AJ13" s="402">
        <f>TIME(24-7,0,0)</f>
        <v>0.70833333333333337</v>
      </c>
      <c r="AK13" s="267" t="s">
        <v>448</v>
      </c>
      <c r="AL13" s="165">
        <v>30</v>
      </c>
    </row>
    <row r="14" spans="1:38" ht="37.5" customHeight="1" thickBot="1" x14ac:dyDescent="0.3">
      <c r="A14" s="177" t="str">
        <f t="shared" si="5"/>
        <v>14:30-15:00</v>
      </c>
      <c r="B14" s="177" t="str">
        <f t="shared" si="6"/>
        <v>7:30-8:00</v>
      </c>
      <c r="C14" s="201" t="str">
        <f t="shared" si="7"/>
        <v>15:30-16:00</v>
      </c>
      <c r="D14" s="403">
        <f t="shared" si="3"/>
        <v>0.64583333333333348</v>
      </c>
      <c r="E14" s="404" t="str">
        <f t="shared" si="4"/>
        <v>11:30-12:00</v>
      </c>
      <c r="F14" s="202"/>
      <c r="G14" s="376"/>
      <c r="H14" s="301"/>
      <c r="I14" s="301" t="s">
        <v>498</v>
      </c>
      <c r="J14" s="301"/>
      <c r="K14" s="377"/>
      <c r="L14" s="215"/>
      <c r="M14" s="356"/>
      <c r="N14" s="425"/>
      <c r="O14" s="216"/>
      <c r="P14" s="288"/>
      <c r="Q14" s="329"/>
      <c r="R14" s="345"/>
      <c r="S14" s="332"/>
      <c r="T14" s="245"/>
      <c r="U14" s="426"/>
      <c r="V14" s="214"/>
      <c r="W14" s="329"/>
      <c r="X14" s="206"/>
      <c r="Y14" s="332"/>
      <c r="Z14" s="245"/>
      <c r="AA14" s="214"/>
      <c r="AB14" s="387"/>
      <c r="AC14" s="311"/>
      <c r="AD14" s="215"/>
      <c r="AE14" s="270"/>
      <c r="AF14" s="182"/>
      <c r="AG14" s="400">
        <v>16</v>
      </c>
      <c r="AH14" s="420">
        <v>16</v>
      </c>
      <c r="AI14" s="401">
        <v>0</v>
      </c>
      <c r="AJ14" s="402">
        <f>TIME(24-8,0,0)</f>
        <v>0.66666666666666663</v>
      </c>
      <c r="AK14" s="267" t="s">
        <v>382</v>
      </c>
      <c r="AL14" s="165">
        <v>30</v>
      </c>
    </row>
    <row r="15" spans="1:38" ht="37.5" customHeight="1" thickBot="1" x14ac:dyDescent="0.3">
      <c r="A15" s="177" t="str">
        <f t="shared" si="5"/>
        <v>15:00-15:30</v>
      </c>
      <c r="B15" s="177" t="str">
        <f t="shared" si="6"/>
        <v>8:00-8:30</v>
      </c>
      <c r="C15" s="201" t="str">
        <f t="shared" si="7"/>
        <v>16:00-16:30</v>
      </c>
      <c r="D15" s="403">
        <f t="shared" si="3"/>
        <v>0.66666666666666685</v>
      </c>
      <c r="E15" s="404" t="str">
        <f t="shared" si="4"/>
        <v>12:00-12:30</v>
      </c>
      <c r="F15" s="202"/>
      <c r="G15" s="224"/>
      <c r="H15" s="225"/>
      <c r="I15" s="378"/>
      <c r="J15" s="225"/>
      <c r="K15" s="291"/>
      <c r="L15" s="219"/>
      <c r="M15" s="217"/>
      <c r="N15" s="252"/>
      <c r="O15" s="220"/>
      <c r="P15" s="289"/>
      <c r="Q15" s="313"/>
      <c r="R15" s="333"/>
      <c r="S15" s="290"/>
      <c r="T15" s="299"/>
      <c r="U15" s="427"/>
      <c r="V15" s="218"/>
      <c r="W15" s="313"/>
      <c r="X15" s="211"/>
      <c r="Y15" s="290"/>
      <c r="Z15" s="299"/>
      <c r="AA15" s="218"/>
      <c r="AB15" s="368"/>
      <c r="AC15" s="309"/>
      <c r="AD15" s="219"/>
      <c r="AE15" s="428" t="s">
        <v>439</v>
      </c>
      <c r="AF15" s="182"/>
      <c r="AG15" s="400">
        <v>15</v>
      </c>
      <c r="AH15" s="420">
        <v>15</v>
      </c>
      <c r="AI15" s="401">
        <v>0</v>
      </c>
      <c r="AJ15" s="402">
        <f>TIME(24-9,0,0)</f>
        <v>0.625</v>
      </c>
      <c r="AK15" s="267" t="s">
        <v>383</v>
      </c>
      <c r="AL15" s="165">
        <v>30</v>
      </c>
    </row>
    <row r="16" spans="1:38" ht="37.5" customHeight="1" thickBot="1" x14ac:dyDescent="0.3">
      <c r="A16" s="177" t="str">
        <f t="shared" si="5"/>
        <v>15:30-16:00</v>
      </c>
      <c r="B16" s="177" t="str">
        <f t="shared" si="6"/>
        <v>8:30-9:00</v>
      </c>
      <c r="C16" s="201" t="str">
        <f t="shared" si="7"/>
        <v>16:30-17:00</v>
      </c>
      <c r="D16" s="403">
        <f t="shared" si="3"/>
        <v>0.68750000000000022</v>
      </c>
      <c r="E16" s="404" t="str">
        <f t="shared" si="4"/>
        <v>12:30-13:00</v>
      </c>
      <c r="F16" s="202"/>
      <c r="G16" s="227" t="s">
        <v>304</v>
      </c>
      <c r="H16" s="228" t="s">
        <v>304</v>
      </c>
      <c r="I16" s="228" t="s">
        <v>304</v>
      </c>
      <c r="J16" s="228" t="s">
        <v>304</v>
      </c>
      <c r="K16" s="229" t="s">
        <v>304</v>
      </c>
      <c r="L16" s="249" t="s">
        <v>304</v>
      </c>
      <c r="M16" s="248" t="s">
        <v>304</v>
      </c>
      <c r="N16" s="226" t="s">
        <v>304</v>
      </c>
      <c r="O16" s="226" t="s">
        <v>304</v>
      </c>
      <c r="P16" s="226" t="s">
        <v>304</v>
      </c>
      <c r="Q16" s="226" t="s">
        <v>304</v>
      </c>
      <c r="R16" s="229" t="s">
        <v>304</v>
      </c>
      <c r="S16" s="248" t="s">
        <v>304</v>
      </c>
      <c r="T16" s="226" t="s">
        <v>304</v>
      </c>
      <c r="U16" s="226" t="s">
        <v>304</v>
      </c>
      <c r="V16" s="226" t="s">
        <v>304</v>
      </c>
      <c r="W16" s="226" t="s">
        <v>304</v>
      </c>
      <c r="X16" s="229" t="s">
        <v>304</v>
      </c>
      <c r="Y16" s="248" t="s">
        <v>304</v>
      </c>
      <c r="Z16" s="226" t="s">
        <v>304</v>
      </c>
      <c r="AA16" s="226" t="s">
        <v>304</v>
      </c>
      <c r="AB16" s="226" t="s">
        <v>304</v>
      </c>
      <c r="AC16" s="226" t="s">
        <v>304</v>
      </c>
      <c r="AD16" s="229" t="s">
        <v>304</v>
      </c>
      <c r="AE16" s="429" t="s">
        <v>440</v>
      </c>
      <c r="AF16" s="182"/>
      <c r="AG16" s="400">
        <v>14</v>
      </c>
      <c r="AH16" s="420">
        <v>13</v>
      </c>
      <c r="AI16" s="401">
        <v>0</v>
      </c>
      <c r="AJ16" s="402">
        <f>TIME(24-10,0,0)</f>
        <v>0.58333333333333337</v>
      </c>
      <c r="AK16" s="267" t="s">
        <v>384</v>
      </c>
      <c r="AL16" s="165">
        <v>30</v>
      </c>
    </row>
    <row r="17" spans="1:38" ht="37.5" customHeight="1" thickBot="1" x14ac:dyDescent="0.3">
      <c r="A17" s="177" t="str">
        <f t="shared" si="5"/>
        <v>16:00-16:30</v>
      </c>
      <c r="B17" s="177" t="str">
        <f t="shared" si="6"/>
        <v>9:00-9:30</v>
      </c>
      <c r="C17" s="201" t="str">
        <f t="shared" si="7"/>
        <v>17:00-17:30</v>
      </c>
      <c r="D17" s="403">
        <f t="shared" si="3"/>
        <v>0.70833333333333359</v>
      </c>
      <c r="E17" s="404" t="str">
        <f t="shared" si="4"/>
        <v>13:00-13:30</v>
      </c>
      <c r="F17" s="202"/>
      <c r="G17" s="248" t="s">
        <v>304</v>
      </c>
      <c r="H17" s="226" t="s">
        <v>304</v>
      </c>
      <c r="I17" s="226" t="s">
        <v>304</v>
      </c>
      <c r="J17" s="226" t="s">
        <v>304</v>
      </c>
      <c r="K17" s="249" t="s">
        <v>304</v>
      </c>
      <c r="L17" s="232" t="s">
        <v>304</v>
      </c>
      <c r="M17" s="248" t="s">
        <v>304</v>
      </c>
      <c r="N17" s="226" t="s">
        <v>304</v>
      </c>
      <c r="O17" s="226" t="s">
        <v>304</v>
      </c>
      <c r="P17" s="226" t="s">
        <v>304</v>
      </c>
      <c r="Q17" s="226" t="s">
        <v>304</v>
      </c>
      <c r="R17" s="249" t="s">
        <v>304</v>
      </c>
      <c r="S17" s="230" t="s">
        <v>304</v>
      </c>
      <c r="T17" s="231" t="s">
        <v>304</v>
      </c>
      <c r="U17" s="231" t="s">
        <v>304</v>
      </c>
      <c r="V17" s="231" t="s">
        <v>304</v>
      </c>
      <c r="W17" s="231" t="s">
        <v>304</v>
      </c>
      <c r="X17" s="232" t="s">
        <v>304</v>
      </c>
      <c r="Y17" s="248" t="s">
        <v>304</v>
      </c>
      <c r="Z17" s="226" t="s">
        <v>304</v>
      </c>
      <c r="AA17" s="226" t="s">
        <v>304</v>
      </c>
      <c r="AB17" s="226" t="s">
        <v>304</v>
      </c>
      <c r="AC17" s="226" t="s">
        <v>304</v>
      </c>
      <c r="AD17" s="226" t="s">
        <v>304</v>
      </c>
      <c r="AE17" s="350"/>
      <c r="AF17" s="182"/>
      <c r="AG17" s="400">
        <v>21</v>
      </c>
      <c r="AH17" s="420">
        <v>22</v>
      </c>
      <c r="AI17" s="401">
        <v>0</v>
      </c>
      <c r="AJ17" s="402">
        <f>TIME(24-3,0,0)</f>
        <v>0.875</v>
      </c>
      <c r="AK17" s="267" t="s">
        <v>388</v>
      </c>
      <c r="AL17" s="165">
        <v>30</v>
      </c>
    </row>
    <row r="18" spans="1:38" ht="37.5" customHeight="1" x14ac:dyDescent="0.25">
      <c r="A18" s="177" t="str">
        <f t="shared" si="5"/>
        <v>16:30-17:00</v>
      </c>
      <c r="B18" s="177" t="str">
        <f t="shared" si="6"/>
        <v>9:30-10:00</v>
      </c>
      <c r="C18" s="201" t="str">
        <f t="shared" si="7"/>
        <v>17:30-18:00</v>
      </c>
      <c r="D18" s="403">
        <f t="shared" si="3"/>
        <v>0.72916666666666696</v>
      </c>
      <c r="E18" s="404" t="str">
        <f t="shared" si="4"/>
        <v>13:30-14:00</v>
      </c>
      <c r="F18" s="430" t="s">
        <v>523</v>
      </c>
      <c r="G18" s="286" t="s">
        <v>475</v>
      </c>
      <c r="H18" s="315" t="s">
        <v>521</v>
      </c>
      <c r="I18" s="431" t="s">
        <v>334</v>
      </c>
      <c r="J18" s="432" t="s">
        <v>420</v>
      </c>
      <c r="K18" s="361" t="s">
        <v>522</v>
      </c>
      <c r="L18" s="362" t="s">
        <v>494</v>
      </c>
      <c r="M18" s="294" t="s">
        <v>475</v>
      </c>
      <c r="N18" s="294" t="s">
        <v>475</v>
      </c>
      <c r="O18" s="433" t="s">
        <v>427</v>
      </c>
      <c r="P18" s="434" t="s">
        <v>450</v>
      </c>
      <c r="Q18" s="308" t="s">
        <v>334</v>
      </c>
      <c r="R18" s="210"/>
      <c r="S18" s="318"/>
      <c r="T18" s="319"/>
      <c r="U18" s="319"/>
      <c r="V18" s="319"/>
      <c r="W18" s="320"/>
      <c r="X18" s="208"/>
      <c r="Y18" s="294" t="s">
        <v>475</v>
      </c>
      <c r="Z18" s="208"/>
      <c r="AA18" s="355" t="s">
        <v>521</v>
      </c>
      <c r="AB18" s="210"/>
      <c r="AC18" s="308" t="s">
        <v>334</v>
      </c>
      <c r="AD18" s="208"/>
      <c r="AE18" s="351"/>
      <c r="AF18" s="235"/>
      <c r="AG18" s="401">
        <v>10</v>
      </c>
      <c r="AH18" s="401">
        <v>10</v>
      </c>
      <c r="AI18" s="401">
        <v>0</v>
      </c>
      <c r="AJ18" s="402">
        <f>TIME(10,0,0)</f>
        <v>0.41666666666666669</v>
      </c>
      <c r="AK18" s="267" t="s">
        <v>437</v>
      </c>
      <c r="AL18" s="165">
        <v>30</v>
      </c>
    </row>
    <row r="19" spans="1:38" ht="37.5" customHeight="1" thickBot="1" x14ac:dyDescent="0.3">
      <c r="A19" s="177" t="str">
        <f t="shared" si="5"/>
        <v>17:00-17:30</v>
      </c>
      <c r="B19" s="177" t="str">
        <f t="shared" si="6"/>
        <v>10:00-10:30</v>
      </c>
      <c r="C19" s="201" t="str">
        <f t="shared" si="7"/>
        <v>18:00-18:30</v>
      </c>
      <c r="D19" s="403">
        <f t="shared" si="3"/>
        <v>0.75000000000000033</v>
      </c>
      <c r="E19" s="404" t="str">
        <f t="shared" si="4"/>
        <v>14:00-14:30</v>
      </c>
      <c r="F19" s="236" t="s">
        <v>423</v>
      </c>
      <c r="G19" s="287" t="s">
        <v>398</v>
      </c>
      <c r="H19" s="316"/>
      <c r="I19" s="470"/>
      <c r="J19" s="471" t="s">
        <v>422</v>
      </c>
      <c r="K19" s="385" t="s">
        <v>428</v>
      </c>
      <c r="L19" s="363" t="s">
        <v>398</v>
      </c>
      <c r="M19" s="243" t="s">
        <v>479</v>
      </c>
      <c r="N19" s="243" t="s">
        <v>480</v>
      </c>
      <c r="O19" s="435" t="s">
        <v>428</v>
      </c>
      <c r="P19" s="359"/>
      <c r="Q19" s="310"/>
      <c r="R19" s="215"/>
      <c r="S19" s="321"/>
      <c r="T19" s="322"/>
      <c r="U19" s="301" t="s">
        <v>424</v>
      </c>
      <c r="V19" s="322"/>
      <c r="W19" s="323"/>
      <c r="X19" s="206"/>
      <c r="Y19" s="243" t="s">
        <v>398</v>
      </c>
      <c r="Z19" s="206"/>
      <c r="AA19" s="386"/>
      <c r="AB19" s="215"/>
      <c r="AC19" s="310"/>
      <c r="AD19" s="206"/>
      <c r="AE19" s="436" t="s">
        <v>491</v>
      </c>
      <c r="AF19" s="235"/>
      <c r="AG19" s="401">
        <v>0</v>
      </c>
      <c r="AH19" s="401">
        <v>0</v>
      </c>
      <c r="AI19" s="401">
        <v>0</v>
      </c>
      <c r="AJ19" s="402">
        <v>0</v>
      </c>
      <c r="AK19" s="183" t="s">
        <v>441</v>
      </c>
      <c r="AL19" s="165">
        <v>30</v>
      </c>
    </row>
    <row r="20" spans="1:38" ht="37.5" customHeight="1" x14ac:dyDescent="0.25">
      <c r="A20" s="177" t="str">
        <f t="shared" ref="A20:A33" si="8">CONCATENATE(TEXT($D20-TIME(1,0,0)+1,"h:mm;@"),"-",TEXT($D20-TIME(1,0,0)+1+TIME(0,AL20,0),"h:mm;@"))</f>
        <v>17:30-18:00</v>
      </c>
      <c r="B20" s="177" t="str">
        <f t="shared" ref="B20:B33" si="9">CONCATENATE(TEXT(IF($D20-$D$36&gt;=0,$D20-$D$36,$D20-$D$36+24),"h:mm;@"),"-",TEXT(IF($D20-$D$36&gt;=0,$D20-$D$36,$D20-$D$36+24)+TIME(0,AL20,0),"h:mm;@"))</f>
        <v>10:30-11:00</v>
      </c>
      <c r="C20" s="201" t="str">
        <f t="shared" ref="C20:C33" si="10">CONCATENATE(TEXT($D20-TIME(0,0,0)+1,"h:mm;@"),"-",TEXT($D20-TIME(0,0,0)+1+TIME(0,AL20,0),"h:mm;@"))</f>
        <v>18:30-19:00</v>
      </c>
      <c r="D20" s="403">
        <f t="shared" si="3"/>
        <v>0.7708333333333337</v>
      </c>
      <c r="E20" s="404" t="str">
        <f t="shared" si="4"/>
        <v>14:30-15:00</v>
      </c>
      <c r="F20" s="437"/>
      <c r="G20" s="305"/>
      <c r="H20" s="216"/>
      <c r="I20" s="438"/>
      <c r="J20" s="471"/>
      <c r="K20" s="417"/>
      <c r="L20" s="363" t="s">
        <v>495</v>
      </c>
      <c r="M20" s="245"/>
      <c r="N20" s="245"/>
      <c r="O20" s="439"/>
      <c r="P20" s="359"/>
      <c r="Q20" s="311"/>
      <c r="R20" s="215"/>
      <c r="S20" s="324"/>
      <c r="T20" s="325"/>
      <c r="U20" s="325"/>
      <c r="V20" s="325"/>
      <c r="W20" s="326"/>
      <c r="X20" s="206"/>
      <c r="Y20" s="245"/>
      <c r="Z20" s="206"/>
      <c r="AA20" s="216"/>
      <c r="AB20" s="215"/>
      <c r="AC20" s="311"/>
      <c r="AD20" s="206"/>
      <c r="AE20" s="436" t="s">
        <v>492</v>
      </c>
      <c r="AF20" s="182"/>
      <c r="AG20" s="182"/>
      <c r="AH20" s="183"/>
      <c r="AI20" s="183"/>
      <c r="AJ20" s="183"/>
      <c r="AK20" s="183"/>
      <c r="AL20" s="165">
        <v>30</v>
      </c>
    </row>
    <row r="21" spans="1:38" ht="37.5" customHeight="1" thickBot="1" x14ac:dyDescent="0.3">
      <c r="A21" s="177" t="str">
        <f t="shared" si="8"/>
        <v>18:00-18:30</v>
      </c>
      <c r="B21" s="177" t="str">
        <f t="shared" si="9"/>
        <v>11:00-11:30</v>
      </c>
      <c r="C21" s="201" t="str">
        <f t="shared" si="10"/>
        <v>19:00-19:30</v>
      </c>
      <c r="D21" s="403">
        <f t="shared" si="3"/>
        <v>0.79166666666666707</v>
      </c>
      <c r="E21" s="404" t="str">
        <f t="shared" si="4"/>
        <v>15:00-15:30</v>
      </c>
      <c r="F21" s="440"/>
      <c r="G21" s="290"/>
      <c r="H21" s="220"/>
      <c r="I21" s="441"/>
      <c r="J21" s="379"/>
      <c r="K21" s="358"/>
      <c r="L21" s="364"/>
      <c r="M21" s="299"/>
      <c r="N21" s="299"/>
      <c r="O21" s="442"/>
      <c r="P21" s="360"/>
      <c r="Q21" s="309"/>
      <c r="R21" s="219"/>
      <c r="S21" s="224"/>
      <c r="T21" s="225"/>
      <c r="U21" s="225"/>
      <c r="V21" s="225"/>
      <c r="W21" s="291"/>
      <c r="X21" s="211"/>
      <c r="Y21" s="299"/>
      <c r="Z21" s="211"/>
      <c r="AA21" s="220"/>
      <c r="AB21" s="219"/>
      <c r="AC21" s="309"/>
      <c r="AD21" s="206"/>
      <c r="AE21" s="351"/>
      <c r="AF21" s="182"/>
      <c r="AG21" s="182"/>
      <c r="AH21" s="183"/>
      <c r="AI21" s="183"/>
      <c r="AJ21" s="183"/>
      <c r="AK21" s="183"/>
      <c r="AL21" s="165">
        <v>30</v>
      </c>
    </row>
    <row r="22" spans="1:38" ht="37.5" customHeight="1" thickBot="1" x14ac:dyDescent="0.3">
      <c r="A22" s="177" t="str">
        <f t="shared" si="8"/>
        <v>18:30-19:00</v>
      </c>
      <c r="B22" s="177" t="str">
        <f t="shared" si="9"/>
        <v>11:30-12:00</v>
      </c>
      <c r="C22" s="201" t="str">
        <f t="shared" si="10"/>
        <v>19:30-20:00</v>
      </c>
      <c r="D22" s="403">
        <f t="shared" si="3"/>
        <v>0.81250000000000044</v>
      </c>
      <c r="E22" s="404" t="str">
        <f t="shared" si="4"/>
        <v>15:30-16:00</v>
      </c>
      <c r="F22" s="221" t="s">
        <v>304</v>
      </c>
      <c r="G22" s="230" t="s">
        <v>304</v>
      </c>
      <c r="H22" s="231" t="s">
        <v>304</v>
      </c>
      <c r="I22" s="231" t="s">
        <v>304</v>
      </c>
      <c r="J22" s="231" t="s">
        <v>304</v>
      </c>
      <c r="K22" s="232" t="s">
        <v>304</v>
      </c>
      <c r="L22" s="223" t="s">
        <v>304</v>
      </c>
      <c r="M22" s="248" t="s">
        <v>304</v>
      </c>
      <c r="N22" s="226" t="s">
        <v>304</v>
      </c>
      <c r="O22" s="226" t="s">
        <v>304</v>
      </c>
      <c r="P22" s="226" t="s">
        <v>304</v>
      </c>
      <c r="Q22" s="226" t="s">
        <v>304</v>
      </c>
      <c r="R22" s="232" t="s">
        <v>304</v>
      </c>
      <c r="S22" s="227" t="s">
        <v>304</v>
      </c>
      <c r="T22" s="228" t="s">
        <v>304</v>
      </c>
      <c r="U22" s="228" t="s">
        <v>304</v>
      </c>
      <c r="V22" s="228" t="s">
        <v>304</v>
      </c>
      <c r="W22" s="228" t="s">
        <v>304</v>
      </c>
      <c r="X22" s="229" t="s">
        <v>304</v>
      </c>
      <c r="Y22" s="221" t="s">
        <v>304</v>
      </c>
      <c r="Z22" s="222" t="s">
        <v>304</v>
      </c>
      <c r="AA22" s="222" t="s">
        <v>304</v>
      </c>
      <c r="AB22" s="222" t="s">
        <v>304</v>
      </c>
      <c r="AC22" s="222" t="s">
        <v>304</v>
      </c>
      <c r="AD22" s="222" t="s">
        <v>304</v>
      </c>
      <c r="AE22" s="352"/>
      <c r="AF22" s="182"/>
      <c r="AG22" s="182"/>
      <c r="AH22" s="183"/>
      <c r="AI22" s="183"/>
      <c r="AJ22" s="183"/>
      <c r="AK22" s="183"/>
      <c r="AL22" s="165">
        <v>30</v>
      </c>
    </row>
    <row r="23" spans="1:38" ht="37.5" customHeight="1" x14ac:dyDescent="0.25">
      <c r="A23" s="177" t="str">
        <f t="shared" si="8"/>
        <v>19:00-19:30</v>
      </c>
      <c r="B23" s="177" t="str">
        <f t="shared" si="9"/>
        <v>12:00-12:30</v>
      </c>
      <c r="C23" s="201" t="str">
        <f t="shared" si="10"/>
        <v>20:00-20:30</v>
      </c>
      <c r="D23" s="403">
        <f t="shared" si="3"/>
        <v>0.83333333333333381</v>
      </c>
      <c r="E23" s="404" t="str">
        <f t="shared" si="4"/>
        <v>16:00-16:30</v>
      </c>
      <c r="F23" s="240" t="s">
        <v>392</v>
      </c>
      <c r="G23" s="286" t="s">
        <v>475</v>
      </c>
      <c r="H23" s="294" t="s">
        <v>475</v>
      </c>
      <c r="I23" s="208"/>
      <c r="J23" s="434" t="s">
        <v>450</v>
      </c>
      <c r="K23" s="292" t="s">
        <v>336</v>
      </c>
      <c r="L23" s="380" t="s">
        <v>425</v>
      </c>
      <c r="M23" s="443" t="s">
        <v>476</v>
      </c>
      <c r="N23" s="365" t="s">
        <v>496</v>
      </c>
      <c r="O23" s="293" t="s">
        <v>426</v>
      </c>
      <c r="P23" s="407" t="s">
        <v>335</v>
      </c>
      <c r="Q23" s="292" t="s">
        <v>336</v>
      </c>
      <c r="R23" s="334" t="s">
        <v>425</v>
      </c>
      <c r="S23" s="513" t="s">
        <v>476</v>
      </c>
      <c r="T23" s="208"/>
      <c r="U23" s="208"/>
      <c r="V23" s="512" t="s">
        <v>335</v>
      </c>
      <c r="W23" s="327" t="s">
        <v>336</v>
      </c>
      <c r="X23" s="335" t="s">
        <v>425</v>
      </c>
      <c r="Y23" s="294" t="s">
        <v>475</v>
      </c>
      <c r="Z23" s="208"/>
      <c r="AA23" s="208"/>
      <c r="AB23" s="336" t="s">
        <v>477</v>
      </c>
      <c r="AC23" s="292" t="s">
        <v>336</v>
      </c>
      <c r="AD23" s="208"/>
      <c r="AE23" s="351"/>
      <c r="AF23" s="182"/>
      <c r="AG23" s="182"/>
      <c r="AH23" s="183"/>
      <c r="AI23" s="183"/>
      <c r="AJ23" s="183"/>
      <c r="AK23" s="183"/>
      <c r="AL23" s="165">
        <v>30</v>
      </c>
    </row>
    <row r="24" spans="1:38" ht="37.5" customHeight="1" x14ac:dyDescent="0.25">
      <c r="A24" s="177" t="str">
        <f t="shared" si="8"/>
        <v>19:30-20:00</v>
      </c>
      <c r="B24" s="177" t="str">
        <f t="shared" si="9"/>
        <v>12:30-13:00</v>
      </c>
      <c r="C24" s="201" t="str">
        <f t="shared" si="10"/>
        <v>20:30-21:00</v>
      </c>
      <c r="D24" s="403">
        <f t="shared" si="3"/>
        <v>0.85416666666666718</v>
      </c>
      <c r="E24" s="404" t="str">
        <f t="shared" si="4"/>
        <v>16:30-17:00</v>
      </c>
      <c r="F24" s="242" t="s">
        <v>396</v>
      </c>
      <c r="G24" s="287" t="s">
        <v>479</v>
      </c>
      <c r="H24" s="243" t="s">
        <v>480</v>
      </c>
      <c r="I24" s="206"/>
      <c r="J24" s="359"/>
      <c r="K24" s="295"/>
      <c r="L24" s="380">
        <v>19</v>
      </c>
      <c r="M24" s="346" t="s">
        <v>438</v>
      </c>
      <c r="N24" s="366"/>
      <c r="O24" s="241" t="s">
        <v>428</v>
      </c>
      <c r="P24" s="411"/>
      <c r="Q24" s="295"/>
      <c r="R24" s="337">
        <v>24</v>
      </c>
      <c r="S24" s="514" t="s">
        <v>438</v>
      </c>
      <c r="T24" s="206"/>
      <c r="U24" s="206"/>
      <c r="V24" s="411"/>
      <c r="W24" s="328"/>
      <c r="X24" s="338">
        <v>24</v>
      </c>
      <c r="Y24" s="243" t="s">
        <v>398</v>
      </c>
      <c r="Z24" s="206"/>
      <c r="AA24" s="206"/>
      <c r="AB24" s="339"/>
      <c r="AC24" s="295"/>
      <c r="AD24" s="206"/>
      <c r="AE24" s="352"/>
      <c r="AF24" s="182"/>
      <c r="AG24" s="182"/>
      <c r="AH24" s="183"/>
      <c r="AI24" s="183"/>
      <c r="AJ24" s="183"/>
      <c r="AK24" s="183"/>
      <c r="AL24" s="165">
        <v>30</v>
      </c>
    </row>
    <row r="25" spans="1:38" ht="37.5" customHeight="1" thickBot="1" x14ac:dyDescent="0.3">
      <c r="A25" s="177" t="str">
        <f t="shared" si="8"/>
        <v>20:00-20:30</v>
      </c>
      <c r="B25" s="177" t="str">
        <f t="shared" si="9"/>
        <v>13:00-13:30</v>
      </c>
      <c r="C25" s="201" t="str">
        <f t="shared" si="10"/>
        <v>21:00-21:30</v>
      </c>
      <c r="D25" s="403">
        <f t="shared" si="3"/>
        <v>0.87500000000000056</v>
      </c>
      <c r="E25" s="404" t="str">
        <f t="shared" si="4"/>
        <v>17:00-17:30</v>
      </c>
      <c r="F25" s="242" t="s">
        <v>428</v>
      </c>
      <c r="G25" s="305"/>
      <c r="H25" s="245"/>
      <c r="I25" s="206"/>
      <c r="J25" s="359"/>
      <c r="K25" s="296"/>
      <c r="L25" s="381"/>
      <c r="M25" s="346"/>
      <c r="N25" s="366"/>
      <c r="O25" s="244"/>
      <c r="P25" s="288"/>
      <c r="Q25" s="296"/>
      <c r="R25" s="340"/>
      <c r="S25" s="346"/>
      <c r="T25" s="206"/>
      <c r="U25" s="206"/>
      <c r="V25" s="288"/>
      <c r="W25" s="329"/>
      <c r="X25" s="341"/>
      <c r="Y25" s="245"/>
      <c r="Z25" s="206"/>
      <c r="AA25" s="206"/>
      <c r="AB25" s="339"/>
      <c r="AC25" s="296"/>
      <c r="AD25" s="206"/>
      <c r="AE25" s="351"/>
      <c r="AF25" s="182"/>
      <c r="AG25" s="182"/>
      <c r="AH25" s="183"/>
      <c r="AI25" s="183"/>
      <c r="AJ25" s="183"/>
      <c r="AK25" s="183"/>
      <c r="AL25" s="165">
        <v>30</v>
      </c>
    </row>
    <row r="26" spans="1:38" ht="37.5" customHeight="1" thickBot="1" x14ac:dyDescent="0.3">
      <c r="A26" s="177" t="str">
        <f t="shared" si="8"/>
        <v>20:30-21:00</v>
      </c>
      <c r="B26" s="177" t="str">
        <f t="shared" si="9"/>
        <v>13:30-14:00</v>
      </c>
      <c r="C26" s="201" t="str">
        <f t="shared" si="10"/>
        <v>21:30-22:00</v>
      </c>
      <c r="D26" s="403">
        <f t="shared" si="3"/>
        <v>0.89583333333333393</v>
      </c>
      <c r="E26" s="404" t="str">
        <f t="shared" si="4"/>
        <v>17:30-18:00</v>
      </c>
      <c r="F26" s="312" t="s">
        <v>304</v>
      </c>
      <c r="G26" s="290"/>
      <c r="H26" s="299"/>
      <c r="I26" s="211"/>
      <c r="J26" s="360"/>
      <c r="K26" s="298"/>
      <c r="L26" s="382"/>
      <c r="M26" s="347"/>
      <c r="N26" s="367"/>
      <c r="O26" s="297"/>
      <c r="P26" s="289"/>
      <c r="Q26" s="298"/>
      <c r="R26" s="342"/>
      <c r="S26" s="347"/>
      <c r="T26" s="211"/>
      <c r="U26" s="211"/>
      <c r="V26" s="289"/>
      <c r="W26" s="313"/>
      <c r="X26" s="343"/>
      <c r="Y26" s="299"/>
      <c r="Z26" s="211"/>
      <c r="AA26" s="211"/>
      <c r="AB26" s="344"/>
      <c r="AC26" s="298"/>
      <c r="AD26" s="211"/>
      <c r="AE26" s="353"/>
      <c r="AF26" s="182"/>
      <c r="AG26" s="182"/>
      <c r="AH26" s="183"/>
      <c r="AI26" s="183"/>
      <c r="AJ26" s="183"/>
      <c r="AK26" s="183"/>
      <c r="AL26" s="165">
        <v>30</v>
      </c>
    </row>
    <row r="27" spans="1:38" ht="37.5" customHeight="1" thickBot="1" x14ac:dyDescent="0.3">
      <c r="A27" s="177" t="str">
        <f t="shared" si="8"/>
        <v>21:00-21:30</v>
      </c>
      <c r="B27" s="177" t="str">
        <f t="shared" si="9"/>
        <v>14:00-14:30</v>
      </c>
      <c r="C27" s="201" t="str">
        <f t="shared" si="10"/>
        <v>22:00-22:30</v>
      </c>
      <c r="D27" s="403">
        <f t="shared" si="3"/>
        <v>0.9166666666666673</v>
      </c>
      <c r="E27" s="404" t="str">
        <f t="shared" si="4"/>
        <v>18:00-18:30</v>
      </c>
      <c r="F27" s="246"/>
      <c r="G27" s="248" t="s">
        <v>304</v>
      </c>
      <c r="H27" s="226" t="s">
        <v>304</v>
      </c>
      <c r="I27" s="226" t="s">
        <v>304</v>
      </c>
      <c r="J27" s="226" t="s">
        <v>304</v>
      </c>
      <c r="K27" s="249" t="s">
        <v>304</v>
      </c>
      <c r="L27" s="229" t="s">
        <v>304</v>
      </c>
      <c r="M27" s="248" t="s">
        <v>304</v>
      </c>
      <c r="N27" s="226" t="s">
        <v>304</v>
      </c>
      <c r="O27" s="226" t="s">
        <v>304</v>
      </c>
      <c r="P27" s="226" t="s">
        <v>304</v>
      </c>
      <c r="Q27" s="249" t="s">
        <v>304</v>
      </c>
      <c r="R27" s="229" t="s">
        <v>304</v>
      </c>
      <c r="S27" s="248" t="s">
        <v>304</v>
      </c>
      <c r="T27" s="226" t="s">
        <v>304</v>
      </c>
      <c r="U27" s="226" t="s">
        <v>304</v>
      </c>
      <c r="V27" s="226" t="s">
        <v>304</v>
      </c>
      <c r="W27" s="226" t="s">
        <v>304</v>
      </c>
      <c r="X27" s="249" t="s">
        <v>304</v>
      </c>
      <c r="Y27" s="227" t="s">
        <v>304</v>
      </c>
      <c r="Z27" s="228" t="s">
        <v>304</v>
      </c>
      <c r="AA27" s="247" t="s">
        <v>304</v>
      </c>
      <c r="AB27" s="247" t="s">
        <v>304</v>
      </c>
      <c r="AC27" s="228" t="s">
        <v>304</v>
      </c>
      <c r="AD27" s="228" t="s">
        <v>304</v>
      </c>
      <c r="AE27" s="167"/>
      <c r="AF27" s="182"/>
      <c r="AG27" s="182"/>
      <c r="AH27" s="183"/>
      <c r="AI27" s="183"/>
      <c r="AJ27" s="183"/>
      <c r="AK27" s="183"/>
      <c r="AL27" s="165">
        <v>30</v>
      </c>
    </row>
    <row r="28" spans="1:38" ht="37.5" customHeight="1" x14ac:dyDescent="0.25">
      <c r="A28" s="177" t="str">
        <f t="shared" si="8"/>
        <v>21:30-22:00</v>
      </c>
      <c r="B28" s="177" t="str">
        <f t="shared" si="9"/>
        <v>14:30-15:00</v>
      </c>
      <c r="C28" s="201" t="str">
        <f t="shared" si="10"/>
        <v>22:30-23:00</v>
      </c>
      <c r="D28" s="403">
        <f t="shared" si="3"/>
        <v>0.93750000000000067</v>
      </c>
      <c r="E28" s="404" t="str">
        <f t="shared" si="4"/>
        <v>18:30-19:00</v>
      </c>
      <c r="F28" s="242" t="s">
        <v>16</v>
      </c>
      <c r="G28" s="248" t="s">
        <v>304</v>
      </c>
      <c r="H28" s="226" t="s">
        <v>304</v>
      </c>
      <c r="I28" s="226" t="s">
        <v>304</v>
      </c>
      <c r="J28" s="226" t="s">
        <v>304</v>
      </c>
      <c r="K28" s="249" t="s">
        <v>304</v>
      </c>
      <c r="L28" s="444" t="s">
        <v>491</v>
      </c>
      <c r="M28" s="248" t="s">
        <v>304</v>
      </c>
      <c r="N28" s="226" t="s">
        <v>304</v>
      </c>
      <c r="O28" s="226" t="s">
        <v>304</v>
      </c>
      <c r="P28" s="226" t="s">
        <v>304</v>
      </c>
      <c r="Q28" s="249" t="s">
        <v>304</v>
      </c>
      <c r="R28" s="249" t="s">
        <v>304</v>
      </c>
      <c r="S28" s="227" t="s">
        <v>397</v>
      </c>
      <c r="T28" s="228" t="s">
        <v>397</v>
      </c>
      <c r="U28" s="228" t="s">
        <v>397</v>
      </c>
      <c r="V28" s="228" t="s">
        <v>397</v>
      </c>
      <c r="W28" s="228" t="s">
        <v>397</v>
      </c>
      <c r="X28" s="229" t="s">
        <v>397</v>
      </c>
      <c r="Y28" s="248" t="s">
        <v>304</v>
      </c>
      <c r="Z28" s="226" t="s">
        <v>304</v>
      </c>
      <c r="AA28" s="226" t="s">
        <v>304</v>
      </c>
      <c r="AB28" s="226" t="s">
        <v>304</v>
      </c>
      <c r="AC28" s="226" t="s">
        <v>304</v>
      </c>
      <c r="AD28" s="445" t="s">
        <v>425</v>
      </c>
      <c r="AE28" s="167"/>
      <c r="AF28" s="182"/>
      <c r="AG28" s="182"/>
      <c r="AH28" s="183"/>
      <c r="AI28" s="183"/>
      <c r="AJ28" s="183"/>
      <c r="AK28" s="183"/>
      <c r="AL28" s="165">
        <v>30</v>
      </c>
    </row>
    <row r="29" spans="1:38" ht="42.75" customHeight="1" thickBot="1" x14ac:dyDescent="0.3">
      <c r="A29" s="177" t="str">
        <f t="shared" si="8"/>
        <v>22:00-22:30</v>
      </c>
      <c r="B29" s="177" t="str">
        <f t="shared" si="9"/>
        <v>15:00-15:30</v>
      </c>
      <c r="C29" s="201" t="str">
        <f t="shared" si="10"/>
        <v>23:00-23:30</v>
      </c>
      <c r="D29" s="403">
        <f t="shared" si="3"/>
        <v>0.95833333333333404</v>
      </c>
      <c r="E29" s="404" t="str">
        <f t="shared" si="4"/>
        <v>19:00-19:30</v>
      </c>
      <c r="F29" s="446"/>
      <c r="G29" s="248" t="s">
        <v>304</v>
      </c>
      <c r="H29" s="226" t="s">
        <v>304</v>
      </c>
      <c r="I29" s="226" t="s">
        <v>304</v>
      </c>
      <c r="J29" s="226" t="s">
        <v>304</v>
      </c>
      <c r="K29" s="249" t="s">
        <v>304</v>
      </c>
      <c r="L29" s="447" t="s">
        <v>524</v>
      </c>
      <c r="M29" s="230" t="s">
        <v>304</v>
      </c>
      <c r="N29" s="231" t="s">
        <v>304</v>
      </c>
      <c r="O29" s="231" t="s">
        <v>304</v>
      </c>
      <c r="P29" s="231" t="s">
        <v>304</v>
      </c>
      <c r="Q29" s="232" t="s">
        <v>304</v>
      </c>
      <c r="R29" s="232" t="s">
        <v>304</v>
      </c>
      <c r="S29" s="226" t="s">
        <v>397</v>
      </c>
      <c r="T29" s="226" t="s">
        <v>397</v>
      </c>
      <c r="U29" s="226" t="s">
        <v>397</v>
      </c>
      <c r="V29" s="226" t="s">
        <v>397</v>
      </c>
      <c r="W29" s="226" t="s">
        <v>397</v>
      </c>
      <c r="X29" s="249" t="s">
        <v>397</v>
      </c>
      <c r="Y29" s="230" t="s">
        <v>304</v>
      </c>
      <c r="Z29" s="231" t="s">
        <v>304</v>
      </c>
      <c r="AA29" s="231" t="s">
        <v>304</v>
      </c>
      <c r="AB29" s="231" t="s">
        <v>304</v>
      </c>
      <c r="AC29" s="231" t="s">
        <v>304</v>
      </c>
      <c r="AD29" s="448">
        <v>19</v>
      </c>
      <c r="AE29" s="167"/>
      <c r="AF29" s="182"/>
      <c r="AG29" s="182"/>
      <c r="AH29" s="183"/>
      <c r="AI29" s="183"/>
      <c r="AJ29" s="183"/>
      <c r="AK29" s="183"/>
      <c r="AL29" s="165">
        <v>30</v>
      </c>
    </row>
    <row r="30" spans="1:38" ht="37.5" customHeight="1" x14ac:dyDescent="0.25">
      <c r="A30" s="177" t="str">
        <f t="shared" si="8"/>
        <v>22:30-23:00</v>
      </c>
      <c r="B30" s="177" t="str">
        <f t="shared" si="9"/>
        <v>15:30-16:00</v>
      </c>
      <c r="C30" s="201" t="str">
        <f t="shared" si="10"/>
        <v>23:30-0:00</v>
      </c>
      <c r="D30" s="403">
        <f t="shared" si="3"/>
        <v>0.97916666666666741</v>
      </c>
      <c r="E30" s="404" t="str">
        <f t="shared" si="4"/>
        <v>19:30-20:00</v>
      </c>
      <c r="F30" s="444" t="s">
        <v>491</v>
      </c>
      <c r="G30" s="354" t="s">
        <v>416</v>
      </c>
      <c r="H30" s="208"/>
      <c r="I30" s="208"/>
      <c r="J30" s="209"/>
      <c r="K30" s="210"/>
      <c r="L30" s="444" t="s">
        <v>491</v>
      </c>
      <c r="M30" s="302"/>
      <c r="N30" s="433" t="s">
        <v>427</v>
      </c>
      <c r="O30" s="208"/>
      <c r="P30" s="208"/>
      <c r="Q30" s="308" t="s">
        <v>334</v>
      </c>
      <c r="R30" s="210"/>
      <c r="S30" s="226" t="s">
        <v>397</v>
      </c>
      <c r="T30" s="226" t="s">
        <v>397</v>
      </c>
      <c r="U30" s="226" t="s">
        <v>397</v>
      </c>
      <c r="V30" s="226" t="s">
        <v>397</v>
      </c>
      <c r="W30" s="226" t="s">
        <v>397</v>
      </c>
      <c r="X30" s="249" t="s">
        <v>397</v>
      </c>
      <c r="Y30" s="449"/>
      <c r="Z30" s="450"/>
      <c r="AA30" s="450"/>
      <c r="AB30" s="450"/>
      <c r="AC30" s="451"/>
      <c r="AD30" s="381"/>
      <c r="AE30" s="167"/>
      <c r="AF30" s="182"/>
      <c r="AG30" s="182"/>
      <c r="AH30" s="183"/>
      <c r="AI30" s="183"/>
      <c r="AJ30" s="183"/>
      <c r="AK30" s="183"/>
      <c r="AL30" s="165">
        <v>30</v>
      </c>
    </row>
    <row r="31" spans="1:38" ht="37.5" customHeight="1" thickBot="1" x14ac:dyDescent="0.3">
      <c r="A31" s="177" t="str">
        <f t="shared" si="8"/>
        <v>23:00-23:30</v>
      </c>
      <c r="B31" s="177" t="str">
        <f t="shared" si="9"/>
        <v>16:00-16:30</v>
      </c>
      <c r="C31" s="201" t="str">
        <f t="shared" si="10"/>
        <v>0:00-0:30</v>
      </c>
      <c r="D31" s="403">
        <f t="shared" si="3"/>
        <v>1.0000000000000007</v>
      </c>
      <c r="E31" s="404" t="str">
        <f t="shared" si="4"/>
        <v>20:00-20:30</v>
      </c>
      <c r="F31" s="447" t="s">
        <v>525</v>
      </c>
      <c r="G31" s="213" t="s">
        <v>398</v>
      </c>
      <c r="H31" s="452" t="s">
        <v>526</v>
      </c>
      <c r="I31" s="453"/>
      <c r="J31" s="454"/>
      <c r="K31" s="215"/>
      <c r="L31" s="447" t="s">
        <v>499</v>
      </c>
      <c r="M31" s="303"/>
      <c r="N31" s="435" t="s">
        <v>428</v>
      </c>
      <c r="O31" s="206"/>
      <c r="P31" s="206"/>
      <c r="Q31" s="310"/>
      <c r="R31" s="215"/>
      <c r="S31" s="226" t="s">
        <v>397</v>
      </c>
      <c r="T31" s="226" t="s">
        <v>397</v>
      </c>
      <c r="U31" s="226" t="s">
        <v>397</v>
      </c>
      <c r="V31" s="226" t="s">
        <v>397</v>
      </c>
      <c r="W31" s="226" t="s">
        <v>397</v>
      </c>
      <c r="X31" s="249" t="s">
        <v>397</v>
      </c>
      <c r="Y31" s="455"/>
      <c r="Z31" s="250"/>
      <c r="AA31" s="251" t="s">
        <v>16</v>
      </c>
      <c r="AB31" s="250"/>
      <c r="AC31" s="456"/>
      <c r="AD31" s="457"/>
      <c r="AE31" s="167"/>
      <c r="AF31" s="182"/>
      <c r="AG31" s="182"/>
      <c r="AH31" s="183"/>
      <c r="AI31" s="183"/>
      <c r="AJ31" s="183"/>
      <c r="AK31" s="183"/>
      <c r="AL31" s="165">
        <v>30</v>
      </c>
    </row>
    <row r="32" spans="1:38" ht="37.5" customHeight="1" x14ac:dyDescent="0.25">
      <c r="A32" s="177" t="str">
        <f t="shared" si="8"/>
        <v>23:30-0:00</v>
      </c>
      <c r="B32" s="177" t="str">
        <f t="shared" si="9"/>
        <v>16:30-17:00</v>
      </c>
      <c r="C32" s="201" t="str">
        <f t="shared" si="10"/>
        <v>0:30-1:00</v>
      </c>
      <c r="D32" s="403">
        <f t="shared" si="3"/>
        <v>1.0208333333333339</v>
      </c>
      <c r="E32" s="404" t="str">
        <f t="shared" si="4"/>
        <v>20:30-21:00</v>
      </c>
      <c r="F32" s="458" t="s">
        <v>527</v>
      </c>
      <c r="G32" s="356"/>
      <c r="H32" s="206"/>
      <c r="I32" s="206"/>
      <c r="J32" s="204"/>
      <c r="K32" s="215"/>
      <c r="L32" s="458" t="s">
        <v>492</v>
      </c>
      <c r="M32" s="303"/>
      <c r="N32" s="439" t="s">
        <v>528</v>
      </c>
      <c r="O32" s="206"/>
      <c r="P32" s="206"/>
      <c r="Q32" s="311"/>
      <c r="R32" s="215"/>
      <c r="S32" s="314"/>
      <c r="T32" s="314"/>
      <c r="U32" s="314"/>
      <c r="V32" s="314"/>
      <c r="W32" s="314"/>
      <c r="X32" s="233"/>
      <c r="Y32" s="455"/>
      <c r="Z32" s="250"/>
      <c r="AA32" s="250"/>
      <c r="AB32" s="250"/>
      <c r="AC32" s="456"/>
      <c r="AD32" s="233"/>
      <c r="AE32" s="167"/>
      <c r="AF32" s="182"/>
      <c r="AG32" s="182"/>
      <c r="AH32" s="183"/>
      <c r="AI32" s="183"/>
      <c r="AJ32" s="183"/>
      <c r="AK32" s="183"/>
      <c r="AL32" s="165">
        <v>30</v>
      </c>
    </row>
    <row r="33" spans="1:38" ht="37.5" customHeight="1" thickBot="1" x14ac:dyDescent="0.3">
      <c r="A33" s="177" t="str">
        <f t="shared" si="8"/>
        <v>0:00-0:30</v>
      </c>
      <c r="B33" s="177" t="str">
        <f t="shared" si="9"/>
        <v>17:00-17:30</v>
      </c>
      <c r="C33" s="201" t="str">
        <f t="shared" si="10"/>
        <v>1:00-1:30</v>
      </c>
      <c r="D33" s="403">
        <f t="shared" si="3"/>
        <v>1.0416666666666672</v>
      </c>
      <c r="E33" s="404" t="str">
        <f t="shared" si="4"/>
        <v>21:00-21:30</v>
      </c>
      <c r="F33" s="303"/>
      <c r="G33" s="217"/>
      <c r="H33" s="238"/>
      <c r="I33" s="238"/>
      <c r="J33" s="238"/>
      <c r="K33" s="239"/>
      <c r="L33" s="459"/>
      <c r="M33" s="306"/>
      <c r="N33" s="442" t="s">
        <v>529</v>
      </c>
      <c r="O33" s="211"/>
      <c r="P33" s="211"/>
      <c r="Q33" s="309"/>
      <c r="R33" s="219"/>
      <c r="S33" s="238"/>
      <c r="T33" s="238"/>
      <c r="U33" s="238"/>
      <c r="V33" s="238"/>
      <c r="W33" s="238"/>
      <c r="X33" s="239"/>
      <c r="Y33" s="460"/>
      <c r="Z33" s="253"/>
      <c r="AA33" s="253"/>
      <c r="AB33" s="253"/>
      <c r="AC33" s="461"/>
      <c r="AD33" s="239"/>
      <c r="AE33" s="167"/>
      <c r="AF33" s="182"/>
      <c r="AG33" s="182"/>
      <c r="AH33" s="183"/>
      <c r="AI33" s="183"/>
      <c r="AJ33" s="183"/>
      <c r="AK33" s="183"/>
      <c r="AL33" s="165">
        <v>30</v>
      </c>
    </row>
    <row r="34" spans="1:38" ht="30" customHeight="1" x14ac:dyDescent="0.3">
      <c r="A34" s="153"/>
      <c r="B34" s="153"/>
      <c r="C34" s="153"/>
      <c r="D34" s="403">
        <f t="shared" si="3"/>
        <v>1.0625000000000004</v>
      </c>
      <c r="E34" s="404" t="str">
        <f t="shared" si="4"/>
        <v>21:30-21:30</v>
      </c>
      <c r="F34" s="202"/>
      <c r="G34" s="440"/>
      <c r="H34" s="206"/>
      <c r="I34" s="206"/>
      <c r="J34" s="204"/>
      <c r="K34" s="215"/>
      <c r="L34" s="383"/>
      <c r="M34" s="314"/>
      <c r="N34" s="208"/>
      <c r="O34" s="208"/>
      <c r="P34" s="209"/>
      <c r="Q34" s="208"/>
      <c r="R34" s="314"/>
      <c r="S34" s="303"/>
      <c r="T34" s="206"/>
      <c r="U34" s="234"/>
      <c r="V34" s="204"/>
      <c r="W34" s="206"/>
      <c r="X34" s="237"/>
      <c r="Y34" s="208"/>
      <c r="Z34" s="208"/>
      <c r="AA34" s="208"/>
      <c r="AB34" s="209"/>
      <c r="AC34" s="208"/>
      <c r="AD34" s="209"/>
      <c r="AE34" s="167"/>
      <c r="AF34" s="182"/>
      <c r="AG34" s="182"/>
      <c r="AH34" s="462"/>
      <c r="AI34" s="183"/>
      <c r="AJ34" s="462"/>
      <c r="AK34" s="462"/>
    </row>
    <row r="35" spans="1:38" ht="30" customHeight="1" thickBot="1" x14ac:dyDescent="0.35">
      <c r="D35" s="403">
        <f t="shared" si="3"/>
        <v>1.0833333333333337</v>
      </c>
      <c r="E35" s="463" t="str">
        <f t="shared" si="4"/>
        <v>22:00-22:00</v>
      </c>
      <c r="F35" s="464"/>
      <c r="G35" s="465"/>
      <c r="H35" s="211"/>
      <c r="I35" s="211"/>
      <c r="J35" s="304"/>
      <c r="K35" s="219"/>
      <c r="L35" s="384"/>
      <c r="M35" s="238"/>
      <c r="N35" s="211"/>
      <c r="O35" s="211"/>
      <c r="P35" s="304"/>
      <c r="Q35" s="211"/>
      <c r="R35" s="238"/>
      <c r="S35" s="306"/>
      <c r="T35" s="211"/>
      <c r="U35" s="238"/>
      <c r="V35" s="304"/>
      <c r="W35" s="211"/>
      <c r="X35" s="239"/>
      <c r="Y35" s="211"/>
      <c r="Z35" s="211"/>
      <c r="AA35" s="211"/>
      <c r="AB35" s="304"/>
      <c r="AC35" s="211"/>
      <c r="AD35" s="304"/>
      <c r="AE35" s="254"/>
      <c r="AF35" s="182"/>
      <c r="AG35" s="182"/>
      <c r="AH35" s="462"/>
      <c r="AI35" s="183"/>
      <c r="AJ35" s="462"/>
      <c r="AK35" s="462"/>
    </row>
    <row r="36" spans="1:38" ht="30" customHeight="1" thickBot="1" x14ac:dyDescent="0.3">
      <c r="D36" s="187">
        <f>TIME(INDEX(AH5:AH18,MATCH(B4,AK5:AK19,0)),INDEX(AI5:AI18,MATCH(B4,AK5:AK19,0)),0)+TIME(1,0,0)</f>
        <v>0.33333333333333337</v>
      </c>
      <c r="E36" s="153"/>
      <c r="H36" s="153"/>
      <c r="I36" s="153"/>
      <c r="J36" s="153"/>
      <c r="K36" s="153"/>
      <c r="L36" s="153"/>
      <c r="Q36" s="153"/>
    </row>
    <row r="37" spans="1:38" ht="30" customHeight="1" thickBot="1" x14ac:dyDescent="0.3">
      <c r="E37" s="187">
        <f>TIME(INDEX(AG5:AG18,MATCH(E4,AK5:AK19,0)),INDEX(AI5:AI18,MATCH(E4,AK5:AK19,0)),0)</f>
        <v>0.16666666666666666</v>
      </c>
      <c r="H37" s="153"/>
      <c r="I37" s="153"/>
      <c r="J37" s="153"/>
      <c r="K37" s="153"/>
      <c r="L37" s="153"/>
      <c r="Q37" s="153"/>
    </row>
    <row r="38" spans="1:38" ht="30" customHeight="1" x14ac:dyDescent="0.25">
      <c r="D38" s="466"/>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04CB56D3-160F-4B05-8B57-77DF97F4FDB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5"/>
  <sheetViews>
    <sheetView topLeftCell="A50" zoomScale="120" zoomScaleNormal="120" workbookViewId="0">
      <selection activeCell="C115" sqref="C115"/>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10" t="str">
        <f>Parameters!B1</f>
        <v>IEEE 802.11 WIRELESS LOCAL AREA NETWORKS SESSION #206</v>
      </c>
      <c r="B1" s="505"/>
      <c r="C1" s="505"/>
      <c r="D1" s="505"/>
      <c r="E1" s="505"/>
      <c r="F1" s="505"/>
      <c r="G1" s="505"/>
      <c r="H1" s="505"/>
      <c r="I1" s="505"/>
    </row>
    <row r="2" spans="1:9" ht="25.35" customHeight="1" x14ac:dyDescent="0.4">
      <c r="A2" s="510" t="str">
        <f>Parameters!B2</f>
        <v>Sheraton Le Centre Montreal, Montreal, Quebec, Canada</v>
      </c>
      <c r="B2" s="505"/>
      <c r="C2" s="505"/>
      <c r="D2" s="505"/>
      <c r="E2" s="505"/>
      <c r="F2" s="505"/>
      <c r="G2" s="505"/>
      <c r="H2" s="505"/>
      <c r="I2" s="505"/>
    </row>
    <row r="3" spans="1:9" ht="25.35" customHeight="1" x14ac:dyDescent="0.4">
      <c r="A3" s="510" t="str">
        <f>Parameters!B3</f>
        <v>July 14-19, 2024</v>
      </c>
      <c r="B3" s="505"/>
      <c r="C3" s="505"/>
      <c r="D3" s="505"/>
      <c r="E3" s="505"/>
      <c r="F3" s="505"/>
      <c r="G3" s="505"/>
      <c r="H3" s="505"/>
      <c r="I3" s="505"/>
    </row>
    <row r="4" spans="1:9" ht="18" customHeight="1" x14ac:dyDescent="0.3">
      <c r="A4" s="504" t="s">
        <v>537</v>
      </c>
      <c r="B4" s="505"/>
      <c r="C4" s="505"/>
      <c r="D4" s="505"/>
      <c r="E4" s="505"/>
      <c r="F4" s="505"/>
      <c r="G4" s="505"/>
      <c r="H4" s="505"/>
      <c r="I4" s="505"/>
    </row>
    <row r="5" spans="1:9" ht="18" customHeight="1" x14ac:dyDescent="0.3">
      <c r="A5" s="504" t="s">
        <v>66</v>
      </c>
      <c r="B5" s="505"/>
      <c r="C5" s="505"/>
      <c r="D5" s="505"/>
      <c r="E5" s="505"/>
      <c r="F5" s="505"/>
      <c r="G5" s="505"/>
      <c r="H5" s="505"/>
      <c r="I5" s="505"/>
    </row>
    <row r="6" spans="1:9" ht="18" customHeight="1" x14ac:dyDescent="0.3">
      <c r="A6" s="504" t="s">
        <v>538</v>
      </c>
      <c r="B6" s="505"/>
      <c r="C6" s="505"/>
      <c r="D6" s="505"/>
      <c r="E6" s="505"/>
      <c r="F6" s="505"/>
      <c r="G6" s="505"/>
      <c r="H6" s="505"/>
      <c r="I6" s="505"/>
    </row>
    <row r="7" spans="1:9" ht="18" customHeight="1" x14ac:dyDescent="0.3">
      <c r="A7" s="504" t="s">
        <v>566</v>
      </c>
      <c r="B7" s="505"/>
      <c r="C7" s="505"/>
      <c r="D7" s="505"/>
      <c r="E7" s="505"/>
      <c r="F7" s="505"/>
      <c r="G7" s="505"/>
      <c r="H7" s="505"/>
      <c r="I7" s="505"/>
    </row>
    <row r="8" spans="1:9" ht="30" customHeight="1" x14ac:dyDescent="0.5">
      <c r="A8" s="506" t="str">
        <f>"Agenda R" &amp; Parameters!$B$8</f>
        <v>Agenda R3</v>
      </c>
      <c r="B8" s="507"/>
      <c r="C8" s="507"/>
      <c r="D8" s="507"/>
      <c r="E8" s="507"/>
      <c r="F8" s="507"/>
      <c r="G8" s="507"/>
      <c r="H8" s="507"/>
      <c r="I8" s="507"/>
    </row>
    <row r="12" spans="1:9" ht="15.6" x14ac:dyDescent="0.3">
      <c r="A12" s="508" t="s">
        <v>550</v>
      </c>
      <c r="B12" s="509"/>
      <c r="C12" s="509"/>
      <c r="D12" s="509"/>
      <c r="E12" s="509"/>
      <c r="F12" s="509"/>
      <c r="G12" s="509"/>
      <c r="H12" s="509"/>
      <c r="I12" s="509"/>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59" t="s">
        <v>75</v>
      </c>
      <c r="B14" s="68"/>
      <c r="C14" s="68" t="s">
        <v>76</v>
      </c>
      <c r="D14" s="68"/>
      <c r="E14" s="68"/>
      <c r="F14" s="114"/>
      <c r="G14" s="78"/>
      <c r="H14" s="114"/>
      <c r="I14" s="88"/>
    </row>
    <row r="15" spans="1:9" ht="15" x14ac:dyDescent="0.25">
      <c r="A15" s="60" t="s">
        <v>77</v>
      </c>
      <c r="B15" s="69" t="s">
        <v>78</v>
      </c>
      <c r="C15" s="69" t="s">
        <v>79</v>
      </c>
      <c r="D15" s="69"/>
      <c r="E15" s="69" t="s">
        <v>139</v>
      </c>
      <c r="F15" s="115">
        <v>0.4375</v>
      </c>
      <c r="G15" s="79">
        <v>1</v>
      </c>
      <c r="H15" s="115">
        <f t="shared" ref="H15:H20" si="0">F15+TIME(0,G15,0)</f>
        <v>0.43819444444444444</v>
      </c>
      <c r="I15" s="89"/>
    </row>
    <row r="16" spans="1:9" ht="30" x14ac:dyDescent="0.25">
      <c r="A16" s="60" t="s">
        <v>80</v>
      </c>
      <c r="B16" s="69" t="s">
        <v>78</v>
      </c>
      <c r="C16" s="69" t="s">
        <v>568</v>
      </c>
      <c r="D16" s="69"/>
      <c r="E16" s="69" t="s">
        <v>81</v>
      </c>
      <c r="F16" s="115">
        <f>H15</f>
        <v>0.43819444444444444</v>
      </c>
      <c r="G16" s="79">
        <v>1</v>
      </c>
      <c r="H16" s="115">
        <f t="shared" si="0"/>
        <v>0.43888888888888888</v>
      </c>
      <c r="I16" s="89"/>
    </row>
    <row r="17" spans="1:10" ht="15" x14ac:dyDescent="0.25">
      <c r="A17" s="60" t="s">
        <v>82</v>
      </c>
      <c r="B17" s="69" t="s">
        <v>78</v>
      </c>
      <c r="C17" s="69" t="s">
        <v>246</v>
      </c>
      <c r="D17" s="135" t="s">
        <v>231</v>
      </c>
      <c r="E17" s="69" t="s">
        <v>139</v>
      </c>
      <c r="F17" s="115">
        <f>H16</f>
        <v>0.43888888888888888</v>
      </c>
      <c r="G17" s="79">
        <v>1</v>
      </c>
      <c r="H17" s="115">
        <f t="shared" si="0"/>
        <v>0.43958333333333333</v>
      </c>
      <c r="I17" s="89"/>
    </row>
    <row r="18" spans="1:10" ht="30" x14ac:dyDescent="0.25">
      <c r="A18" s="60" t="s">
        <v>83</v>
      </c>
      <c r="B18" s="69" t="s">
        <v>84</v>
      </c>
      <c r="C18" s="69" t="s">
        <v>211</v>
      </c>
      <c r="D18" s="135" t="s">
        <v>46</v>
      </c>
      <c r="E18" s="69" t="s">
        <v>139</v>
      </c>
      <c r="F18" s="115">
        <f>H17</f>
        <v>0.43958333333333333</v>
      </c>
      <c r="G18" s="79">
        <v>2</v>
      </c>
      <c r="H18" s="115">
        <f t="shared" si="0"/>
        <v>0.44097222222222221</v>
      </c>
      <c r="I18" s="89"/>
    </row>
    <row r="19" spans="1:10" ht="15" x14ac:dyDescent="0.25">
      <c r="A19" s="60" t="s">
        <v>85</v>
      </c>
      <c r="B19" s="69" t="s">
        <v>84</v>
      </c>
      <c r="C19" s="69" t="s">
        <v>86</v>
      </c>
      <c r="D19" s="135" t="s">
        <v>232</v>
      </c>
      <c r="E19" s="69" t="s">
        <v>87</v>
      </c>
      <c r="F19" s="115">
        <f>H18</f>
        <v>0.44097222222222221</v>
      </c>
      <c r="G19" s="79">
        <v>1</v>
      </c>
      <c r="H19" s="115">
        <f t="shared" si="0"/>
        <v>0.44166666666666665</v>
      </c>
      <c r="I19" s="89"/>
    </row>
    <row r="20" spans="1:10" ht="15" x14ac:dyDescent="0.25">
      <c r="A20" s="61" t="s">
        <v>88</v>
      </c>
      <c r="B20" s="70" t="s">
        <v>78</v>
      </c>
      <c r="C20" s="70" t="s">
        <v>89</v>
      </c>
      <c r="D20" s="70"/>
      <c r="E20" s="70" t="s">
        <v>139</v>
      </c>
      <c r="F20" s="116">
        <f>H19</f>
        <v>0.44166666666666665</v>
      </c>
      <c r="G20" s="80">
        <v>1</v>
      </c>
      <c r="H20" s="116">
        <f t="shared" si="0"/>
        <v>0.44236111111111109</v>
      </c>
      <c r="I20" s="90"/>
    </row>
    <row r="21" spans="1:10" ht="13.8" x14ac:dyDescent="0.25">
      <c r="D21" s="131"/>
      <c r="J21" s="256"/>
    </row>
    <row r="22" spans="1:10" ht="15.6" x14ac:dyDescent="0.3">
      <c r="A22" s="59" t="s">
        <v>90</v>
      </c>
      <c r="B22" s="68"/>
      <c r="C22" s="68" t="s">
        <v>91</v>
      </c>
      <c r="D22" s="132"/>
      <c r="E22" s="68"/>
      <c r="F22" s="114"/>
      <c r="G22" s="78"/>
      <c r="H22" s="114"/>
      <c r="I22" s="88"/>
    </row>
    <row r="23" spans="1:10" ht="15.6" x14ac:dyDescent="0.3">
      <c r="A23" s="62" t="s">
        <v>92</v>
      </c>
      <c r="B23" s="71" t="s">
        <v>78</v>
      </c>
      <c r="C23" s="71" t="s">
        <v>93</v>
      </c>
      <c r="D23" s="73"/>
      <c r="E23" s="73"/>
      <c r="F23" s="119"/>
      <c r="G23" s="83"/>
      <c r="H23" s="119"/>
      <c r="I23" s="93"/>
    </row>
    <row r="24" spans="1:10" ht="27.6" x14ac:dyDescent="0.25">
      <c r="A24" s="63" t="s">
        <v>94</v>
      </c>
      <c r="B24" s="72" t="s">
        <v>78</v>
      </c>
      <c r="C24" s="72" t="s">
        <v>95</v>
      </c>
      <c r="D24" s="135" t="s">
        <v>96</v>
      </c>
      <c r="E24" s="69" t="s">
        <v>87</v>
      </c>
      <c r="F24" s="118">
        <f>H20</f>
        <v>0.44236111111111109</v>
      </c>
      <c r="G24" s="82">
        <v>2</v>
      </c>
      <c r="H24" s="118">
        <f>F24+TIME(0,G24,0)</f>
        <v>0.44374999999999998</v>
      </c>
      <c r="I24" s="92"/>
    </row>
    <row r="25" spans="1:10" ht="18" customHeight="1" x14ac:dyDescent="0.25">
      <c r="A25" s="63" t="s">
        <v>97</v>
      </c>
      <c r="B25" s="72" t="s">
        <v>78</v>
      </c>
      <c r="C25" s="72" t="s">
        <v>264</v>
      </c>
      <c r="D25" s="135" t="s">
        <v>247</v>
      </c>
      <c r="E25" s="69" t="s">
        <v>87</v>
      </c>
      <c r="F25" s="118">
        <f>H24</f>
        <v>0.44374999999999998</v>
      </c>
      <c r="G25" s="82">
        <v>2</v>
      </c>
      <c r="H25" s="118">
        <f>F25+TIME(0,G25,0)</f>
        <v>0.44513888888888886</v>
      </c>
      <c r="I25" s="93"/>
    </row>
    <row r="26" spans="1:10" ht="18.600000000000001" customHeight="1" x14ac:dyDescent="0.25">
      <c r="A26" s="63" t="s">
        <v>265</v>
      </c>
      <c r="B26" s="72" t="s">
        <v>78</v>
      </c>
      <c r="C26" s="72" t="s">
        <v>268</v>
      </c>
      <c r="D26" s="135" t="s">
        <v>247</v>
      </c>
      <c r="E26" s="69" t="s">
        <v>87</v>
      </c>
      <c r="F26" s="118">
        <f>H25</f>
        <v>0.44513888888888886</v>
      </c>
      <c r="G26" s="82">
        <v>2</v>
      </c>
      <c r="H26" s="118">
        <f t="shared" ref="H26:H36" si="1">F26+TIME(0,G26,0)</f>
        <v>0.44652777777777775</v>
      </c>
      <c r="I26" s="92"/>
    </row>
    <row r="27" spans="1:10" ht="19.2" customHeight="1" x14ac:dyDescent="0.25">
      <c r="A27" s="63" t="s">
        <v>266</v>
      </c>
      <c r="B27" s="72" t="s">
        <v>78</v>
      </c>
      <c r="C27" s="72" t="s">
        <v>369</v>
      </c>
      <c r="D27" s="135" t="s">
        <v>247</v>
      </c>
      <c r="E27" s="69" t="s">
        <v>87</v>
      </c>
      <c r="F27" s="118">
        <f t="shared" ref="F27:F36" si="2">H26</f>
        <v>0.44652777777777775</v>
      </c>
      <c r="G27" s="82">
        <v>2</v>
      </c>
      <c r="H27" s="118">
        <f t="shared" si="1"/>
        <v>0.44791666666666663</v>
      </c>
      <c r="I27" s="92"/>
    </row>
    <row r="28" spans="1:10" ht="15" x14ac:dyDescent="0.25">
      <c r="A28" s="63" t="s">
        <v>267</v>
      </c>
      <c r="B28" s="72" t="s">
        <v>78</v>
      </c>
      <c r="C28" s="72" t="s">
        <v>370</v>
      </c>
      <c r="D28" s="135" t="s">
        <v>269</v>
      </c>
      <c r="E28" s="69" t="s">
        <v>87</v>
      </c>
      <c r="F28" s="118">
        <f t="shared" si="2"/>
        <v>0.44791666666666663</v>
      </c>
      <c r="G28" s="82">
        <v>1</v>
      </c>
      <c r="H28" s="118">
        <f t="shared" si="1"/>
        <v>0.44861111111111107</v>
      </c>
      <c r="I28" s="92"/>
    </row>
    <row r="29" spans="1:10" ht="18.600000000000001" customHeight="1" x14ac:dyDescent="0.25">
      <c r="A29" s="63" t="s">
        <v>270</v>
      </c>
      <c r="B29" s="72" t="s">
        <v>78</v>
      </c>
      <c r="C29" s="72" t="s">
        <v>271</v>
      </c>
      <c r="D29" s="135" t="s">
        <v>247</v>
      </c>
      <c r="E29" s="69" t="s">
        <v>87</v>
      </c>
      <c r="F29" s="118">
        <f t="shared" si="2"/>
        <v>0.44861111111111107</v>
      </c>
      <c r="G29" s="82">
        <v>1</v>
      </c>
      <c r="H29" s="118">
        <f t="shared" si="1"/>
        <v>0.44930555555555551</v>
      </c>
      <c r="I29" s="92"/>
    </row>
    <row r="30" spans="1:10" ht="18" customHeight="1" x14ac:dyDescent="0.25">
      <c r="A30" s="63" t="s">
        <v>272</v>
      </c>
      <c r="B30" s="72" t="s">
        <v>78</v>
      </c>
      <c r="C30" s="72" t="s">
        <v>273</v>
      </c>
      <c r="D30" s="135" t="s">
        <v>247</v>
      </c>
      <c r="E30" s="69" t="s">
        <v>87</v>
      </c>
      <c r="F30" s="118">
        <f t="shared" si="2"/>
        <v>0.44930555555555551</v>
      </c>
      <c r="G30" s="82">
        <v>1</v>
      </c>
      <c r="H30" s="118">
        <f t="shared" si="1"/>
        <v>0.44999999999999996</v>
      </c>
      <c r="I30" s="92"/>
    </row>
    <row r="31" spans="1:10" ht="15.6" customHeight="1" x14ac:dyDescent="0.25">
      <c r="A31" s="63" t="s">
        <v>274</v>
      </c>
      <c r="B31" s="72" t="s">
        <v>78</v>
      </c>
      <c r="C31" s="72" t="s">
        <v>275</v>
      </c>
      <c r="D31" s="135" t="s">
        <v>247</v>
      </c>
      <c r="E31" s="69" t="s">
        <v>87</v>
      </c>
      <c r="F31" s="118">
        <f t="shared" si="2"/>
        <v>0.44999999999999996</v>
      </c>
      <c r="G31" s="82">
        <v>2</v>
      </c>
      <c r="H31" s="118">
        <f t="shared" si="1"/>
        <v>0.45138888888888884</v>
      </c>
      <c r="I31" s="92"/>
    </row>
    <row r="32" spans="1:10" ht="16.95" customHeight="1" x14ac:dyDescent="0.25">
      <c r="A32" s="63" t="s">
        <v>276</v>
      </c>
      <c r="B32" s="72" t="s">
        <v>78</v>
      </c>
      <c r="C32" s="72" t="s">
        <v>277</v>
      </c>
      <c r="D32" s="135" t="s">
        <v>247</v>
      </c>
      <c r="E32" s="69" t="s">
        <v>87</v>
      </c>
      <c r="F32" s="118">
        <f t="shared" si="2"/>
        <v>0.45138888888888884</v>
      </c>
      <c r="G32" s="82">
        <v>2</v>
      </c>
      <c r="H32" s="118">
        <f t="shared" si="1"/>
        <v>0.45277777777777772</v>
      </c>
      <c r="I32" s="92"/>
    </row>
    <row r="33" spans="1:10" ht="15.6" customHeight="1" x14ac:dyDescent="0.25">
      <c r="A33" s="63" t="s">
        <v>278</v>
      </c>
      <c r="B33" s="72" t="s">
        <v>78</v>
      </c>
      <c r="C33" s="72" t="s">
        <v>279</v>
      </c>
      <c r="D33" s="135" t="s">
        <v>247</v>
      </c>
      <c r="E33" s="69" t="s">
        <v>87</v>
      </c>
      <c r="F33" s="118">
        <f t="shared" si="2"/>
        <v>0.45277777777777772</v>
      </c>
      <c r="G33" s="82">
        <v>1</v>
      </c>
      <c r="H33" s="118">
        <f t="shared" si="1"/>
        <v>0.45347222222222217</v>
      </c>
      <c r="I33" s="92"/>
    </row>
    <row r="34" spans="1:10" ht="16.350000000000001" customHeight="1" x14ac:dyDescent="0.25">
      <c r="A34" s="63" t="s">
        <v>280</v>
      </c>
      <c r="B34" s="72" t="s">
        <v>78</v>
      </c>
      <c r="C34" s="72" t="s">
        <v>281</v>
      </c>
      <c r="D34" s="135" t="s">
        <v>247</v>
      </c>
      <c r="E34" s="69" t="s">
        <v>87</v>
      </c>
      <c r="F34" s="118">
        <f t="shared" si="2"/>
        <v>0.45347222222222217</v>
      </c>
      <c r="G34" s="82">
        <v>2</v>
      </c>
      <c r="H34" s="118">
        <f t="shared" si="1"/>
        <v>0.45486111111111105</v>
      </c>
      <c r="I34" s="92"/>
    </row>
    <row r="35" spans="1:10" ht="15.6" customHeight="1" x14ac:dyDescent="0.25">
      <c r="A35" s="63" t="s">
        <v>282</v>
      </c>
      <c r="B35" s="72" t="s">
        <v>78</v>
      </c>
      <c r="C35" s="72" t="s">
        <v>283</v>
      </c>
      <c r="D35" s="135" t="s">
        <v>247</v>
      </c>
      <c r="E35" s="69" t="s">
        <v>87</v>
      </c>
      <c r="F35" s="118">
        <f t="shared" si="2"/>
        <v>0.45486111111111105</v>
      </c>
      <c r="G35" s="82">
        <v>2</v>
      </c>
      <c r="H35" s="118">
        <f t="shared" si="1"/>
        <v>0.45624999999999993</v>
      </c>
      <c r="I35" s="92"/>
    </row>
    <row r="36" spans="1:10" ht="16.2" customHeight="1" x14ac:dyDescent="0.25">
      <c r="A36" s="63" t="s">
        <v>284</v>
      </c>
      <c r="B36" s="72"/>
      <c r="C36" s="72"/>
      <c r="D36" s="76"/>
      <c r="E36" s="72"/>
      <c r="F36" s="118">
        <f t="shared" si="2"/>
        <v>0.45624999999999993</v>
      </c>
      <c r="G36" s="82">
        <v>0</v>
      </c>
      <c r="H36" s="118">
        <f t="shared" si="1"/>
        <v>0.45624999999999993</v>
      </c>
      <c r="I36" s="92"/>
    </row>
    <row r="37" spans="1:10" ht="15.6" x14ac:dyDescent="0.3">
      <c r="A37" s="62" t="s">
        <v>285</v>
      </c>
      <c r="B37" s="71"/>
      <c r="C37" s="73" t="s">
        <v>100</v>
      </c>
      <c r="D37" s="73"/>
      <c r="E37" s="71"/>
      <c r="F37" s="117"/>
      <c r="G37" s="81"/>
      <c r="H37" s="117"/>
      <c r="I37" s="91"/>
    </row>
    <row r="38" spans="1:10" ht="27.6" x14ac:dyDescent="0.25">
      <c r="A38" s="63" t="s">
        <v>286</v>
      </c>
      <c r="B38" s="72" t="s">
        <v>78</v>
      </c>
      <c r="C38" s="72" t="s">
        <v>101</v>
      </c>
      <c r="D38" s="135" t="s">
        <v>231</v>
      </c>
      <c r="E38" s="69" t="s">
        <v>139</v>
      </c>
      <c r="F38" s="118">
        <f>H36</f>
        <v>0.45624999999999993</v>
      </c>
      <c r="G38" s="82">
        <v>1</v>
      </c>
      <c r="H38" s="118">
        <f>F38+TIME(0,G38,0)</f>
        <v>0.45694444444444438</v>
      </c>
      <c r="I38" s="92"/>
    </row>
    <row r="39" spans="1:10" ht="28.2" x14ac:dyDescent="0.3">
      <c r="A39" s="62" t="s">
        <v>287</v>
      </c>
      <c r="B39" s="69" t="s">
        <v>78</v>
      </c>
      <c r="C39" s="73" t="s">
        <v>122</v>
      </c>
      <c r="D39" s="135" t="s">
        <v>231</v>
      </c>
      <c r="E39" s="69" t="s">
        <v>139</v>
      </c>
      <c r="F39" s="115">
        <f>H38</f>
        <v>0.45694444444444438</v>
      </c>
      <c r="G39" s="79">
        <v>1</v>
      </c>
      <c r="H39" s="115">
        <f>F39+TIME(0,G39,0)</f>
        <v>0.45763888888888882</v>
      </c>
      <c r="I39" s="89"/>
    </row>
    <row r="40" spans="1:10" ht="15" x14ac:dyDescent="0.25">
      <c r="A40" s="97"/>
      <c r="B40" s="101"/>
      <c r="C40" s="101"/>
      <c r="D40" s="99"/>
      <c r="E40" s="101"/>
      <c r="F40" s="120">
        <f>H39</f>
        <v>0.45763888888888882</v>
      </c>
      <c r="G40" s="105">
        <v>0</v>
      </c>
      <c r="H40" s="120">
        <f>F40+TIME(0,G40,0)</f>
        <v>0.45763888888888882</v>
      </c>
      <c r="I40" s="108"/>
    </row>
    <row r="41" spans="1:10" ht="13.8" x14ac:dyDescent="0.25">
      <c r="D41" s="131"/>
      <c r="J41" s="256"/>
    </row>
    <row r="42" spans="1:10" ht="15.6" x14ac:dyDescent="0.3">
      <c r="A42" s="59" t="s">
        <v>104</v>
      </c>
      <c r="B42" s="68"/>
      <c r="C42" s="68" t="s">
        <v>105</v>
      </c>
      <c r="D42" s="132"/>
      <c r="E42" s="68"/>
      <c r="F42" s="114"/>
      <c r="G42" s="78"/>
      <c r="H42" s="114"/>
      <c r="I42" s="88"/>
    </row>
    <row r="43" spans="1:10" ht="15" x14ac:dyDescent="0.25">
      <c r="A43" s="60" t="s">
        <v>106</v>
      </c>
      <c r="B43" s="69" t="s">
        <v>78</v>
      </c>
      <c r="C43" s="69" t="s">
        <v>107</v>
      </c>
      <c r="D43" s="135" t="s">
        <v>231</v>
      </c>
      <c r="E43" s="69" t="s">
        <v>139</v>
      </c>
      <c r="F43" s="115">
        <f>H40</f>
        <v>0.45763888888888882</v>
      </c>
      <c r="G43" s="79">
        <v>1</v>
      </c>
      <c r="H43" s="115">
        <f t="shared" ref="H43:H51" si="3">F43+TIME(0,G43,0)</f>
        <v>0.45833333333333326</v>
      </c>
      <c r="I43" s="89"/>
    </row>
    <row r="44" spans="1:10" ht="30" x14ac:dyDescent="0.25">
      <c r="A44" s="60" t="s">
        <v>108</v>
      </c>
      <c r="B44" s="69" t="s">
        <v>78</v>
      </c>
      <c r="C44" s="69" t="s">
        <v>368</v>
      </c>
      <c r="D44" s="135" t="s">
        <v>231</v>
      </c>
      <c r="E44" s="69" t="s">
        <v>139</v>
      </c>
      <c r="F44" s="115">
        <f t="shared" ref="F44:F51" si="4">H43</f>
        <v>0.45833333333333326</v>
      </c>
      <c r="G44" s="79">
        <v>1</v>
      </c>
      <c r="H44" s="115">
        <f t="shared" si="3"/>
        <v>0.4590277777777777</v>
      </c>
      <c r="I44" s="89"/>
    </row>
    <row r="45" spans="1:10" ht="15" x14ac:dyDescent="0.25">
      <c r="A45" s="60" t="s">
        <v>109</v>
      </c>
      <c r="B45" s="69" t="s">
        <v>78</v>
      </c>
      <c r="C45" s="69" t="s">
        <v>51</v>
      </c>
      <c r="D45" s="135" t="s">
        <v>233</v>
      </c>
      <c r="E45" s="69" t="s">
        <v>110</v>
      </c>
      <c r="F45" s="115">
        <f t="shared" si="4"/>
        <v>0.4590277777777777</v>
      </c>
      <c r="G45" s="79">
        <v>8</v>
      </c>
      <c r="H45" s="115">
        <f t="shared" si="3"/>
        <v>0.46458333333333324</v>
      </c>
      <c r="I45" s="89"/>
    </row>
    <row r="46" spans="1:10" ht="15" x14ac:dyDescent="0.25">
      <c r="A46" s="60" t="s">
        <v>111</v>
      </c>
      <c r="B46" s="69" t="s">
        <v>78</v>
      </c>
      <c r="C46" s="69" t="s">
        <v>112</v>
      </c>
      <c r="D46" s="135" t="s">
        <v>233</v>
      </c>
      <c r="E46" s="69" t="s">
        <v>110</v>
      </c>
      <c r="F46" s="115">
        <f t="shared" si="4"/>
        <v>0.46458333333333324</v>
      </c>
      <c r="G46" s="79">
        <v>2</v>
      </c>
      <c r="H46" s="115">
        <f t="shared" si="3"/>
        <v>0.46597222222222212</v>
      </c>
      <c r="I46" s="89"/>
    </row>
    <row r="47" spans="1:10" ht="15" x14ac:dyDescent="0.25">
      <c r="A47" s="60" t="s">
        <v>113</v>
      </c>
      <c r="B47" s="69" t="s">
        <v>78</v>
      </c>
      <c r="C47" s="69" t="s">
        <v>116</v>
      </c>
      <c r="D47" s="135" t="s">
        <v>233</v>
      </c>
      <c r="E47" s="69" t="s">
        <v>110</v>
      </c>
      <c r="F47" s="115">
        <f t="shared" si="4"/>
        <v>0.46597222222222212</v>
      </c>
      <c r="G47" s="79">
        <v>1</v>
      </c>
      <c r="H47" s="115">
        <f t="shared" si="3"/>
        <v>0.46666666666666656</v>
      </c>
      <c r="I47" s="89"/>
    </row>
    <row r="48" spans="1:10" ht="15" x14ac:dyDescent="0.25">
      <c r="A48" s="60" t="s">
        <v>115</v>
      </c>
      <c r="B48" s="69" t="s">
        <v>78</v>
      </c>
      <c r="C48" s="69" t="s">
        <v>118</v>
      </c>
      <c r="D48" s="135" t="s">
        <v>233</v>
      </c>
      <c r="E48" s="69" t="s">
        <v>110</v>
      </c>
      <c r="F48" s="115">
        <f t="shared" si="4"/>
        <v>0.46666666666666656</v>
      </c>
      <c r="G48" s="79">
        <v>1</v>
      </c>
      <c r="H48" s="115">
        <f t="shared" si="3"/>
        <v>0.46736111111111101</v>
      </c>
      <c r="I48" s="89"/>
    </row>
    <row r="49" spans="1:10" ht="15" x14ac:dyDescent="0.25">
      <c r="A49" s="60" t="s">
        <v>117</v>
      </c>
      <c r="B49" s="69" t="s">
        <v>78</v>
      </c>
      <c r="C49" s="69" t="s">
        <v>249</v>
      </c>
      <c r="D49" s="135" t="s">
        <v>233</v>
      </c>
      <c r="E49" s="69" t="s">
        <v>110</v>
      </c>
      <c r="F49" s="115">
        <f t="shared" si="4"/>
        <v>0.46736111111111101</v>
      </c>
      <c r="G49" s="79">
        <v>1</v>
      </c>
      <c r="H49" s="115">
        <f t="shared" si="3"/>
        <v>0.46805555555555545</v>
      </c>
      <c r="I49" s="89"/>
    </row>
    <row r="50" spans="1:10" ht="15" x14ac:dyDescent="0.25">
      <c r="A50" s="60" t="s">
        <v>119</v>
      </c>
      <c r="B50" s="69" t="s">
        <v>78</v>
      </c>
      <c r="C50" s="69" t="s">
        <v>121</v>
      </c>
      <c r="D50" s="135" t="s">
        <v>233</v>
      </c>
      <c r="E50" s="69" t="s">
        <v>110</v>
      </c>
      <c r="F50" s="115">
        <f t="shared" si="4"/>
        <v>0.46805555555555545</v>
      </c>
      <c r="G50" s="79">
        <v>3</v>
      </c>
      <c r="H50" s="115">
        <f t="shared" si="3"/>
        <v>0.47013888888888877</v>
      </c>
      <c r="I50" s="89"/>
    </row>
    <row r="51" spans="1:10" ht="15" x14ac:dyDescent="0.25">
      <c r="A51" s="61" t="s">
        <v>120</v>
      </c>
      <c r="B51" s="70"/>
      <c r="C51" s="70"/>
      <c r="D51" s="185" t="s">
        <v>233</v>
      </c>
      <c r="E51" s="70" t="s">
        <v>110</v>
      </c>
      <c r="F51" s="116">
        <f t="shared" si="4"/>
        <v>0.47013888888888877</v>
      </c>
      <c r="G51" s="80">
        <v>0</v>
      </c>
      <c r="H51" s="116">
        <f t="shared" si="3"/>
        <v>0.47013888888888877</v>
      </c>
      <c r="I51" s="90"/>
    </row>
    <row r="52" spans="1:10" ht="15" x14ac:dyDescent="0.25">
      <c r="D52" s="139"/>
      <c r="J52" s="256"/>
    </row>
    <row r="53" spans="1:10" ht="15.6" x14ac:dyDescent="0.3">
      <c r="A53" s="59" t="s">
        <v>123</v>
      </c>
      <c r="B53" s="68"/>
      <c r="C53" s="68" t="s">
        <v>124</v>
      </c>
      <c r="D53" s="132"/>
      <c r="E53" s="68"/>
      <c r="F53" s="114"/>
      <c r="G53" s="78"/>
      <c r="H53" s="114"/>
      <c r="I53" s="88"/>
    </row>
    <row r="54" spans="1:10" ht="15.6" x14ac:dyDescent="0.3">
      <c r="A54" s="62" t="s">
        <v>125</v>
      </c>
      <c r="B54" s="71"/>
      <c r="C54" s="71" t="s">
        <v>126</v>
      </c>
      <c r="D54" s="73"/>
      <c r="E54" s="71"/>
      <c r="F54" s="117"/>
      <c r="G54" s="81"/>
      <c r="H54" s="117"/>
      <c r="I54" s="91"/>
    </row>
    <row r="55" spans="1:10" ht="15" x14ac:dyDescent="0.25">
      <c r="A55" s="63" t="s">
        <v>127</v>
      </c>
      <c r="B55" s="72" t="s">
        <v>78</v>
      </c>
      <c r="C55" s="72" t="s">
        <v>128</v>
      </c>
      <c r="D55" s="135" t="s">
        <v>231</v>
      </c>
      <c r="E55" s="69" t="s">
        <v>139</v>
      </c>
      <c r="F55" s="118">
        <f>H51</f>
        <v>0.47013888888888877</v>
      </c>
      <c r="G55" s="82">
        <v>1</v>
      </c>
      <c r="H55" s="118">
        <f t="shared" ref="H55:H63" si="5">F55+TIME(0,G55,0)</f>
        <v>0.47083333333333321</v>
      </c>
      <c r="I55" s="94"/>
    </row>
    <row r="56" spans="1:10" ht="15" x14ac:dyDescent="0.25">
      <c r="A56" s="63" t="s">
        <v>129</v>
      </c>
      <c r="B56" s="72" t="s">
        <v>78</v>
      </c>
      <c r="C56" s="72" t="s">
        <v>296</v>
      </c>
      <c r="D56" s="135" t="s">
        <v>231</v>
      </c>
      <c r="E56" s="69" t="s">
        <v>139</v>
      </c>
      <c r="F56" s="118">
        <f t="shared" ref="F56:F63" si="6">H55</f>
        <v>0.47083333333333321</v>
      </c>
      <c r="G56" s="82">
        <v>1</v>
      </c>
      <c r="H56" s="118">
        <f t="shared" si="5"/>
        <v>0.47152777777777766</v>
      </c>
      <c r="I56" s="94"/>
    </row>
    <row r="57" spans="1:10" ht="15" x14ac:dyDescent="0.25">
      <c r="A57" s="63" t="s">
        <v>130</v>
      </c>
      <c r="B57" s="72" t="s">
        <v>78</v>
      </c>
      <c r="C57" s="72" t="s">
        <v>243</v>
      </c>
      <c r="D57" s="135" t="s">
        <v>231</v>
      </c>
      <c r="E57" s="69" t="s">
        <v>139</v>
      </c>
      <c r="F57" s="118">
        <f t="shared" si="6"/>
        <v>0.47152777777777766</v>
      </c>
      <c r="G57" s="82">
        <v>2</v>
      </c>
      <c r="H57" s="118">
        <f t="shared" si="5"/>
        <v>0.47291666666666654</v>
      </c>
      <c r="I57" s="94"/>
    </row>
    <row r="58" spans="1:10" ht="15" x14ac:dyDescent="0.25">
      <c r="A58" s="63" t="s">
        <v>131</v>
      </c>
      <c r="B58" s="72" t="s">
        <v>78</v>
      </c>
      <c r="C58" s="72" t="s">
        <v>132</v>
      </c>
      <c r="D58" s="135" t="s">
        <v>231</v>
      </c>
      <c r="E58" s="69" t="s">
        <v>139</v>
      </c>
      <c r="F58" s="118">
        <f t="shared" si="6"/>
        <v>0.47291666666666654</v>
      </c>
      <c r="G58" s="82">
        <v>2</v>
      </c>
      <c r="H58" s="118">
        <f t="shared" si="5"/>
        <v>0.47430555555555542</v>
      </c>
      <c r="I58" s="94"/>
    </row>
    <row r="59" spans="1:10" ht="15" x14ac:dyDescent="0.25">
      <c r="A59" s="63" t="s">
        <v>133</v>
      </c>
      <c r="B59" s="72" t="s">
        <v>78</v>
      </c>
      <c r="C59" s="72" t="s">
        <v>134</v>
      </c>
      <c r="D59" s="135" t="s">
        <v>231</v>
      </c>
      <c r="E59" s="69" t="s">
        <v>139</v>
      </c>
      <c r="F59" s="118">
        <f t="shared" si="6"/>
        <v>0.47430555555555542</v>
      </c>
      <c r="G59" s="82">
        <v>2</v>
      </c>
      <c r="H59" s="118">
        <f t="shared" si="5"/>
        <v>0.47569444444444431</v>
      </c>
      <c r="I59" s="94"/>
    </row>
    <row r="60" spans="1:10" ht="15" x14ac:dyDescent="0.25">
      <c r="A60" s="63" t="s">
        <v>135</v>
      </c>
      <c r="B60" s="72" t="s">
        <v>78</v>
      </c>
      <c r="C60" s="72" t="s">
        <v>136</v>
      </c>
      <c r="D60" s="135" t="s">
        <v>231</v>
      </c>
      <c r="E60" s="69" t="s">
        <v>139</v>
      </c>
      <c r="F60" s="118">
        <f t="shared" si="6"/>
        <v>0.47569444444444431</v>
      </c>
      <c r="G60" s="82">
        <v>2</v>
      </c>
      <c r="H60" s="118">
        <f t="shared" si="5"/>
        <v>0.47708333333333319</v>
      </c>
      <c r="I60" s="94"/>
    </row>
    <row r="61" spans="1:10" ht="13.8" x14ac:dyDescent="0.25">
      <c r="A61" s="63" t="s">
        <v>137</v>
      </c>
      <c r="B61" s="72" t="s">
        <v>78</v>
      </c>
      <c r="C61" s="72" t="s">
        <v>141</v>
      </c>
      <c r="D61" s="72"/>
      <c r="E61" s="72" t="s">
        <v>87</v>
      </c>
      <c r="F61" s="118">
        <f t="shared" si="6"/>
        <v>0.47708333333333319</v>
      </c>
      <c r="G61" s="82">
        <v>1</v>
      </c>
      <c r="H61" s="118">
        <f t="shared" si="5"/>
        <v>0.47777777777777763</v>
      </c>
      <c r="I61" s="94"/>
    </row>
    <row r="62" spans="1:10" ht="13.8" x14ac:dyDescent="0.25">
      <c r="A62" s="63" t="s">
        <v>140</v>
      </c>
      <c r="B62" s="72" t="s">
        <v>78</v>
      </c>
      <c r="C62" s="72" t="s">
        <v>143</v>
      </c>
      <c r="D62" s="135" t="s">
        <v>234</v>
      </c>
      <c r="E62" s="72" t="s">
        <v>481</v>
      </c>
      <c r="F62" s="118">
        <f t="shared" si="6"/>
        <v>0.47777777777777763</v>
      </c>
      <c r="G62" s="82">
        <v>1</v>
      </c>
      <c r="H62" s="118">
        <f t="shared" si="5"/>
        <v>0.47847222222222208</v>
      </c>
      <c r="I62" s="94"/>
    </row>
    <row r="63" spans="1:10" ht="13.8" x14ac:dyDescent="0.25">
      <c r="A63" s="63" t="s">
        <v>142</v>
      </c>
      <c r="B63" s="72" t="s">
        <v>78</v>
      </c>
      <c r="C63" s="72" t="s">
        <v>138</v>
      </c>
      <c r="D63" s="135" t="s">
        <v>234</v>
      </c>
      <c r="E63" s="72" t="s">
        <v>139</v>
      </c>
      <c r="F63" s="118">
        <f t="shared" si="6"/>
        <v>0.47847222222222208</v>
      </c>
      <c r="G63" s="82">
        <v>1</v>
      </c>
      <c r="H63" s="118">
        <f t="shared" si="5"/>
        <v>0.47916666666666652</v>
      </c>
      <c r="I63" s="94"/>
    </row>
    <row r="64" spans="1:10" ht="15" x14ac:dyDescent="0.25">
      <c r="D64" s="139"/>
    </row>
    <row r="65" spans="1:9" ht="15.6" x14ac:dyDescent="0.3">
      <c r="A65" s="62" t="s">
        <v>144</v>
      </c>
      <c r="B65" s="71"/>
      <c r="C65" s="71" t="s">
        <v>145</v>
      </c>
      <c r="D65" s="73"/>
      <c r="E65" s="71"/>
      <c r="F65" s="117"/>
      <c r="G65" s="81"/>
      <c r="H65" s="117"/>
      <c r="I65" s="91"/>
    </row>
    <row r="66" spans="1:9" ht="15.6" x14ac:dyDescent="0.3">
      <c r="A66" s="63" t="s">
        <v>146</v>
      </c>
      <c r="B66" s="69" t="s">
        <v>78</v>
      </c>
      <c r="C66" s="69" t="s">
        <v>539</v>
      </c>
      <c r="D66" s="135" t="s">
        <v>234</v>
      </c>
      <c r="E66" s="72" t="s">
        <v>403</v>
      </c>
      <c r="F66" s="118">
        <f>H63</f>
        <v>0.47916666666666652</v>
      </c>
      <c r="G66" s="82">
        <v>2</v>
      </c>
      <c r="H66" s="118">
        <f t="shared" ref="H66" si="7">F66+TIME(0,G66,0)</f>
        <v>0.4805555555555554</v>
      </c>
      <c r="I66" s="91"/>
    </row>
    <row r="67" spans="1:9" ht="13.8" x14ac:dyDescent="0.25">
      <c r="A67" s="63" t="s">
        <v>146</v>
      </c>
      <c r="B67" s="72" t="s">
        <v>78</v>
      </c>
      <c r="C67" s="72" t="s">
        <v>190</v>
      </c>
      <c r="D67" s="135" t="s">
        <v>234</v>
      </c>
      <c r="E67" s="72" t="s">
        <v>191</v>
      </c>
      <c r="F67" s="118">
        <f>H66</f>
        <v>0.4805555555555554</v>
      </c>
      <c r="G67" s="82">
        <v>2</v>
      </c>
      <c r="H67" s="118">
        <f t="shared" ref="H67:H71" si="8">F67+TIME(0,G67,0)</f>
        <v>0.48194444444444429</v>
      </c>
      <c r="I67" s="92"/>
    </row>
    <row r="68" spans="1:9" ht="13.8" x14ac:dyDescent="0.25">
      <c r="A68" s="63" t="s">
        <v>147</v>
      </c>
      <c r="B68" s="72" t="s">
        <v>78</v>
      </c>
      <c r="C68" s="72" t="s">
        <v>230</v>
      </c>
      <c r="D68" s="135" t="s">
        <v>234</v>
      </c>
      <c r="E68" s="72" t="s">
        <v>500</v>
      </c>
      <c r="F68" s="118">
        <f>H67</f>
        <v>0.48194444444444429</v>
      </c>
      <c r="G68" s="82">
        <v>2</v>
      </c>
      <c r="H68" s="118">
        <f t="shared" si="8"/>
        <v>0.48333333333333317</v>
      </c>
      <c r="I68" s="92"/>
    </row>
    <row r="69" spans="1:9" ht="13.8" x14ac:dyDescent="0.25">
      <c r="A69" s="63" t="s">
        <v>149</v>
      </c>
      <c r="B69" s="72" t="s">
        <v>78</v>
      </c>
      <c r="C69" s="72" t="s">
        <v>148</v>
      </c>
      <c r="D69" s="135" t="s">
        <v>234</v>
      </c>
      <c r="E69" s="72" t="s">
        <v>110</v>
      </c>
      <c r="F69" s="118">
        <f>H68</f>
        <v>0.48333333333333317</v>
      </c>
      <c r="G69" s="82">
        <v>2</v>
      </c>
      <c r="H69" s="118">
        <f t="shared" si="8"/>
        <v>0.48472222222222205</v>
      </c>
      <c r="I69" s="92"/>
    </row>
    <row r="70" spans="1:9" ht="13.8" x14ac:dyDescent="0.25">
      <c r="A70" s="63" t="s">
        <v>150</v>
      </c>
      <c r="B70" s="72" t="s">
        <v>78</v>
      </c>
      <c r="C70" s="72" t="s">
        <v>151</v>
      </c>
      <c r="D70" s="135" t="s">
        <v>234</v>
      </c>
      <c r="E70" s="72" t="s">
        <v>248</v>
      </c>
      <c r="F70" s="118">
        <f>H69</f>
        <v>0.48472222222222205</v>
      </c>
      <c r="G70" s="82">
        <v>2</v>
      </c>
      <c r="H70" s="118">
        <f t="shared" si="8"/>
        <v>0.48611111111111094</v>
      </c>
      <c r="I70" s="92"/>
    </row>
    <row r="71" spans="1:9" ht="13.8" x14ac:dyDescent="0.25">
      <c r="A71" s="63" t="s">
        <v>152</v>
      </c>
      <c r="B71" s="72" t="s">
        <v>78</v>
      </c>
      <c r="C71" s="72" t="s">
        <v>153</v>
      </c>
      <c r="D71" s="135" t="s">
        <v>234</v>
      </c>
      <c r="E71" s="72" t="s">
        <v>244</v>
      </c>
      <c r="F71" s="118">
        <f>H70</f>
        <v>0.48611111111111094</v>
      </c>
      <c r="G71" s="82">
        <v>2</v>
      </c>
      <c r="H71" s="118">
        <f t="shared" si="8"/>
        <v>0.48749999999999982</v>
      </c>
      <c r="I71" s="92"/>
    </row>
    <row r="72" spans="1:9" ht="13.8" x14ac:dyDescent="0.25">
      <c r="A72" s="63"/>
      <c r="B72" s="72"/>
      <c r="C72" s="72"/>
      <c r="D72" s="135"/>
      <c r="E72" s="72"/>
      <c r="F72" s="118"/>
      <c r="G72" s="82"/>
      <c r="H72" s="118"/>
      <c r="I72" s="92"/>
    </row>
    <row r="73" spans="1:9" ht="15.6" x14ac:dyDescent="0.3">
      <c r="A73" s="62" t="s">
        <v>154</v>
      </c>
      <c r="B73" s="71"/>
      <c r="C73" s="71" t="s">
        <v>155</v>
      </c>
      <c r="D73" s="76"/>
      <c r="E73" s="71"/>
      <c r="F73" s="117"/>
      <c r="G73" s="81"/>
      <c r="H73" s="117"/>
      <c r="I73" s="91"/>
    </row>
    <row r="74" spans="1:9" ht="13.8" x14ac:dyDescent="0.25">
      <c r="A74" s="63" t="s">
        <v>156</v>
      </c>
      <c r="B74" s="72" t="s">
        <v>78</v>
      </c>
      <c r="C74" s="72" t="s">
        <v>339</v>
      </c>
      <c r="D74" s="135" t="s">
        <v>234</v>
      </c>
      <c r="E74" s="72" t="s">
        <v>366</v>
      </c>
      <c r="F74" s="118">
        <f>H71</f>
        <v>0.48749999999999982</v>
      </c>
      <c r="G74" s="82">
        <v>2</v>
      </c>
      <c r="H74" s="118">
        <f t="shared" ref="H74:H81" si="9">F74+TIME(0,G74,0)</f>
        <v>0.48888888888888871</v>
      </c>
      <c r="I74" s="92"/>
    </row>
    <row r="75" spans="1:9" ht="13.8" x14ac:dyDescent="0.25">
      <c r="A75" s="63" t="s">
        <v>157</v>
      </c>
      <c r="B75" s="72" t="s">
        <v>78</v>
      </c>
      <c r="C75" s="72" t="s">
        <v>252</v>
      </c>
      <c r="D75" s="135" t="s">
        <v>234</v>
      </c>
      <c r="E75" s="72" t="s">
        <v>253</v>
      </c>
      <c r="F75" s="118">
        <f>H74</f>
        <v>0.48888888888888871</v>
      </c>
      <c r="G75" s="82">
        <v>2</v>
      </c>
      <c r="H75" s="118">
        <f t="shared" si="9"/>
        <v>0.49027777777777759</v>
      </c>
      <c r="I75" s="92"/>
    </row>
    <row r="76" spans="1:9" ht="13.8" x14ac:dyDescent="0.25">
      <c r="A76" s="63" t="s">
        <v>158</v>
      </c>
      <c r="B76" s="72" t="s">
        <v>78</v>
      </c>
      <c r="C76" s="72" t="s">
        <v>313</v>
      </c>
      <c r="D76" s="135" t="s">
        <v>234</v>
      </c>
      <c r="E76" s="72" t="s">
        <v>263</v>
      </c>
      <c r="F76" s="118">
        <f>H75</f>
        <v>0.49027777777777759</v>
      </c>
      <c r="G76" s="82">
        <v>2</v>
      </c>
      <c r="H76" s="118">
        <f t="shared" si="9"/>
        <v>0.49166666666666647</v>
      </c>
      <c r="I76" s="92"/>
    </row>
    <row r="77" spans="1:9" ht="13.8" x14ac:dyDescent="0.25">
      <c r="A77" s="63" t="s">
        <v>159</v>
      </c>
      <c r="B77" s="72" t="s">
        <v>78</v>
      </c>
      <c r="C77" s="72" t="s">
        <v>341</v>
      </c>
      <c r="D77" s="135" t="s">
        <v>234</v>
      </c>
      <c r="E77" s="72" t="s">
        <v>191</v>
      </c>
      <c r="F77" s="118">
        <f>H76</f>
        <v>0.49166666666666647</v>
      </c>
      <c r="G77" s="82">
        <v>2</v>
      </c>
      <c r="H77" s="118">
        <f t="shared" si="9"/>
        <v>0.49305555555555536</v>
      </c>
      <c r="I77" s="92"/>
    </row>
    <row r="78" spans="1:9" ht="13.8" x14ac:dyDescent="0.25">
      <c r="A78" s="63" t="s">
        <v>160</v>
      </c>
      <c r="B78" s="72" t="s">
        <v>78</v>
      </c>
      <c r="C78" s="72" t="s">
        <v>340</v>
      </c>
      <c r="D78" s="135" t="s">
        <v>234</v>
      </c>
      <c r="E78" s="72" t="s">
        <v>367</v>
      </c>
      <c r="F78" s="118">
        <f t="shared" ref="F78:F81" si="10">H77</f>
        <v>0.49305555555555536</v>
      </c>
      <c r="G78" s="82">
        <v>2</v>
      </c>
      <c r="H78" s="118">
        <f t="shared" si="9"/>
        <v>0.49444444444444424</v>
      </c>
      <c r="I78" s="92"/>
    </row>
    <row r="79" spans="1:9" ht="13.8" x14ac:dyDescent="0.25">
      <c r="A79" s="136" t="s">
        <v>161</v>
      </c>
      <c r="B79" s="72" t="s">
        <v>78</v>
      </c>
      <c r="C79" s="72" t="s">
        <v>451</v>
      </c>
      <c r="D79" s="135" t="s">
        <v>234</v>
      </c>
      <c r="E79" s="72" t="s">
        <v>469</v>
      </c>
      <c r="F79" s="118">
        <f t="shared" si="10"/>
        <v>0.49444444444444424</v>
      </c>
      <c r="G79" s="82">
        <v>2</v>
      </c>
      <c r="H79" s="118">
        <f t="shared" si="9"/>
        <v>0.49583333333333313</v>
      </c>
      <c r="I79" s="92"/>
    </row>
    <row r="80" spans="1:9" ht="13.8" x14ac:dyDescent="0.25">
      <c r="A80" s="136" t="s">
        <v>162</v>
      </c>
      <c r="B80" s="72" t="s">
        <v>78</v>
      </c>
      <c r="C80" s="72" t="s">
        <v>468</v>
      </c>
      <c r="D80" s="135" t="s">
        <v>234</v>
      </c>
      <c r="E80" s="131" t="s">
        <v>253</v>
      </c>
      <c r="F80" s="118">
        <f t="shared" si="10"/>
        <v>0.49583333333333313</v>
      </c>
      <c r="G80" s="82">
        <v>2</v>
      </c>
      <c r="H80" s="118">
        <f t="shared" si="9"/>
        <v>0.49722222222222201</v>
      </c>
      <c r="I80" s="92"/>
    </row>
    <row r="81" spans="1:10" ht="15" x14ac:dyDescent="0.25">
      <c r="A81" s="136" t="s">
        <v>163</v>
      </c>
      <c r="B81" s="72" t="s">
        <v>78</v>
      </c>
      <c r="C81" s="69" t="s">
        <v>540</v>
      </c>
      <c r="D81" s="135" t="s">
        <v>234</v>
      </c>
      <c r="E81" s="467" t="s">
        <v>241</v>
      </c>
      <c r="F81" s="118">
        <f t="shared" si="10"/>
        <v>0.49722222222222201</v>
      </c>
      <c r="G81" s="82">
        <v>2</v>
      </c>
      <c r="H81" s="118">
        <f t="shared" si="9"/>
        <v>0.49861111111111089</v>
      </c>
      <c r="I81" s="92"/>
    </row>
    <row r="82" spans="1:10" ht="13.8" x14ac:dyDescent="0.25">
      <c r="A82" s="136"/>
      <c r="B82" s="72"/>
      <c r="C82" s="72"/>
      <c r="D82" s="135"/>
      <c r="E82" s="72"/>
      <c r="F82" s="118"/>
      <c r="G82" s="82"/>
      <c r="H82" s="118"/>
      <c r="I82" s="92"/>
    </row>
    <row r="83" spans="1:10" ht="15.6" x14ac:dyDescent="0.3">
      <c r="A83" s="137" t="s">
        <v>164</v>
      </c>
      <c r="B83" s="71"/>
      <c r="C83" s="71" t="s">
        <v>288</v>
      </c>
      <c r="D83" s="135"/>
      <c r="E83" s="71"/>
      <c r="F83" s="117"/>
      <c r="G83" s="81"/>
      <c r="H83" s="117"/>
      <c r="I83" s="91"/>
    </row>
    <row r="84" spans="1:10" ht="13.8" x14ac:dyDescent="0.25">
      <c r="A84" s="136" t="s">
        <v>541</v>
      </c>
      <c r="B84" s="72" t="s">
        <v>78</v>
      </c>
      <c r="C84" s="72" t="s">
        <v>470</v>
      </c>
      <c r="D84" s="135" t="s">
        <v>234</v>
      </c>
      <c r="E84" s="72" t="s">
        <v>444</v>
      </c>
      <c r="F84" s="118">
        <f>H81</f>
        <v>0.49861111111111089</v>
      </c>
      <c r="G84" s="82">
        <v>2</v>
      </c>
      <c r="H84" s="118">
        <f>F84+TIME(0,G84,0)</f>
        <v>0.49999999999999978</v>
      </c>
      <c r="I84" s="92"/>
    </row>
    <row r="85" spans="1:10" ht="13.8" x14ac:dyDescent="0.25">
      <c r="A85" s="188" t="s">
        <v>402</v>
      </c>
      <c r="B85" s="72" t="s">
        <v>78</v>
      </c>
      <c r="C85" s="72" t="s">
        <v>291</v>
      </c>
      <c r="D85" s="135" t="s">
        <v>234</v>
      </c>
      <c r="E85" s="72" t="s">
        <v>293</v>
      </c>
      <c r="F85" s="118">
        <f>H84</f>
        <v>0.49999999999999978</v>
      </c>
      <c r="G85" s="82">
        <v>1</v>
      </c>
      <c r="H85" s="118">
        <f>F85+TIME(0,G85,0)</f>
        <v>0.50069444444444422</v>
      </c>
      <c r="I85" s="92"/>
    </row>
    <row r="86" spans="1:10" ht="13.8" x14ac:dyDescent="0.25">
      <c r="A86" s="188"/>
      <c r="B86" s="72"/>
      <c r="C86" s="72"/>
      <c r="D86" s="135"/>
      <c r="E86" s="72"/>
      <c r="F86" s="129"/>
      <c r="G86" s="130"/>
      <c r="H86" s="129"/>
      <c r="I86" s="255"/>
    </row>
    <row r="87" spans="1:10" ht="15.6" x14ac:dyDescent="0.3">
      <c r="A87" s="59" t="s">
        <v>294</v>
      </c>
      <c r="B87" s="274"/>
      <c r="C87" s="132" t="s">
        <v>501</v>
      </c>
      <c r="D87" s="331"/>
      <c r="E87" s="274"/>
      <c r="F87" s="275">
        <f>H85</f>
        <v>0.50069444444444422</v>
      </c>
      <c r="G87" s="276">
        <v>0</v>
      </c>
      <c r="H87" s="277">
        <f>F87+TIME(0,G87,0)</f>
        <v>0.50069444444444422</v>
      </c>
      <c r="I87" s="278"/>
    </row>
    <row r="88" spans="1:10" ht="14.1" customHeight="1" x14ac:dyDescent="0.25">
      <c r="A88" s="63"/>
      <c r="B88" s="128"/>
      <c r="C88" s="72"/>
      <c r="D88" s="135"/>
      <c r="E88" s="128"/>
      <c r="F88" s="118"/>
      <c r="G88" s="82"/>
      <c r="H88" s="129"/>
      <c r="I88" s="92"/>
    </row>
    <row r="89" spans="1:10" ht="15.6" x14ac:dyDescent="0.3">
      <c r="A89" s="59" t="s">
        <v>295</v>
      </c>
      <c r="B89" s="68"/>
      <c r="C89" s="68" t="s">
        <v>166</v>
      </c>
      <c r="D89" s="68"/>
      <c r="E89" s="68"/>
      <c r="F89" s="114"/>
      <c r="G89" s="78"/>
      <c r="H89" s="114"/>
      <c r="I89" s="88"/>
    </row>
    <row r="90" spans="1:10" ht="15" x14ac:dyDescent="0.25">
      <c r="A90" s="60" t="s">
        <v>193</v>
      </c>
      <c r="B90" s="72" t="s">
        <v>78</v>
      </c>
      <c r="C90" s="72" t="s">
        <v>466</v>
      </c>
      <c r="D90" s="135"/>
      <c r="E90" s="72" t="s">
        <v>395</v>
      </c>
      <c r="F90" s="118">
        <f>H87</f>
        <v>0.50069444444444422</v>
      </c>
      <c r="G90" s="82">
        <v>4</v>
      </c>
      <c r="H90" s="118">
        <f>F90+TIME(0,G90,0)</f>
        <v>0.50347222222222199</v>
      </c>
      <c r="I90" s="89"/>
      <c r="J90" s="25"/>
    </row>
    <row r="91" spans="1:10" ht="15" x14ac:dyDescent="0.25">
      <c r="A91" s="60" t="s">
        <v>432</v>
      </c>
      <c r="B91" s="128" t="s">
        <v>78</v>
      </c>
      <c r="C91" s="128" t="s">
        <v>91</v>
      </c>
      <c r="D91" s="141"/>
      <c r="E91" s="128" t="s">
        <v>139</v>
      </c>
      <c r="F91" s="129">
        <f>H90</f>
        <v>0.50347222222222199</v>
      </c>
      <c r="G91" s="130">
        <v>1</v>
      </c>
      <c r="H91" s="129">
        <f>F91+TIME(0,G91,0)</f>
        <v>0.50416666666666643</v>
      </c>
      <c r="I91" s="148"/>
    </row>
    <row r="92" spans="1:10" ht="15" x14ac:dyDescent="0.25">
      <c r="A92" s="468"/>
      <c r="B92" s="72"/>
      <c r="C92" s="72"/>
      <c r="D92" s="135"/>
      <c r="E92" s="72"/>
      <c r="F92" s="118"/>
      <c r="G92" s="82"/>
      <c r="H92" s="118"/>
      <c r="I92" s="145"/>
    </row>
    <row r="93" spans="1:10" ht="15.6" x14ac:dyDescent="0.3">
      <c r="A93" s="64" t="s">
        <v>433</v>
      </c>
      <c r="B93" s="74"/>
      <c r="C93" s="74" t="s">
        <v>171</v>
      </c>
      <c r="D93" s="74"/>
      <c r="E93" s="74" t="s">
        <v>139</v>
      </c>
      <c r="F93" s="122">
        <f>H91</f>
        <v>0.50416666666666643</v>
      </c>
      <c r="G93" s="84">
        <v>1</v>
      </c>
      <c r="H93" s="122">
        <f>F93+TIME(0,G93,0)</f>
        <v>0.50486111111111087</v>
      </c>
      <c r="I93" s="146"/>
    </row>
    <row r="94" spans="1:10" x14ac:dyDescent="0.25">
      <c r="A94" s="65"/>
      <c r="B94" s="65"/>
      <c r="C94" s="65" t="s">
        <v>172</v>
      </c>
      <c r="D94" s="65"/>
      <c r="E94" s="65"/>
      <c r="F94" s="123"/>
      <c r="G94" s="85">
        <f>(H94-H93) * 24 * 60</f>
        <v>23.000000000000398</v>
      </c>
      <c r="H94" s="123">
        <v>0.52083333333333337</v>
      </c>
      <c r="I94" s="163"/>
    </row>
    <row r="95" spans="1:10" x14ac:dyDescent="0.25">
      <c r="I95" s="145"/>
    </row>
    <row r="96" spans="1:10" ht="15.6" x14ac:dyDescent="0.3">
      <c r="A96" s="508" t="s">
        <v>551</v>
      </c>
      <c r="B96" s="509"/>
      <c r="C96" s="509"/>
      <c r="D96" s="509"/>
      <c r="E96" s="509"/>
      <c r="F96" s="509"/>
      <c r="G96" s="509"/>
      <c r="H96" s="509"/>
      <c r="I96" s="509"/>
    </row>
    <row r="97" spans="1:15" s="2" customFormat="1" ht="31.2" x14ac:dyDescent="0.3">
      <c r="A97" s="58" t="s">
        <v>67</v>
      </c>
      <c r="B97" s="58" t="s">
        <v>68</v>
      </c>
      <c r="C97" s="58" t="s">
        <v>17</v>
      </c>
      <c r="D97" s="58" t="s">
        <v>69</v>
      </c>
      <c r="E97" s="58" t="s">
        <v>70</v>
      </c>
      <c r="F97" s="113" t="s">
        <v>71</v>
      </c>
      <c r="G97" s="77" t="s">
        <v>72</v>
      </c>
      <c r="H97" s="113" t="s">
        <v>73</v>
      </c>
      <c r="I97" s="58" t="s">
        <v>74</v>
      </c>
    </row>
    <row r="98" spans="1:15" ht="15.6" x14ac:dyDescent="0.3">
      <c r="A98" s="59" t="s">
        <v>75</v>
      </c>
      <c r="B98" s="68"/>
      <c r="C98" s="68" t="s">
        <v>76</v>
      </c>
      <c r="D98" s="68"/>
      <c r="E98" s="68"/>
      <c r="F98" s="114"/>
      <c r="G98" s="78"/>
      <c r="H98" s="114"/>
      <c r="I98" s="88"/>
    </row>
    <row r="99" spans="1:15" ht="15" x14ac:dyDescent="0.25">
      <c r="A99" s="60" t="s">
        <v>77</v>
      </c>
      <c r="B99" s="69" t="s">
        <v>78</v>
      </c>
      <c r="C99" s="69" t="s">
        <v>173</v>
      </c>
      <c r="D99" s="69"/>
      <c r="E99" s="69" t="s">
        <v>139</v>
      </c>
      <c r="F99" s="115">
        <v>0.5625</v>
      </c>
      <c r="G99" s="79">
        <v>1</v>
      </c>
      <c r="H99" s="115">
        <f>F99+TIME(0,G99,0)</f>
        <v>0.56319444444444444</v>
      </c>
      <c r="I99" s="89"/>
    </row>
    <row r="100" spans="1:15" ht="15" x14ac:dyDescent="0.25">
      <c r="A100" s="60" t="s">
        <v>80</v>
      </c>
      <c r="B100" s="69" t="s">
        <v>78</v>
      </c>
      <c r="C100" s="69" t="s">
        <v>297</v>
      </c>
      <c r="D100" s="69"/>
      <c r="E100" s="69" t="s">
        <v>81</v>
      </c>
      <c r="F100" s="115">
        <f>H99</f>
        <v>0.56319444444444444</v>
      </c>
      <c r="G100" s="79">
        <v>1</v>
      </c>
      <c r="H100" s="115">
        <f>F100+TIME(0,G100,0)</f>
        <v>0.56388888888888888</v>
      </c>
      <c r="I100" s="89"/>
    </row>
    <row r="101" spans="1:15" ht="30" x14ac:dyDescent="0.25">
      <c r="A101" s="61" t="s">
        <v>82</v>
      </c>
      <c r="B101" s="70" t="s">
        <v>84</v>
      </c>
      <c r="C101" s="70" t="s">
        <v>407</v>
      </c>
      <c r="D101" s="141" t="s">
        <v>46</v>
      </c>
      <c r="E101" s="69" t="s">
        <v>139</v>
      </c>
      <c r="F101" s="116">
        <f>H100</f>
        <v>0.56388888888888888</v>
      </c>
      <c r="G101" s="80">
        <v>1</v>
      </c>
      <c r="H101" s="116">
        <f>F101+TIME(0,G101,0)</f>
        <v>0.56458333333333333</v>
      </c>
      <c r="I101" s="90"/>
    </row>
    <row r="102" spans="1:15" ht="15" x14ac:dyDescent="0.25">
      <c r="D102" s="139"/>
      <c r="J102" s="256"/>
    </row>
    <row r="103" spans="1:15" ht="15.6" x14ac:dyDescent="0.3">
      <c r="A103" s="59" t="s">
        <v>90</v>
      </c>
      <c r="B103" s="68"/>
      <c r="C103" s="68" t="s">
        <v>91</v>
      </c>
      <c r="D103" s="68"/>
      <c r="E103" s="68"/>
      <c r="F103" s="114"/>
      <c r="G103" s="78"/>
      <c r="H103" s="114"/>
      <c r="I103" s="88"/>
    </row>
    <row r="104" spans="1:15" ht="15" x14ac:dyDescent="0.25">
      <c r="A104" s="60" t="s">
        <v>92</v>
      </c>
      <c r="B104" s="69" t="s">
        <v>78</v>
      </c>
      <c r="C104" s="69" t="s">
        <v>174</v>
      </c>
      <c r="D104" s="138" t="s">
        <v>235</v>
      </c>
      <c r="E104" s="69" t="s">
        <v>139</v>
      </c>
      <c r="F104" s="115">
        <f>H101</f>
        <v>0.56458333333333333</v>
      </c>
      <c r="G104" s="79">
        <v>1</v>
      </c>
      <c r="H104" s="115">
        <f t="shared" ref="H104:H110" si="11">F104+TIME(0,G104,0)</f>
        <v>0.56527777777777777</v>
      </c>
      <c r="I104" s="89"/>
    </row>
    <row r="105" spans="1:15" ht="15" x14ac:dyDescent="0.25">
      <c r="A105" s="60" t="s">
        <v>98</v>
      </c>
      <c r="B105" s="69" t="s">
        <v>78</v>
      </c>
      <c r="C105" s="69" t="s">
        <v>175</v>
      </c>
      <c r="D105" s="138" t="s">
        <v>235</v>
      </c>
      <c r="E105" s="69" t="s">
        <v>139</v>
      </c>
      <c r="F105" s="115">
        <f t="shared" ref="F105:F110" si="12">H104</f>
        <v>0.56527777777777777</v>
      </c>
      <c r="G105" s="79">
        <v>1</v>
      </c>
      <c r="H105" s="115">
        <f t="shared" si="11"/>
        <v>0.56597222222222221</v>
      </c>
      <c r="I105" s="89"/>
    </row>
    <row r="106" spans="1:15" ht="15" x14ac:dyDescent="0.25">
      <c r="A106" s="60" t="s">
        <v>99</v>
      </c>
      <c r="B106" s="69" t="s">
        <v>78</v>
      </c>
      <c r="C106" s="69" t="s">
        <v>246</v>
      </c>
      <c r="D106" s="138" t="s">
        <v>235</v>
      </c>
      <c r="E106" s="69" t="s">
        <v>139</v>
      </c>
      <c r="F106" s="115">
        <f t="shared" si="12"/>
        <v>0.56597222222222221</v>
      </c>
      <c r="G106" s="79">
        <v>1</v>
      </c>
      <c r="H106" s="115">
        <f t="shared" si="11"/>
        <v>0.56666666666666665</v>
      </c>
      <c r="I106" s="89"/>
    </row>
    <row r="107" spans="1:15" ht="15" x14ac:dyDescent="0.25">
      <c r="A107" s="60" t="s">
        <v>102</v>
      </c>
      <c r="B107" s="69" t="s">
        <v>78</v>
      </c>
      <c r="C107" s="69" t="s">
        <v>567</v>
      </c>
      <c r="D107" s="138" t="s">
        <v>235</v>
      </c>
      <c r="E107" s="69" t="s">
        <v>139</v>
      </c>
      <c r="F107" s="115">
        <f t="shared" si="12"/>
        <v>0.56666666666666665</v>
      </c>
      <c r="G107" s="79">
        <v>0</v>
      </c>
      <c r="H107" s="115">
        <f t="shared" si="11"/>
        <v>0.56666666666666665</v>
      </c>
      <c r="I107" s="89"/>
    </row>
    <row r="108" spans="1:15" ht="15" x14ac:dyDescent="0.25">
      <c r="A108" s="60" t="s">
        <v>103</v>
      </c>
      <c r="B108" s="69" t="s">
        <v>78</v>
      </c>
      <c r="C108" s="69" t="s">
        <v>91</v>
      </c>
      <c r="D108" s="138" t="s">
        <v>235</v>
      </c>
      <c r="E108" s="69" t="s">
        <v>81</v>
      </c>
      <c r="F108" s="115">
        <f t="shared" si="12"/>
        <v>0.56666666666666665</v>
      </c>
      <c r="G108" s="79">
        <v>2</v>
      </c>
      <c r="H108" s="115">
        <f t="shared" si="11"/>
        <v>0.56805555555555554</v>
      </c>
      <c r="I108" s="89"/>
    </row>
    <row r="109" spans="1:15" ht="15" x14ac:dyDescent="0.25">
      <c r="A109" s="60" t="s">
        <v>176</v>
      </c>
      <c r="B109" s="69" t="s">
        <v>78</v>
      </c>
      <c r="C109" s="69" t="s">
        <v>436</v>
      </c>
      <c r="D109" s="135" t="s">
        <v>231</v>
      </c>
      <c r="E109" s="69" t="s">
        <v>139</v>
      </c>
      <c r="F109" s="115">
        <f t="shared" si="12"/>
        <v>0.56805555555555554</v>
      </c>
      <c r="G109" s="79">
        <v>0</v>
      </c>
      <c r="H109" s="115">
        <f t="shared" si="11"/>
        <v>0.56805555555555554</v>
      </c>
      <c r="I109" s="89"/>
      <c r="L109" s="115"/>
      <c r="M109" s="79"/>
      <c r="N109" s="115"/>
      <c r="O109" s="69"/>
    </row>
    <row r="110" spans="1:15" ht="15" x14ac:dyDescent="0.25">
      <c r="A110" s="60" t="s">
        <v>184</v>
      </c>
      <c r="B110" s="69" t="s">
        <v>78</v>
      </c>
      <c r="C110" s="69" t="s">
        <v>443</v>
      </c>
      <c r="D110" s="135"/>
      <c r="E110" s="69" t="s">
        <v>87</v>
      </c>
      <c r="F110" s="115">
        <f t="shared" si="12"/>
        <v>0.56805555555555554</v>
      </c>
      <c r="G110" s="79">
        <v>1</v>
      </c>
      <c r="H110" s="115">
        <f t="shared" si="11"/>
        <v>0.56874999999999998</v>
      </c>
      <c r="I110" s="89"/>
      <c r="L110" s="115"/>
      <c r="M110" s="79"/>
      <c r="N110" s="115"/>
      <c r="O110" s="69"/>
    </row>
    <row r="111" spans="1:15" ht="13.8" x14ac:dyDescent="0.25">
      <c r="D111" s="131"/>
      <c r="J111" s="256"/>
    </row>
    <row r="112" spans="1:15" ht="15.6" x14ac:dyDescent="0.3">
      <c r="A112" s="59" t="s">
        <v>104</v>
      </c>
      <c r="B112" s="68"/>
      <c r="C112" s="68" t="s">
        <v>502</v>
      </c>
      <c r="D112" s="132"/>
      <c r="E112" s="68"/>
      <c r="F112" s="114"/>
      <c r="G112" s="78"/>
      <c r="H112" s="114"/>
      <c r="I112" s="146"/>
    </row>
    <row r="113" spans="1:9" ht="15.6" x14ac:dyDescent="0.3">
      <c r="A113" s="62" t="s">
        <v>483</v>
      </c>
      <c r="B113" s="71"/>
      <c r="C113" s="349" t="s">
        <v>177</v>
      </c>
      <c r="D113" s="73"/>
      <c r="E113" s="71"/>
      <c r="F113" s="117"/>
      <c r="G113" s="81"/>
      <c r="H113" s="117"/>
      <c r="I113" s="91"/>
    </row>
    <row r="114" spans="1:9" ht="13.8" x14ac:dyDescent="0.25">
      <c r="A114" s="63" t="s">
        <v>212</v>
      </c>
      <c r="B114" s="72" t="s">
        <v>78</v>
      </c>
      <c r="C114" s="72" t="s">
        <v>555</v>
      </c>
      <c r="D114" s="135" t="s">
        <v>549</v>
      </c>
      <c r="E114" s="72" t="s">
        <v>467</v>
      </c>
      <c r="F114" s="118">
        <f>H110</f>
        <v>0.56874999999999998</v>
      </c>
      <c r="G114" s="82">
        <v>5</v>
      </c>
      <c r="H114" s="118">
        <f>F114+TIME(0,G114,0)</f>
        <v>0.57222222222222219</v>
      </c>
      <c r="I114" s="92"/>
    </row>
    <row r="115" spans="1:9" ht="13.8" x14ac:dyDescent="0.25">
      <c r="A115" s="63" t="s">
        <v>213</v>
      </c>
      <c r="B115" s="72" t="s">
        <v>78</v>
      </c>
      <c r="C115" s="72" t="s">
        <v>178</v>
      </c>
      <c r="D115" s="135" t="s">
        <v>549</v>
      </c>
      <c r="E115" s="72" t="s">
        <v>244</v>
      </c>
      <c r="F115" s="118">
        <f>H114</f>
        <v>0.57222222222222219</v>
      </c>
      <c r="G115" s="82">
        <v>10</v>
      </c>
      <c r="H115" s="118">
        <f>F115+TIME(0,G115,0)</f>
        <v>0.57916666666666661</v>
      </c>
      <c r="I115" s="92"/>
    </row>
    <row r="116" spans="1:9" ht="13.8" x14ac:dyDescent="0.25">
      <c r="A116" s="63" t="s">
        <v>214</v>
      </c>
      <c r="B116" s="72" t="s">
        <v>78</v>
      </c>
      <c r="C116" s="72" t="s">
        <v>554</v>
      </c>
      <c r="D116" s="135" t="s">
        <v>549</v>
      </c>
      <c r="E116" s="72" t="s">
        <v>553</v>
      </c>
      <c r="F116" s="118">
        <f>H115</f>
        <v>0.57916666666666661</v>
      </c>
      <c r="G116" s="82">
        <v>5</v>
      </c>
      <c r="H116" s="118">
        <f>F116+TIME(0,G116,0)</f>
        <v>0.58263888888888882</v>
      </c>
      <c r="I116" s="92"/>
    </row>
    <row r="117" spans="1:9" ht="13.8" x14ac:dyDescent="0.25">
      <c r="A117" s="136"/>
      <c r="B117" s="72"/>
      <c r="C117" s="72"/>
      <c r="D117" s="135"/>
      <c r="E117" s="72"/>
      <c r="F117" s="118"/>
      <c r="G117" s="82"/>
      <c r="H117" s="118"/>
      <c r="I117" s="92"/>
    </row>
    <row r="118" spans="1:9" ht="15.6" x14ac:dyDescent="0.3">
      <c r="A118" s="62" t="s">
        <v>484</v>
      </c>
      <c r="B118" s="71"/>
      <c r="C118" s="71" t="s">
        <v>179</v>
      </c>
      <c r="D118" s="73"/>
      <c r="E118" s="71"/>
      <c r="F118" s="117"/>
      <c r="G118" s="81"/>
      <c r="H118" s="117"/>
      <c r="I118" s="91"/>
    </row>
    <row r="119" spans="1:9" ht="13.8" x14ac:dyDescent="0.25">
      <c r="A119" s="63" t="s">
        <v>344</v>
      </c>
      <c r="B119" s="72" t="s">
        <v>78</v>
      </c>
      <c r="C119" s="72" t="s">
        <v>455</v>
      </c>
      <c r="D119" s="135" t="s">
        <v>549</v>
      </c>
      <c r="E119" s="72" t="s">
        <v>543</v>
      </c>
      <c r="F119" s="118">
        <f>H116</f>
        <v>0.58263888888888882</v>
      </c>
      <c r="G119" s="82">
        <v>10</v>
      </c>
      <c r="H119" s="118">
        <f>F119+TIME(0,G119,0)</f>
        <v>0.58958333333333324</v>
      </c>
      <c r="I119" s="92"/>
    </row>
    <row r="120" spans="1:9" ht="13.8" x14ac:dyDescent="0.25">
      <c r="A120" s="136" t="s">
        <v>345</v>
      </c>
      <c r="B120" s="72" t="s">
        <v>78</v>
      </c>
      <c r="C120" s="72" t="s">
        <v>236</v>
      </c>
      <c r="D120" s="135" t="s">
        <v>549</v>
      </c>
      <c r="E120" s="72" t="s">
        <v>393</v>
      </c>
      <c r="F120" s="118">
        <f>H119</f>
        <v>0.58958333333333324</v>
      </c>
      <c r="G120" s="82">
        <v>5</v>
      </c>
      <c r="H120" s="118">
        <f>F120+TIME(0,G120,0)</f>
        <v>0.59305555555555545</v>
      </c>
      <c r="I120" s="92"/>
    </row>
    <row r="121" spans="1:9" ht="14.1" customHeight="1" x14ac:dyDescent="0.25">
      <c r="A121" s="136" t="s">
        <v>346</v>
      </c>
      <c r="B121" s="72" t="s">
        <v>78</v>
      </c>
      <c r="C121" s="72" t="s">
        <v>250</v>
      </c>
      <c r="D121" s="135" t="s">
        <v>549</v>
      </c>
      <c r="E121" s="72" t="s">
        <v>257</v>
      </c>
      <c r="F121" s="118">
        <f>H120</f>
        <v>0.59305555555555545</v>
      </c>
      <c r="G121" s="82">
        <v>5</v>
      </c>
      <c r="H121" s="118">
        <f>F121+TIME(0,G121,0)</f>
        <v>0.59652777777777766</v>
      </c>
      <c r="I121" s="92"/>
    </row>
    <row r="122" spans="1:9" ht="14.1" customHeight="1" x14ac:dyDescent="0.25">
      <c r="A122" s="136" t="s">
        <v>347</v>
      </c>
      <c r="B122" s="72" t="s">
        <v>78</v>
      </c>
      <c r="C122" s="72" t="s">
        <v>394</v>
      </c>
      <c r="D122" s="76"/>
      <c r="E122" s="72" t="s">
        <v>395</v>
      </c>
      <c r="F122" s="118">
        <f>H121</f>
        <v>0.59652777777777766</v>
      </c>
      <c r="G122" s="82">
        <v>10</v>
      </c>
      <c r="H122" s="118">
        <f>F122+TIME(0,G122,0)</f>
        <v>0.60347222222222208</v>
      </c>
      <c r="I122" s="92"/>
    </row>
    <row r="123" spans="1:9" ht="14.1" customHeight="1" x14ac:dyDescent="0.25">
      <c r="A123" s="136"/>
      <c r="B123" s="72"/>
      <c r="C123" s="72"/>
      <c r="D123" s="76"/>
      <c r="E123" s="72"/>
      <c r="F123" s="118"/>
      <c r="G123" s="82"/>
      <c r="H123" s="118"/>
      <c r="I123" s="92"/>
    </row>
    <row r="124" spans="1:9" ht="15.6" x14ac:dyDescent="0.3">
      <c r="A124" s="59" t="s">
        <v>406</v>
      </c>
      <c r="B124" s="68"/>
      <c r="C124" s="68" t="s">
        <v>166</v>
      </c>
      <c r="D124" s="132"/>
      <c r="E124" s="68"/>
      <c r="F124" s="114"/>
      <c r="G124" s="78"/>
      <c r="H124" s="114"/>
      <c r="I124" s="170"/>
    </row>
    <row r="125" spans="1:9" ht="15.6" customHeight="1" x14ac:dyDescent="0.25">
      <c r="A125" s="136" t="s">
        <v>125</v>
      </c>
      <c r="B125" s="72" t="s">
        <v>197</v>
      </c>
      <c r="C125" s="72" t="s">
        <v>572</v>
      </c>
      <c r="D125" s="317"/>
      <c r="E125" s="131" t="s">
        <v>87</v>
      </c>
      <c r="F125" s="118">
        <f>H122</f>
        <v>0.60347222222222208</v>
      </c>
      <c r="G125" s="82">
        <v>20</v>
      </c>
      <c r="H125" s="118">
        <f>F125+TIME(0,G125,0)</f>
        <v>0.61736111111111092</v>
      </c>
      <c r="I125" s="92"/>
    </row>
    <row r="126" spans="1:9" ht="13.8" x14ac:dyDescent="0.25">
      <c r="A126" s="63" t="s">
        <v>464</v>
      </c>
      <c r="B126" s="72" t="s">
        <v>78</v>
      </c>
      <c r="C126" s="72" t="s">
        <v>503</v>
      </c>
      <c r="D126" s="138"/>
      <c r="E126" s="72"/>
      <c r="F126" s="118">
        <f>H125</f>
        <v>0.61736111111111092</v>
      </c>
      <c r="G126" s="82">
        <v>2</v>
      </c>
      <c r="H126" s="118">
        <f t="shared" ref="H126" si="13">F126+TIME(0,G126,0)</f>
        <v>0.6187499999999998</v>
      </c>
      <c r="I126" s="92"/>
    </row>
    <row r="127" spans="1:9" ht="15" x14ac:dyDescent="0.25">
      <c r="A127" s="271"/>
      <c r="B127" s="271"/>
      <c r="C127" s="271"/>
      <c r="D127" s="271"/>
      <c r="E127" s="271"/>
      <c r="F127" s="272"/>
      <c r="G127" s="273"/>
      <c r="H127" s="272"/>
      <c r="I127" s="92"/>
    </row>
    <row r="128" spans="1:9" ht="15.6" x14ac:dyDescent="0.3">
      <c r="A128" s="64" t="s">
        <v>165</v>
      </c>
      <c r="B128" s="74"/>
      <c r="C128" s="74" t="s">
        <v>171</v>
      </c>
      <c r="D128" s="134"/>
      <c r="E128" s="74" t="s">
        <v>139</v>
      </c>
      <c r="F128" s="388">
        <f>H126</f>
        <v>0.6187499999999998</v>
      </c>
      <c r="G128" s="389">
        <v>1</v>
      </c>
      <c r="H128" s="277">
        <f t="shared" ref="H128" si="14">F128+TIME(0,G128,0)</f>
        <v>0.61944444444444424</v>
      </c>
      <c r="I128" s="170"/>
    </row>
    <row r="129" spans="1:9" x14ac:dyDescent="0.25">
      <c r="A129" s="142"/>
      <c r="B129" s="142"/>
      <c r="C129" s="142" t="s">
        <v>172</v>
      </c>
      <c r="D129" s="142"/>
      <c r="E129" s="142"/>
      <c r="F129" s="143"/>
      <c r="G129" s="144">
        <f>(H129-H128) * 24 * 60</f>
        <v>38.000000000000341</v>
      </c>
      <c r="H129" s="143">
        <v>0.64583333333333337</v>
      </c>
      <c r="I129" s="147"/>
    </row>
    <row r="130" spans="1:9" ht="13.8" x14ac:dyDescent="0.25">
      <c r="D130" s="131"/>
      <c r="I130" s="175"/>
    </row>
    <row r="131" spans="1:9" ht="13.8" x14ac:dyDescent="0.25">
      <c r="A131" s="63"/>
      <c r="B131" s="72"/>
      <c r="C131" s="72"/>
      <c r="D131" s="149"/>
      <c r="E131" s="72"/>
      <c r="F131" s="118"/>
      <c r="G131" s="82"/>
      <c r="H131" s="118"/>
      <c r="I131" s="92"/>
    </row>
    <row r="132" spans="1:9" ht="15.6" x14ac:dyDescent="0.3">
      <c r="A132" s="62"/>
      <c r="B132" s="71"/>
      <c r="C132" s="71"/>
      <c r="D132" s="73"/>
      <c r="E132" s="71"/>
      <c r="F132" s="117"/>
      <c r="G132" s="81"/>
      <c r="H132" s="117"/>
      <c r="I132" s="91"/>
    </row>
    <row r="133" spans="1:9" ht="13.8" x14ac:dyDescent="0.25">
      <c r="A133" s="63"/>
      <c r="B133" s="72"/>
      <c r="C133" s="72"/>
      <c r="D133" s="149"/>
      <c r="E133" s="72"/>
      <c r="F133" s="118"/>
      <c r="G133" s="82"/>
      <c r="H133" s="118"/>
      <c r="I133" s="92"/>
    </row>
    <row r="134" spans="1:9" ht="13.8" x14ac:dyDescent="0.25">
      <c r="A134" s="63"/>
      <c r="B134" s="72"/>
      <c r="C134" s="72"/>
      <c r="D134" s="135"/>
      <c r="E134" s="72"/>
      <c r="F134" s="118"/>
      <c r="G134" s="82"/>
      <c r="H134" s="118"/>
      <c r="I134" s="92"/>
    </row>
    <row r="135" spans="1:9" ht="13.8" x14ac:dyDescent="0.25">
      <c r="A135" s="63"/>
      <c r="B135" s="72"/>
      <c r="C135" s="72"/>
      <c r="D135" s="149"/>
      <c r="E135" s="72"/>
      <c r="F135" s="118"/>
      <c r="G135" s="82"/>
      <c r="H135" s="118"/>
      <c r="I135" s="92"/>
    </row>
    <row r="136" spans="1:9" ht="14.1" customHeight="1" x14ac:dyDescent="0.25">
      <c r="A136" s="63"/>
      <c r="B136" s="72"/>
      <c r="C136" s="72"/>
      <c r="D136" s="72"/>
      <c r="E136" s="72"/>
      <c r="F136" s="118"/>
      <c r="G136" s="82"/>
      <c r="H136" s="118"/>
      <c r="I136" s="92"/>
    </row>
    <row r="137" spans="1:9" ht="15" x14ac:dyDescent="0.25">
      <c r="A137" s="63"/>
      <c r="B137" s="72"/>
      <c r="C137" s="72"/>
      <c r="D137" s="135"/>
      <c r="E137" s="69"/>
      <c r="F137" s="118"/>
      <c r="G137" s="82"/>
      <c r="H137" s="118"/>
      <c r="I137" s="92"/>
    </row>
    <row r="138" spans="1:9" ht="13.8" x14ac:dyDescent="0.25">
      <c r="A138" s="63"/>
      <c r="B138" s="72"/>
      <c r="C138" s="72"/>
      <c r="D138" s="135"/>
      <c r="E138" s="72"/>
      <c r="F138" s="118"/>
      <c r="G138" s="82"/>
      <c r="H138" s="118"/>
      <c r="I138" s="92"/>
    </row>
    <row r="139" spans="1:9" ht="13.8" x14ac:dyDescent="0.25">
      <c r="A139" s="63"/>
      <c r="B139" s="72"/>
      <c r="C139" s="72"/>
      <c r="D139" s="149"/>
      <c r="E139" s="72"/>
      <c r="F139" s="118"/>
      <c r="G139" s="82"/>
      <c r="H139" s="118"/>
      <c r="I139" s="92"/>
    </row>
    <row r="140" spans="1:9" ht="13.8" x14ac:dyDescent="0.25">
      <c r="A140" s="63"/>
      <c r="B140" s="72"/>
      <c r="C140" s="72"/>
      <c r="D140" s="149"/>
      <c r="E140" s="72"/>
      <c r="F140" s="118"/>
      <c r="G140" s="82"/>
      <c r="H140" s="118"/>
      <c r="I140" s="92"/>
    </row>
    <row r="141" spans="1:9" ht="13.8" x14ac:dyDescent="0.25">
      <c r="A141" s="63"/>
      <c r="B141" s="72"/>
      <c r="C141" s="72"/>
      <c r="D141" s="135"/>
      <c r="E141" s="72"/>
      <c r="F141" s="118"/>
      <c r="G141" s="82"/>
      <c r="H141" s="118"/>
      <c r="I141" s="92"/>
    </row>
    <row r="142" spans="1:9" ht="13.8" x14ac:dyDescent="0.25">
      <c r="A142" s="63"/>
      <c r="B142" s="72"/>
      <c r="C142" s="72"/>
      <c r="D142" s="149"/>
      <c r="E142" s="72"/>
      <c r="F142" s="118"/>
      <c r="G142" s="82"/>
      <c r="H142" s="118"/>
      <c r="I142" s="92"/>
    </row>
    <row r="143" spans="1:9" ht="13.8" x14ac:dyDescent="0.25">
      <c r="A143" s="63"/>
      <c r="B143" s="72"/>
      <c r="C143" s="72"/>
      <c r="D143" s="135"/>
      <c r="E143" s="72"/>
      <c r="F143" s="118"/>
      <c r="G143" s="82"/>
      <c r="H143" s="118"/>
      <c r="I143" s="92"/>
    </row>
    <row r="144" spans="1:9" ht="13.8" x14ac:dyDescent="0.25">
      <c r="D144" s="131"/>
      <c r="I144" s="148"/>
    </row>
    <row r="145" spans="1:14" ht="13.8" x14ac:dyDescent="0.25">
      <c r="A145" s="63"/>
      <c r="B145" s="72"/>
      <c r="C145" s="72"/>
      <c r="D145" s="149"/>
      <c r="E145" s="72"/>
      <c r="F145" s="118"/>
      <c r="G145" s="82"/>
      <c r="H145" s="118"/>
      <c r="I145" s="92"/>
    </row>
    <row r="146" spans="1:14" ht="15.6" x14ac:dyDescent="0.3">
      <c r="A146" s="62"/>
      <c r="B146" s="71"/>
      <c r="C146" s="71"/>
      <c r="D146" s="73"/>
      <c r="E146" s="71"/>
      <c r="F146" s="117"/>
      <c r="G146" s="81"/>
      <c r="H146" s="117"/>
      <c r="I146" s="91"/>
      <c r="N146" s="72"/>
    </row>
    <row r="147" spans="1:14" ht="15" x14ac:dyDescent="0.25">
      <c r="A147" s="63"/>
      <c r="B147" s="72"/>
      <c r="C147" s="72"/>
      <c r="D147" s="135"/>
      <c r="E147" s="72"/>
      <c r="F147" s="118"/>
      <c r="G147" s="82"/>
      <c r="H147" s="118"/>
      <c r="I147" s="89"/>
    </row>
    <row r="148" spans="1:14" ht="13.8" x14ac:dyDescent="0.25">
      <c r="A148" s="63"/>
      <c r="B148" s="72"/>
      <c r="C148" s="72"/>
      <c r="D148" s="135"/>
      <c r="E148" s="72"/>
      <c r="F148" s="118"/>
      <c r="G148" s="82"/>
      <c r="H148" s="118"/>
      <c r="I148" s="94"/>
    </row>
    <row r="149" spans="1:14" ht="13.8" x14ac:dyDescent="0.25">
      <c r="A149" s="63"/>
      <c r="B149" s="72"/>
      <c r="C149" s="72"/>
      <c r="D149" s="135"/>
      <c r="E149" s="72"/>
      <c r="F149" s="118"/>
      <c r="G149" s="82"/>
      <c r="H149" s="118"/>
      <c r="I149" s="92"/>
    </row>
    <row r="150" spans="1:14" ht="13.8" x14ac:dyDescent="0.25">
      <c r="A150" s="63"/>
      <c r="B150" s="72"/>
      <c r="C150" s="72"/>
      <c r="D150" s="72"/>
      <c r="E150" s="72"/>
      <c r="F150" s="118"/>
      <c r="G150" s="82"/>
      <c r="H150" s="118"/>
      <c r="I150" s="92"/>
    </row>
    <row r="151" spans="1:14" ht="15.6" x14ac:dyDescent="0.3">
      <c r="A151" s="62"/>
      <c r="B151" s="71"/>
      <c r="C151" s="71"/>
      <c r="D151" s="73"/>
      <c r="E151" s="71"/>
      <c r="F151" s="117"/>
      <c r="G151" s="81"/>
      <c r="H151" s="117"/>
      <c r="I151" s="91"/>
    </row>
    <row r="152" spans="1:14" ht="13.8" x14ac:dyDescent="0.25">
      <c r="A152" s="63"/>
      <c r="B152" s="72"/>
      <c r="C152" s="72"/>
      <c r="D152" s="135"/>
      <c r="E152" s="72"/>
      <c r="F152" s="118"/>
      <c r="G152" s="82"/>
      <c r="H152" s="118"/>
      <c r="I152" s="92"/>
    </row>
    <row r="153" spans="1:14" ht="13.8" x14ac:dyDescent="0.25">
      <c r="A153" s="63"/>
      <c r="B153" s="72"/>
      <c r="C153" s="72"/>
      <c r="D153" s="135"/>
      <c r="E153" s="72"/>
      <c r="F153" s="118"/>
      <c r="G153" s="82"/>
      <c r="H153" s="118"/>
      <c r="I153" s="92"/>
    </row>
    <row r="154" spans="1:14" ht="13.8" x14ac:dyDescent="0.25">
      <c r="A154" s="63"/>
      <c r="B154" s="72"/>
      <c r="C154" s="72"/>
      <c r="D154" s="135"/>
      <c r="E154" s="72"/>
      <c r="F154" s="118"/>
      <c r="G154" s="82"/>
      <c r="H154" s="118"/>
      <c r="I154" s="92"/>
    </row>
    <row r="155" spans="1:14" ht="13.8" x14ac:dyDescent="0.25">
      <c r="A155" s="63"/>
      <c r="B155" s="72"/>
      <c r="C155" s="72"/>
      <c r="D155" s="135"/>
      <c r="E155" s="72"/>
      <c r="F155" s="118"/>
      <c r="G155" s="82"/>
      <c r="H155" s="118"/>
      <c r="I155" s="92"/>
    </row>
    <row r="156" spans="1:14" ht="13.8" x14ac:dyDescent="0.25">
      <c r="A156" s="63"/>
      <c r="B156" s="72"/>
      <c r="C156" s="72"/>
      <c r="D156" s="135"/>
      <c r="E156" s="72"/>
      <c r="F156" s="118"/>
      <c r="G156" s="82"/>
      <c r="H156" s="118"/>
      <c r="I156" s="92"/>
    </row>
    <row r="157" spans="1:14" ht="13.8" x14ac:dyDescent="0.25">
      <c r="A157" s="63"/>
      <c r="B157" s="72"/>
      <c r="C157" s="72"/>
      <c r="D157" s="135"/>
      <c r="E157" s="72"/>
      <c r="F157" s="118"/>
      <c r="G157" s="82"/>
      <c r="H157" s="118"/>
      <c r="I157" s="92"/>
    </row>
    <row r="158" spans="1:14" ht="15.6" x14ac:dyDescent="0.3">
      <c r="A158" s="62"/>
      <c r="B158" s="71"/>
      <c r="C158" s="71"/>
      <c r="D158" s="73"/>
      <c r="E158" s="71"/>
      <c r="F158" s="117"/>
      <c r="G158" s="81"/>
      <c r="H158" s="117"/>
      <c r="I158" s="91"/>
    </row>
    <row r="159" spans="1:14" ht="13.8" x14ac:dyDescent="0.25">
      <c r="A159" s="63"/>
      <c r="B159" s="72"/>
      <c r="C159" s="72"/>
      <c r="D159" s="135"/>
      <c r="E159" s="72"/>
      <c r="F159" s="118"/>
      <c r="G159" s="82"/>
      <c r="H159" s="118"/>
      <c r="I159" s="92"/>
    </row>
    <row r="160" spans="1:14" ht="13.8" x14ac:dyDescent="0.25">
      <c r="A160" s="63"/>
      <c r="B160" s="72"/>
      <c r="C160" s="72"/>
      <c r="D160" s="135"/>
      <c r="E160" s="72"/>
      <c r="F160" s="118"/>
      <c r="G160" s="82"/>
      <c r="H160" s="118"/>
      <c r="I160" s="92"/>
    </row>
    <row r="161" spans="1:9" ht="13.8" x14ac:dyDescent="0.25">
      <c r="A161" s="63"/>
      <c r="B161" s="72"/>
      <c r="C161" s="72"/>
      <c r="D161" s="135"/>
      <c r="E161" s="72"/>
      <c r="F161" s="118"/>
      <c r="G161" s="82"/>
      <c r="H161" s="118"/>
      <c r="I161" s="92"/>
    </row>
    <row r="162" spans="1:9" ht="13.8" x14ac:dyDescent="0.25">
      <c r="A162" s="63"/>
      <c r="B162" s="72"/>
      <c r="C162" s="72"/>
      <c r="D162" s="135"/>
      <c r="E162" s="72"/>
      <c r="F162" s="118"/>
      <c r="G162" s="82"/>
      <c r="H162" s="118"/>
      <c r="I162" s="92"/>
    </row>
    <row r="163" spans="1:9" ht="13.8" x14ac:dyDescent="0.25">
      <c r="A163" s="63"/>
      <c r="B163" s="72"/>
      <c r="C163" s="72"/>
      <c r="D163" s="135"/>
      <c r="E163" s="72"/>
      <c r="F163" s="118"/>
      <c r="G163" s="82"/>
      <c r="H163" s="118"/>
      <c r="I163" s="92"/>
    </row>
    <row r="164" spans="1:9" ht="13.8" x14ac:dyDescent="0.25">
      <c r="A164" s="63"/>
      <c r="B164" s="72"/>
      <c r="C164" s="72"/>
      <c r="D164" s="135"/>
      <c r="E164" s="118"/>
      <c r="F164" s="118"/>
      <c r="G164" s="82"/>
      <c r="H164" s="118"/>
      <c r="I164" s="92"/>
    </row>
    <row r="165" spans="1:9" ht="13.8" x14ac:dyDescent="0.25">
      <c r="A165" s="63"/>
      <c r="B165" s="72"/>
      <c r="C165" s="72"/>
      <c r="D165" s="135"/>
      <c r="E165" s="72"/>
      <c r="F165" s="118"/>
      <c r="G165" s="82"/>
      <c r="H165" s="118"/>
      <c r="I165" s="92"/>
    </row>
    <row r="166" spans="1:9" ht="13.8" x14ac:dyDescent="0.25">
      <c r="A166" s="63"/>
      <c r="B166" s="72"/>
      <c r="C166" s="72"/>
      <c r="D166" s="135"/>
      <c r="E166" s="72"/>
      <c r="F166" s="118"/>
      <c r="G166" s="82"/>
      <c r="H166" s="118"/>
      <c r="I166" s="92"/>
    </row>
    <row r="167" spans="1:9" ht="13.8" x14ac:dyDescent="0.25">
      <c r="A167" s="63"/>
      <c r="B167" s="72"/>
      <c r="C167" s="72"/>
      <c r="D167" s="135"/>
      <c r="E167" s="72"/>
      <c r="F167" s="118"/>
      <c r="G167" s="82"/>
      <c r="H167" s="118"/>
      <c r="I167" s="92"/>
    </row>
    <row r="168" spans="1:9" ht="18" customHeight="1" x14ac:dyDescent="0.25">
      <c r="A168" s="63"/>
      <c r="B168" s="72"/>
      <c r="C168" s="72"/>
      <c r="D168" s="135"/>
      <c r="E168" s="72"/>
      <c r="F168" s="118"/>
      <c r="G168" s="82"/>
      <c r="H168" s="118"/>
      <c r="I168" s="92"/>
    </row>
    <row r="169" spans="1:9" ht="15.6" x14ac:dyDescent="0.3">
      <c r="A169" s="62"/>
      <c r="B169" s="71"/>
      <c r="C169" s="71"/>
      <c r="D169" s="73"/>
      <c r="E169" s="71"/>
      <c r="F169" s="117"/>
      <c r="G169" s="81"/>
      <c r="H169" s="117"/>
      <c r="I169" s="91"/>
    </row>
    <row r="170" spans="1:9" ht="13.8" x14ac:dyDescent="0.25">
      <c r="A170" s="63"/>
      <c r="C170" s="72"/>
      <c r="D170" s="135"/>
      <c r="E170" s="131"/>
      <c r="F170" s="158"/>
      <c r="G170" s="159"/>
      <c r="H170" s="158"/>
      <c r="I170" s="92"/>
    </row>
    <row r="171" spans="1:9" ht="13.8" x14ac:dyDescent="0.25">
      <c r="A171" s="136"/>
      <c r="B171" s="72"/>
      <c r="C171" s="72"/>
      <c r="D171" s="135"/>
      <c r="E171" s="72"/>
      <c r="F171" s="118"/>
      <c r="G171" s="82"/>
      <c r="H171" s="118"/>
      <c r="I171" s="92"/>
    </row>
    <row r="172" spans="1:9" ht="13.8" x14ac:dyDescent="0.25">
      <c r="A172" s="63"/>
      <c r="B172" s="72"/>
      <c r="C172" s="72"/>
      <c r="D172" s="149"/>
      <c r="E172" s="72"/>
      <c r="F172" s="118"/>
      <c r="G172" s="82"/>
      <c r="H172" s="118"/>
      <c r="I172" s="92"/>
    </row>
    <row r="173" spans="1:9" ht="15" x14ac:dyDescent="0.25">
      <c r="A173" s="136"/>
      <c r="B173" s="72"/>
      <c r="C173" s="72"/>
      <c r="D173" s="135"/>
      <c r="E173" s="72"/>
      <c r="F173" s="118"/>
      <c r="G173" s="82"/>
      <c r="H173" s="118"/>
      <c r="I173" s="89"/>
    </row>
    <row r="174" spans="1:9" ht="15" x14ac:dyDescent="0.25">
      <c r="A174" s="136"/>
      <c r="B174" s="72"/>
      <c r="C174" s="72"/>
      <c r="D174" s="135"/>
      <c r="E174" s="72"/>
      <c r="F174" s="118"/>
      <c r="G174" s="82"/>
      <c r="H174" s="118"/>
      <c r="I174" s="89"/>
    </row>
    <row r="175" spans="1:9" ht="15" x14ac:dyDescent="0.25">
      <c r="A175" s="63"/>
      <c r="B175" s="72"/>
      <c r="C175" s="72"/>
      <c r="D175" s="138"/>
      <c r="E175" s="72"/>
      <c r="F175" s="118"/>
      <c r="G175" s="82"/>
      <c r="H175" s="118"/>
      <c r="I175" s="89"/>
    </row>
    <row r="176" spans="1:9" ht="15" x14ac:dyDescent="0.25">
      <c r="A176" s="63"/>
      <c r="B176" s="72"/>
      <c r="C176" s="72"/>
      <c r="D176" s="138"/>
      <c r="E176" s="72"/>
      <c r="F176" s="118"/>
      <c r="G176" s="82"/>
      <c r="H176" s="118"/>
      <c r="I176" s="89"/>
    </row>
    <row r="177" spans="1:9" ht="15" x14ac:dyDescent="0.25">
      <c r="A177" s="63"/>
      <c r="B177" s="72"/>
      <c r="C177" s="72"/>
      <c r="D177" s="133"/>
      <c r="E177" s="72"/>
      <c r="F177" s="118"/>
      <c r="G177" s="82"/>
      <c r="H177" s="118"/>
      <c r="I177" s="89"/>
    </row>
    <row r="178" spans="1:9" ht="15" x14ac:dyDescent="0.25">
      <c r="A178" s="136"/>
      <c r="B178" s="72"/>
      <c r="C178" s="72"/>
      <c r="D178" s="135"/>
      <c r="E178" s="72"/>
      <c r="F178" s="118"/>
      <c r="G178" s="82"/>
      <c r="H178" s="118"/>
      <c r="I178" s="89"/>
    </row>
    <row r="179" spans="1:9" ht="13.8" x14ac:dyDescent="0.25">
      <c r="D179" s="131"/>
      <c r="I179" s="145"/>
    </row>
    <row r="180" spans="1:9" ht="13.8" x14ac:dyDescent="0.25">
      <c r="A180" s="63"/>
      <c r="B180" s="72"/>
      <c r="C180" s="72"/>
      <c r="D180" s="149"/>
      <c r="E180" s="72"/>
      <c r="F180" s="118"/>
      <c r="G180" s="82"/>
      <c r="H180" s="118"/>
      <c r="I180" s="92"/>
    </row>
    <row r="181" spans="1:9" ht="15" x14ac:dyDescent="0.25">
      <c r="A181" s="136"/>
      <c r="B181" s="72"/>
      <c r="C181" s="72"/>
      <c r="D181" s="138"/>
      <c r="E181" s="72"/>
      <c r="F181" s="118"/>
      <c r="G181" s="82"/>
      <c r="H181" s="118"/>
      <c r="I181" s="89"/>
    </row>
    <row r="182" spans="1:9" ht="15" x14ac:dyDescent="0.25">
      <c r="A182" s="136"/>
      <c r="B182" s="72"/>
      <c r="C182" s="72"/>
      <c r="D182" s="138"/>
      <c r="E182" s="72"/>
      <c r="F182" s="118"/>
      <c r="G182" s="82"/>
      <c r="H182" s="118"/>
      <c r="I182" s="89"/>
    </row>
    <row r="183" spans="1:9" ht="15" x14ac:dyDescent="0.25">
      <c r="A183" s="136"/>
      <c r="B183" s="72"/>
      <c r="C183" s="72"/>
      <c r="D183" s="138"/>
      <c r="E183" s="72"/>
      <c r="F183" s="118"/>
      <c r="G183" s="82"/>
      <c r="H183" s="118"/>
      <c r="I183" s="89"/>
    </row>
    <row r="184" spans="1:9" ht="15" x14ac:dyDescent="0.25">
      <c r="A184" s="136"/>
      <c r="B184" s="72"/>
      <c r="C184" s="72"/>
      <c r="D184" s="72"/>
      <c r="E184" s="72"/>
      <c r="F184" s="118"/>
      <c r="G184" s="82"/>
      <c r="H184" s="118"/>
      <c r="I184" s="89"/>
    </row>
    <row r="185" spans="1:9" ht="13.8" x14ac:dyDescent="0.25">
      <c r="A185" s="63"/>
      <c r="B185" s="72"/>
      <c r="C185" s="72"/>
      <c r="D185" s="149"/>
      <c r="E185" s="72"/>
      <c r="F185" s="118"/>
      <c r="G185" s="82"/>
      <c r="H185" s="118"/>
      <c r="I185" s="92"/>
    </row>
  </sheetData>
  <mergeCells count="10">
    <mergeCell ref="A1:I1"/>
    <mergeCell ref="A2:I2"/>
    <mergeCell ref="A3:I3"/>
    <mergeCell ref="A4:I4"/>
    <mergeCell ref="A5:I5"/>
    <mergeCell ref="A7:I7"/>
    <mergeCell ref="A8:I8"/>
    <mergeCell ref="A12:I12"/>
    <mergeCell ref="A96:I96"/>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7" location="Links!B42" display="Snapshots Report" xr:uid="{00000000-0004-0000-0300-000024000000}"/>
    <hyperlink ref="D68" location="Links!B42" display="Snapshots Report" xr:uid="{00000000-0004-0000-0300-000025000000}"/>
    <hyperlink ref="D69" location="Links!B42" display="Snapshots Report" xr:uid="{00000000-0004-0000-0300-000026000000}"/>
    <hyperlink ref="D70" location="Links!B42" display="Snapshots Report" xr:uid="{00000000-0004-0000-0300-000027000000}"/>
    <hyperlink ref="D71" location="Links!B42" display="Snapshots Report" xr:uid="{00000000-0004-0000-0300-000028000000}"/>
    <hyperlink ref="D74" location="Links!B42" display="Snapshots Report" xr:uid="{00000000-0004-0000-0300-000029000000}"/>
    <hyperlink ref="D77" location="Links!B42" display="Snapshots Report" xr:uid="{00000000-0004-0000-0300-00002A000000}"/>
    <hyperlink ref="D78" location="Links!B42" display="Snapshots Report" xr:uid="{00000000-0004-0000-0300-00002B000000}"/>
    <hyperlink ref="D79" location="Links!B42" display="Snapshots Report" xr:uid="{00000000-0004-0000-0300-00002C000000}"/>
    <hyperlink ref="D80" location="Links!B42" display="Snapshots Report" xr:uid="{00000000-0004-0000-0300-00002D000000}"/>
    <hyperlink ref="D81"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5" location="Links!B42" display="Snapshots Report" xr:uid="{00000000-0004-0000-0300-000035000000}"/>
    <hyperlink ref="D76" location="Links!B42" display="Snapshots Report" xr:uid="{00000000-0004-0000-0300-000036000000}"/>
    <hyperlink ref="D84" location="Links!B42" display="Snapshots Report" xr:uid="{00000000-0004-0000-0300-000038000000}"/>
    <hyperlink ref="D109" location="Links!B41" display="Opening Report" xr:uid="{00000000-0004-0000-0300-00003D000000}"/>
    <hyperlink ref="D85" location="Links!B42" display="Snapshots Report" xr:uid="{00000000-0004-0000-0300-00003F000000}"/>
    <hyperlink ref="D108" location="Links!B46" display="Supplementary" xr:uid="{00000000-0004-0000-0300-000041000000}"/>
    <hyperlink ref="D114" r:id="rId3" xr:uid="{CA9C2258-930C-40CF-8337-CB517B3BA3DC}"/>
    <hyperlink ref="D66" location="Links!B42" display="Snapshots Report" xr:uid="{CDE274D6-FD50-4AA9-95E2-7B4587045BE0}"/>
    <hyperlink ref="D115" r:id="rId4" xr:uid="{3190107C-456E-4B2B-812F-65520304D868}"/>
    <hyperlink ref="D119" r:id="rId5" xr:uid="{EED1EDC3-E75C-4DDE-B5FE-E4C0F1B660AC}"/>
    <hyperlink ref="D120" r:id="rId6" xr:uid="{139F9B0D-5887-405F-8654-E87FC0AB9A11}"/>
    <hyperlink ref="D121" r:id="rId7" xr:uid="{AD1310CC-6276-4D5B-B4E0-4D93A6A56D72}"/>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97" zoomScale="120" zoomScaleNormal="120" workbookViewId="0">
      <selection activeCell="D17" sqref="D17"/>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10" t="str">
        <f>Parameters!B1</f>
        <v>IEEE 802.11 WIRELESS LOCAL AREA NETWORKS SESSION #206</v>
      </c>
      <c r="B1" s="505"/>
      <c r="C1" s="505"/>
      <c r="D1" s="505"/>
      <c r="E1" s="505"/>
      <c r="F1" s="505"/>
      <c r="G1" s="505"/>
      <c r="H1" s="505"/>
      <c r="I1" s="505"/>
    </row>
    <row r="2" spans="1:9" ht="25.35" customHeight="1" x14ac:dyDescent="0.4">
      <c r="A2" s="510" t="str">
        <f>Parameters!B2</f>
        <v>Sheraton Le Centre Montreal, Montreal, Quebec, Canada</v>
      </c>
      <c r="B2" s="505"/>
      <c r="C2" s="505"/>
      <c r="D2" s="505"/>
      <c r="E2" s="505"/>
      <c r="F2" s="505"/>
      <c r="G2" s="505"/>
      <c r="H2" s="505"/>
      <c r="I2" s="505"/>
    </row>
    <row r="3" spans="1:9" ht="25.35" customHeight="1" x14ac:dyDescent="0.4">
      <c r="A3" s="510" t="str">
        <f>Parameters!B3</f>
        <v>July 14-19, 2024</v>
      </c>
      <c r="B3" s="505"/>
      <c r="C3" s="505"/>
      <c r="D3" s="505"/>
      <c r="E3" s="505"/>
      <c r="F3" s="505"/>
      <c r="G3" s="505"/>
      <c r="H3" s="505"/>
      <c r="I3" s="505"/>
    </row>
    <row r="4" spans="1:9" ht="18" customHeight="1" x14ac:dyDescent="0.3">
      <c r="A4" s="504" t="str">
        <f>'WG11 Mon Weds'!A4</f>
        <v>WG Chair - Robert Stacey (Intel)</v>
      </c>
      <c r="B4" s="505"/>
      <c r="C4" s="505"/>
      <c r="D4" s="505"/>
      <c r="E4" s="505"/>
      <c r="F4" s="505"/>
      <c r="G4" s="505"/>
      <c r="H4" s="505"/>
      <c r="I4" s="505"/>
    </row>
    <row r="5" spans="1:9" ht="18" customHeight="1" x14ac:dyDescent="0.3">
      <c r="A5" s="504" t="str">
        <f>'WG11 Mon Weds'!A5</f>
        <v>WG  Vice Chair - Jon Rosdahl (Qualcomm)</v>
      </c>
      <c r="B5" s="505"/>
      <c r="C5" s="505"/>
      <c r="D5" s="505"/>
      <c r="E5" s="505"/>
      <c r="F5" s="505"/>
      <c r="G5" s="505"/>
      <c r="H5" s="505"/>
      <c r="I5" s="505"/>
    </row>
    <row r="6" spans="1:9" ht="18" customHeight="1" x14ac:dyDescent="0.3">
      <c r="A6" s="504" t="str">
        <f>'WG11 Mon Weds'!A6</f>
        <v>WG  Vice Chair - Stephen McCann (Huawei)</v>
      </c>
      <c r="B6" s="505"/>
      <c r="C6" s="505"/>
      <c r="D6" s="505"/>
      <c r="E6" s="505"/>
      <c r="F6" s="505"/>
      <c r="G6" s="505"/>
      <c r="H6" s="505"/>
      <c r="I6" s="505"/>
    </row>
    <row r="7" spans="1:9" ht="18" customHeight="1" x14ac:dyDescent="0.3">
      <c r="A7" s="504" t="str">
        <f>'WG11 Mon Weds'!A7</f>
        <v>WG Secretary - StephenMcCann (Huawei) &amp; Volker Jungnickel (Fraunhofer)</v>
      </c>
      <c r="B7" s="505"/>
      <c r="C7" s="505"/>
      <c r="D7" s="505"/>
      <c r="E7" s="505"/>
      <c r="F7" s="505"/>
      <c r="G7" s="505"/>
      <c r="H7" s="505"/>
      <c r="I7" s="505"/>
    </row>
    <row r="8" spans="1:9" ht="30" customHeight="1" x14ac:dyDescent="0.5">
      <c r="A8" s="506" t="str">
        <f>"Agenda R" &amp; Parameters!$B$8</f>
        <v>Agenda R3</v>
      </c>
      <c r="B8" s="507"/>
      <c r="C8" s="507"/>
      <c r="D8" s="507"/>
      <c r="E8" s="507"/>
      <c r="F8" s="507"/>
      <c r="G8" s="507"/>
      <c r="H8" s="507"/>
      <c r="I8" s="507"/>
    </row>
    <row r="13" spans="1:9" ht="15.6" x14ac:dyDescent="0.3">
      <c r="A13" s="508" t="s">
        <v>552</v>
      </c>
      <c r="B13" s="509"/>
      <c r="C13" s="509"/>
      <c r="D13" s="509"/>
      <c r="E13" s="509"/>
      <c r="F13" s="509"/>
      <c r="G13" s="509"/>
      <c r="H13" s="509"/>
      <c r="I13" s="509"/>
    </row>
    <row r="14" spans="1:9" s="2" customFormat="1" ht="31.2" x14ac:dyDescent="0.3">
      <c r="A14" s="58" t="s">
        <v>67</v>
      </c>
      <c r="B14" s="58" t="s">
        <v>68</v>
      </c>
      <c r="C14" s="58" t="s">
        <v>17</v>
      </c>
      <c r="D14" s="58" t="s">
        <v>69</v>
      </c>
      <c r="E14" s="58" t="s">
        <v>70</v>
      </c>
      <c r="F14" s="113" t="s">
        <v>71</v>
      </c>
      <c r="G14" s="77" t="s">
        <v>72</v>
      </c>
      <c r="H14" s="113" t="s">
        <v>73</v>
      </c>
      <c r="I14" s="58" t="s">
        <v>74</v>
      </c>
    </row>
    <row r="15" spans="1:9" ht="15.6" x14ac:dyDescent="0.3">
      <c r="A15" s="59" t="s">
        <v>75</v>
      </c>
      <c r="B15" s="68"/>
      <c r="C15" s="68" t="s">
        <v>76</v>
      </c>
      <c r="D15" s="68"/>
      <c r="E15" s="68"/>
      <c r="F15" s="114"/>
      <c r="G15" s="78"/>
      <c r="H15" s="114"/>
      <c r="I15" s="88"/>
    </row>
    <row r="16" spans="1:9" ht="15" x14ac:dyDescent="0.25">
      <c r="A16" s="60" t="s">
        <v>77</v>
      </c>
      <c r="B16" s="69" t="s">
        <v>78</v>
      </c>
      <c r="C16" s="69" t="s">
        <v>173</v>
      </c>
      <c r="D16" s="69"/>
      <c r="E16" s="69" t="s">
        <v>139</v>
      </c>
      <c r="F16" s="115">
        <v>0.33333333333333331</v>
      </c>
      <c r="G16" s="79">
        <v>1</v>
      </c>
      <c r="H16" s="115">
        <f>F16+TIME(0,G16,0)</f>
        <v>0.33402777777777776</v>
      </c>
      <c r="I16" s="89"/>
    </row>
    <row r="17" spans="1:15" ht="15" x14ac:dyDescent="0.25">
      <c r="A17" s="60" t="s">
        <v>80</v>
      </c>
      <c r="B17" s="69" t="s">
        <v>78</v>
      </c>
      <c r="C17" s="69" t="s">
        <v>297</v>
      </c>
      <c r="D17" s="69"/>
      <c r="E17" s="69" t="s">
        <v>81</v>
      </c>
      <c r="F17" s="115">
        <f>H16</f>
        <v>0.33402777777777776</v>
      </c>
      <c r="G17" s="79">
        <v>1</v>
      </c>
      <c r="H17" s="115">
        <f>F17+TIME(0,G17,0)</f>
        <v>0.3347222222222222</v>
      </c>
      <c r="I17" s="89"/>
    </row>
    <row r="18" spans="1:15" ht="15" x14ac:dyDescent="0.25">
      <c r="A18" s="61" t="s">
        <v>82</v>
      </c>
      <c r="B18" s="70" t="s">
        <v>84</v>
      </c>
      <c r="C18" s="70" t="s">
        <v>298</v>
      </c>
      <c r="D18" s="141" t="s">
        <v>46</v>
      </c>
      <c r="E18" s="69" t="s">
        <v>139</v>
      </c>
      <c r="F18" s="116">
        <f>H17</f>
        <v>0.3347222222222222</v>
      </c>
      <c r="G18" s="80">
        <v>1</v>
      </c>
      <c r="H18" s="116">
        <f>F18+TIME(0,G18,0)</f>
        <v>0.33541666666666664</v>
      </c>
      <c r="I18" s="90"/>
    </row>
    <row r="19" spans="1:15" ht="15" x14ac:dyDescent="0.25">
      <c r="D19" s="139"/>
      <c r="E19" s="330"/>
    </row>
    <row r="20" spans="1:15" ht="15.6" x14ac:dyDescent="0.3">
      <c r="A20" s="59" t="s">
        <v>90</v>
      </c>
      <c r="B20" s="68"/>
      <c r="C20" s="68" t="s">
        <v>91</v>
      </c>
      <c r="D20" s="68"/>
      <c r="E20" s="68"/>
      <c r="F20" s="114"/>
      <c r="G20" s="78"/>
      <c r="H20" s="114"/>
      <c r="I20" s="88"/>
    </row>
    <row r="21" spans="1:15" ht="15" x14ac:dyDescent="0.25">
      <c r="A21" s="60" t="s">
        <v>92</v>
      </c>
      <c r="B21" s="69" t="s">
        <v>78</v>
      </c>
      <c r="C21" s="69" t="s">
        <v>174</v>
      </c>
      <c r="D21" s="138" t="s">
        <v>235</v>
      </c>
      <c r="E21" s="69" t="s">
        <v>139</v>
      </c>
      <c r="F21" s="115">
        <f>H18</f>
        <v>0.33541666666666664</v>
      </c>
      <c r="G21" s="79">
        <v>1</v>
      </c>
      <c r="H21" s="115">
        <f t="shared" ref="H21:H33" si="0">F21+TIME(0,G21,0)</f>
        <v>0.33611111111111108</v>
      </c>
      <c r="I21" s="89"/>
    </row>
    <row r="22" spans="1:15" ht="15" x14ac:dyDescent="0.25">
      <c r="A22" s="60" t="s">
        <v>98</v>
      </c>
      <c r="B22" s="69" t="s">
        <v>78</v>
      </c>
      <c r="C22" s="69" t="s">
        <v>175</v>
      </c>
      <c r="D22" s="138" t="s">
        <v>235</v>
      </c>
      <c r="E22" s="69" t="s">
        <v>139</v>
      </c>
      <c r="F22" s="115">
        <f>H21</f>
        <v>0.33611111111111108</v>
      </c>
      <c r="G22" s="79">
        <v>1</v>
      </c>
      <c r="H22" s="115">
        <f t="shared" si="0"/>
        <v>0.33680555555555552</v>
      </c>
      <c r="I22" s="89"/>
    </row>
    <row r="23" spans="1:15" ht="15" x14ac:dyDescent="0.25">
      <c r="A23" s="60" t="s">
        <v>99</v>
      </c>
      <c r="B23" s="69" t="s">
        <v>78</v>
      </c>
      <c r="C23" s="69" t="s">
        <v>246</v>
      </c>
      <c r="D23" s="138" t="s">
        <v>235</v>
      </c>
      <c r="E23" s="69" t="s">
        <v>139</v>
      </c>
      <c r="F23" s="115">
        <f>H22</f>
        <v>0.33680555555555552</v>
      </c>
      <c r="G23" s="79">
        <v>1</v>
      </c>
      <c r="H23" s="115">
        <f t="shared" si="0"/>
        <v>0.33749999999999997</v>
      </c>
      <c r="I23" s="89"/>
    </row>
    <row r="24" spans="1:15" ht="15" x14ac:dyDescent="0.25">
      <c r="A24" s="60" t="s">
        <v>102</v>
      </c>
      <c r="B24" s="69" t="s">
        <v>78</v>
      </c>
      <c r="C24" s="69" t="s">
        <v>385</v>
      </c>
      <c r="D24" s="138" t="s">
        <v>235</v>
      </c>
      <c r="E24" s="69" t="s">
        <v>139</v>
      </c>
      <c r="F24" s="115">
        <f>H23</f>
        <v>0.33749999999999997</v>
      </c>
      <c r="G24" s="79">
        <v>1</v>
      </c>
      <c r="H24" s="115">
        <f t="shared" si="0"/>
        <v>0.33819444444444441</v>
      </c>
      <c r="I24" s="89"/>
    </row>
    <row r="25" spans="1:15" ht="15" x14ac:dyDescent="0.25">
      <c r="A25" s="60" t="s">
        <v>103</v>
      </c>
      <c r="B25" s="69" t="s">
        <v>78</v>
      </c>
      <c r="C25" s="69" t="s">
        <v>461</v>
      </c>
      <c r="D25" s="138" t="s">
        <v>235</v>
      </c>
      <c r="E25" s="69" t="s">
        <v>81</v>
      </c>
      <c r="F25" s="115">
        <f>H24</f>
        <v>0.33819444444444441</v>
      </c>
      <c r="G25" s="79">
        <v>3</v>
      </c>
      <c r="H25" s="115">
        <f t="shared" si="0"/>
        <v>0.34027777777777773</v>
      </c>
      <c r="I25" s="89"/>
    </row>
    <row r="26" spans="1:15" ht="15" x14ac:dyDescent="0.25">
      <c r="A26" s="60" t="s">
        <v>176</v>
      </c>
      <c r="B26" s="69" t="s">
        <v>78</v>
      </c>
      <c r="C26" s="69" t="s">
        <v>181</v>
      </c>
      <c r="D26" s="138"/>
      <c r="E26" s="69" t="s">
        <v>87</v>
      </c>
      <c r="F26" s="115">
        <f t="shared" ref="F26:F32" si="1">H25</f>
        <v>0.34027777777777773</v>
      </c>
      <c r="G26" s="79">
        <v>1</v>
      </c>
      <c r="H26" s="115">
        <f t="shared" si="0"/>
        <v>0.34097222222222218</v>
      </c>
      <c r="I26" s="89"/>
    </row>
    <row r="27" spans="1:15" ht="15" x14ac:dyDescent="0.25">
      <c r="A27" s="60" t="s">
        <v>184</v>
      </c>
      <c r="B27" s="69" t="s">
        <v>78</v>
      </c>
      <c r="C27" s="69" t="s">
        <v>182</v>
      </c>
      <c r="D27" s="138" t="s">
        <v>235</v>
      </c>
      <c r="E27" s="69" t="s">
        <v>139</v>
      </c>
      <c r="F27" s="115">
        <f t="shared" si="1"/>
        <v>0.34097222222222218</v>
      </c>
      <c r="G27" s="79">
        <v>1</v>
      </c>
      <c r="H27" s="115">
        <f t="shared" si="0"/>
        <v>0.34166666666666662</v>
      </c>
      <c r="I27" s="89"/>
    </row>
    <row r="28" spans="1:15" ht="15" x14ac:dyDescent="0.25">
      <c r="A28" s="60" t="s">
        <v>209</v>
      </c>
      <c r="B28" s="69" t="s">
        <v>78</v>
      </c>
      <c r="C28" s="69" t="s">
        <v>183</v>
      </c>
      <c r="D28" s="138" t="s">
        <v>235</v>
      </c>
      <c r="E28" s="69" t="s">
        <v>139</v>
      </c>
      <c r="F28" s="115">
        <f t="shared" si="1"/>
        <v>0.34166666666666662</v>
      </c>
      <c r="G28" s="79">
        <v>1</v>
      </c>
      <c r="H28" s="115">
        <f t="shared" si="0"/>
        <v>0.34236111111111106</v>
      </c>
      <c r="I28" s="89"/>
    </row>
    <row r="29" spans="1:15" ht="15" x14ac:dyDescent="0.25">
      <c r="A29" s="60" t="s">
        <v>300</v>
      </c>
      <c r="B29" s="69" t="s">
        <v>78</v>
      </c>
      <c r="C29" s="69" t="s">
        <v>185</v>
      </c>
      <c r="D29" s="138" t="s">
        <v>235</v>
      </c>
      <c r="E29" s="69" t="s">
        <v>139</v>
      </c>
      <c r="F29" s="115">
        <f t="shared" si="1"/>
        <v>0.34236111111111106</v>
      </c>
      <c r="G29" s="79">
        <v>1</v>
      </c>
      <c r="H29" s="115">
        <f t="shared" si="0"/>
        <v>0.3430555555555555</v>
      </c>
      <c r="I29" s="89"/>
    </row>
    <row r="30" spans="1:15" ht="15" x14ac:dyDescent="0.25">
      <c r="A30" s="60" t="s">
        <v>301</v>
      </c>
      <c r="B30" s="69" t="s">
        <v>78</v>
      </c>
      <c r="C30" s="69" t="s">
        <v>245</v>
      </c>
      <c r="D30" s="138" t="s">
        <v>235</v>
      </c>
      <c r="E30" s="69" t="s">
        <v>139</v>
      </c>
      <c r="F30" s="115">
        <f t="shared" si="1"/>
        <v>0.3430555555555555</v>
      </c>
      <c r="G30" s="79">
        <v>1</v>
      </c>
      <c r="H30" s="115">
        <f t="shared" si="0"/>
        <v>0.34374999999999994</v>
      </c>
      <c r="I30" s="89"/>
    </row>
    <row r="31" spans="1:15" ht="15" x14ac:dyDescent="0.25">
      <c r="A31" s="60" t="s">
        <v>302</v>
      </c>
      <c r="B31" s="69" t="s">
        <v>78</v>
      </c>
      <c r="C31" s="69" t="s">
        <v>309</v>
      </c>
      <c r="D31" s="138" t="s">
        <v>235</v>
      </c>
      <c r="E31" s="69" t="s">
        <v>139</v>
      </c>
      <c r="F31" s="115">
        <f t="shared" si="1"/>
        <v>0.34374999999999994</v>
      </c>
      <c r="G31" s="79">
        <v>3</v>
      </c>
      <c r="H31" s="115">
        <f t="shared" si="0"/>
        <v>0.34583333333333327</v>
      </c>
      <c r="I31" s="89"/>
      <c r="L31" s="115"/>
      <c r="M31" s="79"/>
      <c r="N31" s="115"/>
      <c r="O31" s="69"/>
    </row>
    <row r="32" spans="1:15" ht="15" x14ac:dyDescent="0.25">
      <c r="A32" s="60" t="s">
        <v>303</v>
      </c>
      <c r="B32" s="69"/>
      <c r="C32" s="69"/>
      <c r="D32" s="138"/>
      <c r="E32" s="69"/>
      <c r="F32" s="115">
        <f t="shared" si="1"/>
        <v>0.34583333333333327</v>
      </c>
      <c r="G32" s="79">
        <v>0</v>
      </c>
      <c r="H32" s="115">
        <f t="shared" si="0"/>
        <v>0.34583333333333327</v>
      </c>
      <c r="I32" s="89"/>
      <c r="L32" s="115"/>
      <c r="M32" s="79"/>
      <c r="N32" s="115"/>
      <c r="O32" s="69"/>
    </row>
    <row r="33" spans="1:9" ht="15" x14ac:dyDescent="0.25">
      <c r="A33" s="96" t="s">
        <v>308</v>
      </c>
      <c r="B33" s="100"/>
      <c r="C33" s="100"/>
      <c r="D33" s="102"/>
      <c r="E33" s="100"/>
      <c r="F33" s="121">
        <f>H32</f>
        <v>0.34583333333333327</v>
      </c>
      <c r="G33" s="104">
        <v>0</v>
      </c>
      <c r="H33" s="121">
        <f t="shared" si="0"/>
        <v>0.34583333333333327</v>
      </c>
      <c r="I33" s="107"/>
    </row>
    <row r="34" spans="1:9" ht="13.8" x14ac:dyDescent="0.25">
      <c r="D34" s="131"/>
    </row>
    <row r="35" spans="1:9" ht="15.6" x14ac:dyDescent="0.3">
      <c r="A35" s="59" t="s">
        <v>104</v>
      </c>
      <c r="B35" s="68"/>
      <c r="C35" s="68" t="s">
        <v>186</v>
      </c>
      <c r="D35" s="132"/>
      <c r="E35" s="68"/>
      <c r="F35" s="114"/>
      <c r="G35" s="78"/>
      <c r="H35" s="114"/>
      <c r="I35" s="88"/>
    </row>
    <row r="36" spans="1:9" ht="15.6" x14ac:dyDescent="0.3">
      <c r="A36" s="62" t="s">
        <v>106</v>
      </c>
      <c r="B36" s="71"/>
      <c r="C36" s="71" t="s">
        <v>187</v>
      </c>
      <c r="D36" s="73"/>
      <c r="E36" s="71"/>
      <c r="F36" s="117"/>
      <c r="G36" s="81"/>
      <c r="H36" s="117"/>
      <c r="I36" s="91"/>
    </row>
    <row r="37" spans="1:9" ht="13.8" x14ac:dyDescent="0.25">
      <c r="A37" s="63" t="s">
        <v>212</v>
      </c>
      <c r="B37" s="72" t="s">
        <v>78</v>
      </c>
      <c r="C37" s="72" t="s">
        <v>188</v>
      </c>
      <c r="D37" s="149" t="s">
        <v>188</v>
      </c>
      <c r="E37" s="72" t="s">
        <v>110</v>
      </c>
      <c r="F37" s="118">
        <f>H32</f>
        <v>0.34583333333333327</v>
      </c>
      <c r="G37" s="82">
        <v>5</v>
      </c>
      <c r="H37" s="118">
        <f t="shared" ref="H37:H42" si="2">F37+TIME(0,G37,0)</f>
        <v>0.34930555555555548</v>
      </c>
      <c r="I37" s="92"/>
    </row>
    <row r="38" spans="1:9" ht="13.8" x14ac:dyDescent="0.25">
      <c r="A38" s="63" t="s">
        <v>213</v>
      </c>
      <c r="B38" s="72" t="s">
        <v>180</v>
      </c>
      <c r="C38" s="72" t="s">
        <v>307</v>
      </c>
      <c r="D38" s="135" t="s">
        <v>233</v>
      </c>
      <c r="E38" s="72" t="s">
        <v>110</v>
      </c>
      <c r="F38" s="118">
        <f t="shared" ref="F38:F42" si="3">H37</f>
        <v>0.34930555555555548</v>
      </c>
      <c r="G38" s="82">
        <v>15</v>
      </c>
      <c r="H38" s="118">
        <f t="shared" si="2"/>
        <v>0.35972222222222217</v>
      </c>
      <c r="I38" s="92"/>
    </row>
    <row r="39" spans="1:9" ht="13.8" x14ac:dyDescent="0.25">
      <c r="A39" s="63" t="s">
        <v>214</v>
      </c>
      <c r="B39" s="72" t="s">
        <v>180</v>
      </c>
      <c r="C39" s="72" t="s">
        <v>442</v>
      </c>
      <c r="D39" s="149" t="s">
        <v>485</v>
      </c>
      <c r="E39" s="72" t="s">
        <v>110</v>
      </c>
      <c r="F39" s="118">
        <f t="shared" si="3"/>
        <v>0.35972222222222217</v>
      </c>
      <c r="G39" s="82">
        <v>10</v>
      </c>
      <c r="H39" s="118">
        <f t="shared" si="2"/>
        <v>0.36666666666666659</v>
      </c>
      <c r="I39" s="92"/>
    </row>
    <row r="40" spans="1:9" ht="14.1" customHeight="1" x14ac:dyDescent="0.25">
      <c r="A40" s="63" t="s">
        <v>215</v>
      </c>
      <c r="B40" s="72" t="s">
        <v>78</v>
      </c>
      <c r="C40" s="72" t="s">
        <v>189</v>
      </c>
      <c r="D40" s="72"/>
      <c r="E40" s="72" t="s">
        <v>87</v>
      </c>
      <c r="F40" s="118">
        <f t="shared" si="3"/>
        <v>0.36666666666666659</v>
      </c>
      <c r="G40" s="82">
        <v>3</v>
      </c>
      <c r="H40" s="118">
        <f t="shared" si="2"/>
        <v>0.36874999999999991</v>
      </c>
      <c r="I40" s="92"/>
    </row>
    <row r="41" spans="1:9" ht="13.8" x14ac:dyDescent="0.25">
      <c r="A41" s="63" t="s">
        <v>216</v>
      </c>
      <c r="B41" s="72" t="s">
        <v>78</v>
      </c>
      <c r="C41" s="72" t="s">
        <v>389</v>
      </c>
      <c r="D41" s="135" t="s">
        <v>311</v>
      </c>
      <c r="E41" s="72" t="s">
        <v>139</v>
      </c>
      <c r="F41" s="118">
        <f t="shared" si="3"/>
        <v>0.36874999999999991</v>
      </c>
      <c r="G41" s="82">
        <v>3</v>
      </c>
      <c r="H41" s="118">
        <f t="shared" si="2"/>
        <v>0.37083333333333324</v>
      </c>
      <c r="I41" s="92"/>
    </row>
    <row r="42" spans="1:9" ht="13.8" x14ac:dyDescent="0.25">
      <c r="A42" s="63" t="s">
        <v>217</v>
      </c>
      <c r="B42" s="72" t="s">
        <v>78</v>
      </c>
      <c r="C42" s="72" t="s">
        <v>343</v>
      </c>
      <c r="D42" s="135" t="s">
        <v>311</v>
      </c>
      <c r="E42" s="72" t="s">
        <v>139</v>
      </c>
      <c r="F42" s="118">
        <f t="shared" si="3"/>
        <v>0.37083333333333324</v>
      </c>
      <c r="G42" s="82">
        <v>3</v>
      </c>
      <c r="H42" s="118">
        <f t="shared" si="2"/>
        <v>0.37291666666666656</v>
      </c>
      <c r="I42" s="92"/>
    </row>
    <row r="43" spans="1:9" ht="14.1" customHeight="1" x14ac:dyDescent="0.25">
      <c r="A43" s="63"/>
      <c r="B43" s="72"/>
      <c r="C43" s="72"/>
      <c r="D43" s="72"/>
      <c r="E43" s="72"/>
      <c r="F43" s="118"/>
      <c r="G43" s="82"/>
      <c r="H43" s="118"/>
      <c r="I43" s="92"/>
    </row>
    <row r="44" spans="1:9" ht="14.1" customHeight="1" x14ac:dyDescent="0.3">
      <c r="A44" s="62" t="s">
        <v>108</v>
      </c>
      <c r="B44" s="71"/>
      <c r="C44" s="71" t="s">
        <v>145</v>
      </c>
      <c r="D44" s="73"/>
      <c r="E44" s="71"/>
      <c r="F44" s="117"/>
      <c r="G44" s="81"/>
      <c r="H44" s="117"/>
      <c r="I44" s="92"/>
    </row>
    <row r="45" spans="1:9" ht="14.1" customHeight="1" x14ac:dyDescent="0.25">
      <c r="A45" s="63" t="s">
        <v>344</v>
      </c>
      <c r="B45" s="72" t="s">
        <v>78</v>
      </c>
      <c r="C45" s="69" t="s">
        <v>544</v>
      </c>
      <c r="D45" s="135" t="s">
        <v>311</v>
      </c>
      <c r="E45" s="72" t="s">
        <v>403</v>
      </c>
      <c r="F45" s="118">
        <f>H42</f>
        <v>0.37291666666666656</v>
      </c>
      <c r="G45" s="79">
        <v>3</v>
      </c>
      <c r="H45" s="118">
        <f t="shared" ref="H45:H51" si="4">F45+TIME(0,G45,0)</f>
        <v>0.37499999999999989</v>
      </c>
      <c r="I45" s="92"/>
    </row>
    <row r="46" spans="1:9" ht="14.1" customHeight="1" x14ac:dyDescent="0.25">
      <c r="A46" s="63" t="s">
        <v>344</v>
      </c>
      <c r="B46" s="72" t="s">
        <v>78</v>
      </c>
      <c r="C46" s="72" t="s">
        <v>190</v>
      </c>
      <c r="D46" s="135" t="s">
        <v>311</v>
      </c>
      <c r="E46" s="72" t="s">
        <v>191</v>
      </c>
      <c r="F46" s="118">
        <f t="shared" ref="F46:F51" si="5">H45</f>
        <v>0.37499999999999989</v>
      </c>
      <c r="G46" s="82">
        <v>3</v>
      </c>
      <c r="H46" s="118">
        <f t="shared" si="4"/>
        <v>0.37708333333333321</v>
      </c>
      <c r="I46" s="92"/>
    </row>
    <row r="47" spans="1:9" ht="14.1" customHeight="1" x14ac:dyDescent="0.25">
      <c r="A47" s="63" t="s">
        <v>345</v>
      </c>
      <c r="B47" s="72" t="s">
        <v>78</v>
      </c>
      <c r="C47" s="72" t="s">
        <v>230</v>
      </c>
      <c r="D47" s="135" t="s">
        <v>311</v>
      </c>
      <c r="E47" s="72" t="s">
        <v>251</v>
      </c>
      <c r="F47" s="118">
        <f t="shared" si="5"/>
        <v>0.37708333333333321</v>
      </c>
      <c r="G47" s="82">
        <v>3</v>
      </c>
      <c r="H47" s="118">
        <f t="shared" si="4"/>
        <v>0.37916666666666654</v>
      </c>
      <c r="I47" s="92"/>
    </row>
    <row r="48" spans="1:9" ht="13.8" x14ac:dyDescent="0.25">
      <c r="A48" s="63" t="s">
        <v>346</v>
      </c>
      <c r="B48" s="72" t="s">
        <v>78</v>
      </c>
      <c r="C48" s="72" t="s">
        <v>148</v>
      </c>
      <c r="D48" s="135" t="s">
        <v>311</v>
      </c>
      <c r="E48" s="72" t="s">
        <v>110</v>
      </c>
      <c r="F48" s="118">
        <f t="shared" si="5"/>
        <v>0.37916666666666654</v>
      </c>
      <c r="G48" s="82">
        <v>3</v>
      </c>
      <c r="H48" s="118">
        <f t="shared" si="4"/>
        <v>0.38124999999999987</v>
      </c>
      <c r="I48" s="92"/>
    </row>
    <row r="49" spans="1:14" ht="15.6" x14ac:dyDescent="0.3">
      <c r="A49" s="63" t="s">
        <v>347</v>
      </c>
      <c r="B49" s="72" t="s">
        <v>78</v>
      </c>
      <c r="C49" s="72" t="s">
        <v>151</v>
      </c>
      <c r="D49" s="135" t="s">
        <v>311</v>
      </c>
      <c r="E49" s="72" t="s">
        <v>248</v>
      </c>
      <c r="F49" s="118">
        <f t="shared" si="5"/>
        <v>0.38124999999999987</v>
      </c>
      <c r="G49" s="82">
        <v>3</v>
      </c>
      <c r="H49" s="118">
        <f t="shared" si="4"/>
        <v>0.38333333333333319</v>
      </c>
      <c r="I49" s="91"/>
    </row>
    <row r="50" spans="1:14" ht="13.8" x14ac:dyDescent="0.25">
      <c r="A50" s="63" t="s">
        <v>348</v>
      </c>
      <c r="B50" s="72" t="s">
        <v>78</v>
      </c>
      <c r="C50" s="72" t="s">
        <v>153</v>
      </c>
      <c r="D50" s="135" t="s">
        <v>311</v>
      </c>
      <c r="E50" s="72" t="s">
        <v>244</v>
      </c>
      <c r="F50" s="118">
        <f t="shared" si="5"/>
        <v>0.38333333333333319</v>
      </c>
      <c r="G50" s="82">
        <v>3</v>
      </c>
      <c r="H50" s="118">
        <f t="shared" si="4"/>
        <v>0.38541666666666652</v>
      </c>
      <c r="I50" s="92"/>
    </row>
    <row r="51" spans="1:14" ht="13.8" x14ac:dyDescent="0.25">
      <c r="A51" s="63" t="s">
        <v>349</v>
      </c>
      <c r="B51" s="72" t="s">
        <v>78</v>
      </c>
      <c r="C51" s="72"/>
      <c r="D51" s="135"/>
      <c r="E51" s="72"/>
      <c r="F51" s="118">
        <f t="shared" si="5"/>
        <v>0.38541666666666652</v>
      </c>
      <c r="G51" s="82">
        <v>0</v>
      </c>
      <c r="H51" s="118">
        <f t="shared" si="4"/>
        <v>0.38541666666666652</v>
      </c>
      <c r="I51" s="92"/>
    </row>
    <row r="52" spans="1:14" ht="13.8" x14ac:dyDescent="0.25">
      <c r="A52" s="63"/>
      <c r="B52" s="72"/>
      <c r="C52" s="72"/>
      <c r="D52" s="135"/>
      <c r="E52" s="72"/>
      <c r="F52" s="118"/>
      <c r="G52" s="82"/>
      <c r="H52" s="118"/>
      <c r="I52" s="92"/>
    </row>
    <row r="53" spans="1:14" ht="15.6" x14ac:dyDescent="0.3">
      <c r="A53" s="62" t="s">
        <v>109</v>
      </c>
      <c r="B53" s="71"/>
      <c r="C53" s="71" t="s">
        <v>155</v>
      </c>
      <c r="D53" s="76"/>
      <c r="E53" s="71"/>
      <c r="F53" s="117"/>
      <c r="G53" s="81"/>
      <c r="H53" s="117"/>
      <c r="I53" s="92"/>
    </row>
    <row r="54" spans="1:14" ht="15.6" x14ac:dyDescent="0.3">
      <c r="A54" s="63" t="s">
        <v>350</v>
      </c>
      <c r="B54" s="72" t="s">
        <v>78</v>
      </c>
      <c r="C54" s="72" t="s">
        <v>339</v>
      </c>
      <c r="D54" s="135" t="s">
        <v>311</v>
      </c>
      <c r="E54" s="72" t="s">
        <v>366</v>
      </c>
      <c r="F54" s="118">
        <f>H51</f>
        <v>0.38541666666666652</v>
      </c>
      <c r="G54" s="82">
        <v>3</v>
      </c>
      <c r="H54" s="118">
        <f t="shared" ref="H54:H61" si="6">F54+TIME(0,G54,0)</f>
        <v>0.38749999999999984</v>
      </c>
      <c r="I54" s="91"/>
    </row>
    <row r="55" spans="1:14" ht="15.6" x14ac:dyDescent="0.3">
      <c r="A55" s="63" t="s">
        <v>351</v>
      </c>
      <c r="B55" s="72" t="s">
        <v>78</v>
      </c>
      <c r="C55" s="72" t="s">
        <v>252</v>
      </c>
      <c r="D55" s="135" t="s">
        <v>311</v>
      </c>
      <c r="E55" s="72" t="s">
        <v>253</v>
      </c>
      <c r="F55" s="118">
        <f>H54</f>
        <v>0.38749999999999984</v>
      </c>
      <c r="G55" s="82">
        <v>3</v>
      </c>
      <c r="H55" s="118">
        <f t="shared" si="6"/>
        <v>0.38958333333333317</v>
      </c>
      <c r="I55" s="91"/>
      <c r="J55" s="87"/>
    </row>
    <row r="56" spans="1:14" ht="15.6" x14ac:dyDescent="0.3">
      <c r="A56" s="63" t="s">
        <v>352</v>
      </c>
      <c r="B56" s="72" t="s">
        <v>78</v>
      </c>
      <c r="C56" s="72" t="s">
        <v>313</v>
      </c>
      <c r="D56" s="135" t="s">
        <v>311</v>
      </c>
      <c r="E56" s="72" t="s">
        <v>263</v>
      </c>
      <c r="F56" s="118">
        <f t="shared" ref="F56:F61" si="7">H55</f>
        <v>0.38958333333333317</v>
      </c>
      <c r="G56" s="82">
        <v>3</v>
      </c>
      <c r="H56" s="118">
        <f t="shared" si="6"/>
        <v>0.3916666666666665</v>
      </c>
      <c r="I56" s="91"/>
      <c r="N56" s="72"/>
    </row>
    <row r="57" spans="1:14" ht="15" x14ac:dyDescent="0.25">
      <c r="A57" s="63" t="s">
        <v>353</v>
      </c>
      <c r="B57" s="72" t="s">
        <v>78</v>
      </c>
      <c r="C57" s="72" t="s">
        <v>341</v>
      </c>
      <c r="D57" s="135" t="s">
        <v>311</v>
      </c>
      <c r="E57" s="72" t="s">
        <v>191</v>
      </c>
      <c r="F57" s="118">
        <f t="shared" si="7"/>
        <v>0.3916666666666665</v>
      </c>
      <c r="G57" s="82">
        <v>3</v>
      </c>
      <c r="H57" s="118">
        <f t="shared" si="6"/>
        <v>0.39374999999999982</v>
      </c>
      <c r="I57" s="89"/>
    </row>
    <row r="58" spans="1:14" ht="13.8" x14ac:dyDescent="0.25">
      <c r="A58" s="63" t="s">
        <v>354</v>
      </c>
      <c r="B58" s="72" t="s">
        <v>78</v>
      </c>
      <c r="C58" s="72" t="s">
        <v>340</v>
      </c>
      <c r="D58" s="135" t="s">
        <v>311</v>
      </c>
      <c r="E58" s="72" t="s">
        <v>367</v>
      </c>
      <c r="F58" s="118">
        <f t="shared" si="7"/>
        <v>0.39374999999999982</v>
      </c>
      <c r="G58" s="82">
        <v>3</v>
      </c>
      <c r="H58" s="118">
        <f t="shared" si="6"/>
        <v>0.39583333333333315</v>
      </c>
      <c r="I58" s="94"/>
    </row>
    <row r="59" spans="1:14" ht="13.8" x14ac:dyDescent="0.25">
      <c r="A59" s="136" t="s">
        <v>355</v>
      </c>
      <c r="B59" s="72" t="s">
        <v>78</v>
      </c>
      <c r="C59" s="72" t="s">
        <v>451</v>
      </c>
      <c r="D59" s="135" t="s">
        <v>311</v>
      </c>
      <c r="E59" s="72" t="s">
        <v>469</v>
      </c>
      <c r="F59" s="118">
        <f t="shared" si="7"/>
        <v>0.39583333333333315</v>
      </c>
      <c r="G59" s="82">
        <v>3</v>
      </c>
      <c r="H59" s="118">
        <f t="shared" si="6"/>
        <v>0.39791666666666647</v>
      </c>
      <c r="I59" s="92"/>
    </row>
    <row r="60" spans="1:14" ht="13.8" x14ac:dyDescent="0.25">
      <c r="A60" s="136" t="s">
        <v>356</v>
      </c>
      <c r="B60" s="72" t="s">
        <v>78</v>
      </c>
      <c r="C60" s="72" t="s">
        <v>468</v>
      </c>
      <c r="D60" s="135" t="s">
        <v>311</v>
      </c>
      <c r="E60" s="72" t="s">
        <v>253</v>
      </c>
      <c r="F60" s="118">
        <f t="shared" si="7"/>
        <v>0.39791666666666647</v>
      </c>
      <c r="G60" s="82">
        <v>3</v>
      </c>
      <c r="H60" s="118">
        <f t="shared" si="6"/>
        <v>0.3999999999999998</v>
      </c>
      <c r="I60" s="92"/>
    </row>
    <row r="61" spans="1:14" ht="15.6" x14ac:dyDescent="0.3">
      <c r="A61" s="136" t="s">
        <v>357</v>
      </c>
      <c r="B61" s="72" t="s">
        <v>78</v>
      </c>
      <c r="C61" s="72"/>
      <c r="D61" s="135" t="s">
        <v>311</v>
      </c>
      <c r="E61" s="72"/>
      <c r="F61" s="118">
        <f t="shared" si="7"/>
        <v>0.3999999999999998</v>
      </c>
      <c r="G61" s="82">
        <v>0</v>
      </c>
      <c r="H61" s="118">
        <f t="shared" si="6"/>
        <v>0.3999999999999998</v>
      </c>
      <c r="I61" s="91"/>
    </row>
    <row r="62" spans="1:14" ht="13.8" x14ac:dyDescent="0.25">
      <c r="A62" s="136"/>
      <c r="B62" s="72"/>
      <c r="C62" s="72"/>
      <c r="D62" s="135"/>
      <c r="E62" s="72"/>
      <c r="F62" s="118"/>
      <c r="G62" s="82"/>
      <c r="H62" s="118"/>
      <c r="I62" s="92"/>
    </row>
    <row r="63" spans="1:14" ht="15.6" x14ac:dyDescent="0.3">
      <c r="A63" s="137" t="s">
        <v>111</v>
      </c>
      <c r="B63" s="71"/>
      <c r="C63" s="71" t="s">
        <v>288</v>
      </c>
      <c r="D63" s="135"/>
      <c r="E63" s="71"/>
      <c r="F63" s="117"/>
      <c r="G63" s="81"/>
      <c r="H63" s="117"/>
      <c r="I63" s="92"/>
    </row>
    <row r="64" spans="1:14" ht="19.5" customHeight="1" x14ac:dyDescent="0.25">
      <c r="A64" s="136" t="s">
        <v>358</v>
      </c>
      <c r="B64" s="72" t="s">
        <v>78</v>
      </c>
      <c r="C64" s="72" t="s">
        <v>462</v>
      </c>
      <c r="D64" s="135" t="s">
        <v>311</v>
      </c>
      <c r="E64" s="72" t="s">
        <v>241</v>
      </c>
      <c r="F64" s="118">
        <f>H61</f>
        <v>0.3999999999999998</v>
      </c>
      <c r="G64" s="82">
        <v>3</v>
      </c>
      <c r="H64" s="118">
        <f>F64+TIME(0,G64,0)</f>
        <v>0.40208333333333313</v>
      </c>
      <c r="I64" s="92"/>
    </row>
    <row r="65" spans="1:9" ht="13.8" x14ac:dyDescent="0.25">
      <c r="A65" s="136" t="s">
        <v>359</v>
      </c>
      <c r="B65" s="72" t="s">
        <v>78</v>
      </c>
      <c r="C65" s="72" t="s">
        <v>470</v>
      </c>
      <c r="D65" s="135" t="s">
        <v>311</v>
      </c>
      <c r="E65" s="72" t="s">
        <v>444</v>
      </c>
      <c r="F65" s="118">
        <f>H64</f>
        <v>0.40208333333333313</v>
      </c>
      <c r="G65" s="82">
        <v>3</v>
      </c>
      <c r="H65" s="118">
        <f>F65+TIME(0,G65,0)</f>
        <v>0.40416666666666645</v>
      </c>
      <c r="I65" s="92"/>
    </row>
    <row r="66" spans="1:9" ht="13.8" x14ac:dyDescent="0.25">
      <c r="A66" s="136" t="s">
        <v>405</v>
      </c>
      <c r="B66" s="72" t="s">
        <v>78</v>
      </c>
      <c r="C66" s="72" t="s">
        <v>404</v>
      </c>
      <c r="D66" s="135" t="s">
        <v>311</v>
      </c>
      <c r="E66" s="72" t="s">
        <v>403</v>
      </c>
      <c r="F66" s="118">
        <f>H65</f>
        <v>0.40416666666666645</v>
      </c>
      <c r="G66" s="82">
        <v>3</v>
      </c>
      <c r="H66" s="118">
        <f>F66+TIME(0,G66,0)</f>
        <v>0.40624999999999978</v>
      </c>
      <c r="I66" s="92"/>
    </row>
    <row r="67" spans="1:9" ht="13.8" x14ac:dyDescent="0.25">
      <c r="A67" s="136" t="s">
        <v>445</v>
      </c>
      <c r="B67" s="72" t="s">
        <v>78</v>
      </c>
      <c r="C67" s="72" t="s">
        <v>291</v>
      </c>
      <c r="D67" s="135" t="s">
        <v>311</v>
      </c>
      <c r="E67" s="72" t="s">
        <v>293</v>
      </c>
      <c r="F67" s="118">
        <f>H66</f>
        <v>0.40624999999999978</v>
      </c>
      <c r="G67" s="82">
        <v>3</v>
      </c>
      <c r="H67" s="118">
        <f>F67+TIME(0,G67,0)</f>
        <v>0.4083333333333331</v>
      </c>
      <c r="I67" s="92"/>
    </row>
    <row r="68" spans="1:9" ht="13.8" x14ac:dyDescent="0.25">
      <c r="A68" s="136"/>
      <c r="B68" s="72"/>
      <c r="C68" s="72"/>
      <c r="D68" s="135"/>
      <c r="E68" s="72"/>
      <c r="F68" s="118"/>
      <c r="G68" s="82"/>
      <c r="H68" s="118"/>
      <c r="I68" s="92"/>
    </row>
    <row r="69" spans="1:9" ht="15.6" x14ac:dyDescent="0.3">
      <c r="A69" s="137" t="s">
        <v>113</v>
      </c>
      <c r="B69" s="71"/>
      <c r="C69" s="71" t="s">
        <v>434</v>
      </c>
      <c r="D69" s="135"/>
      <c r="E69" s="71"/>
      <c r="F69" s="117"/>
      <c r="G69" s="81"/>
      <c r="H69" s="117"/>
      <c r="I69" s="92"/>
    </row>
    <row r="70" spans="1:9" ht="13.8" x14ac:dyDescent="0.25">
      <c r="A70" s="136" t="s">
        <v>358</v>
      </c>
      <c r="B70" s="72" t="s">
        <v>78</v>
      </c>
      <c r="C70" s="72" t="s">
        <v>463</v>
      </c>
      <c r="D70" s="135"/>
      <c r="E70" s="72" t="s">
        <v>395</v>
      </c>
      <c r="F70" s="118">
        <f>H67</f>
        <v>0.4083333333333331</v>
      </c>
      <c r="G70" s="82">
        <v>3</v>
      </c>
      <c r="H70" s="118">
        <f>F70+TIME(0,G70,0)</f>
        <v>0.41041666666666643</v>
      </c>
      <c r="I70" s="92"/>
    </row>
    <row r="71" spans="1:9" ht="13.8" x14ac:dyDescent="0.25">
      <c r="A71" s="136" t="s">
        <v>358</v>
      </c>
      <c r="B71" s="72" t="s">
        <v>78</v>
      </c>
      <c r="C71" s="348">
        <v>802.24</v>
      </c>
      <c r="D71" s="135" t="s">
        <v>311</v>
      </c>
      <c r="E71" s="72" t="s">
        <v>482</v>
      </c>
      <c r="F71" s="118">
        <f>H70</f>
        <v>0.41041666666666643</v>
      </c>
      <c r="G71" s="82">
        <v>5</v>
      </c>
      <c r="H71" s="118">
        <f>F71+TIME(0,G71,0)</f>
        <v>0.41388888888888864</v>
      </c>
      <c r="I71" s="92"/>
    </row>
    <row r="72" spans="1:9" ht="13.8" x14ac:dyDescent="0.25">
      <c r="A72" s="140"/>
      <c r="B72" s="128" t="s">
        <v>78</v>
      </c>
      <c r="C72" s="128"/>
      <c r="D72" s="141"/>
      <c r="E72" s="128"/>
      <c r="F72" s="129"/>
      <c r="G72" s="130"/>
      <c r="H72" s="129"/>
      <c r="I72" s="92"/>
    </row>
    <row r="73" spans="1:9" ht="15.6" x14ac:dyDescent="0.3">
      <c r="A73" s="59" t="s">
        <v>406</v>
      </c>
      <c r="B73" s="68"/>
      <c r="C73" s="68" t="s">
        <v>192</v>
      </c>
      <c r="D73" s="132"/>
      <c r="E73" s="68"/>
      <c r="F73" s="114"/>
      <c r="G73" s="78"/>
      <c r="H73" s="114"/>
      <c r="I73" s="88"/>
    </row>
    <row r="74" spans="1:9" ht="15.6" x14ac:dyDescent="0.3">
      <c r="A74" s="62" t="s">
        <v>125</v>
      </c>
      <c r="B74" s="71"/>
      <c r="C74" s="71" t="s">
        <v>194</v>
      </c>
      <c r="D74" s="73"/>
      <c r="E74" s="71"/>
      <c r="F74" s="117"/>
      <c r="G74" s="81"/>
      <c r="H74" s="117"/>
      <c r="I74" s="92"/>
    </row>
    <row r="75" spans="1:9" ht="18" customHeight="1" x14ac:dyDescent="0.25">
      <c r="A75" s="63" t="s">
        <v>127</v>
      </c>
      <c r="B75" s="72" t="s">
        <v>84</v>
      </c>
      <c r="C75" s="72" t="s">
        <v>289</v>
      </c>
      <c r="D75" s="135" t="s">
        <v>1</v>
      </c>
      <c r="E75" s="72" t="s">
        <v>139</v>
      </c>
      <c r="F75" s="118">
        <f>H71</f>
        <v>0.41388888888888864</v>
      </c>
      <c r="G75" s="82">
        <v>0</v>
      </c>
      <c r="H75" s="118">
        <f>F75+TIME(0,G75,0)</f>
        <v>0.41388888888888864</v>
      </c>
      <c r="I75" s="92"/>
    </row>
    <row r="76" spans="1:9" ht="13.8" x14ac:dyDescent="0.25">
      <c r="A76" s="63" t="s">
        <v>129</v>
      </c>
      <c r="B76" s="72" t="s">
        <v>197</v>
      </c>
      <c r="C76" s="72"/>
      <c r="D76" s="135" t="s">
        <v>1</v>
      </c>
      <c r="E76" s="72" t="s">
        <v>139</v>
      </c>
      <c r="F76" s="118">
        <f>H75</f>
        <v>0.41388888888888864</v>
      </c>
      <c r="G76" s="82">
        <v>0</v>
      </c>
      <c r="H76" s="118">
        <f>F76+TIME(0,G76,0)</f>
        <v>0.41388888888888864</v>
      </c>
      <c r="I76" s="92"/>
    </row>
    <row r="77" spans="1:9" ht="13.8" x14ac:dyDescent="0.25">
      <c r="A77" s="63"/>
      <c r="B77" s="72"/>
      <c r="C77" s="72"/>
      <c r="D77" s="72"/>
      <c r="E77" s="72"/>
      <c r="F77" s="118"/>
      <c r="G77" s="82"/>
      <c r="H77" s="118"/>
      <c r="I77" s="92"/>
    </row>
    <row r="78" spans="1:9" ht="15.6" x14ac:dyDescent="0.3">
      <c r="A78" s="62" t="s">
        <v>144</v>
      </c>
      <c r="B78" s="71"/>
      <c r="C78" s="71" t="s">
        <v>196</v>
      </c>
      <c r="D78" s="73"/>
      <c r="E78" s="71"/>
      <c r="F78" s="117"/>
      <c r="G78" s="81"/>
      <c r="H78" s="117"/>
      <c r="I78" s="169"/>
    </row>
    <row r="79" spans="1:9" ht="13.8" x14ac:dyDescent="0.25">
      <c r="A79" s="63" t="s">
        <v>146</v>
      </c>
      <c r="B79" s="72" t="s">
        <v>197</v>
      </c>
      <c r="C79" s="72" t="s">
        <v>190</v>
      </c>
      <c r="D79" s="135" t="s">
        <v>1</v>
      </c>
      <c r="E79" s="72" t="s">
        <v>191</v>
      </c>
      <c r="F79" s="118">
        <f>H76</f>
        <v>0.41388888888888864</v>
      </c>
      <c r="G79" s="82">
        <v>0</v>
      </c>
      <c r="H79" s="118">
        <f t="shared" ref="H79:H84" si="8">F79+TIME(0,G79,0)</f>
        <v>0.41388888888888864</v>
      </c>
      <c r="I79" s="92"/>
    </row>
    <row r="80" spans="1:9" ht="15" x14ac:dyDescent="0.25">
      <c r="A80" s="63" t="s">
        <v>147</v>
      </c>
      <c r="B80" s="72" t="s">
        <v>84</v>
      </c>
      <c r="C80" s="72" t="s">
        <v>230</v>
      </c>
      <c r="D80" s="135" t="s">
        <v>1</v>
      </c>
      <c r="E80" s="72" t="s">
        <v>251</v>
      </c>
      <c r="F80" s="118">
        <f>H79</f>
        <v>0.41388888888888864</v>
      </c>
      <c r="G80" s="82">
        <v>0</v>
      </c>
      <c r="H80" s="118">
        <f t="shared" si="8"/>
        <v>0.41388888888888864</v>
      </c>
      <c r="I80" s="89"/>
    </row>
    <row r="81" spans="1:9" ht="15" x14ac:dyDescent="0.25">
      <c r="A81" s="63" t="s">
        <v>149</v>
      </c>
      <c r="B81" s="72" t="s">
        <v>197</v>
      </c>
      <c r="C81" s="72" t="s">
        <v>148</v>
      </c>
      <c r="D81" s="135" t="s">
        <v>1</v>
      </c>
      <c r="E81" s="72" t="s">
        <v>110</v>
      </c>
      <c r="F81" s="118">
        <f>H80</f>
        <v>0.41388888888888864</v>
      </c>
      <c r="G81" s="82">
        <v>0</v>
      </c>
      <c r="H81" s="118">
        <f t="shared" si="8"/>
        <v>0.41388888888888864</v>
      </c>
      <c r="I81" s="89"/>
    </row>
    <row r="82" spans="1:9" ht="15" x14ac:dyDescent="0.25">
      <c r="A82" s="63" t="s">
        <v>150</v>
      </c>
      <c r="B82" s="72" t="s">
        <v>197</v>
      </c>
      <c r="C82" s="72" t="s">
        <v>151</v>
      </c>
      <c r="D82" s="135" t="s">
        <v>1</v>
      </c>
      <c r="E82" s="72" t="s">
        <v>248</v>
      </c>
      <c r="F82" s="118">
        <f>H81</f>
        <v>0.41388888888888864</v>
      </c>
      <c r="G82" s="82">
        <v>0</v>
      </c>
      <c r="H82" s="118">
        <f t="shared" si="8"/>
        <v>0.41388888888888864</v>
      </c>
      <c r="I82" s="89"/>
    </row>
    <row r="83" spans="1:9" ht="15" x14ac:dyDescent="0.25">
      <c r="A83" s="63" t="s">
        <v>152</v>
      </c>
      <c r="B83" s="72" t="s">
        <v>197</v>
      </c>
      <c r="C83" s="72" t="s">
        <v>153</v>
      </c>
      <c r="D83" s="135" t="s">
        <v>1</v>
      </c>
      <c r="E83" s="72" t="s">
        <v>244</v>
      </c>
      <c r="F83" s="118">
        <f>H82</f>
        <v>0.41388888888888864</v>
      </c>
      <c r="G83" s="82">
        <v>0</v>
      </c>
      <c r="H83" s="118">
        <f t="shared" si="8"/>
        <v>0.41388888888888864</v>
      </c>
      <c r="I83" s="89"/>
    </row>
    <row r="84" spans="1:9" ht="15" x14ac:dyDescent="0.25">
      <c r="A84" s="63" t="s">
        <v>218</v>
      </c>
      <c r="B84" s="72"/>
      <c r="C84" s="72"/>
      <c r="D84" s="135"/>
      <c r="E84" s="72"/>
      <c r="F84" s="118">
        <f>H83</f>
        <v>0.41388888888888864</v>
      </c>
      <c r="G84" s="82">
        <v>0</v>
      </c>
      <c r="H84" s="118">
        <f t="shared" si="8"/>
        <v>0.41388888888888864</v>
      </c>
      <c r="I84" s="89"/>
    </row>
    <row r="85" spans="1:9" ht="15.6" x14ac:dyDescent="0.3">
      <c r="A85" s="62" t="s">
        <v>154</v>
      </c>
      <c r="B85" s="71"/>
      <c r="C85" s="71" t="s">
        <v>199</v>
      </c>
      <c r="D85" s="73"/>
      <c r="E85" s="71"/>
      <c r="F85" s="117"/>
      <c r="G85" s="81"/>
      <c r="H85" s="117"/>
      <c r="I85" s="89"/>
    </row>
    <row r="86" spans="1:9" ht="13.8" x14ac:dyDescent="0.25">
      <c r="A86" s="63" t="s">
        <v>156</v>
      </c>
      <c r="B86" s="72" t="s">
        <v>197</v>
      </c>
      <c r="C86" s="72" t="s">
        <v>363</v>
      </c>
      <c r="D86" s="135" t="s">
        <v>1</v>
      </c>
      <c r="E86" s="72" t="s">
        <v>366</v>
      </c>
      <c r="F86" s="118">
        <f>H84</f>
        <v>0.41388888888888864</v>
      </c>
      <c r="G86" s="82">
        <v>0</v>
      </c>
      <c r="H86" s="118">
        <f t="shared" ref="H86:H93" si="9">F86+TIME(0,G86,0)</f>
        <v>0.41388888888888864</v>
      </c>
      <c r="I86" s="169"/>
    </row>
    <row r="87" spans="1:9" ht="13.8" x14ac:dyDescent="0.25">
      <c r="A87" s="63" t="s">
        <v>157</v>
      </c>
      <c r="B87" s="72" t="s">
        <v>84</v>
      </c>
      <c r="C87" s="72" t="s">
        <v>252</v>
      </c>
      <c r="D87" s="135" t="s">
        <v>1</v>
      </c>
      <c r="E87" s="72" t="s">
        <v>253</v>
      </c>
      <c r="F87" s="118">
        <f t="shared" ref="F87:F93" si="10">H86</f>
        <v>0.41388888888888864</v>
      </c>
      <c r="G87" s="82">
        <v>0</v>
      </c>
      <c r="H87" s="118">
        <f t="shared" si="9"/>
        <v>0.41388888888888864</v>
      </c>
      <c r="I87" s="94"/>
    </row>
    <row r="88" spans="1:9" ht="13.8" x14ac:dyDescent="0.25">
      <c r="A88" s="63" t="s">
        <v>158</v>
      </c>
      <c r="B88" s="72" t="s">
        <v>84</v>
      </c>
      <c r="C88" s="72" t="s">
        <v>313</v>
      </c>
      <c r="D88" s="135" t="s">
        <v>1</v>
      </c>
      <c r="E88" s="72" t="s">
        <v>263</v>
      </c>
      <c r="F88" s="118">
        <f t="shared" si="10"/>
        <v>0.41388888888888864</v>
      </c>
      <c r="G88" s="82">
        <v>0</v>
      </c>
      <c r="H88" s="118">
        <f t="shared" si="9"/>
        <v>0.41388888888888864</v>
      </c>
      <c r="I88" s="94"/>
    </row>
    <row r="89" spans="1:9" ht="13.8" x14ac:dyDescent="0.25">
      <c r="A89" s="63" t="s">
        <v>159</v>
      </c>
      <c r="B89" s="72" t="s">
        <v>197</v>
      </c>
      <c r="C89" s="72" t="s">
        <v>391</v>
      </c>
      <c r="D89" s="135" t="s">
        <v>1</v>
      </c>
      <c r="E89" s="72" t="s">
        <v>191</v>
      </c>
      <c r="F89" s="118">
        <f t="shared" si="10"/>
        <v>0.41388888888888864</v>
      </c>
      <c r="G89" s="82">
        <v>0</v>
      </c>
      <c r="H89" s="118">
        <f t="shared" si="9"/>
        <v>0.41388888888888864</v>
      </c>
      <c r="I89" s="94"/>
    </row>
    <row r="90" spans="1:9" ht="13.8" x14ac:dyDescent="0.25">
      <c r="A90" s="63" t="s">
        <v>160</v>
      </c>
      <c r="B90" s="72" t="s">
        <v>84</v>
      </c>
      <c r="C90" s="72" t="s">
        <v>340</v>
      </c>
      <c r="D90" s="135" t="s">
        <v>1</v>
      </c>
      <c r="E90" s="72" t="s">
        <v>367</v>
      </c>
      <c r="F90" s="118">
        <f t="shared" si="10"/>
        <v>0.41388888888888864</v>
      </c>
      <c r="G90" s="82">
        <v>0</v>
      </c>
      <c r="H90" s="118">
        <f t="shared" si="9"/>
        <v>0.41388888888888864</v>
      </c>
      <c r="I90" s="94"/>
    </row>
    <row r="91" spans="1:9" ht="13.8" x14ac:dyDescent="0.25">
      <c r="A91" s="63" t="s">
        <v>161</v>
      </c>
      <c r="B91" s="72" t="s">
        <v>84</v>
      </c>
      <c r="C91" s="72" t="s">
        <v>451</v>
      </c>
      <c r="D91" s="135" t="s">
        <v>1</v>
      </c>
      <c r="E91" s="72" t="s">
        <v>469</v>
      </c>
      <c r="F91" s="118">
        <f t="shared" si="10"/>
        <v>0.41388888888888864</v>
      </c>
      <c r="G91" s="82">
        <v>0</v>
      </c>
      <c r="H91" s="118">
        <f t="shared" si="9"/>
        <v>0.41388888888888864</v>
      </c>
      <c r="I91" s="94"/>
    </row>
    <row r="92" spans="1:9" ht="13.8" x14ac:dyDescent="0.25">
      <c r="A92" s="63" t="s">
        <v>162</v>
      </c>
      <c r="B92" s="72" t="s">
        <v>84</v>
      </c>
      <c r="C92" s="72" t="s">
        <v>468</v>
      </c>
      <c r="D92" s="135" t="s">
        <v>1</v>
      </c>
      <c r="E92" s="72" t="s">
        <v>253</v>
      </c>
      <c r="F92" s="118">
        <f t="shared" si="10"/>
        <v>0.41388888888888864</v>
      </c>
      <c r="G92" s="82">
        <v>0</v>
      </c>
      <c r="H92" s="118">
        <f>F92+TIME(0,G92,0)</f>
        <v>0.41388888888888864</v>
      </c>
      <c r="I92" s="92"/>
    </row>
    <row r="93" spans="1:9" ht="13.8" x14ac:dyDescent="0.25">
      <c r="A93" s="63" t="s">
        <v>163</v>
      </c>
      <c r="B93" s="72" t="s">
        <v>84</v>
      </c>
      <c r="C93" s="72"/>
      <c r="D93" s="135" t="s">
        <v>1</v>
      </c>
      <c r="E93" s="72"/>
      <c r="F93" s="118">
        <f t="shared" si="10"/>
        <v>0.41388888888888864</v>
      </c>
      <c r="G93" s="82">
        <v>0</v>
      </c>
      <c r="H93" s="118">
        <f t="shared" si="9"/>
        <v>0.41388888888888864</v>
      </c>
      <c r="I93" s="92"/>
    </row>
    <row r="94" spans="1:9" ht="13.8" x14ac:dyDescent="0.25">
      <c r="A94" s="63"/>
      <c r="B94" s="72"/>
      <c r="C94" s="72"/>
      <c r="D94" s="135"/>
      <c r="F94" s="118"/>
      <c r="G94" s="82"/>
      <c r="H94" s="118"/>
      <c r="I94" s="92"/>
    </row>
    <row r="95" spans="1:9" ht="15.6" x14ac:dyDescent="0.3">
      <c r="A95" s="62" t="s">
        <v>164</v>
      </c>
      <c r="B95" s="71"/>
      <c r="C95" s="71" t="s">
        <v>200</v>
      </c>
      <c r="D95" s="73"/>
      <c r="E95" s="71"/>
      <c r="F95" s="117"/>
      <c r="G95" s="81"/>
      <c r="H95" s="117"/>
      <c r="I95" s="92"/>
    </row>
    <row r="96" spans="1:9" ht="13.8" x14ac:dyDescent="0.25">
      <c r="A96" s="63" t="s">
        <v>429</v>
      </c>
      <c r="B96" s="67" t="s">
        <v>197</v>
      </c>
      <c r="C96" s="72" t="s">
        <v>462</v>
      </c>
      <c r="D96" s="135" t="s">
        <v>1</v>
      </c>
      <c r="E96" s="72" t="s">
        <v>241</v>
      </c>
      <c r="F96" s="158">
        <f>H93</f>
        <v>0.41388888888888864</v>
      </c>
      <c r="G96" s="159">
        <v>0</v>
      </c>
      <c r="H96" s="118">
        <f t="shared" ref="H96" si="11">F96+TIME(0,G96,0)</f>
        <v>0.41388888888888864</v>
      </c>
      <c r="I96" s="92"/>
    </row>
    <row r="97" spans="1:9" ht="13.8" x14ac:dyDescent="0.25">
      <c r="A97" s="136" t="s">
        <v>430</v>
      </c>
      <c r="B97" s="72" t="s">
        <v>197</v>
      </c>
      <c r="C97" s="72" t="s">
        <v>470</v>
      </c>
      <c r="D97" s="135" t="s">
        <v>1</v>
      </c>
      <c r="E97" s="72" t="s">
        <v>444</v>
      </c>
      <c r="F97" s="118">
        <f>H96</f>
        <v>0.41388888888888864</v>
      </c>
      <c r="G97" s="82">
        <v>0</v>
      </c>
      <c r="H97" s="118">
        <f>F97+TIME(0,G97,0)</f>
        <v>0.41388888888888864</v>
      </c>
      <c r="I97" s="92"/>
    </row>
    <row r="98" spans="1:9" ht="13.8" x14ac:dyDescent="0.25">
      <c r="A98" s="63" t="s">
        <v>431</v>
      </c>
      <c r="B98" s="72" t="s">
        <v>197</v>
      </c>
      <c r="C98" s="72" t="s">
        <v>404</v>
      </c>
      <c r="D98" s="135" t="s">
        <v>1</v>
      </c>
      <c r="E98" s="72" t="s">
        <v>403</v>
      </c>
      <c r="F98" s="118">
        <f>H97</f>
        <v>0.41388888888888864</v>
      </c>
      <c r="G98" s="82">
        <v>0</v>
      </c>
      <c r="H98" s="118">
        <f t="shared" ref="H98:H99" si="12">F98+TIME(0,G98,0)</f>
        <v>0.41388888888888864</v>
      </c>
      <c r="I98" s="92"/>
    </row>
    <row r="99" spans="1:9" ht="13.8" x14ac:dyDescent="0.25">
      <c r="A99" s="63" t="s">
        <v>431</v>
      </c>
      <c r="B99" s="72" t="s">
        <v>197</v>
      </c>
      <c r="C99" s="72" t="s">
        <v>291</v>
      </c>
      <c r="D99" s="135" t="s">
        <v>1</v>
      </c>
      <c r="E99" s="72" t="s">
        <v>293</v>
      </c>
      <c r="F99" s="118">
        <f>H98</f>
        <v>0.41388888888888864</v>
      </c>
      <c r="G99" s="82">
        <v>0</v>
      </c>
      <c r="H99" s="118">
        <f t="shared" si="12"/>
        <v>0.41388888888888864</v>
      </c>
      <c r="I99" s="92"/>
    </row>
    <row r="100" spans="1:9" ht="13.8" x14ac:dyDescent="0.25">
      <c r="A100" s="279"/>
      <c r="C100" s="72"/>
      <c r="D100" s="135"/>
      <c r="E100" s="131"/>
      <c r="F100" s="158"/>
      <c r="G100" s="159"/>
      <c r="H100" s="158"/>
      <c r="I100" s="92"/>
    </row>
    <row r="101" spans="1:9" ht="15.6" x14ac:dyDescent="0.3">
      <c r="A101" s="59" t="s">
        <v>165</v>
      </c>
      <c r="B101" s="68"/>
      <c r="C101" s="68" t="s">
        <v>166</v>
      </c>
      <c r="D101" s="132"/>
      <c r="E101" s="68"/>
      <c r="F101" s="114"/>
      <c r="G101" s="78"/>
      <c r="H101" s="114"/>
      <c r="I101" s="170"/>
    </row>
    <row r="102" spans="1:9" ht="13.8" x14ac:dyDescent="0.25">
      <c r="A102" s="136" t="s">
        <v>167</v>
      </c>
      <c r="B102" s="72" t="s">
        <v>180</v>
      </c>
      <c r="C102" s="72"/>
      <c r="D102" s="135"/>
      <c r="E102" s="72" t="s">
        <v>139</v>
      </c>
      <c r="F102" s="118">
        <f>H99</f>
        <v>0.41388888888888864</v>
      </c>
      <c r="G102" s="82">
        <v>0</v>
      </c>
      <c r="H102" s="118">
        <f>F102+TIME(0,G102,0)</f>
        <v>0.41388888888888864</v>
      </c>
      <c r="I102" s="92"/>
    </row>
    <row r="103" spans="1:9" ht="13.8" x14ac:dyDescent="0.25">
      <c r="A103" s="136" t="s">
        <v>168</v>
      </c>
      <c r="B103" s="72" t="s">
        <v>180</v>
      </c>
      <c r="C103" s="72"/>
      <c r="D103" s="138"/>
      <c r="E103" s="72"/>
      <c r="F103" s="118">
        <f>H102</f>
        <v>0.41388888888888864</v>
      </c>
      <c r="G103" s="82">
        <v>0</v>
      </c>
      <c r="H103" s="118">
        <f>F103+TIME(0,G103,0)</f>
        <v>0.41388888888888864</v>
      </c>
      <c r="I103" s="92"/>
    </row>
    <row r="104" spans="1:9" ht="13.8" x14ac:dyDescent="0.25">
      <c r="A104" s="63" t="s">
        <v>169</v>
      </c>
      <c r="B104" s="72" t="s">
        <v>78</v>
      </c>
      <c r="C104" s="72"/>
      <c r="D104" s="138"/>
      <c r="E104" s="72"/>
      <c r="F104" s="118">
        <f>H103</f>
        <v>0.41388888888888864</v>
      </c>
      <c r="G104" s="82">
        <v>0</v>
      </c>
      <c r="H104" s="118">
        <f>F104+TIME(0,G104,0)</f>
        <v>0.41388888888888864</v>
      </c>
      <c r="I104" s="92"/>
    </row>
    <row r="105" spans="1:9" ht="13.8" x14ac:dyDescent="0.25">
      <c r="A105" s="171"/>
      <c r="B105" s="171"/>
      <c r="C105" s="171"/>
      <c r="D105" s="172"/>
      <c r="E105" s="171"/>
      <c r="F105" s="173"/>
      <c r="G105" s="174"/>
      <c r="H105" s="173"/>
      <c r="I105" s="92"/>
    </row>
    <row r="106" spans="1:9" ht="15.6" x14ac:dyDescent="0.3">
      <c r="A106" s="64" t="s">
        <v>170</v>
      </c>
      <c r="B106" s="74"/>
      <c r="C106" s="74" t="s">
        <v>202</v>
      </c>
      <c r="D106" s="134"/>
      <c r="E106" s="74"/>
      <c r="F106" s="122"/>
      <c r="G106" s="84"/>
      <c r="H106" s="122"/>
      <c r="I106" s="170"/>
    </row>
    <row r="107" spans="1:9" ht="13.8" x14ac:dyDescent="0.25">
      <c r="A107" s="136" t="s">
        <v>193</v>
      </c>
      <c r="B107" s="72" t="s">
        <v>78</v>
      </c>
      <c r="C107" s="72" t="s">
        <v>203</v>
      </c>
      <c r="D107" s="138" t="s">
        <v>235</v>
      </c>
      <c r="E107" s="72" t="s">
        <v>139</v>
      </c>
      <c r="F107" s="118">
        <f>H104</f>
        <v>0.41388888888888864</v>
      </c>
      <c r="G107" s="82">
        <v>1</v>
      </c>
      <c r="H107" s="118">
        <f>F107+TIME(0,G107,0)</f>
        <v>0.41458333333333308</v>
      </c>
      <c r="I107" s="92"/>
    </row>
    <row r="108" spans="1:9" ht="13.8" x14ac:dyDescent="0.25">
      <c r="A108" s="136" t="s">
        <v>195</v>
      </c>
      <c r="B108" s="72" t="s">
        <v>78</v>
      </c>
      <c r="C108" s="72" t="s">
        <v>114</v>
      </c>
      <c r="D108" s="138" t="s">
        <v>235</v>
      </c>
      <c r="E108" s="72" t="s">
        <v>139</v>
      </c>
      <c r="F108" s="118">
        <f>H107</f>
        <v>0.41458333333333308</v>
      </c>
      <c r="G108" s="82">
        <v>1</v>
      </c>
      <c r="H108" s="118">
        <f>F108+TIME(0,G108,0)</f>
        <v>0.41527777777777752</v>
      </c>
      <c r="I108" s="92"/>
    </row>
    <row r="109" spans="1:9" ht="13.8" x14ac:dyDescent="0.25">
      <c r="A109" s="136" t="s">
        <v>198</v>
      </c>
      <c r="B109" s="72" t="s">
        <v>78</v>
      </c>
      <c r="C109" s="72" t="s">
        <v>91</v>
      </c>
      <c r="D109" s="138" t="s">
        <v>235</v>
      </c>
      <c r="E109" s="72" t="s">
        <v>139</v>
      </c>
      <c r="F109" s="118">
        <f>H108</f>
        <v>0.41527777777777752</v>
      </c>
      <c r="G109" s="82">
        <v>5</v>
      </c>
      <c r="H109" s="118">
        <f>F109+TIME(0,G109,0)</f>
        <v>0.41874999999999973</v>
      </c>
      <c r="I109" s="92"/>
    </row>
    <row r="110" spans="1:9" ht="13.8" x14ac:dyDescent="0.25">
      <c r="A110" s="136" t="s">
        <v>432</v>
      </c>
      <c r="B110" s="72" t="s">
        <v>84</v>
      </c>
      <c r="C110" s="72" t="s">
        <v>204</v>
      </c>
      <c r="D110" s="72"/>
      <c r="E110" s="72" t="s">
        <v>139</v>
      </c>
      <c r="F110" s="118">
        <f>H109</f>
        <v>0.41874999999999973</v>
      </c>
      <c r="G110" s="82">
        <v>1</v>
      </c>
      <c r="H110" s="118">
        <f>F110+TIME(0,G110,0)</f>
        <v>0.41944444444444418</v>
      </c>
      <c r="I110" s="92"/>
    </row>
    <row r="111" spans="1:9" x14ac:dyDescent="0.25">
      <c r="A111" s="142"/>
      <c r="B111" s="142"/>
      <c r="C111" s="142" t="s">
        <v>172</v>
      </c>
      <c r="D111" s="142"/>
      <c r="E111" s="142"/>
      <c r="F111" s="143"/>
      <c r="G111" s="144">
        <f>(H111-H110) * 24 * 60</f>
        <v>116.00000000000038</v>
      </c>
      <c r="H111" s="143">
        <v>0.5</v>
      </c>
      <c r="I111" s="147"/>
    </row>
    <row r="112" spans="1:9" ht="13.8" x14ac:dyDescent="0.25">
      <c r="D112" s="131"/>
      <c r="I112" s="175"/>
    </row>
    <row r="113" spans="1:14" ht="13.8" x14ac:dyDescent="0.25">
      <c r="A113" s="63"/>
      <c r="B113" s="72"/>
      <c r="C113" s="72"/>
      <c r="D113" s="149"/>
      <c r="E113" s="72"/>
      <c r="F113" s="118"/>
      <c r="G113" s="82"/>
      <c r="H113" s="118"/>
      <c r="I113" s="92"/>
    </row>
    <row r="114" spans="1:14" ht="15.6" x14ac:dyDescent="0.3">
      <c r="A114" s="62"/>
      <c r="B114" s="71"/>
      <c r="C114" s="71"/>
      <c r="D114" s="73"/>
      <c r="E114" s="71"/>
      <c r="F114" s="117"/>
      <c r="G114" s="81"/>
      <c r="H114" s="117"/>
      <c r="I114" s="91"/>
    </row>
    <row r="115" spans="1:14" ht="13.8" x14ac:dyDescent="0.25">
      <c r="A115" s="63"/>
      <c r="B115" s="72"/>
      <c r="C115" s="72"/>
      <c r="D115" s="149"/>
      <c r="E115" s="72"/>
      <c r="F115" s="118"/>
      <c r="G115" s="82"/>
      <c r="H115" s="118"/>
      <c r="I115" s="92"/>
    </row>
    <row r="116" spans="1:14" ht="13.8" x14ac:dyDescent="0.25">
      <c r="A116" s="63"/>
      <c r="B116" s="72"/>
      <c r="C116" s="72"/>
      <c r="D116" s="135"/>
      <c r="E116" s="72"/>
      <c r="F116" s="118"/>
      <c r="G116" s="82"/>
      <c r="H116" s="118"/>
      <c r="I116" s="92"/>
    </row>
    <row r="117" spans="1:14" ht="13.8" x14ac:dyDescent="0.25">
      <c r="A117" s="63"/>
      <c r="B117" s="72"/>
      <c r="C117" s="72"/>
      <c r="D117" s="149"/>
      <c r="E117" s="72"/>
      <c r="F117" s="118"/>
      <c r="G117" s="82"/>
      <c r="H117" s="118"/>
      <c r="I117" s="92"/>
    </row>
    <row r="118" spans="1:14" ht="14.1" customHeight="1" x14ac:dyDescent="0.25">
      <c r="A118" s="63"/>
      <c r="B118" s="72"/>
      <c r="C118" s="72"/>
      <c r="D118" s="72"/>
      <c r="E118" s="72"/>
      <c r="F118" s="118"/>
      <c r="G118" s="82"/>
      <c r="H118" s="118"/>
      <c r="I118" s="92"/>
    </row>
    <row r="119" spans="1:14" ht="15" x14ac:dyDescent="0.25">
      <c r="A119" s="63"/>
      <c r="B119" s="72"/>
      <c r="C119" s="72"/>
      <c r="D119" s="135"/>
      <c r="E119" s="69"/>
      <c r="F119" s="118"/>
      <c r="G119" s="82"/>
      <c r="H119" s="118"/>
      <c r="I119" s="92"/>
    </row>
    <row r="120" spans="1:14" ht="13.8" x14ac:dyDescent="0.25">
      <c r="A120" s="63"/>
      <c r="B120" s="72"/>
      <c r="C120" s="72"/>
      <c r="D120" s="135"/>
      <c r="E120" s="72"/>
      <c r="F120" s="118"/>
      <c r="G120" s="82"/>
      <c r="H120" s="118"/>
      <c r="I120" s="92"/>
    </row>
    <row r="121" spans="1:14" ht="13.8" x14ac:dyDescent="0.25">
      <c r="A121" s="63"/>
      <c r="B121" s="72"/>
      <c r="C121" s="72"/>
      <c r="D121" s="149"/>
      <c r="E121" s="72"/>
      <c r="F121" s="118"/>
      <c r="G121" s="82"/>
      <c r="H121" s="118"/>
      <c r="I121" s="92"/>
    </row>
    <row r="122" spans="1:14" ht="13.8" x14ac:dyDescent="0.25">
      <c r="A122" s="63"/>
      <c r="B122" s="72"/>
      <c r="C122" s="72"/>
      <c r="D122" s="149"/>
      <c r="E122" s="72"/>
      <c r="F122" s="118"/>
      <c r="G122" s="82"/>
      <c r="H122" s="118"/>
      <c r="I122" s="92"/>
    </row>
    <row r="123" spans="1:14" ht="13.8" x14ac:dyDescent="0.25">
      <c r="A123" s="63"/>
      <c r="B123" s="72"/>
      <c r="C123" s="72"/>
      <c r="D123" s="135"/>
      <c r="E123" s="72"/>
      <c r="F123" s="118"/>
      <c r="G123" s="82"/>
      <c r="H123" s="118"/>
      <c r="I123" s="92"/>
    </row>
    <row r="124" spans="1:14" ht="13.8" x14ac:dyDescent="0.25">
      <c r="A124" s="63"/>
      <c r="B124" s="72"/>
      <c r="C124" s="72"/>
      <c r="D124" s="149"/>
      <c r="E124" s="72"/>
      <c r="F124" s="118"/>
      <c r="G124" s="82"/>
      <c r="H124" s="118"/>
      <c r="I124" s="92"/>
    </row>
    <row r="125" spans="1:14" ht="13.8" x14ac:dyDescent="0.25">
      <c r="A125" s="63"/>
      <c r="B125" s="72"/>
      <c r="C125" s="72"/>
      <c r="D125" s="135"/>
      <c r="E125" s="72"/>
      <c r="F125" s="118"/>
      <c r="G125" s="82"/>
      <c r="H125" s="118"/>
      <c r="I125" s="92"/>
    </row>
    <row r="126" spans="1:14" ht="13.8" x14ac:dyDescent="0.25">
      <c r="D126" s="131"/>
      <c r="I126" s="145"/>
    </row>
    <row r="127" spans="1:14" ht="13.8" x14ac:dyDescent="0.25">
      <c r="A127" s="63"/>
      <c r="B127" s="72"/>
      <c r="C127" s="72"/>
      <c r="D127" s="149"/>
      <c r="E127" s="72"/>
      <c r="F127" s="118"/>
      <c r="G127" s="82"/>
      <c r="H127" s="118"/>
      <c r="I127" s="92"/>
    </row>
    <row r="128" spans="1:14" ht="15.6" x14ac:dyDescent="0.3">
      <c r="A128" s="62"/>
      <c r="B128" s="71"/>
      <c r="C128" s="71"/>
      <c r="D128" s="73"/>
      <c r="E128" s="71"/>
      <c r="F128" s="117"/>
      <c r="G128" s="81"/>
      <c r="H128" s="117"/>
      <c r="I128" s="91"/>
      <c r="N128" s="72"/>
    </row>
    <row r="129" spans="1:9" ht="15" x14ac:dyDescent="0.25">
      <c r="A129" s="63"/>
      <c r="B129" s="72"/>
      <c r="C129" s="72"/>
      <c r="D129" s="135"/>
      <c r="E129" s="72"/>
      <c r="F129" s="118"/>
      <c r="G129" s="82"/>
      <c r="H129" s="118"/>
      <c r="I129" s="89"/>
    </row>
    <row r="130" spans="1:9" ht="13.8" x14ac:dyDescent="0.25">
      <c r="A130" s="63"/>
      <c r="B130" s="72"/>
      <c r="C130" s="72"/>
      <c r="D130" s="135"/>
      <c r="E130" s="72"/>
      <c r="F130" s="118"/>
      <c r="G130" s="82"/>
      <c r="H130" s="118"/>
      <c r="I130" s="94"/>
    </row>
    <row r="131" spans="1:9" ht="13.8" x14ac:dyDescent="0.25">
      <c r="A131" s="63"/>
      <c r="B131" s="72"/>
      <c r="C131" s="72"/>
      <c r="D131" s="135"/>
      <c r="E131" s="72"/>
      <c r="F131" s="118"/>
      <c r="G131" s="82"/>
      <c r="H131" s="118"/>
      <c r="I131" s="92"/>
    </row>
    <row r="132" spans="1:9" ht="13.8" x14ac:dyDescent="0.25">
      <c r="A132" s="63"/>
      <c r="B132" s="72"/>
      <c r="C132" s="72"/>
      <c r="D132" s="72"/>
      <c r="E132" s="72"/>
      <c r="F132" s="118"/>
      <c r="G132" s="82"/>
      <c r="H132" s="118"/>
      <c r="I132" s="92"/>
    </row>
    <row r="133" spans="1:9" ht="15.6" x14ac:dyDescent="0.3">
      <c r="A133" s="62"/>
      <c r="B133" s="71"/>
      <c r="C133" s="71"/>
      <c r="D133" s="73"/>
      <c r="E133" s="71"/>
      <c r="F133" s="117"/>
      <c r="G133" s="81"/>
      <c r="H133" s="117"/>
      <c r="I133" s="91"/>
    </row>
    <row r="134" spans="1:9" ht="13.8" x14ac:dyDescent="0.25">
      <c r="A134" s="63"/>
      <c r="B134" s="72"/>
      <c r="C134" s="72"/>
      <c r="D134" s="135"/>
      <c r="E134" s="72"/>
      <c r="F134" s="118"/>
      <c r="G134" s="82"/>
      <c r="H134" s="118"/>
      <c r="I134" s="92"/>
    </row>
    <row r="135" spans="1:9" ht="13.8" x14ac:dyDescent="0.25">
      <c r="A135" s="63"/>
      <c r="B135" s="72"/>
      <c r="C135" s="72"/>
      <c r="D135" s="135"/>
      <c r="E135" s="72"/>
      <c r="F135" s="118"/>
      <c r="G135" s="82"/>
      <c r="H135" s="118"/>
      <c r="I135" s="92"/>
    </row>
    <row r="136" spans="1:9" ht="13.8" x14ac:dyDescent="0.25">
      <c r="A136" s="63"/>
      <c r="B136" s="72"/>
      <c r="C136" s="72"/>
      <c r="D136" s="135"/>
      <c r="E136" s="72"/>
      <c r="F136" s="118"/>
      <c r="G136" s="82"/>
      <c r="H136" s="118"/>
      <c r="I136" s="92"/>
    </row>
    <row r="137" spans="1:9" ht="13.8" x14ac:dyDescent="0.25">
      <c r="A137" s="63"/>
      <c r="B137" s="72"/>
      <c r="C137" s="72"/>
      <c r="D137" s="135"/>
      <c r="E137" s="72"/>
      <c r="F137" s="118"/>
      <c r="G137" s="82"/>
      <c r="H137" s="118"/>
      <c r="I137" s="92"/>
    </row>
    <row r="138" spans="1:9" ht="13.8" x14ac:dyDescent="0.25">
      <c r="A138" s="63"/>
      <c r="B138" s="72"/>
      <c r="C138" s="72"/>
      <c r="D138" s="135"/>
      <c r="E138" s="72"/>
      <c r="F138" s="118"/>
      <c r="G138" s="82"/>
      <c r="H138" s="118"/>
      <c r="I138" s="92"/>
    </row>
    <row r="139" spans="1:9" ht="13.8" x14ac:dyDescent="0.25">
      <c r="A139" s="63"/>
      <c r="B139" s="72"/>
      <c r="C139" s="72"/>
      <c r="D139" s="135"/>
      <c r="E139" s="72"/>
      <c r="F139" s="118"/>
      <c r="G139" s="82"/>
      <c r="H139" s="118"/>
      <c r="I139" s="92"/>
    </row>
    <row r="140" spans="1:9" ht="15.6" x14ac:dyDescent="0.3">
      <c r="A140" s="62"/>
      <c r="B140" s="71"/>
      <c r="C140" s="71"/>
      <c r="D140" s="73"/>
      <c r="E140" s="71"/>
      <c r="F140" s="117"/>
      <c r="G140" s="81"/>
      <c r="H140" s="117"/>
      <c r="I140" s="91"/>
    </row>
    <row r="141" spans="1:9" ht="13.8" x14ac:dyDescent="0.25">
      <c r="A141" s="63"/>
      <c r="B141" s="72"/>
      <c r="C141" s="72"/>
      <c r="D141" s="135"/>
      <c r="E141" s="72"/>
      <c r="F141" s="118"/>
      <c r="G141" s="82"/>
      <c r="H141" s="118"/>
      <c r="I141" s="92"/>
    </row>
    <row r="142" spans="1:9" ht="13.8" x14ac:dyDescent="0.25">
      <c r="A142" s="63"/>
      <c r="B142" s="72"/>
      <c r="C142" s="72"/>
      <c r="D142" s="135"/>
      <c r="E142" s="72"/>
      <c r="F142" s="118"/>
      <c r="G142" s="82"/>
      <c r="H142" s="118"/>
      <c r="I142" s="92"/>
    </row>
    <row r="143" spans="1:9" ht="13.8" x14ac:dyDescent="0.25">
      <c r="A143" s="63"/>
      <c r="B143" s="72"/>
      <c r="C143" s="72"/>
      <c r="D143" s="135"/>
      <c r="E143" s="72"/>
      <c r="F143" s="118"/>
      <c r="G143" s="82"/>
      <c r="H143" s="118"/>
      <c r="I143" s="92"/>
    </row>
    <row r="144" spans="1:9" ht="13.8" x14ac:dyDescent="0.25">
      <c r="A144" s="63"/>
      <c r="B144" s="72"/>
      <c r="C144" s="72"/>
      <c r="D144" s="135"/>
      <c r="E144" s="72"/>
      <c r="F144" s="118"/>
      <c r="G144" s="82"/>
      <c r="H144" s="118"/>
      <c r="I144" s="92"/>
    </row>
    <row r="145" spans="1:9" ht="13.8" x14ac:dyDescent="0.25">
      <c r="A145" s="63"/>
      <c r="B145" s="72"/>
      <c r="C145" s="72"/>
      <c r="D145" s="135"/>
      <c r="E145" s="72"/>
      <c r="F145" s="118"/>
      <c r="G145" s="82"/>
      <c r="H145" s="118"/>
      <c r="I145" s="92"/>
    </row>
    <row r="146" spans="1:9" ht="13.8" x14ac:dyDescent="0.25">
      <c r="A146" s="63"/>
      <c r="B146" s="72"/>
      <c r="C146" s="72"/>
      <c r="D146" s="135"/>
      <c r="E146" s="118"/>
      <c r="F146" s="118"/>
      <c r="G146" s="82"/>
      <c r="H146" s="118"/>
      <c r="I146" s="92"/>
    </row>
    <row r="147" spans="1:9" ht="13.8" x14ac:dyDescent="0.25">
      <c r="A147" s="63"/>
      <c r="B147" s="72"/>
      <c r="C147" s="72"/>
      <c r="D147" s="135"/>
      <c r="E147" s="72"/>
      <c r="F147" s="118"/>
      <c r="G147" s="82"/>
      <c r="H147" s="118"/>
      <c r="I147" s="92"/>
    </row>
    <row r="148" spans="1:9" ht="13.8" x14ac:dyDescent="0.25">
      <c r="A148" s="63"/>
      <c r="B148" s="72"/>
      <c r="C148" s="72"/>
      <c r="D148" s="135"/>
      <c r="E148" s="72"/>
      <c r="F148" s="118"/>
      <c r="G148" s="82"/>
      <c r="H148" s="118"/>
      <c r="I148" s="92"/>
    </row>
    <row r="149" spans="1:9" ht="13.8" x14ac:dyDescent="0.25">
      <c r="A149" s="63"/>
      <c r="B149" s="72"/>
      <c r="C149" s="72"/>
      <c r="D149" s="135"/>
      <c r="E149" s="72"/>
      <c r="F149" s="118"/>
      <c r="G149" s="82"/>
      <c r="H149" s="118"/>
      <c r="I149" s="92"/>
    </row>
    <row r="150" spans="1:9" ht="18" customHeight="1" x14ac:dyDescent="0.25">
      <c r="A150" s="63"/>
      <c r="B150" s="72"/>
      <c r="C150" s="72"/>
      <c r="D150" s="135"/>
      <c r="E150" s="72"/>
      <c r="F150" s="118"/>
      <c r="G150" s="82"/>
      <c r="H150" s="118"/>
      <c r="I150" s="92"/>
    </row>
    <row r="151" spans="1:9" ht="15.6" x14ac:dyDescent="0.3">
      <c r="A151" s="62"/>
      <c r="B151" s="71"/>
      <c r="C151" s="71"/>
      <c r="D151" s="73"/>
      <c r="E151" s="71"/>
      <c r="F151" s="117"/>
      <c r="G151" s="81"/>
      <c r="H151" s="117"/>
      <c r="I151" s="91"/>
    </row>
    <row r="152" spans="1:9" ht="13.8" x14ac:dyDescent="0.25">
      <c r="A152" s="63"/>
      <c r="C152" s="72"/>
      <c r="D152" s="135"/>
      <c r="E152" s="131"/>
      <c r="F152" s="158"/>
      <c r="G152" s="159"/>
      <c r="H152" s="158"/>
      <c r="I152" s="92"/>
    </row>
    <row r="153" spans="1:9" ht="13.8" x14ac:dyDescent="0.25">
      <c r="A153" s="136"/>
      <c r="B153" s="72"/>
      <c r="C153" s="72"/>
      <c r="D153" s="135"/>
      <c r="E153" s="72"/>
      <c r="F153" s="118"/>
      <c r="G153" s="82"/>
      <c r="H153" s="118"/>
      <c r="I153" s="92"/>
    </row>
    <row r="154" spans="1:9" ht="13.8" x14ac:dyDescent="0.25">
      <c r="A154" s="63"/>
      <c r="B154" s="72"/>
      <c r="C154" s="72"/>
      <c r="D154" s="149"/>
      <c r="E154" s="72"/>
      <c r="F154" s="118"/>
      <c r="G154" s="82"/>
      <c r="H154" s="118"/>
      <c r="I154" s="92"/>
    </row>
    <row r="155" spans="1:9" ht="15" x14ac:dyDescent="0.25">
      <c r="A155" s="136"/>
      <c r="B155" s="72"/>
      <c r="C155" s="72"/>
      <c r="D155" s="135"/>
      <c r="E155" s="72"/>
      <c r="F155" s="118"/>
      <c r="G155" s="82"/>
      <c r="H155" s="118"/>
      <c r="I155" s="89"/>
    </row>
    <row r="156" spans="1:9" ht="15" x14ac:dyDescent="0.25">
      <c r="A156" s="136"/>
      <c r="B156" s="72"/>
      <c r="C156" s="72"/>
      <c r="D156" s="135"/>
      <c r="E156" s="72"/>
      <c r="F156" s="118"/>
      <c r="G156" s="82"/>
      <c r="H156" s="118"/>
      <c r="I156" s="89"/>
    </row>
    <row r="157" spans="1:9" ht="15" x14ac:dyDescent="0.25">
      <c r="A157" s="63"/>
      <c r="B157" s="72"/>
      <c r="C157" s="72"/>
      <c r="D157" s="138"/>
      <c r="E157" s="72"/>
      <c r="F157" s="118"/>
      <c r="G157" s="82"/>
      <c r="H157" s="118"/>
      <c r="I157" s="89"/>
    </row>
    <row r="158" spans="1:9" ht="15" x14ac:dyDescent="0.25">
      <c r="A158" s="63"/>
      <c r="B158" s="72"/>
      <c r="C158" s="72"/>
      <c r="D158" s="138"/>
      <c r="E158" s="72"/>
      <c r="F158" s="118"/>
      <c r="G158" s="82"/>
      <c r="H158" s="118"/>
      <c r="I158" s="89"/>
    </row>
    <row r="159" spans="1:9" ht="15" x14ac:dyDescent="0.25">
      <c r="A159" s="63"/>
      <c r="B159" s="72"/>
      <c r="C159" s="72"/>
      <c r="D159" s="133"/>
      <c r="E159" s="72"/>
      <c r="F159" s="118"/>
      <c r="G159" s="82"/>
      <c r="H159" s="118"/>
      <c r="I159" s="89"/>
    </row>
    <row r="160" spans="1:9" ht="15" x14ac:dyDescent="0.25">
      <c r="A160" s="136"/>
      <c r="B160" s="72"/>
      <c r="C160" s="72"/>
      <c r="D160" s="135"/>
      <c r="E160" s="72"/>
      <c r="F160" s="118"/>
      <c r="G160" s="82"/>
      <c r="H160" s="118"/>
      <c r="I160" s="89"/>
    </row>
    <row r="161" spans="1:9" ht="13.8" x14ac:dyDescent="0.25">
      <c r="D161" s="131"/>
      <c r="I161" s="145"/>
    </row>
    <row r="162" spans="1:9" ht="13.8" x14ac:dyDescent="0.25">
      <c r="A162" s="63"/>
      <c r="B162" s="72"/>
      <c r="C162" s="72"/>
      <c r="D162" s="149"/>
      <c r="E162" s="72"/>
      <c r="F162" s="118"/>
      <c r="G162" s="82"/>
      <c r="H162" s="118"/>
      <c r="I162" s="92"/>
    </row>
    <row r="163" spans="1:9" ht="15" x14ac:dyDescent="0.25">
      <c r="A163" s="136"/>
      <c r="B163" s="72"/>
      <c r="C163" s="72"/>
      <c r="D163" s="138"/>
      <c r="E163" s="72"/>
      <c r="F163" s="118"/>
      <c r="G163" s="82"/>
      <c r="H163" s="118"/>
      <c r="I163" s="89"/>
    </row>
    <row r="164" spans="1:9" ht="15" x14ac:dyDescent="0.25">
      <c r="A164" s="136"/>
      <c r="B164" s="72"/>
      <c r="C164" s="72"/>
      <c r="D164" s="138"/>
      <c r="E164" s="72"/>
      <c r="F164" s="118"/>
      <c r="G164" s="82"/>
      <c r="H164" s="118"/>
      <c r="I164" s="89"/>
    </row>
    <row r="165" spans="1:9" ht="15" x14ac:dyDescent="0.25">
      <c r="A165" s="136"/>
      <c r="B165" s="72"/>
      <c r="C165" s="72"/>
      <c r="D165" s="138"/>
      <c r="E165" s="72"/>
      <c r="F165" s="118"/>
      <c r="G165" s="82"/>
      <c r="H165" s="118"/>
      <c r="I165" s="89"/>
    </row>
    <row r="166" spans="1:9" ht="15" x14ac:dyDescent="0.25">
      <c r="A166" s="136"/>
      <c r="B166" s="72"/>
      <c r="C166" s="72"/>
      <c r="D166" s="72"/>
      <c r="E166" s="72"/>
      <c r="F166" s="118"/>
      <c r="G166" s="82"/>
      <c r="H166" s="118"/>
      <c r="I166" s="89"/>
    </row>
    <row r="167" spans="1:9" ht="13.8" x14ac:dyDescent="0.25">
      <c r="A167" s="63"/>
      <c r="B167" s="72"/>
      <c r="C167" s="72"/>
      <c r="D167" s="149"/>
      <c r="E167" s="72"/>
      <c r="F167" s="118"/>
      <c r="G167" s="82"/>
      <c r="H167" s="118"/>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5"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4:D61" location="Links!B45" display="Session Report" xr:uid="{0FB3289B-0A8D-4EF3-86B9-E83F9379D3C5}"/>
    <hyperlink ref="D64:D67" location="Links!B45" display="Session Report" xr:uid="{4971C2BC-8341-46FD-8092-5746049C5962}"/>
    <hyperlink ref="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1" location="Links!B45" display="Session Report" xr:uid="{F6512A42-21B3-40E2-B925-3C9263D0F36B}"/>
    <hyperlink ref="D39" r:id="rId1" xr:uid="{020D72C4-D15F-4B91-943A-98CF01B133F8}"/>
    <hyperlink ref="D45" location="Links!B45" display="Session Report" xr:uid="{807A37B8-BE39-47F0-A678-16C3A023B89A}"/>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4" zoomScale="130" zoomScaleNormal="130" workbookViewId="0">
      <selection activeCell="C13" sqref="C13"/>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10" t="str">
        <f>Parameters!B1</f>
        <v>IEEE 802.11 WIRELESS LOCAL AREA NETWORKS SESSION #206</v>
      </c>
      <c r="B1" s="505"/>
      <c r="C1" s="505"/>
      <c r="D1" s="505"/>
      <c r="E1" s="505"/>
      <c r="F1" s="505"/>
      <c r="G1" s="505"/>
      <c r="H1" s="505"/>
      <c r="I1" s="505"/>
    </row>
    <row r="2" spans="1:9" ht="25.35" customHeight="1" x14ac:dyDescent="0.4">
      <c r="A2" s="510" t="str">
        <f>Parameters!B2</f>
        <v>Sheraton Le Centre Montreal, Montreal, Quebec, Canada</v>
      </c>
      <c r="B2" s="505"/>
      <c r="C2" s="505"/>
      <c r="D2" s="505"/>
      <c r="E2" s="505"/>
      <c r="F2" s="505"/>
      <c r="G2" s="505"/>
      <c r="H2" s="505"/>
      <c r="I2" s="505"/>
    </row>
    <row r="3" spans="1:9" ht="25.35" customHeight="1" x14ac:dyDescent="0.4">
      <c r="A3" s="510" t="str">
        <f>Parameters!B3</f>
        <v>July 14-19, 2024</v>
      </c>
      <c r="B3" s="505"/>
      <c r="C3" s="505"/>
      <c r="D3" s="505"/>
      <c r="E3" s="505"/>
      <c r="F3" s="505"/>
      <c r="G3" s="505"/>
      <c r="H3" s="505"/>
      <c r="I3" s="505"/>
    </row>
    <row r="4" spans="1:9" ht="18" customHeight="1" x14ac:dyDescent="0.3">
      <c r="A4" s="504" t="str">
        <f>'WG11 Mon Weds'!A4</f>
        <v>WG Chair - Robert Stacey (Intel)</v>
      </c>
      <c r="B4" s="505"/>
      <c r="C4" s="505"/>
      <c r="D4" s="505"/>
      <c r="E4" s="505"/>
      <c r="F4" s="505"/>
      <c r="G4" s="505"/>
      <c r="H4" s="505"/>
      <c r="I4" s="505"/>
    </row>
    <row r="5" spans="1:9" ht="18" customHeight="1" x14ac:dyDescent="0.3">
      <c r="A5" s="504" t="str">
        <f>'WG11 Mon Weds'!A5</f>
        <v>WG  Vice Chair - Jon Rosdahl (Qualcomm)</v>
      </c>
      <c r="B5" s="505"/>
      <c r="C5" s="505"/>
      <c r="D5" s="505"/>
      <c r="E5" s="505"/>
      <c r="F5" s="505"/>
      <c r="G5" s="505"/>
      <c r="H5" s="505"/>
      <c r="I5" s="505"/>
    </row>
    <row r="6" spans="1:9" ht="18" customHeight="1" x14ac:dyDescent="0.3">
      <c r="A6" s="504" t="str">
        <f>'WG11 Mon Weds'!A6</f>
        <v>WG  Vice Chair - Stephen McCann (Huawei)</v>
      </c>
      <c r="B6" s="505"/>
      <c r="C6" s="505"/>
      <c r="D6" s="505"/>
      <c r="E6" s="505"/>
      <c r="F6" s="505"/>
      <c r="G6" s="505"/>
      <c r="H6" s="505"/>
      <c r="I6" s="505"/>
    </row>
    <row r="7" spans="1:9" ht="18" customHeight="1" x14ac:dyDescent="0.3">
      <c r="A7" s="504" t="str">
        <f>'WG11 Mon Weds'!A7</f>
        <v>WG Secretary - StephenMcCann (Huawei) &amp; Volker Jungnickel (Fraunhofer)</v>
      </c>
      <c r="B7" s="505"/>
      <c r="C7" s="505"/>
      <c r="D7" s="505"/>
      <c r="E7" s="505"/>
      <c r="F7" s="505"/>
      <c r="G7" s="505"/>
      <c r="H7" s="505"/>
      <c r="I7" s="505"/>
    </row>
    <row r="8" spans="1:9" ht="30" customHeight="1" x14ac:dyDescent="0.5">
      <c r="A8" s="506" t="str">
        <f>"Agenda R" &amp; Parameters!$B$8</f>
        <v>Agenda R3</v>
      </c>
      <c r="B8" s="507"/>
      <c r="C8" s="507"/>
      <c r="D8" s="507"/>
      <c r="E8" s="507"/>
      <c r="F8" s="507"/>
      <c r="G8" s="507"/>
      <c r="H8" s="507"/>
      <c r="I8" s="507"/>
    </row>
    <row r="12" spans="1:9" ht="15.6" x14ac:dyDescent="0.3">
      <c r="A12" s="508" t="s">
        <v>573</v>
      </c>
      <c r="B12" s="508"/>
      <c r="C12" s="508"/>
      <c r="D12" s="508"/>
      <c r="E12" s="508"/>
      <c r="F12" s="508"/>
      <c r="G12" s="508"/>
      <c r="H12" s="508"/>
      <c r="I12" s="508"/>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109" t="s">
        <v>75</v>
      </c>
      <c r="B14" s="110"/>
      <c r="C14" s="110" t="s">
        <v>173</v>
      </c>
      <c r="D14" s="110"/>
      <c r="E14" s="110" t="s">
        <v>139</v>
      </c>
      <c r="F14" s="126">
        <v>0.75</v>
      </c>
      <c r="G14" s="111">
        <v>90</v>
      </c>
      <c r="H14" s="126">
        <f>F14+TIME(0,G14,0)</f>
        <v>0.8125</v>
      </c>
      <c r="I14" s="112"/>
    </row>
    <row r="16" spans="1:9" ht="15.6" x14ac:dyDescent="0.3">
      <c r="A16" s="66" t="s">
        <v>90</v>
      </c>
      <c r="B16" s="75"/>
      <c r="C16" s="75" t="s">
        <v>456</v>
      </c>
      <c r="D16" s="75"/>
      <c r="E16" s="75" t="s">
        <v>87</v>
      </c>
      <c r="F16" s="127">
        <f>F14</f>
        <v>0.75</v>
      </c>
      <c r="G16" s="86">
        <v>25</v>
      </c>
      <c r="H16" s="127">
        <f>F16+TIME(0,G16,0)</f>
        <v>0.76736111111111116</v>
      </c>
      <c r="I16" s="95"/>
    </row>
    <row r="18" spans="1:9" ht="15.6" x14ac:dyDescent="0.3">
      <c r="A18" s="66" t="s">
        <v>104</v>
      </c>
      <c r="B18" s="75"/>
      <c r="C18" s="75" t="s">
        <v>459</v>
      </c>
      <c r="D18" s="75"/>
      <c r="E18" s="75" t="s">
        <v>139</v>
      </c>
      <c r="F18" s="127">
        <f>H16</f>
        <v>0.76736111111111116</v>
      </c>
      <c r="G18" s="86">
        <v>20</v>
      </c>
      <c r="H18" s="127">
        <f>F18+TIME(0,G18,0)</f>
        <v>0.78125</v>
      </c>
      <c r="I18" s="95"/>
    </row>
    <row r="20" spans="1:9" ht="15.6" x14ac:dyDescent="0.3">
      <c r="A20" s="66" t="s">
        <v>123</v>
      </c>
      <c r="B20" s="75"/>
      <c r="C20" s="75" t="s">
        <v>460</v>
      </c>
      <c r="D20" s="75"/>
      <c r="E20" s="75" t="s">
        <v>139</v>
      </c>
      <c r="F20" s="127">
        <f>H18</f>
        <v>0.78125</v>
      </c>
      <c r="G20" s="86">
        <v>15</v>
      </c>
      <c r="H20" s="127">
        <f>F20+TIME(0,G20,0)</f>
        <v>0.79166666666666663</v>
      </c>
      <c r="I20" s="95"/>
    </row>
    <row r="22" spans="1:9" ht="15.6" x14ac:dyDescent="0.3">
      <c r="A22" s="66" t="s">
        <v>165</v>
      </c>
      <c r="B22" s="75"/>
      <c r="C22" s="75" t="s">
        <v>458</v>
      </c>
      <c r="D22" s="75"/>
      <c r="E22" s="75" t="s">
        <v>110</v>
      </c>
      <c r="F22" s="127">
        <f>H20</f>
        <v>0.79166666666666663</v>
      </c>
      <c r="G22" s="86">
        <v>15</v>
      </c>
      <c r="H22" s="127">
        <f>F22+TIME(0,G22,0)</f>
        <v>0.80208333333333326</v>
      </c>
      <c r="I22" s="95"/>
    </row>
    <row r="24" spans="1:9" ht="31.2" x14ac:dyDescent="0.3">
      <c r="A24" s="66" t="s">
        <v>170</v>
      </c>
      <c r="B24" s="75"/>
      <c r="C24" s="75" t="s">
        <v>222</v>
      </c>
      <c r="D24" s="75"/>
      <c r="E24" s="75" t="s">
        <v>139</v>
      </c>
      <c r="F24" s="127">
        <f>H22</f>
        <v>0.80208333333333326</v>
      </c>
      <c r="G24" s="86">
        <v>10</v>
      </c>
      <c r="H24" s="127">
        <f>F24+TIME(0,G24,0)</f>
        <v>0.80902777777777768</v>
      </c>
      <c r="I24" s="95"/>
    </row>
    <row r="26" spans="1:9" ht="15.6" x14ac:dyDescent="0.3">
      <c r="A26" s="66" t="s">
        <v>201</v>
      </c>
      <c r="B26" s="75"/>
      <c r="C26" s="75" t="s">
        <v>457</v>
      </c>
      <c r="D26" s="75"/>
      <c r="E26" s="75" t="s">
        <v>139</v>
      </c>
      <c r="F26" s="127">
        <f>H24</f>
        <v>0.80902777777777768</v>
      </c>
      <c r="G26" s="86">
        <v>0</v>
      </c>
      <c r="H26" s="127">
        <f>F26+TIME(0,G26,0)</f>
        <v>0.80902777777777768</v>
      </c>
      <c r="I26" s="95"/>
    </row>
    <row r="28" spans="1:9" ht="15.6" x14ac:dyDescent="0.3">
      <c r="A28" s="98" t="s">
        <v>224</v>
      </c>
      <c r="B28" s="103"/>
      <c r="C28" s="103" t="s">
        <v>204</v>
      </c>
      <c r="D28" s="103"/>
      <c r="E28" s="103"/>
      <c r="F28" s="124">
        <f>H26</f>
        <v>0.80902777777777768</v>
      </c>
      <c r="G28" s="106">
        <v>0</v>
      </c>
      <c r="H28" s="124">
        <f>F28+TIME(0,G28,0)</f>
        <v>0.80902777777777768</v>
      </c>
      <c r="I28" s="103"/>
    </row>
    <row r="29" spans="1:9" x14ac:dyDescent="0.25">
      <c r="A29" s="65"/>
      <c r="B29" s="65"/>
      <c r="C29" s="65" t="s">
        <v>172</v>
      </c>
      <c r="D29" s="65"/>
      <c r="E29" s="65"/>
      <c r="F29" s="123"/>
      <c r="G29" s="85">
        <f>(H29-H28) * 24 * 60</f>
        <v>5.0000000000001421</v>
      </c>
      <c r="H29" s="123">
        <v>0.8125</v>
      </c>
      <c r="I29" s="65"/>
    </row>
    <row r="32" spans="1:9" ht="15.6" x14ac:dyDescent="0.3">
      <c r="A32" s="508" t="s">
        <v>486</v>
      </c>
      <c r="B32" s="508"/>
      <c r="C32" s="508"/>
      <c r="D32" s="508"/>
      <c r="E32" s="508"/>
      <c r="F32" s="508"/>
      <c r="G32" s="508"/>
      <c r="H32" s="508"/>
      <c r="I32" s="508"/>
    </row>
    <row r="33" spans="1:9" s="2" customFormat="1" ht="31.2" x14ac:dyDescent="0.3">
      <c r="A33" s="58" t="s">
        <v>67</v>
      </c>
      <c r="B33" s="58" t="s">
        <v>68</v>
      </c>
      <c r="C33" s="58" t="s">
        <v>17</v>
      </c>
      <c r="D33" s="58" t="s">
        <v>69</v>
      </c>
      <c r="E33" s="58" t="s">
        <v>70</v>
      </c>
      <c r="F33" s="113" t="s">
        <v>71</v>
      </c>
      <c r="G33" s="77" t="s">
        <v>72</v>
      </c>
      <c r="H33" s="113" t="s">
        <v>73</v>
      </c>
      <c r="I33" s="58" t="s">
        <v>74</v>
      </c>
    </row>
    <row r="34" spans="1:9" ht="15.6" x14ac:dyDescent="0.3">
      <c r="A34" s="109" t="s">
        <v>75</v>
      </c>
      <c r="B34" s="110"/>
      <c r="C34" s="110" t="s">
        <v>173</v>
      </c>
      <c r="D34" s="110"/>
      <c r="E34" s="110" t="s">
        <v>139</v>
      </c>
      <c r="F34" s="126">
        <v>0.8125</v>
      </c>
      <c r="G34" s="111">
        <v>120</v>
      </c>
      <c r="H34" s="126">
        <f>F34+TIME(0,G34,0)</f>
        <v>0.89583333333333337</v>
      </c>
      <c r="I34" s="112"/>
    </row>
    <row r="36" spans="1:9" ht="15.6" x14ac:dyDescent="0.3">
      <c r="A36" s="66" t="s">
        <v>90</v>
      </c>
      <c r="B36" s="75"/>
      <c r="C36" s="75" t="s">
        <v>205</v>
      </c>
      <c r="D36" s="75"/>
      <c r="E36" s="75" t="s">
        <v>87</v>
      </c>
      <c r="F36" s="127">
        <f>F34</f>
        <v>0.8125</v>
      </c>
      <c r="G36" s="86">
        <v>30</v>
      </c>
      <c r="H36" s="127">
        <f>F36+TIME(0,G36,0)</f>
        <v>0.83333333333333337</v>
      </c>
      <c r="I36" s="95"/>
    </row>
    <row r="38" spans="1:9" ht="15.6" x14ac:dyDescent="0.3">
      <c r="A38" s="66" t="s">
        <v>104</v>
      </c>
      <c r="B38" s="75"/>
      <c r="C38" s="75" t="s">
        <v>206</v>
      </c>
      <c r="D38" s="75"/>
      <c r="E38" s="75" t="s">
        <v>87</v>
      </c>
      <c r="F38" s="127">
        <f>H36</f>
        <v>0.83333333333333337</v>
      </c>
      <c r="G38" s="86">
        <v>20</v>
      </c>
      <c r="H38" s="127">
        <f>F38+TIME(0,G38,0)</f>
        <v>0.84722222222222221</v>
      </c>
      <c r="I38" s="95"/>
    </row>
    <row r="40" spans="1:9" ht="31.2" x14ac:dyDescent="0.3">
      <c r="A40" s="66" t="s">
        <v>123</v>
      </c>
      <c r="B40" s="75"/>
      <c r="C40" s="75" t="s">
        <v>207</v>
      </c>
      <c r="D40" s="75"/>
      <c r="E40" s="75" t="s">
        <v>110</v>
      </c>
      <c r="F40" s="127">
        <f>H38</f>
        <v>0.84722222222222221</v>
      </c>
      <c r="G40" s="86">
        <v>20</v>
      </c>
      <c r="H40" s="127">
        <f>F40+TIME(0,G40,0)</f>
        <v>0.86111111111111105</v>
      </c>
      <c r="I40" s="95"/>
    </row>
    <row r="42" spans="1:9" ht="15.6" x14ac:dyDescent="0.3">
      <c r="A42" s="66" t="s">
        <v>165</v>
      </c>
      <c r="B42" s="75"/>
      <c r="C42" s="75" t="s">
        <v>208</v>
      </c>
      <c r="D42" s="75"/>
      <c r="E42" s="75" t="s">
        <v>139</v>
      </c>
      <c r="F42" s="127">
        <f>H40</f>
        <v>0.86111111111111105</v>
      </c>
      <c r="G42" s="86">
        <v>15</v>
      </c>
      <c r="H42" s="127">
        <f>F42+TIME(0,G42,0)</f>
        <v>0.87152777777777768</v>
      </c>
      <c r="I42" s="95"/>
    </row>
    <row r="44" spans="1:9" ht="31.2" x14ac:dyDescent="0.3">
      <c r="A44" s="66" t="s">
        <v>170</v>
      </c>
      <c r="B44" s="75"/>
      <c r="C44" s="75" t="s">
        <v>222</v>
      </c>
      <c r="D44" s="75"/>
      <c r="E44" s="75" t="s">
        <v>139</v>
      </c>
      <c r="F44" s="127">
        <f>H42</f>
        <v>0.87152777777777768</v>
      </c>
      <c r="G44" s="86">
        <v>20</v>
      </c>
      <c r="H44" s="127">
        <f>F44+TIME(0,G44,0)</f>
        <v>0.88541666666666652</v>
      </c>
      <c r="I44" s="95"/>
    </row>
    <row r="46" spans="1:9" ht="31.2" x14ac:dyDescent="0.3">
      <c r="A46" s="66" t="s">
        <v>201</v>
      </c>
      <c r="B46" s="75"/>
      <c r="C46" s="75" t="s">
        <v>223</v>
      </c>
      <c r="D46" s="75"/>
      <c r="E46" s="75" t="s">
        <v>139</v>
      </c>
      <c r="F46" s="127">
        <f>H44</f>
        <v>0.88541666666666652</v>
      </c>
      <c r="G46" s="86">
        <v>0</v>
      </c>
      <c r="H46" s="127">
        <f>F46+TIME(0,G46,0)</f>
        <v>0.88541666666666652</v>
      </c>
      <c r="I46" s="95"/>
    </row>
    <row r="48" spans="1:9" ht="15.6" x14ac:dyDescent="0.3">
      <c r="A48" s="98" t="s">
        <v>224</v>
      </c>
      <c r="B48" s="103"/>
      <c r="C48" s="103" t="s">
        <v>204</v>
      </c>
      <c r="D48" s="103"/>
      <c r="E48" s="103"/>
      <c r="F48" s="124">
        <f>H46</f>
        <v>0.88541666666666652</v>
      </c>
      <c r="G48" s="106">
        <v>0</v>
      </c>
      <c r="H48" s="124">
        <f>F48+TIME(0,G48,0)</f>
        <v>0.88541666666666652</v>
      </c>
      <c r="I48" s="103"/>
    </row>
    <row r="49" spans="1:9" x14ac:dyDescent="0.25">
      <c r="A49" s="65"/>
      <c r="B49" s="65"/>
      <c r="C49" s="65" t="s">
        <v>172</v>
      </c>
      <c r="D49" s="65"/>
      <c r="E49" s="65"/>
      <c r="F49" s="123"/>
      <c r="G49" s="85">
        <f>(H49-H48) * 24 * 60</f>
        <v>15.000000000000266</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8" zoomScaleNormal="100" workbookViewId="0">
      <selection activeCell="A49" sqref="A4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57" t="s">
        <v>333</v>
      </c>
    </row>
    <row r="2" spans="1:9" s="2" customFormat="1" x14ac:dyDescent="0.25"/>
    <row r="3" spans="1:9" s="49" customFormat="1" x14ac:dyDescent="0.25">
      <c r="A3" s="511" t="s">
        <v>30</v>
      </c>
      <c r="B3" s="511"/>
      <c r="C3" s="48"/>
      <c r="D3" s="48"/>
    </row>
    <row r="4" spans="1:9" s="2" customFormat="1" x14ac:dyDescent="0.25">
      <c r="A4" s="29" t="s">
        <v>59</v>
      </c>
      <c r="B4" s="29" t="s">
        <v>17</v>
      </c>
      <c r="C4" s="29" t="s">
        <v>0</v>
      </c>
      <c r="D4" s="29" t="s">
        <v>18</v>
      </c>
    </row>
    <row r="5" spans="1:9" s="25" customFormat="1" ht="13.8" x14ac:dyDescent="0.25">
      <c r="A5" s="258" t="s">
        <v>226</v>
      </c>
      <c r="B5" s="30" t="s">
        <v>465</v>
      </c>
      <c r="C5" s="30" t="s">
        <v>478</v>
      </c>
      <c r="D5" s="43" t="s">
        <v>574</v>
      </c>
      <c r="E5" s="2" t="s">
        <v>299</v>
      </c>
    </row>
    <row r="6" spans="1:9" s="2" customFormat="1" ht="12.75" customHeight="1" x14ac:dyDescent="0.25">
      <c r="A6" s="281" t="s">
        <v>546</v>
      </c>
      <c r="B6" s="30" t="s">
        <v>399</v>
      </c>
      <c r="C6" s="30" t="s">
        <v>400</v>
      </c>
      <c r="D6" s="43" t="s">
        <v>561</v>
      </c>
      <c r="E6" s="2" t="s">
        <v>299</v>
      </c>
      <c r="F6"/>
      <c r="G6"/>
      <c r="H6"/>
      <c r="I6"/>
    </row>
    <row r="7" spans="1:9" ht="13.8" x14ac:dyDescent="0.25">
      <c r="A7" s="259" t="s">
        <v>13</v>
      </c>
      <c r="B7" s="31" t="s">
        <v>19</v>
      </c>
      <c r="C7" s="31" t="s">
        <v>20</v>
      </c>
      <c r="D7" s="43" t="s">
        <v>570</v>
      </c>
      <c r="E7" s="2" t="s">
        <v>299</v>
      </c>
    </row>
    <row r="8" spans="1:9" ht="12.75" customHeight="1" x14ac:dyDescent="0.25">
      <c r="A8" s="260" t="s">
        <v>229</v>
      </c>
      <c r="B8" s="30" t="s">
        <v>228</v>
      </c>
      <c r="C8" s="30" t="s">
        <v>239</v>
      </c>
      <c r="D8" s="43" t="s">
        <v>560</v>
      </c>
      <c r="E8" s="2" t="s">
        <v>299</v>
      </c>
    </row>
    <row r="9" spans="1:9" ht="13.8" x14ac:dyDescent="0.25">
      <c r="A9" s="261" t="s">
        <v>58</v>
      </c>
      <c r="B9" s="30" t="s">
        <v>242</v>
      </c>
      <c r="C9" s="30" t="s">
        <v>210</v>
      </c>
      <c r="D9" s="43" t="s">
        <v>556</v>
      </c>
      <c r="E9" s="2" t="s">
        <v>299</v>
      </c>
    </row>
    <row r="10" spans="1:9" ht="12.75" customHeight="1" x14ac:dyDescent="0.25">
      <c r="A10" s="262" t="s">
        <v>4</v>
      </c>
      <c r="B10" s="31" t="s">
        <v>57</v>
      </c>
      <c r="C10" s="31" t="s">
        <v>62</v>
      </c>
      <c r="D10" s="43" t="s">
        <v>564</v>
      </c>
      <c r="E10" s="2" t="s">
        <v>299</v>
      </c>
    </row>
    <row r="11" spans="1:9" ht="12.75" customHeight="1" x14ac:dyDescent="0.25">
      <c r="A11" s="263" t="s">
        <v>219</v>
      </c>
      <c r="B11" s="31" t="s">
        <v>220</v>
      </c>
      <c r="C11" s="31" t="s">
        <v>453</v>
      </c>
      <c r="D11" s="43" t="s">
        <v>545</v>
      </c>
      <c r="E11" s="2" t="s">
        <v>299</v>
      </c>
    </row>
    <row r="12" spans="1:9" ht="12.75" customHeight="1" x14ac:dyDescent="0.25">
      <c r="A12" s="264" t="s">
        <v>337</v>
      </c>
      <c r="B12" s="30" t="s">
        <v>221</v>
      </c>
      <c r="C12" s="30" t="s">
        <v>365</v>
      </c>
      <c r="D12" s="43" t="s">
        <v>559</v>
      </c>
      <c r="E12" s="2" t="s">
        <v>299</v>
      </c>
    </row>
    <row r="13" spans="1:9" ht="12.75" customHeight="1" x14ac:dyDescent="0.25">
      <c r="A13" s="265" t="s">
        <v>254</v>
      </c>
      <c r="B13" s="30" t="s">
        <v>255</v>
      </c>
      <c r="C13" s="30" t="s">
        <v>256</v>
      </c>
      <c r="D13" s="43" t="s">
        <v>575</v>
      </c>
      <c r="E13" s="2" t="s">
        <v>299</v>
      </c>
    </row>
    <row r="14" spans="1:9" ht="12.75" customHeight="1" x14ac:dyDescent="0.25">
      <c r="A14" s="178" t="s">
        <v>314</v>
      </c>
      <c r="B14" s="30" t="s">
        <v>261</v>
      </c>
      <c r="C14" s="30" t="s">
        <v>262</v>
      </c>
      <c r="D14" s="43" t="s">
        <v>558</v>
      </c>
      <c r="E14" s="2" t="s">
        <v>299</v>
      </c>
    </row>
    <row r="15" spans="1:9" s="2" customFormat="1" ht="12.75" customHeight="1" x14ac:dyDescent="0.25">
      <c r="A15" s="179" t="s">
        <v>361</v>
      </c>
      <c r="B15" s="30" t="s">
        <v>342</v>
      </c>
      <c r="C15" s="30" t="s">
        <v>20</v>
      </c>
      <c r="D15" s="43" t="s">
        <v>571</v>
      </c>
      <c r="E15" s="2" t="s">
        <v>299</v>
      </c>
      <c r="F15"/>
      <c r="G15"/>
      <c r="H15"/>
      <c r="I15"/>
    </row>
    <row r="16" spans="1:9" ht="12.75" customHeight="1" x14ac:dyDescent="0.25">
      <c r="A16" s="180" t="s">
        <v>362</v>
      </c>
      <c r="B16" s="30" t="s">
        <v>338</v>
      </c>
      <c r="C16" s="30" t="s">
        <v>306</v>
      </c>
      <c r="D16" s="43" t="s">
        <v>557</v>
      </c>
      <c r="E16" s="2" t="s">
        <v>299</v>
      </c>
    </row>
    <row r="17" spans="1:9" ht="12.75" customHeight="1" x14ac:dyDescent="0.25">
      <c r="A17" s="300" t="s">
        <v>446</v>
      </c>
      <c r="B17" s="30" t="s">
        <v>452</v>
      </c>
      <c r="C17" s="30" t="s">
        <v>454</v>
      </c>
      <c r="D17" s="43" t="s">
        <v>562</v>
      </c>
      <c r="E17" s="2" t="s">
        <v>299</v>
      </c>
    </row>
    <row r="18" spans="1:9" ht="12.75" customHeight="1" x14ac:dyDescent="0.25">
      <c r="A18" s="300" t="s">
        <v>471</v>
      </c>
      <c r="B18" s="30" t="s">
        <v>472</v>
      </c>
      <c r="C18" s="30" t="s">
        <v>256</v>
      </c>
      <c r="D18" s="43" t="s">
        <v>545</v>
      </c>
      <c r="E18" s="2" t="s">
        <v>299</v>
      </c>
    </row>
    <row r="19" spans="1:9" ht="12.75" customHeight="1" x14ac:dyDescent="0.25">
      <c r="A19" s="184" t="s">
        <v>547</v>
      </c>
      <c r="B19" s="30" t="s">
        <v>401</v>
      </c>
      <c r="C19" s="30" t="s">
        <v>240</v>
      </c>
      <c r="D19" s="43" t="s">
        <v>565</v>
      </c>
      <c r="E19" s="2" t="s">
        <v>299</v>
      </c>
    </row>
    <row r="20" spans="1:9" ht="12.75" customHeight="1" x14ac:dyDescent="0.25">
      <c r="A20" s="280" t="s">
        <v>473</v>
      </c>
      <c r="B20" s="30" t="s">
        <v>474</v>
      </c>
      <c r="C20" s="30" t="s">
        <v>435</v>
      </c>
      <c r="D20" s="43" t="s">
        <v>563</v>
      </c>
      <c r="E20" s="2" t="s">
        <v>299</v>
      </c>
    </row>
    <row r="21" spans="1:9" ht="12.75" customHeight="1" x14ac:dyDescent="0.25">
      <c r="A21" s="181" t="s">
        <v>290</v>
      </c>
      <c r="B21" s="30" t="s">
        <v>291</v>
      </c>
      <c r="C21" s="30" t="s">
        <v>292</v>
      </c>
      <c r="D21" s="43" t="s">
        <v>569</v>
      </c>
      <c r="E21" s="2" t="s">
        <v>299</v>
      </c>
    </row>
    <row r="22" spans="1:9" s="2" customFormat="1" ht="12.75" customHeight="1" x14ac:dyDescent="0.25">
      <c r="A22" s="152"/>
      <c r="B22" s="30"/>
      <c r="C22" s="30"/>
      <c r="D22" s="43"/>
      <c r="F22"/>
      <c r="G22"/>
      <c r="H22"/>
      <c r="I22"/>
    </row>
    <row r="23" spans="1:9" s="2" customFormat="1" ht="12.75" customHeight="1" x14ac:dyDescent="0.25">
      <c r="A23" s="150"/>
      <c r="B23" s="25"/>
      <c r="C23" s="25"/>
      <c r="D23" s="151"/>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489</v>
      </c>
    </row>
    <row r="34" spans="1:4" x14ac:dyDescent="0.25">
      <c r="A34" s="33" t="s">
        <v>43</v>
      </c>
      <c r="B34" s="34" t="s">
        <v>530</v>
      </c>
    </row>
    <row r="35" spans="1:4" s="2" customFormat="1" x14ac:dyDescent="0.25">
      <c r="A35"/>
      <c r="B35"/>
      <c r="C35"/>
      <c r="D35"/>
    </row>
    <row r="36" spans="1:4" s="47" customFormat="1" x14ac:dyDescent="0.25">
      <c r="A36" s="53" t="s">
        <v>44</v>
      </c>
      <c r="B36" s="54"/>
      <c r="C36" s="49"/>
      <c r="D36" s="49"/>
    </row>
    <row r="37" spans="1:4" x14ac:dyDescent="0.25">
      <c r="A37" s="35" t="s">
        <v>46</v>
      </c>
      <c r="B37" s="45" t="s">
        <v>531</v>
      </c>
    </row>
    <row r="38" spans="1:4" x14ac:dyDescent="0.25">
      <c r="A38" s="35" t="s">
        <v>47</v>
      </c>
      <c r="B38" s="45" t="s">
        <v>532</v>
      </c>
    </row>
    <row r="39" spans="1:4" x14ac:dyDescent="0.25">
      <c r="A39" s="35" t="s">
        <v>260</v>
      </c>
      <c r="B39" s="45" t="s">
        <v>578</v>
      </c>
    </row>
    <row r="40" spans="1:4" ht="15.6" x14ac:dyDescent="0.25">
      <c r="A40" s="35" t="s">
        <v>48</v>
      </c>
      <c r="B40" s="45" t="s">
        <v>535</v>
      </c>
    </row>
    <row r="41" spans="1:4" ht="15.6" x14ac:dyDescent="0.25">
      <c r="A41" s="35" t="s">
        <v>50</v>
      </c>
      <c r="B41" s="45" t="s">
        <v>576</v>
      </c>
    </row>
    <row r="42" spans="1:4" x14ac:dyDescent="0.25">
      <c r="A42" s="35" t="s">
        <v>49</v>
      </c>
      <c r="B42" s="45" t="s">
        <v>487</v>
      </c>
    </row>
    <row r="43" spans="1:4" x14ac:dyDescent="0.25">
      <c r="A43" s="35" t="s">
        <v>225</v>
      </c>
      <c r="B43" s="45" t="s">
        <v>533</v>
      </c>
    </row>
    <row r="44" spans="1:4" x14ac:dyDescent="0.25">
      <c r="A44" s="35" t="s">
        <v>1</v>
      </c>
      <c r="B44" s="45" t="s">
        <v>534</v>
      </c>
    </row>
    <row r="45" spans="1:4" x14ac:dyDescent="0.25">
      <c r="A45" s="35" t="s">
        <v>310</v>
      </c>
      <c r="B45" s="45" t="s">
        <v>577</v>
      </c>
    </row>
    <row r="46" spans="1:4" x14ac:dyDescent="0.25">
      <c r="A46" s="35" t="s">
        <v>65</v>
      </c>
      <c r="B46" s="45" t="s">
        <v>536</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227</v>
      </c>
      <c r="B55" s="43" t="s">
        <v>488</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7:D21" r:id="rId20" display="https://mentor.ieee.org/802.11/dcn/24/11-24-yyyy" xr:uid="{05B8E83F-5ADE-4333-BCA9-F1BB1B178D2A}"/>
    <hyperlink ref="D9" r:id="rId21" xr:uid="{0FE72377-C96C-4F43-A840-EFCA5EAAB992}"/>
    <hyperlink ref="D16" r:id="rId22" xr:uid="{07AFB20D-1216-4ACB-A5EB-9EA20866EF77}"/>
    <hyperlink ref="D14" r:id="rId23" xr:uid="{C3D1FA28-AD9F-4E9F-A9C3-A38469A4BEE4}"/>
    <hyperlink ref="D12" r:id="rId24" xr:uid="{A4A8EAB8-A194-4B58-A4B5-41E6D6540278}"/>
    <hyperlink ref="D8" r:id="rId25" xr:uid="{CFD46D0F-78C1-4AC3-B51B-C6624DBF4798}"/>
    <hyperlink ref="D6" r:id="rId26" xr:uid="{56CAAC10-4723-4523-8ABE-E67EC47CD553}"/>
    <hyperlink ref="D17" r:id="rId27" xr:uid="{A5883979-42CC-4776-8D41-173BCEBA489A}"/>
    <hyperlink ref="D20" r:id="rId28" xr:uid="{87566AF5-4EDB-4089-87C4-3F9426E09989}"/>
    <hyperlink ref="D10" r:id="rId29" xr:uid="{1B3BB30E-018F-4520-9238-8FD9C78FB3F6}"/>
    <hyperlink ref="D19" r:id="rId30" xr:uid="{4912BBAF-C513-4F2E-BE68-EE98E16BE360}"/>
    <hyperlink ref="D21" r:id="rId31" xr:uid="{0507DD21-A307-4B33-8119-509712B65803}"/>
    <hyperlink ref="D7" r:id="rId32" xr:uid="{FAEE7E99-A1AA-48BA-8850-80D5BB7935B2}"/>
    <hyperlink ref="D15" r:id="rId33" xr:uid="{9C7BCDCA-CE27-4C89-85C4-C3262C5C0BA1}"/>
    <hyperlink ref="D13" r:id="rId34" xr:uid="{068CD30E-D50F-43D6-BD70-9F3659548A84}"/>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3.2" x14ac:dyDescent="0.25"/>
  <cols>
    <col min="1" max="1" width="33.44140625" customWidth="1"/>
    <col min="2" max="2" width="65.5546875" customWidth="1"/>
  </cols>
  <sheetData>
    <row r="1" spans="1:2" x14ac:dyDescent="0.25">
      <c r="A1" s="25" t="s">
        <v>28</v>
      </c>
      <c r="B1" s="25" t="s">
        <v>542</v>
      </c>
    </row>
    <row r="2" spans="1:2" x14ac:dyDescent="0.25">
      <c r="A2" s="25" t="s">
        <v>26</v>
      </c>
      <c r="B2" s="25" t="s">
        <v>512</v>
      </c>
    </row>
    <row r="3" spans="1:2" x14ac:dyDescent="0.25">
      <c r="A3" s="25" t="s">
        <v>27</v>
      </c>
      <c r="B3" s="25" t="s">
        <v>513</v>
      </c>
    </row>
    <row r="4" spans="1:2" x14ac:dyDescent="0.25">
      <c r="A4" t="s">
        <v>22</v>
      </c>
      <c r="B4" s="27">
        <v>44026</v>
      </c>
    </row>
    <row r="5" spans="1:2" x14ac:dyDescent="0.25">
      <c r="A5" s="25" t="s">
        <v>25</v>
      </c>
      <c r="B5" s="27">
        <f>B4</f>
        <v>44026</v>
      </c>
    </row>
    <row r="6" spans="1:2" x14ac:dyDescent="0.25">
      <c r="A6" t="s">
        <v>23</v>
      </c>
      <c r="B6" s="28">
        <v>5</v>
      </c>
    </row>
    <row r="7" spans="1:2" x14ac:dyDescent="0.25">
      <c r="A7" t="s">
        <v>24</v>
      </c>
      <c r="B7" s="27">
        <f>B4+B6-1</f>
        <v>44030</v>
      </c>
    </row>
    <row r="8" spans="1:2" x14ac:dyDescent="0.25">
      <c r="A8" t="s">
        <v>21</v>
      </c>
      <c r="B8" t="str">
        <f>RIGHT(Title!C4,1)</f>
        <v>3</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2024-07-15T02:13:06Z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