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date1904="1" codeName="ThisWorkbook"/>
  <mc:AlternateContent xmlns:mc="http://schemas.openxmlformats.org/markup-compatibility/2006">
    <mc:Choice Requires="x15">
      <x15ac:absPath xmlns:x15ac="http://schemas.microsoft.com/office/spreadsheetml/2010/11/ac" url="C:\Users\stanledo\Documents\IEEE_802_11_January_2024\Plenary\"/>
    </mc:Choice>
  </mc:AlternateContent>
  <xr:revisionPtr revIDLastSave="0" documentId="13_ncr:1_{C849E63E-E227-4116-9C2F-42F0BFD86494}" xr6:coauthVersionLast="47" xr6:coauthVersionMax="47" xr10:uidLastSave="{00000000-0000-0000-0000-000000000000}"/>
  <bookViews>
    <workbookView xWindow="-108" yWindow="-108" windowWidth="23256" windowHeight="12576" tabRatio="741"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N16" i="889"/>
  <c r="AM16" i="889"/>
  <c r="AO16" i="889" s="1"/>
  <c r="AM11" i="889"/>
  <c r="AN11" i="889"/>
  <c r="AN10" i="889"/>
  <c r="AM10" i="889"/>
  <c r="AO10" i="889" s="1"/>
  <c r="AH10" i="889" s="1"/>
  <c r="AN9" i="889"/>
  <c r="AM9" i="889"/>
  <c r="AN7" i="889"/>
  <c r="AM7" i="889"/>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17" i="889" l="1"/>
  <c r="AH17" i="889" s="1"/>
  <c r="AO7" i="889"/>
  <c r="AH7" i="889" s="1"/>
  <c r="AO8" i="889"/>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H87" i="886" s="1"/>
  <c r="B5" i="782" l="1"/>
  <c r="B7" i="20" l="1"/>
  <c r="F28" i="881"/>
  <c r="H28" i="881" s="1"/>
  <c r="G29" i="881" s="1"/>
  <c r="A3" i="881"/>
  <c r="A2" i="881"/>
  <c r="A1" i="881"/>
  <c r="H101" i="880"/>
  <c r="F102" i="880" s="1"/>
  <c r="H102" i="880" s="1"/>
  <c r="F103" i="880" s="1"/>
  <c r="H103" i="880" s="1"/>
  <c r="F106" i="880" s="1"/>
  <c r="H106" i="880" s="1"/>
  <c r="F107" i="880" s="1"/>
  <c r="H107" i="880" s="1"/>
  <c r="F108" i="880" s="1"/>
  <c r="H108" i="880" s="1"/>
  <c r="F109" i="880" s="1"/>
  <c r="H109" i="880" s="1"/>
  <c r="F110" i="880" s="1"/>
  <c r="H110" i="880" s="1"/>
  <c r="H15" i="880"/>
  <c r="F16" i="880" s="1"/>
  <c r="H16" i="880" s="1"/>
  <c r="F17" i="880" s="1"/>
  <c r="H17" i="880" s="1"/>
  <c r="F18" i="880" s="1"/>
  <c r="H18" i="880" s="1"/>
  <c r="F19" i="880" s="1"/>
  <c r="H19" i="880" s="1"/>
  <c r="A3" i="880"/>
  <c r="A2" i="880"/>
  <c r="A1" i="880"/>
  <c r="B8" i="782"/>
  <c r="A8" i="886" s="1"/>
  <c r="L31" i="20"/>
  <c r="L29" i="20"/>
  <c r="L27" i="20"/>
  <c r="B2" i="20"/>
  <c r="B7" i="782"/>
  <c r="B5" i="20"/>
  <c r="F111" i="880" l="1"/>
  <c r="H111" i="880" s="1"/>
  <c r="F112" i="880" s="1"/>
  <c r="H112" i="880" s="1"/>
  <c r="F115"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5" i="880" l="1"/>
  <c r="F116" i="880" s="1"/>
  <c r="H116" i="880" s="1"/>
  <c r="F117" i="880" s="1"/>
  <c r="H117" i="880" s="1"/>
  <c r="F80" i="880"/>
  <c r="H80" i="880" s="1"/>
  <c r="F83" i="880" s="1"/>
  <c r="F120" i="880" l="1"/>
  <c r="H83" i="880"/>
  <c r="F84" i="880" s="1"/>
  <c r="H84" i="880" l="1"/>
  <c r="F85" i="880" s="1"/>
  <c r="H85" i="880" s="1"/>
  <c r="F86" i="880" l="1"/>
  <c r="H86" i="880" s="1"/>
  <c r="F88" i="880" s="1"/>
  <c r="H88" i="880" s="1"/>
  <c r="F91" i="880" s="1"/>
  <c r="H120" i="880"/>
  <c r="F121" i="880" l="1"/>
  <c r="H121" i="880" s="1"/>
  <c r="F122" i="880" s="1"/>
  <c r="H122" i="880" s="1"/>
  <c r="F123" i="880" s="1"/>
  <c r="H123" i="880" s="1"/>
  <c r="F126" i="880" s="1"/>
  <c r="H126" i="880" s="1"/>
  <c r="F127" i="880" s="1"/>
  <c r="H127" i="880" s="1"/>
  <c r="F128" i="880" s="1"/>
  <c r="H128" i="880" s="1"/>
  <c r="H91" i="880"/>
  <c r="F92" i="880" l="1"/>
  <c r="H92" i="880" s="1"/>
  <c r="F93" i="880" s="1"/>
  <c r="H93" i="880" s="1"/>
  <c r="F129" i="880"/>
  <c r="H129" i="880" s="1"/>
  <c r="F130" i="880" s="1"/>
  <c r="H130" i="880" s="1"/>
  <c r="F95" i="880" l="1"/>
  <c r="H95" i="880" s="1"/>
  <c r="G96" i="880" s="1"/>
  <c r="F94" i="880"/>
  <c r="H94" i="880" s="1"/>
  <c r="F131" i="880"/>
  <c r="H131" i="880" s="1"/>
  <c r="F88" i="886"/>
  <c r="H88" i="886" s="1"/>
  <c r="F89" i="886" s="1"/>
  <c r="H89" i="886" s="1"/>
  <c r="F90" i="886" s="1"/>
  <c r="H90" i="886" s="1"/>
  <c r="F91" i="886" s="1"/>
  <c r="H91" i="886" s="1"/>
  <c r="F92" i="886" s="1"/>
  <c r="H92" i="886" s="1"/>
  <c r="F93" i="886" s="1"/>
  <c r="H93" i="886" s="1"/>
  <c r="F96" i="886" s="1"/>
  <c r="F133" i="880" l="1"/>
  <c r="H133" i="880" s="1"/>
  <c r="F134" i="880" s="1"/>
  <c r="H134" i="880" s="1"/>
  <c r="G139" i="880" s="1"/>
  <c r="H96" i="886"/>
  <c r="F97" i="886" s="1"/>
  <c r="H97" i="886" s="1"/>
  <c r="F98" i="886" s="1"/>
  <c r="H98" i="886" s="1"/>
  <c r="F99" i="886" s="1"/>
  <c r="H99" i="886" l="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9"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9"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<sst xmlns="http://schemas.openxmlformats.org/spreadsheetml/2006/main" count="1408" uniqueCount="581">
  <si>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</si>
  <si>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</si>
  <si>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</si>
  <si>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</si>
  <si>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</si>
  <si>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</si>
  <si>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</si>
  <si>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</si>
  <si>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</si>
  <si>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</si>
  <si>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</si>
  <si>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</si>
  <si>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</si>
  <si>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</si>
  <si>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</si>
  <si>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</si>
  <si>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</si>
  <si>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</si>
  <si>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</si>
  <si>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</si>
  <si>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</si>
  <si>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</si>
  <si>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</si>
  <si>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</si>
  <si>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</si>
  <si>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</si>
  <si>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</si>
  <si>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</si>
  <si>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</si>
  <si>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</si>
  <si>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</si>
  <si>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</si>
  <si>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</si>
  <si>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</si>
  <si>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</si>
  <si>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</si>
  <si>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</si>
  <si>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</si>
  <si>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</si>
  <si>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</si>
  <si>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</si>
  <si>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</si>
  <si>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</si>
  <si>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</si>
  <si>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</si>
  <si>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</si>
  <si>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</si>
  <si>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</si>
  <si>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</si>
  <si>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</si>
  <si>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</si>
  <si>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</si>
  <si>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</si>
  <si>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</si>
  <si>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</si>
  <si>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</si>
  <si>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</si>
  <si>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</si>
  <si>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</si>
  <si>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</si>
  <si>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</si>
  <si>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</si>
  <si>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</si>
  <si>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</si>
  <si>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</si>
  <si>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</si>
  <si>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</si>
  <si>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</si>
  <si>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</si>
  <si>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</si>
  <si>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</si>
  <si>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</si>
  <si>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</si>
  <si>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</si>
  <si>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</si>
  <si>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</si>
  <si>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</si>
  <si>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</si>
  <si>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</si>
  <si>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</si>
  <si>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</si>
  <si>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</si>
  <si>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</si>
  <si>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</si>
  <si>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</si>
  <si>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</si>
  <si>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</si>
  <si>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</si>
  <si>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</si>
  <si>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</si>
  <si>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</si>
  <si>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</si>
  <si>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</si>
  <si>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</si>
  <si>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</si>
  <si>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</si>
  <si>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</si>
  <si>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</si>
  <si>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</si>
  <si>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</si>
  <si>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</si>
  <si>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</si>
  <si>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</si>
  <si>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</si>
  <si>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</si>
  <si>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</si>
  <si>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</si>
  <si>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</si>
  <si>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</si>
  <si>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</si>
  <si>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</si>
  <si>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</si>
  <si>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</si>
  <si>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</si>
  <si>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</si>
  <si>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</si>
  <si>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</si>
  <si>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</si>
  <si>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</si>
  <si>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</si>
  <si>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</si>
  <si>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</si>
  <si>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</si>
  <si>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</si>
  <si>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</si>
  <si>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</si>
  <si>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</si>
  <si>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</si>
  <si>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</si>
  <si>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</si>
  <si>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</si>
  <si>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</si>
  <si>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</si>
  <si>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</si>
  <si>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</si>
  <si>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</si>
  <si>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</si>
  <si>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</si>
  <si>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</si>
  <si>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</si>
  <si>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</si>
  <si>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</si>
  <si>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</si>
  <si>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</si>
  <si>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</si>
  <si>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</si>
  <si>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</si>
  <si>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</si>
  <si>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</si>
  <si>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</si>
  <si>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</si>
  <si>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</si>
  <si>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</si>
  <si>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</si>
  <si>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</si>
  <si>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</si>
  <si>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</si>
  <si>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</si>
  <si>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</si>
  <si>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</si>
  <si>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</si>
  <si>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</si>
  <si>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</si>
  <si>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</si>
  <si>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</si>
  <si>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</si>
  <si>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</si>
  <si>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</si>
  <si>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</si>
  <si>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</si>
  <si>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</si>
  <si>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</si>
  <si>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</si>
  <si>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</si>
  <si>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</si>
  <si>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</si>
  <si>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</si>
  <si>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</si>
  <si>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</si>
  <si>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</si>
  <si>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</si>
  <si>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</si>
  <si>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</si>
  <si>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</si>
  <si>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</si>
  <si>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</si>
  <si>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</si>
  <si>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</si>
  <si>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</si>
  <si>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</si>
  <si>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</si>
  <si>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</si>
  <si>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</si>
  <si>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</si>
  <si>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</si>
  <si>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</si>
  <si>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</si>
  <si>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</si>
  <si>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</si>
  <si>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</si>
  <si>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</si>
  <si>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</si>
  <si>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</si>
  <si>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</si>
  <si>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</si>
  <si>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</si>
  <si>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</si>
  <si>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</si>
  <si>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</si>
  <si>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</si>
  <si>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</si>
  <si>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</si>
  <si>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</si>
  <si>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</si>
  <si>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</si>
  <si>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</si>
  <si>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</si>
  <si>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</si>
  <si>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</si>
  <si>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</si>
  <si>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</si>
  <si>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</si>
  <si>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</si>
  <si>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</si>
  <si>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</si>
  <si>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</si>
  <si>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</si>
  <si>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</si>
  <si>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</si>
  <si>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</si>
  <si>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</si>
  <si>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</si>
  <si>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</si>
  <si>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</si>
  <si>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</si>
  <si>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</si>
  <si>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</si>
  <si>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</si>
  <si>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</si>
  <si>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</si>
  <si>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</si>
  <si>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</si>
  <si>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</si>
  <si>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</si>
  <si>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</si>
  <si>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</si>
  <si>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</si>
  <si>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</si>
  <si>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</si>
  <si>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</si>
  <si>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</si>
  <si>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</si>
  <si>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</si>
  <si>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</si>
  <si>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</si>
  <si>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</si>
  <si>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</si>
  <si>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</si>
  <si>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</si>
  <si>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</si>
  <si>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</si>
  <si>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</si>
  <si>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</si>
  <si>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</si>
  <si>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</si>
  <si>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</si>
  <si>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</si>
  <si>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</si>
  <si>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</si>
  <si>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</si>
  <si>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</si>
  <si>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</si>
  <si>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</si>
  <si>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</si>
  <si>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</si>
  <si>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</si>
  <si>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</si>
  <si>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</si>
  <si>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</si>
  <si>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</si>
  <si>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</si>
  <si>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</si>
  <si>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</si>
  <si>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</si>
  <si>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</si>
  <si>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</si>
  <si>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</si>
  <si>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</si>
  <si>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</si>
  <si>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</si>
  <si>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</si>
  <si>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</si>
  <si>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</si>
  <si>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</si>
  <si>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</si>
  <si>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</si>
  <si>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</si>
  <si>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</si>
  <si>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</si>
  <si>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</si>
  <si>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</si>
  <si>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</si>
  <si>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</si>
  <si>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</si>
  <si>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</si>
  <si>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</si>
  <si>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</si>
  <si>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</si>
  <si>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</si>
  <si>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</si>
  <si>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</si>
  <si>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</si>
  <si>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</si>
  <si>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</si>
  <si>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</si>
  <si>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</si>
  <si>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</si>
  <si>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</si>
  <si>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</si>
  <si>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</si>
  <si>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</si>
  <si>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</si>
  <si>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</si>
  <si>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</si>
  <si>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</si>
  <si>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</si>
  <si>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</si>
  <si>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</si>
  <si>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</si>
  <si>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</si>
  <si>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</si>
  <si>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</si>
  <si>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</si>
  <si>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</si>
  <si>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</si>
  <si>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</si>
  <si>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</si>
  <si>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</si>
  <si>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</si>
  <si>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</si>
  <si>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</si>
  <si>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</si>
  <si>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</si>
  <si>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</si>
  <si>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</si>
  <si>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</si>
  <si>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</si>
  <si>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</si>
  <si>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</si>
  <si>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</si>
  <si>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</si>
  <si>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</si>
  <si>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</si>
  <si>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</si>
  <si>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</si>
  <si>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</si>
  <si>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</si>
  <si>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</si>
  <si>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</si>
  <si>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</si>
  <si>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</si>
  <si>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</si>
  <si>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</si>
  <si>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</si>
  <si>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</si>
  <si>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</si>
  <si>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</si>
  <si>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</si>
  <si>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</si>
  <si>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</si>
  <si>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</si>
  <si>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</si>
  <si>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</si>
  <si>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</si>
  <si>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</si>
  <si>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</si>
  <si>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</si>
  <si>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</si>
  <si>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</si>
  <si>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</si>
  <si>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</si>
  <si>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</si>
  <si>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</si>
  <si>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</si>
  <si>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</si>
  <si>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</si>
  <si>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</si>
  <si>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</si>
  <si>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</si>
  <si>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</si>
  <si>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</si>
  <si>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</si>
  <si>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</si>
  <si>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</si>
  <si>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</si>
  <si>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</si>
  <si>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</si>
  <si>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</si>
  <si>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</si>
  <si>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</si>
  <si>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</si>
  <si>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</si>
  <si>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</si>
  <si>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</si>
  <si>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</si>
  <si>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</si>
  <si>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</si>
  <si>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</si>
  <si>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</si>
  <si>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</si>
  <si>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</si>
  <si>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</si>
  <si>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</si>
  <si>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</si>
  <si>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Attendance report - this session and teleconferences</t>
  </si>
  <si>
    <t>Hour offset 2</t>
  </si>
  <si>
    <t>TGbh - Randomized Changing MAC Addresses (RCM)</t>
  </si>
  <si>
    <t>ec-22-0001</t>
  </si>
  <si>
    <t>Wireless</t>
  </si>
  <si>
    <t>Au</t>
  </si>
  <si>
    <t>802 Technical Plenary and PARs</t>
  </si>
  <si>
    <t>Levy</t>
  </si>
  <si>
    <t>Chairs</t>
  </si>
  <si>
    <t>Social</t>
  </si>
  <si>
    <t>Joint</t>
  </si>
  <si>
    <t>AIML TIG</t>
  </si>
  <si>
    <t>Artificial Intelligence/Machince Learning in 802.11 (AIML)</t>
  </si>
  <si>
    <t>Xiaofei Wang</t>
  </si>
  <si>
    <t>Ambient Power enabled IoT (AMP)</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</si>
  <si>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</si>
  <si>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</si>
  <si>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</si>
  <si>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</si>
  <si>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</si>
  <si>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</si>
  <si>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</si>
  <si>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</si>
  <si>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</si>
  <si>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</si>
  <si>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</si>
  <si>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</si>
  <si>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</si>
  <si>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</si>
  <si>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</si>
  <si>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</si>
  <si>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</si>
  <si>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</si>
  <si>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</si>
  <si>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</si>
  <si>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</si>
  <si>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</si>
  <si>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</si>
  <si>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</si>
  <si>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</si>
  <si>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</si>
  <si>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</si>
  <si>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</si>
  <si>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</si>
  <si>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</si>
  <si>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</si>
  <si>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</si>
  <si>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</si>
  <si>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</si>
  <si>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</si>
  <si>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</si>
  <si>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Laurent Cariou</t>
  </si>
  <si>
    <t>WG11 Overview materials</t>
  </si>
  <si>
    <t>Time Hawaii</t>
  </si>
  <si>
    <t>SG</t>
  </si>
  <si>
    <t>12:00pm</t>
  </si>
  <si>
    <t>Hard Stop</t>
  </si>
  <si>
    <t>UTC</t>
  </si>
  <si>
    <t xml:space="preserve">Future Venues insight </t>
  </si>
  <si>
    <t>Address: 6280 America Center Dr., San Jose, CA 95002, USA</t>
  </si>
  <si>
    <t>Timeline reminder</t>
  </si>
  <si>
    <t>4.4.4</t>
  </si>
  <si>
    <t>Cariou</t>
  </si>
  <si>
    <t xml:space="preserve">      3.4.4</t>
  </si>
  <si>
    <t>TGbk</t>
  </si>
  <si>
    <t>Summer hour</t>
  </si>
  <si>
    <t>Time Bangkok</t>
  </si>
  <si>
    <t xml:space="preserve">Time UTC </t>
  </si>
  <si>
    <t>TGBK</t>
  </si>
  <si>
    <t>Mixed Mode</t>
  </si>
  <si>
    <t xml:space="preserve">      5.2.3</t>
  </si>
  <si>
    <t xml:space="preserve">      5.2.4</t>
  </si>
  <si>
    <t>TGbk - 320 MHz Positioning</t>
  </si>
  <si>
    <t>320 MHz Positioning</t>
  </si>
  <si>
    <t>DST Start</t>
  </si>
  <si>
    <t>DST Ends</t>
  </si>
  <si>
    <t>DST Offset</t>
  </si>
  <si>
    <t>Peter Yee</t>
  </si>
  <si>
    <t>Jonathan Segev</t>
  </si>
  <si>
    <t>https://mentor.ieee.org/802-ec/dcn/23/ec-23-0003</t>
  </si>
  <si>
    <t>802.15 (Wireless Specialty Networks)</t>
  </si>
  <si>
    <t>Review snapshot slides for opening plenary</t>
  </si>
  <si>
    <t xml:space="preserve">AOB </t>
  </si>
  <si>
    <t>Review location specifics</t>
  </si>
  <si>
    <t>Review agenda and graphic for opening plenary</t>
  </si>
  <si>
    <t>Review opening report</t>
  </si>
  <si>
    <t>Any other announcements</t>
  </si>
  <si>
    <t>Week May 14</t>
  </si>
  <si>
    <t>AMP SG - Ambient Power for IoT</t>
  </si>
  <si>
    <t xml:space="preserve">802 Technical Plenary and PARs </t>
  </si>
  <si>
    <t xml:space="preserve">    4.5</t>
  </si>
  <si>
    <t xml:space="preserve">    4.6</t>
  </si>
  <si>
    <t>https://mentor.ieee.org/802.11/dcn/23/11-23-0005</t>
  </si>
  <si>
    <t>Editors meeting</t>
  </si>
  <si>
    <t>IEEE 802 meetings this week/update</t>
  </si>
  <si>
    <t>Cordiero</t>
  </si>
  <si>
    <t>Wi-Fi Alliance</t>
  </si>
  <si>
    <t>TGbn - Ultra High Reliability (UHR)</t>
  </si>
  <si>
    <t>Segev</t>
  </si>
  <si>
    <t>IMMW SG - Integrated Millimeter Wave</t>
  </si>
  <si>
    <t>TGbn</t>
  </si>
  <si>
    <t>Ultra High Reliability (UHR)</t>
  </si>
  <si>
    <t>AMP SG</t>
  </si>
  <si>
    <t>IMMW SG</t>
  </si>
  <si>
    <t>Integrated Millimeter Wave SG Study Group</t>
  </si>
  <si>
    <t>Week Nov 12</t>
  </si>
  <si>
    <t>TGBN</t>
  </si>
  <si>
    <t>IMMW</t>
  </si>
  <si>
    <t>ITU</t>
  </si>
  <si>
    <t>802.15</t>
  </si>
  <si>
    <t>11-23-2108</t>
  </si>
  <si>
    <t>Task Group Vice Chair confirmations</t>
  </si>
  <si>
    <t>IEEE 802.11 WIRELESS LOCAL AREA NETWORKS SESSION #203</t>
  </si>
  <si>
    <t>Hilton Panama, Panama City, Panama and teleconference</t>
  </si>
  <si>
    <t>January 14-19, 2024</t>
  </si>
  <si>
    <t>January 2024</t>
  </si>
  <si>
    <t>WG Agenda January 2024</t>
  </si>
  <si>
    <t>CAC Agenda - Sunday 2024-01-14 - 18:00 to 19:30 Panama (outside of session)</t>
  </si>
  <si>
    <t>CAC Agenda - Thursday 2024-01-18 - 19:30 to 21:30 Panama</t>
  </si>
  <si>
    <t>WG11 Agenda - Friday 2024-01-19 - 8:00 AM to 12:00 Noon Panama time</t>
  </si>
  <si>
    <t>WG11 Agenda - Wednesday 2024-01-17  - 13:30 to 15:30 Panama</t>
  </si>
  <si>
    <t>WG11 Agenda - Mon 2024-01-15 - 10:30 to 12:30 PM Panama (Eastern Standard Time)</t>
  </si>
  <si>
    <t>Sunday
Jan 14</t>
  </si>
  <si>
    <t>2024 January  IEEE 802.11 Working Group Plenary Session - Attendance MUST be recorded in IMAT. 
 Credit towards voting rights for the November 2023 session: 75% = 13 meetings attended</t>
  </si>
  <si>
    <t>11-23-2185</t>
  </si>
  <si>
    <t>https://mentor.ieee.org/802.11/dcn/23/11-23-2183</t>
  </si>
  <si>
    <t>https://mentor.ieee.org/802.11/dcn/23/11-23-2181</t>
  </si>
  <si>
    <t>https://mentor.ieee.org/802.11/dcn/23/11-23-2178</t>
  </si>
  <si>
    <t>https://mentor.ieee.org/802.11/dcn/23/11-23-2171</t>
  </si>
  <si>
    <t>https://mentor.ieee.org/802.11/dcn/23/11-23-2168</t>
  </si>
  <si>
    <t>https://mentor.ieee.org/802.11/dcn/23/11-23-2167</t>
  </si>
  <si>
    <t>https://mentor.ieee.org/802.11/dcn/23/11-23-2166</t>
  </si>
  <si>
    <t>Emily Qi</t>
  </si>
  <si>
    <t>https://mentor.ieee.org/802.11/dcn/23/11-23-2163</t>
  </si>
  <si>
    <t>https://mentor.ieee.org/802.11/dcn/23/11-23-2161</t>
  </si>
  <si>
    <t>https://mentor.ieee.org/802.11/dcn/23/11-23-2160</t>
  </si>
  <si>
    <t>https://mentor.ieee.org/802.11/dcn/23/11-23-2159</t>
  </si>
  <si>
    <t>https://mentor.ieee.org/802.11/dcn/23/11-23-2139</t>
  </si>
  <si>
    <t>https://mentor.ieee.org/802.11/dcn/23/11-23-2138</t>
  </si>
  <si>
    <t>https://mentor.ieee.org/802.11/dcn/23/11-23-2137</t>
  </si>
  <si>
    <t>https://mentor.ieee.org/802.11/dcn/23/11-23-2130</t>
  </si>
  <si>
    <t>https://mentor.ieee.org/802.11/dcn/22/11-22-2124</t>
  </si>
  <si>
    <t>https://mentor.ieee.org/802.11/dcn/23/11-23-2061</t>
  </si>
  <si>
    <t>https://mentor.ieee.org/802.11/dcn/23/11-23-2164</t>
  </si>
  <si>
    <t>N</t>
  </si>
  <si>
    <t>https://mentor.ieee.org/802.11/dcn/24/11-24-</t>
  </si>
  <si>
    <t>https://mentor.ieee.org/802.11/dcn/23/11-23-2182</t>
  </si>
  <si>
    <t>https://mentor.ieee.org/802.11/dcn/23/11-23-2176</t>
  </si>
  <si>
    <t>https://mentor.ieee.org/802.11/dcn/22/11-22-2174</t>
  </si>
  <si>
    <t>https://mentor.ieee.org/802.11/dcn/23/11-23-2169</t>
  </si>
  <si>
    <t>https://mentor.ieee.org/802.11/dcn/23/11-23-2170</t>
  </si>
  <si>
    <t>https://mentor.ieee.org/802.11/dcn/23/11-23-2179</t>
  </si>
  <si>
    <t>802 Wireless Opening Plenary</t>
  </si>
  <si>
    <t>08:00-8:55</t>
  </si>
  <si>
    <t>MAC</t>
  </si>
  <si>
    <t>PHY</t>
  </si>
  <si>
    <r>
      <t xml:space="preserve"> </t>
    </r>
    <r>
      <rPr>
        <b/>
        <sz val="20"/>
        <rFont val="Times New Roman"/>
        <family val="1"/>
      </rPr>
      <t xml:space="preserve"> 802.11 Opening Plenary</t>
    </r>
  </si>
  <si>
    <t>09:00-10:15</t>
  </si>
  <si>
    <t xml:space="preserve">Selected Laison Report </t>
  </si>
  <si>
    <t>P802.11-2020 COR2 to RevCom</t>
  </si>
  <si>
    <t>SC JT</t>
  </si>
  <si>
    <t>15.4ab</t>
  </si>
  <si>
    <t>https://mentor.ieee.org/802.11/dcn/23/11-23-2194</t>
  </si>
  <si>
    <t>Introduction to DirectVote Live voting tool</t>
  </si>
  <si>
    <t>doc.: IEEE 802.11-23/2159r2</t>
  </si>
  <si>
    <t>Rosdahl/Bahn</t>
  </si>
  <si>
    <t xml:space="preserve">ETSI ISG Liaison Response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</si>
</sst>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s>
  <fills count="66">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rgb="FF00B0F0"/>
        <bgColor indexed="64"/>
      </patternFill>
    </fill>
    <fill>
      <patternFill patternType="solid">
        <fgColor rgb="FFCCECFF"/>
        <bgColor indexed="64"/>
      </patternFill>
    </fill>
    <fill>
      <patternFill patternType="solid">
        <fgColor theme="5" tint="0.39997558519241921"/>
        <bgColor indexed="64"/>
      </patternFill>
    </fill>
    <fill>
      <patternFill patternType="solid">
        <fgColor theme="7" tint="0.39997558519241921"/>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rgb="FF00B0F0"/>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09">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46" fillId="40" borderId="24" xfId="106" applyFont="1" applyFill="1" applyBorder="1" applyAlignment="1">
      <alignment horizontal="center" vertical="center" wrapText="1"/>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7"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7"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7"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7"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12" xfId="106" applyNumberFormat="1" applyFont="1" applyFill="1" applyBorder="1" applyAlignment="1">
      <alignment horizontal="left" vertical="center" inden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8" fillId="47" borderId="38" xfId="109" applyFont="1" applyFill="1" applyBorder="1" applyAlignment="1">
      <alignment horizontal="center" vertical="center" wrapText="1"/>
    </xf>
    <xf numFmtId="0" fontId="89" fillId="0" borderId="0" xfId="106" applyFont="1">
      <alignment horizontal="left" vertical="center" wrapText="1" indent="1"/>
    </xf>
    <xf numFmtId="0" fontId="90" fillId="43" borderId="30" xfId="106" applyFont="1" applyFill="1" applyBorder="1" applyAlignment="1">
      <alignment horizontal="center" vertical="center"/>
    </xf>
    <xf numFmtId="0" fontId="87" fillId="43" borderId="30" xfId="108" applyFont="1" applyFill="1" applyBorder="1" applyAlignment="1">
      <alignment horizontal="center" vertical="center"/>
    </xf>
    <xf numFmtId="0" fontId="90" fillId="43" borderId="48" xfId="106" applyFont="1" applyFill="1" applyBorder="1" applyAlignment="1">
      <alignment horizontal="center" vertical="center"/>
    </xf>
    <xf numFmtId="0" fontId="91" fillId="41" borderId="30" xfId="108"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95" fillId="43" borderId="46" xfId="106" applyFont="1" applyFill="1" applyBorder="1" applyAlignment="1">
      <alignment horizontal="center" vertical="center"/>
    </xf>
    <xf numFmtId="0" fontId="95" fillId="43" borderId="30" xfId="106" applyFont="1" applyFill="1" applyBorder="1" applyAlignment="1">
      <alignment horizontal="center" vertical="center"/>
    </xf>
    <xf numFmtId="0" fontId="96" fillId="43" borderId="30" xfId="108" applyFont="1" applyFill="1" applyBorder="1" applyAlignment="1">
      <alignment horizontal="center" vertical="center"/>
    </xf>
    <xf numFmtId="0" fontId="84" fillId="52" borderId="12" xfId="69" applyFont="1" applyFill="1" applyBorder="1" applyAlignment="1">
      <alignment horizontal="center" vertical="center" wrapText="1"/>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46" fillId="48" borderId="24" xfId="106" applyFont="1" applyFill="1" applyBorder="1" applyAlignment="1">
      <alignment horizontal="center" vertical="center" wrapText="1"/>
    </xf>
    <xf numFmtId="0" fontId="86" fillId="59" borderId="0" xfId="108" applyFont="1" applyFill="1" applyBorder="1" applyAlignment="1">
      <alignment horizontal="center" vertical="center" wrapText="1"/>
    </xf>
    <xf numFmtId="0" fontId="84" fillId="59" borderId="12" xfId="106" applyFont="1" applyFill="1" applyBorder="1" applyAlignment="1">
      <alignment horizontal="center" vertical="center" wrapText="1"/>
    </xf>
    <xf numFmtId="0" fontId="84" fillId="48" borderId="47"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2" fillId="0" borderId="12" xfId="106" applyFont="1" applyBorder="1" applyAlignment="1">
      <alignment horizontal="left" vertical="center" indent="1"/>
    </xf>
    <xf numFmtId="0" fontId="67" fillId="61" borderId="0" xfId="0" applyFont="1" applyFill="1" applyAlignment="1">
      <alignment vertical="center" wrapText="1"/>
    </xf>
    <xf numFmtId="0" fontId="90" fillId="0" borderId="0" xfId="106" applyFont="1" applyAlignment="1">
      <alignment horizontal="center" vertical="center" wrapText="1"/>
    </xf>
    <xf numFmtId="0" fontId="98" fillId="0" borderId="0" xfId="106" applyFont="1" applyAlignment="1">
      <alignment horizontal="center" vertical="center" wrapText="1"/>
    </xf>
    <xf numFmtId="18" fontId="98" fillId="0" borderId="0" xfId="106" applyNumberFormat="1" applyFont="1">
      <alignment horizontal="left" vertical="center" wrapText="1" indent="1"/>
    </xf>
    <xf numFmtId="0" fontId="99" fillId="0" borderId="0" xfId="69" applyFont="1" applyAlignment="1">
      <alignment horizontal="center" vertical="center"/>
    </xf>
    <xf numFmtId="0" fontId="98"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1" fillId="43" borderId="0" xfId="106" applyFont="1" applyFill="1" applyAlignment="1">
      <alignment horizontal="center" vertical="center"/>
    </xf>
    <xf numFmtId="0" fontId="85" fillId="40" borderId="14" xfId="108" applyFont="1" applyFill="1" applyBorder="1" applyAlignment="1">
      <alignment horizontal="center" vertical="center"/>
    </xf>
    <xf numFmtId="0" fontId="46" fillId="40" borderId="24" xfId="106" applyFont="1" applyFill="1" applyBorder="1" applyAlignment="1">
      <alignment horizontal="center" vertical="center"/>
    </xf>
    <xf numFmtId="0" fontId="102" fillId="0" borderId="31" xfId="106" applyFont="1" applyBorder="1">
      <alignment horizontal="left" vertical="center" wrapText="1" indent="1"/>
    </xf>
    <xf numFmtId="0" fontId="103" fillId="0" borderId="24" xfId="106" applyFont="1" applyBorder="1">
      <alignment horizontal="left" vertical="center" wrapText="1" indent="1"/>
    </xf>
    <xf numFmtId="0" fontId="103" fillId="0" borderId="0" xfId="106" applyFont="1">
      <alignment horizontal="left" vertical="center" wrapText="1" indent="1"/>
    </xf>
    <xf numFmtId="0" fontId="97" fillId="0" borderId="0" xfId="106" applyFont="1">
      <alignment horizontal="left" vertical="center" wrapText="1" indent="1"/>
    </xf>
    <xf numFmtId="0" fontId="103" fillId="0" borderId="30" xfId="106" applyFont="1" applyBorder="1" applyAlignment="1">
      <alignment horizontal="center" vertical="center" wrapText="1"/>
    </xf>
    <xf numFmtId="0" fontId="103" fillId="0" borderId="0" xfId="106" applyFont="1" applyAlignment="1">
      <alignment horizontal="center" vertical="center" wrapText="1"/>
    </xf>
    <xf numFmtId="0" fontId="97" fillId="0" borderId="30" xfId="106" applyFont="1" applyBorder="1">
      <alignment horizontal="left" vertical="center" wrapText="1" indent="1"/>
    </xf>
    <xf numFmtId="0" fontId="104" fillId="0" borderId="31" xfId="106" applyFont="1" applyBorder="1">
      <alignment horizontal="left" vertical="center" wrapText="1" indent="1"/>
    </xf>
    <xf numFmtId="0" fontId="105" fillId="0" borderId="0" xfId="106" applyFont="1">
      <alignment horizontal="left" vertical="center" wrapText="1" indent="1"/>
    </xf>
    <xf numFmtId="0" fontId="106" fillId="0" borderId="0" xfId="0" applyFont="1"/>
    <xf numFmtId="0" fontId="107" fillId="0" borderId="0" xfId="106" applyFont="1">
      <alignment horizontal="left" vertical="center" wrapText="1" indent="1"/>
    </xf>
    <xf numFmtId="0" fontId="102" fillId="0" borderId="0" xfId="106" applyFont="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8" borderId="50" xfId="106" applyFont="1" applyFill="1" applyBorder="1" applyAlignment="1">
      <alignment horizontal="center" vertical="center" wrapText="1"/>
    </xf>
    <xf numFmtId="0" fontId="84" fillId="0" borderId="24" xfId="106" applyFont="1" applyBorder="1">
      <alignment horizontal="left" vertical="center" wrapText="1" indent="1"/>
    </xf>
    <xf numFmtId="0" fontId="84" fillId="58" borderId="25" xfId="106" applyFont="1" applyFill="1" applyBorder="1" applyAlignment="1">
      <alignment horizontal="center" vertical="center" wrapText="1"/>
    </xf>
    <xf numFmtId="0" fontId="83" fillId="0" borderId="12" xfId="106" applyFont="1" applyBorder="1">
      <alignment horizontal="left" vertical="center" wrapText="1" indent="1"/>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30" xfId="106" applyBorder="1">
      <alignment horizontal="left" vertical="center" wrapText="1" indent="1"/>
    </xf>
    <xf numFmtId="0" fontId="46" fillId="52" borderId="28" xfId="106" applyFont="1" applyFill="1" applyBorder="1" applyAlignment="1">
      <alignment horizontal="center" vertical="center" wrapText="1"/>
    </xf>
    <xf numFmtId="0" fontId="46" fillId="49" borderId="46" xfId="106" applyFont="1" applyFill="1" applyBorder="1" applyAlignment="1">
      <alignment horizontal="center" vertical="center"/>
    </xf>
    <xf numFmtId="0" fontId="84" fillId="49" borderId="48" xfId="106" applyFont="1" applyFill="1" applyBorder="1" applyAlignment="1">
      <alignment horizontal="center" vertical="center" wrapText="1"/>
    </xf>
    <xf numFmtId="0" fontId="46" fillId="0" borderId="28" xfId="106" applyFont="1" applyBorder="1" applyAlignment="1">
      <alignment horizontal="center" vertical="center" wrapText="1"/>
    </xf>
    <xf numFmtId="0" fontId="46" fillId="0" borderId="0" xfId="106" applyFont="1" applyAlignment="1">
      <alignment horizontal="center" vertical="center" wrapText="1"/>
    </xf>
    <xf numFmtId="0" fontId="46" fillId="49" borderId="30" xfId="106" applyFont="1" applyFill="1" applyBorder="1" applyAlignment="1">
      <alignment horizontal="center" vertical="center"/>
    </xf>
    <xf numFmtId="0" fontId="85" fillId="49" borderId="30" xfId="108" applyFont="1" applyFill="1" applyBorder="1" applyAlignment="1">
      <alignment horizontal="center" vertical="center" wrapText="1"/>
    </xf>
    <xf numFmtId="0" fontId="79" fillId="41" borderId="36" xfId="106" applyFont="1" applyFill="1" applyBorder="1" applyAlignment="1">
      <alignment horizontal="center" vertical="center" wrapText="1"/>
    </xf>
    <xf numFmtId="0" fontId="84" fillId="46" borderId="51" xfId="106" applyFont="1" applyFill="1" applyBorder="1" applyAlignment="1">
      <alignment horizontal="center" vertical="center"/>
    </xf>
    <xf numFmtId="0" fontId="84" fillId="0" borderId="28" xfId="106" applyFont="1" applyBorder="1" applyAlignment="1">
      <alignment horizontal="center" vertical="center" wrapText="1"/>
    </xf>
    <xf numFmtId="0" fontId="87" fillId="57" borderId="14" xfId="106" applyFont="1" applyFill="1" applyBorder="1">
      <alignment horizontal="left" vertical="center" wrapText="1" indent="1"/>
    </xf>
    <xf numFmtId="0" fontId="46" fillId="51" borderId="28" xfId="106" applyFont="1" applyFill="1" applyBorder="1" applyAlignment="1">
      <alignment horizontal="center" vertical="center"/>
    </xf>
    <xf numFmtId="0" fontId="46" fillId="51" borderId="0" xfId="106" applyFont="1" applyFill="1" applyAlignment="1">
      <alignment horizontal="center" vertical="center"/>
    </xf>
    <xf numFmtId="0" fontId="46" fillId="59" borderId="28" xfId="106" applyFont="1" applyFill="1" applyBorder="1" applyAlignment="1">
      <alignment horizontal="center" vertical="center"/>
    </xf>
    <xf numFmtId="0" fontId="46" fillId="59" borderId="0" xfId="106" applyFont="1" applyFill="1" applyAlignment="1">
      <alignment horizontal="center" vertical="center"/>
    </xf>
    <xf numFmtId="49" fontId="10" fillId="0" borderId="0" xfId="61" applyNumberFormat="1" applyAlignment="1" applyProtection="1"/>
    <xf numFmtId="0" fontId="80" fillId="0" borderId="52" xfId="106" applyFont="1" applyBorder="1" applyAlignment="1">
      <alignment horizontal="center" vertical="center" wrapText="1"/>
    </xf>
    <xf numFmtId="0" fontId="84" fillId="49" borderId="30" xfId="106" applyFont="1" applyFill="1" applyBorder="1" applyAlignment="1">
      <alignment horizontal="center" vertical="center"/>
    </xf>
    <xf numFmtId="0" fontId="86" fillId="49" borderId="30" xfId="108" applyFont="1" applyFill="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100" fillId="43" borderId="24" xfId="106" applyFont="1" applyFill="1" applyBorder="1" applyAlignment="1">
      <alignment horizontal="center" vertical="center"/>
    </xf>
    <xf numFmtId="0" fontId="100" fillId="43" borderId="0" xfId="106" applyFont="1" applyFill="1" applyAlignment="1">
      <alignment horizontal="center" vertical="center"/>
    </xf>
    <xf numFmtId="0" fontId="100" fillId="43" borderId="30" xfId="106" applyFont="1" applyFill="1" applyBorder="1" applyAlignment="1">
      <alignment horizontal="center" vertical="center"/>
    </xf>
    <xf numFmtId="0" fontId="84" fillId="43" borderId="24" xfId="106" applyFont="1" applyFill="1" applyBorder="1" applyAlignment="1">
      <alignment horizontal="center" vertical="center"/>
    </xf>
    <xf numFmtId="0" fontId="84" fillId="43" borderId="0" xfId="106" applyFont="1" applyFill="1" applyAlignment="1">
      <alignment horizontal="center" vertical="center"/>
    </xf>
    <xf numFmtId="0" fontId="84" fillId="43" borderId="30" xfId="106" applyFont="1" applyFill="1" applyBorder="1" applyAlignment="1">
      <alignment horizontal="center" vertical="center"/>
    </xf>
    <xf numFmtId="0" fontId="85" fillId="46" borderId="53" xfId="108" applyFont="1" applyFill="1" applyBorder="1" applyAlignment="1">
      <alignment horizontal="center" vertical="center"/>
    </xf>
    <xf numFmtId="0" fontId="84" fillId="46" borderId="54" xfId="106" applyFont="1" applyFill="1" applyBorder="1" applyAlignment="1">
      <alignment horizontal="center" vertical="center"/>
    </xf>
    <xf numFmtId="0" fontId="86" fillId="46" borderId="54" xfId="108" applyFont="1" applyFill="1" applyBorder="1" applyAlignment="1">
      <alignment horizontal="center" vertical="center"/>
    </xf>
    <xf numFmtId="49" fontId="0" fillId="0" borderId="26" xfId="0" applyNumberFormat="1" applyBorder="1"/>
    <xf numFmtId="49" fontId="82" fillId="36" borderId="11" xfId="61" applyNumberFormat="1" applyFont="1" applyFill="1" applyBorder="1" applyAlignment="1" applyProtection="1">
      <alignment wrapText="1"/>
    </xf>
    <xf numFmtId="0" fontId="46" fillId="62" borderId="29" xfId="106" applyFont="1" applyFill="1" applyBorder="1" applyAlignment="1">
      <alignment horizontal="center" vertical="center" wrapText="1"/>
    </xf>
    <xf numFmtId="0" fontId="46" fillId="62" borderId="31" xfId="106" applyFont="1" applyFill="1" applyBorder="1" applyAlignment="1">
      <alignment horizontal="center" vertical="center" wrapText="1"/>
    </xf>
    <xf numFmtId="0" fontId="84" fillId="48" borderId="24" xfId="106" applyFont="1" applyFill="1" applyBorder="1">
      <alignment horizontal="left" vertical="center" wrapText="1" indent="1"/>
    </xf>
    <xf numFmtId="0" fontId="84" fillId="62" borderId="31" xfId="106" applyFont="1" applyFill="1" applyBorder="1" applyAlignment="1">
      <alignment horizontal="center" vertical="center" wrapText="1"/>
    </xf>
    <xf numFmtId="0" fontId="84" fillId="62" borderId="40" xfId="106" applyFont="1" applyFill="1" applyBorder="1">
      <alignment horizontal="left" vertical="center" wrapText="1" indent="1"/>
    </xf>
    <xf numFmtId="0" fontId="84" fillId="34" borderId="48" xfId="106" applyFont="1" applyFill="1" applyBorder="1" applyAlignment="1">
      <alignment horizontal="center" vertical="center" wrapText="1"/>
    </xf>
    <xf numFmtId="0" fontId="94" fillId="34" borderId="31" xfId="106" applyFont="1" applyFill="1" applyBorder="1">
      <alignment horizontal="left" vertical="center" wrapText="1" indent="1"/>
    </xf>
    <xf numFmtId="0" fontId="94" fillId="34" borderId="40" xfId="106" applyFont="1" applyFill="1" applyBorder="1">
      <alignment horizontal="left" vertical="center" wrapText="1" indent="1"/>
    </xf>
    <xf numFmtId="0" fontId="46" fillId="63" borderId="28" xfId="106" applyFont="1" applyFill="1" applyBorder="1" applyAlignment="1">
      <alignment horizontal="center" vertical="center" wrapText="1"/>
    </xf>
    <xf numFmtId="0" fontId="46" fillId="63" borderId="46" xfId="106" applyFont="1" applyFill="1" applyBorder="1" applyAlignment="1">
      <alignment horizontal="center" vertical="center" wrapText="1"/>
    </xf>
    <xf numFmtId="0" fontId="85" fillId="64" borderId="28" xfId="108" applyFont="1" applyFill="1" applyBorder="1" applyAlignment="1">
      <alignment horizontal="center" vertical="center" wrapText="1"/>
    </xf>
    <xf numFmtId="0" fontId="46" fillId="63" borderId="0" xfId="106" applyFont="1" applyFill="1" applyAlignment="1">
      <alignment horizontal="center" vertical="center" wrapText="1"/>
    </xf>
    <xf numFmtId="0" fontId="46" fillId="63" borderId="30" xfId="106" applyFont="1" applyFill="1" applyBorder="1" applyAlignment="1">
      <alignment horizontal="center" vertical="center" wrapText="1"/>
    </xf>
    <xf numFmtId="0" fontId="84" fillId="64" borderId="0" xfId="106" applyFont="1" applyFill="1" applyAlignment="1">
      <alignment horizontal="center" vertical="center" wrapText="1"/>
    </xf>
    <xf numFmtId="0" fontId="84" fillId="63" borderId="0" xfId="106" applyFont="1" applyFill="1" applyAlignment="1">
      <alignment horizontal="center" vertical="center" wrapText="1"/>
    </xf>
    <xf numFmtId="0" fontId="84" fillId="63" borderId="30" xfId="106" applyFont="1" applyFill="1" applyBorder="1" applyAlignment="1">
      <alignment horizontal="center" vertical="center" wrapText="1"/>
    </xf>
    <xf numFmtId="0" fontId="84" fillId="63" borderId="12" xfId="106" applyFont="1" applyFill="1" applyBorder="1" applyAlignment="1">
      <alignment horizontal="center" vertical="center" wrapText="1"/>
    </xf>
    <xf numFmtId="0" fontId="84" fillId="63" borderId="48" xfId="106" applyFont="1" applyFill="1" applyBorder="1" applyAlignment="1">
      <alignment horizontal="center" vertical="center" wrapText="1"/>
    </xf>
    <xf numFmtId="0" fontId="84" fillId="64" borderId="12" xfId="106" applyFont="1" applyFill="1" applyBorder="1" applyAlignment="1">
      <alignment horizontal="center" vertical="center" wrapText="1"/>
    </xf>
    <xf numFmtId="0" fontId="84" fillId="43" borderId="0" xfId="106" applyFont="1" applyFill="1">
      <alignment horizontal="left" vertical="center" wrapText="1" indent="1"/>
    </xf>
    <xf numFmtId="0" fontId="84" fillId="43" borderId="12" xfId="106" applyFont="1" applyFill="1" applyBorder="1" applyAlignment="1">
      <alignment horizontal="center" vertical="center" wrapText="1"/>
    </xf>
    <xf numFmtId="0" fontId="84" fillId="59" borderId="14" xfId="106" applyFont="1" applyFill="1" applyBorder="1" applyAlignment="1">
      <alignment horizontal="left" vertical="center"/>
    </xf>
    <xf numFmtId="0" fontId="93" fillId="59" borderId="28" xfId="106" applyFont="1" applyFill="1" applyBorder="1" applyAlignment="1">
      <alignment horizontal="left" vertical="center"/>
    </xf>
    <xf numFmtId="0" fontId="84" fillId="59" borderId="28" xfId="106" applyFont="1" applyFill="1" applyBorder="1" applyAlignment="1">
      <alignment horizontal="left" vertical="center"/>
    </xf>
    <xf numFmtId="0" fontId="84" fillId="59" borderId="46" xfId="106" applyFont="1" applyFill="1" applyBorder="1" applyAlignment="1">
      <alignment horizontal="left" vertical="center"/>
    </xf>
    <xf numFmtId="0" fontId="84" fillId="59" borderId="24" xfId="106" applyFont="1" applyFill="1" applyBorder="1" applyAlignment="1">
      <alignment horizontal="left" vertical="center"/>
    </xf>
    <xf numFmtId="0" fontId="94" fillId="59" borderId="0" xfId="106" applyFont="1" applyFill="1" applyAlignment="1">
      <alignment horizontal="left" vertical="center"/>
    </xf>
    <xf numFmtId="0" fontId="93" fillId="59" borderId="0" xfId="106" applyFont="1" applyFill="1" applyAlignment="1">
      <alignment horizontal="center" vertical="center"/>
    </xf>
    <xf numFmtId="0" fontId="84" fillId="59" borderId="30" xfId="106" applyFont="1" applyFill="1" applyBorder="1" applyAlignment="1">
      <alignment horizontal="left" vertical="center"/>
    </xf>
    <xf numFmtId="0" fontId="84" fillId="43" borderId="55" xfId="106" applyFont="1" applyFill="1" applyBorder="1" applyAlignment="1">
      <alignment horizontal="left" vertical="center"/>
    </xf>
    <xf numFmtId="0" fontId="94" fillId="43" borderId="11" xfId="106" applyFont="1" applyFill="1" applyBorder="1" applyAlignment="1">
      <alignment horizontal="left" vertical="center"/>
    </xf>
    <xf numFmtId="0" fontId="84" fillId="43" borderId="56" xfId="106" applyFont="1" applyFill="1" applyBorder="1" applyAlignment="1">
      <alignment horizontal="left" vertical="center"/>
    </xf>
    <xf numFmtId="49" fontId="84" fillId="34" borderId="30" xfId="106" applyNumberFormat="1" applyFont="1" applyFill="1" applyBorder="1" applyAlignment="1">
      <alignment horizontal="center" vertical="center" wrapText="1"/>
    </xf>
    <xf numFmtId="0" fontId="93" fillId="43" borderId="47" xfId="106" applyFont="1" applyFill="1" applyBorder="1" applyAlignment="1">
      <alignment horizontal="center" vertical="center"/>
    </xf>
    <xf numFmtId="0" fontId="93" fillId="43" borderId="12" xfId="106" applyFont="1" applyFill="1" applyBorder="1" applyAlignment="1">
      <alignment horizontal="center" vertical="center"/>
    </xf>
    <xf numFmtId="0" fontId="93" fillId="43" borderId="48" xfId="106" applyFont="1" applyFill="1" applyBorder="1" applyAlignment="1">
      <alignment horizontal="center" vertical="center"/>
    </xf>
    <xf numFmtId="0" fontId="84" fillId="44" borderId="30" xfId="106" applyFont="1" applyFill="1" applyBorder="1" applyAlignment="1">
      <alignment horizontal="center" vertical="center" wrapText="1" shrinkToFit="1"/>
    </xf>
    <xf numFmtId="0" fontId="84" fillId="54" borderId="30" xfId="106" applyFont="1" applyFill="1" applyBorder="1" applyAlignment="1">
      <alignment horizontal="center" vertical="center"/>
    </xf>
    <xf numFmtId="0" fontId="84" fillId="54" borderId="30" xfId="106" applyFont="1" applyFill="1" applyBorder="1" applyAlignment="1">
      <alignment horizontal="center" vertical="center" wrapText="1"/>
    </xf>
    <xf numFmtId="0" fontId="84" fillId="44" borderId="48" xfId="106" applyFont="1" applyFill="1" applyBorder="1" applyAlignment="1">
      <alignment horizontal="center" vertical="center"/>
    </xf>
    <xf numFmtId="0" fontId="84" fillId="54" borderId="48" xfId="106" applyFont="1" applyFill="1" applyBorder="1" applyAlignment="1">
      <alignment horizontal="center" vertical="center" wrapText="1"/>
    </xf>
    <xf numFmtId="0" fontId="46" fillId="0" borderId="46" xfId="106" applyFont="1" applyBorder="1" applyAlignment="1">
      <alignment horizontal="center" vertical="center" wrapText="1"/>
    </xf>
    <xf numFmtId="0" fontId="46" fillId="0" borderId="30" xfId="106" applyFont="1" applyBorder="1" applyAlignment="1">
      <alignment horizontal="center" vertical="center" wrapText="1"/>
    </xf>
    <xf numFmtId="0" fontId="46" fillId="0" borderId="30" xfId="106" applyFont="1" applyBorder="1">
      <alignment horizontal="left" vertical="center" wrapText="1" indent="1"/>
    </xf>
    <xf numFmtId="0" fontId="84" fillId="47" borderId="24" xfId="106" applyFont="1" applyFill="1" applyBorder="1" applyAlignment="1">
      <alignment horizontal="center" vertical="center" wrapText="1"/>
    </xf>
    <xf numFmtId="0" fontId="84" fillId="47" borderId="47" xfId="106" applyFont="1" applyFill="1" applyBorder="1">
      <alignment horizontal="left" vertical="center" wrapText="1" indent="1"/>
    </xf>
    <xf numFmtId="0" fontId="84" fillId="0" borderId="29" xfId="106" applyFont="1" applyBorder="1">
      <alignment horizontal="left" vertical="center" wrapText="1" indent="1"/>
    </xf>
    <xf numFmtId="0" fontId="84" fillId="0" borderId="31" xfId="106" applyFont="1" applyBorder="1">
      <alignment horizontal="left" vertical="center" wrapText="1" indent="1"/>
    </xf>
    <xf numFmtId="0" fontId="84" fillId="0" borderId="40" xfId="106" applyFont="1" applyBorder="1">
      <alignment horizontal="left" vertical="center" wrapText="1" indent="1"/>
    </xf>
    <xf numFmtId="0" fontId="46" fillId="47" borderId="14" xfId="106" applyFont="1" applyFill="1" applyBorder="1" applyAlignment="1">
      <alignment horizontal="center" vertical="center" wrapText="1"/>
    </xf>
    <xf numFmtId="0" fontId="46" fillId="36" borderId="28" xfId="106" applyFont="1" applyFill="1" applyBorder="1" applyAlignment="1">
      <alignment horizontal="center" vertical="center"/>
    </xf>
    <xf numFmtId="0" fontId="46" fillId="36" borderId="0" xfId="106" applyFont="1" applyFill="1" applyAlignment="1">
      <alignment horizontal="center" vertical="center"/>
    </xf>
    <xf numFmtId="0" fontId="46" fillId="54" borderId="46" xfId="106" applyFont="1" applyFill="1" applyBorder="1" applyAlignment="1">
      <alignment horizontal="center" vertical="center"/>
    </xf>
    <xf numFmtId="0" fontId="46" fillId="44" borderId="46" xfId="106" applyFont="1" applyFill="1" applyBorder="1" applyAlignment="1">
      <alignment horizontal="center" vertical="center" wrapText="1" shrinkToFit="1"/>
    </xf>
    <xf numFmtId="0" fontId="46" fillId="44" borderId="30" xfId="106" applyFont="1" applyFill="1" applyBorder="1" applyAlignment="1">
      <alignment horizontal="center" vertical="center" wrapText="1" shrinkToFit="1"/>
    </xf>
    <xf numFmtId="0" fontId="46" fillId="47" borderId="24" xfId="106" applyFont="1" applyFill="1" applyBorder="1" applyAlignment="1">
      <alignment horizontal="center" vertical="center" wrapText="1"/>
    </xf>
    <xf numFmtId="0" fontId="93" fillId="34" borderId="29" xfId="106" applyFont="1" applyFill="1" applyBorder="1" applyAlignment="1">
      <alignment horizontal="center" vertical="center" wrapText="1"/>
    </xf>
    <xf numFmtId="0" fontId="93" fillId="34" borderId="31" xfId="106" applyFont="1" applyFill="1" applyBorder="1" applyAlignment="1">
      <alignment horizontal="center" vertical="center" wrapText="1"/>
    </xf>
    <xf numFmtId="0" fontId="93" fillId="34" borderId="46" xfId="106" applyFont="1" applyFill="1" applyBorder="1" applyAlignment="1">
      <alignment horizontal="center" vertical="center" wrapText="1"/>
    </xf>
    <xf numFmtId="0" fontId="93" fillId="34" borderId="30" xfId="106" applyFont="1" applyFill="1" applyBorder="1" applyAlignment="1">
      <alignment horizontal="center" vertical="center" wrapText="1"/>
    </xf>
    <xf numFmtId="0" fontId="46" fillId="60" borderId="28" xfId="106" applyFont="1" applyFill="1" applyBorder="1">
      <alignment horizontal="left" vertical="center" wrapText="1" indent="1"/>
    </xf>
    <xf numFmtId="0" fontId="84" fillId="60" borderId="0" xfId="106" applyFont="1" applyFill="1">
      <alignment horizontal="left" vertical="center" wrapText="1" indent="1"/>
    </xf>
    <xf numFmtId="0" fontId="84" fillId="60" borderId="12" xfId="106" applyFont="1" applyFill="1" applyBorder="1">
      <alignment horizontal="left" vertical="center" wrapText="1" indent="1"/>
    </xf>
    <xf numFmtId="0" fontId="46" fillId="65" borderId="28" xfId="106" applyFont="1" applyFill="1" applyBorder="1" applyAlignment="1">
      <alignment horizontal="center" vertical="center" wrapText="1"/>
    </xf>
    <xf numFmtId="0" fontId="46" fillId="65" borderId="0" xfId="106" applyFont="1" applyFill="1" applyAlignment="1">
      <alignment horizontal="center" vertical="center" wrapText="1"/>
    </xf>
    <xf numFmtId="0" fontId="84" fillId="65" borderId="0" xfId="106" applyFont="1" applyFill="1" applyAlignment="1">
      <alignment horizontal="center" vertical="center" wrapText="1"/>
    </xf>
    <xf numFmtId="0" fontId="84" fillId="65" borderId="12" xfId="106" applyFont="1" applyFill="1" applyBorder="1" applyAlignment="1">
      <alignment horizontal="center" vertical="center" wrapText="1"/>
    </xf>
    <xf numFmtId="0" fontId="46" fillId="65" borderId="57" xfId="106" applyFont="1" applyFill="1" applyBorder="1" applyAlignment="1">
      <alignment horizontal="center" vertical="center" wrapText="1"/>
    </xf>
    <xf numFmtId="0" fontId="46" fillId="65" borderId="19" xfId="106" applyFont="1" applyFill="1" applyBorder="1" applyAlignment="1">
      <alignment horizontal="center" vertical="center" wrapText="1"/>
    </xf>
    <xf numFmtId="0" fontId="46" fillId="49" borderId="28" xfId="106" applyFont="1" applyFill="1" applyBorder="1" applyAlignment="1">
      <alignment horizontal="center" vertical="center"/>
    </xf>
    <xf numFmtId="0" fontId="85" fillId="49" borderId="0" xfId="108" applyFont="1" applyFill="1" applyBorder="1" applyAlignment="1">
      <alignment horizontal="center" vertical="center" wrapText="1"/>
    </xf>
    <xf numFmtId="0" fontId="46" fillId="49" borderId="0" xfId="106" applyFont="1" applyFill="1" applyAlignment="1">
      <alignment horizontal="center" vertical="center"/>
    </xf>
    <xf numFmtId="0" fontId="84" fillId="49" borderId="12" xfId="106" applyFont="1" applyFill="1" applyBorder="1" applyAlignment="1">
      <alignment horizontal="center" vertical="center" wrapText="1"/>
    </xf>
    <xf numFmtId="0" fontId="84" fillId="65" borderId="58" xfId="106" applyFont="1" applyFill="1" applyBorder="1" applyAlignment="1">
      <alignment horizontal="center" vertical="center" wrapText="1"/>
    </xf>
    <xf numFmtId="0" fontId="46" fillId="60" borderId="57" xfId="106" applyFont="1" applyFill="1" applyBorder="1">
      <alignment horizontal="left" vertical="center" wrapText="1" indent="1"/>
    </xf>
    <xf numFmtId="0" fontId="84" fillId="60" borderId="19" xfId="106" applyFont="1" applyFill="1" applyBorder="1">
      <alignment horizontal="left" vertical="center" wrapText="1" indent="1"/>
    </xf>
    <xf numFmtId="0" fontId="84" fillId="59" borderId="0" xfId="106" applyFont="1" applyFill="1" applyAlignment="1">
      <alignment horizontal="center" vertical="center"/>
    </xf>
    <xf numFmtId="0" fontId="84" fillId="60" borderId="58" xfId="106" applyFont="1" applyFill="1" applyBorder="1">
      <alignment horizontal="left" vertical="center" wrapText="1" inden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xf numFmtId="0" fontId="97" fillId="0" borderId="19" xfId="106" applyFont="1" applyBorder="1">
      <alignment horizontal="left" vertical="center" wrapText="1" indent="1"/>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Eastern"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hyperlink" Target="https://mentor.ieee.org/802.11/dcn/23/11-23-2185"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mentor.ieee.org/802.11/dcn/23/11-23-2108-00-0000-november-dot15-liaison-report-to-dot11.pptx" TargetMode="External"/><Relationship Id="rId1" Type="http://schemas.openxmlformats.org/officeDocument/2006/relationships/hyperlink" Target="https://mentor.ieee.org/802-ec/dcn/22/ec-22-0001"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3/11-23-2171" TargetMode="External"/><Relationship Id="rId18" Type="http://schemas.openxmlformats.org/officeDocument/2006/relationships/hyperlink" Target="https://mentor.ieee.org/802.11/dcn/23/11-23-2168" TargetMode="External"/><Relationship Id="rId26" Type="http://schemas.openxmlformats.org/officeDocument/2006/relationships/hyperlink" Target="https://mentor.ieee.org/802.11/dcn/23/11-23-2163"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4/11-24-" TargetMode="External"/><Relationship Id="rId34" Type="http://schemas.openxmlformats.org/officeDocument/2006/relationships/hyperlink" Target="https://mentor.ieee.org/802.11/dcn/23/11-23-2164" TargetMode="External"/><Relationship Id="rId7" Type="http://schemas.openxmlformats.org/officeDocument/2006/relationships/hyperlink" Target="https://mentor.ieee.org/802.11/dcn/23/11-23-2159" TargetMode="External"/><Relationship Id="rId12" Type="http://schemas.openxmlformats.org/officeDocument/2006/relationships/hyperlink" Target="https://mentor.ieee.org/802.11/dcn/23/11-23-2161" TargetMode="External"/><Relationship Id="rId17" Type="http://schemas.openxmlformats.org/officeDocument/2006/relationships/hyperlink" Target="https://mentor.ieee.org/802.11/dcn/23/11-23-2182" TargetMode="External"/><Relationship Id="rId25" Type="http://schemas.openxmlformats.org/officeDocument/2006/relationships/hyperlink" Target="https://mentor.ieee.org/802.11/dcn/23/11-23-2183" TargetMode="External"/><Relationship Id="rId33" Type="http://schemas.openxmlformats.org/officeDocument/2006/relationships/hyperlink" Target="https://mentor.ieee.org/802.11/dcn/23/11-23-2194"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ec/dcn/23/ec-23-0003" TargetMode="External"/><Relationship Id="rId20" Type="http://schemas.openxmlformats.org/officeDocument/2006/relationships/hyperlink" Target="https://mentor.ieee.org/802.11/dcn/23/11-23-2130" TargetMode="External"/><Relationship Id="rId29" Type="http://schemas.openxmlformats.org/officeDocument/2006/relationships/hyperlink" Target="https://mentor.ieee.org/802.11/dcn/23/11-23-2167"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2138" TargetMode="External"/><Relationship Id="rId24" Type="http://schemas.openxmlformats.org/officeDocument/2006/relationships/hyperlink" Target="https://mentor.ieee.org/802.11/dcn/23/11-23-2169" TargetMode="External"/><Relationship Id="rId32" Type="http://schemas.openxmlformats.org/officeDocument/2006/relationships/hyperlink" Target="https://mentor.ieee.org/802.11/dcn/23/11-23-2170"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2061" TargetMode="External"/><Relationship Id="rId23" Type="http://schemas.openxmlformats.org/officeDocument/2006/relationships/hyperlink" Target="https://mentor.ieee.org/802.11/dcn/23/11-23-2176" TargetMode="External"/><Relationship Id="rId28" Type="http://schemas.openxmlformats.org/officeDocument/2006/relationships/hyperlink" Target="https://mentor.ieee.org/802.11/dcn/23/11-23-2178" TargetMode="External"/><Relationship Id="rId10" Type="http://schemas.openxmlformats.org/officeDocument/2006/relationships/hyperlink" Target="https://mentor.ieee.org/802.11/dcn/23/11-23-2137" TargetMode="External"/><Relationship Id="rId19" Type="http://schemas.openxmlformats.org/officeDocument/2006/relationships/hyperlink" Target="https://mentor.ieee.org/802.11/dcn/23/11-23-2181" TargetMode="External"/><Relationship Id="rId31" Type="http://schemas.openxmlformats.org/officeDocument/2006/relationships/hyperlink" Target="https://mentor.ieee.org/802.11/dcn/22/11-22-2174"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2160" TargetMode="External"/><Relationship Id="rId14" Type="http://schemas.openxmlformats.org/officeDocument/2006/relationships/hyperlink" Target="https://mentor.ieee.org/802.11/dcn/23/11-23-2139" TargetMode="External"/><Relationship Id="rId22" Type="http://schemas.openxmlformats.org/officeDocument/2006/relationships/hyperlink" Target="https://mentor.ieee.org/802.11/dcn/23/11-23-2166" TargetMode="External"/><Relationship Id="rId27" Type="http://schemas.openxmlformats.org/officeDocument/2006/relationships/hyperlink" Target="https://mentor.ieee.org/802.11/dcn/23/11-23-2179" TargetMode="External"/><Relationship Id="rId30" Type="http://schemas.openxmlformats.org/officeDocument/2006/relationships/hyperlink" Target="https://mentor.ieee.org/802.11/dcn/22/11-22-2124" TargetMode="External"/><Relationship Id="rId35" Type="http://schemas.openxmlformats.org/officeDocument/2006/relationships/printerSettings" Target="../printerSettings/printerSettings14.bin"/><Relationship Id="rId8" Type="http://schemas.openxmlformats.org/officeDocument/2006/relationships/hyperlink" Target="https://mentor.ieee.org/802.11/dcn/23/11-23-0005"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tabSelected="1" zoomScale="80" zoomScaleNormal="80" workbookViewId="0">
      <selection activeCell="S17" sqref="S17"/>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578</v>
      </c>
      <c r="D4" s="8"/>
      <c r="E4" s="8"/>
      <c r="F4" s="8"/>
      <c r="G4" s="8"/>
      <c r="H4" s="8"/>
      <c r="I4" s="8"/>
      <c r="J4" s="8"/>
      <c r="K4" s="8"/>
      <c r="L4" s="8"/>
      <c r="M4" s="8"/>
    </row>
    <row r="5" spans="1:15" ht="20.100000000000001" customHeight="1" x14ac:dyDescent="0.35">
      <c r="B5" s="11" t="s">
        <v>8</v>
      </c>
      <c r="C5" s="12" t="s">
        <v>529</v>
      </c>
      <c r="D5" s="8"/>
      <c r="E5" s="8"/>
      <c r="F5" s="8"/>
      <c r="G5" s="13"/>
      <c r="H5" s="8"/>
      <c r="I5" s="8"/>
      <c r="J5" s="8"/>
      <c r="K5" s="8"/>
      <c r="L5" s="8"/>
      <c r="M5" s="8"/>
    </row>
    <row r="6" spans="1:15" ht="20.100000000000001" customHeight="1" x14ac:dyDescent="0.4">
      <c r="B6" s="11" t="s">
        <v>9</v>
      </c>
      <c r="C6" s="14" t="s">
        <v>246</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530</v>
      </c>
      <c r="D8" s="19"/>
      <c r="E8" s="19"/>
      <c r="F8" s="19"/>
      <c r="G8" s="19"/>
      <c r="H8" s="8"/>
      <c r="I8" s="8"/>
      <c r="J8" s="8"/>
      <c r="K8" s="8"/>
      <c r="L8" s="8"/>
      <c r="M8" s="8"/>
    </row>
    <row r="9" spans="1:15" ht="20.100000000000001" customHeight="1" x14ac:dyDescent="0.4">
      <c r="B9" s="11" t="s">
        <v>11</v>
      </c>
      <c r="C9" s="37">
        <v>43843</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278</v>
      </c>
      <c r="D11" s="14"/>
      <c r="E11" s="14"/>
      <c r="F11" s="14"/>
      <c r="G11" s="14"/>
      <c r="H11" s="20"/>
      <c r="I11" s="14" t="s">
        <v>279</v>
      </c>
      <c r="J11" s="14"/>
      <c r="K11" s="19"/>
      <c r="L11" s="19"/>
      <c r="M11" s="19"/>
    </row>
    <row r="12" spans="1:15" ht="20.100000000000001" customHeight="1" x14ac:dyDescent="0.4">
      <c r="B12" s="19"/>
      <c r="C12" s="14" t="s">
        <v>473</v>
      </c>
      <c r="D12" s="14"/>
      <c r="E12" s="14"/>
      <c r="F12" s="14"/>
      <c r="G12" s="14"/>
      <c r="H12" s="20"/>
      <c r="I12" s="14" t="s">
        <v>21</v>
      </c>
      <c r="J12" s="14"/>
      <c r="K12" s="19"/>
      <c r="L12" s="19"/>
      <c r="M12" s="19"/>
    </row>
    <row r="13" spans="1:15" ht="20.100000000000001" customHeight="1" x14ac:dyDescent="0.4">
      <c r="B13" s="19"/>
      <c r="C13" s="14" t="s">
        <v>264</v>
      </c>
      <c r="D13" s="14"/>
      <c r="E13" s="14"/>
      <c r="F13" s="14"/>
      <c r="G13" s="14"/>
      <c r="H13" s="20"/>
      <c r="I13" s="19" t="s">
        <v>14</v>
      </c>
      <c r="J13" s="14"/>
      <c r="K13" s="19"/>
      <c r="L13" s="19"/>
      <c r="M13" s="19"/>
    </row>
    <row r="14" spans="1:15" ht="20.100000000000001" customHeight="1" x14ac:dyDescent="0.4">
      <c r="B14" s="19"/>
      <c r="C14" s="21" t="s">
        <v>247</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248</v>
      </c>
      <c r="J16" s="8"/>
      <c r="K16" s="8"/>
      <c r="L16" s="8"/>
      <c r="M16" s="8"/>
    </row>
    <row r="17" spans="1:16" ht="20.100000000000001" customHeight="1" x14ac:dyDescent="0.4">
      <c r="A17" s="26"/>
      <c r="C17" s="8"/>
      <c r="D17" s="8"/>
      <c r="E17" s="8"/>
      <c r="F17" s="8"/>
      <c r="G17" s="8"/>
      <c r="H17" s="8"/>
      <c r="I17" s="14" t="s">
        <v>280</v>
      </c>
      <c r="J17" s="8"/>
      <c r="K17" s="8"/>
      <c r="L17" s="8"/>
      <c r="M17" s="8"/>
    </row>
    <row r="18" spans="1:16" ht="20.100000000000001" customHeight="1" x14ac:dyDescent="0.4">
      <c r="A18" s="26"/>
      <c r="C18" s="8"/>
      <c r="D18" s="8"/>
      <c r="E18" s="8"/>
      <c r="F18" s="8"/>
      <c r="G18" s="8"/>
      <c r="H18" s="8"/>
      <c r="I18" s="14" t="s">
        <v>251</v>
      </c>
      <c r="J18" s="14" t="s">
        <v>258</v>
      </c>
      <c r="K18" s="14"/>
      <c r="L18" s="14"/>
      <c r="M18" s="14"/>
      <c r="N18" s="14"/>
    </row>
    <row r="19" spans="1:16" ht="20.100000000000001" customHeight="1" x14ac:dyDescent="0.4">
      <c r="A19" s="26"/>
      <c r="C19" s="8"/>
      <c r="D19" s="8"/>
      <c r="E19" s="8"/>
      <c r="F19" s="8"/>
      <c r="G19" s="8"/>
      <c r="H19" s="8"/>
      <c r="I19" s="19" t="s">
        <v>249</v>
      </c>
      <c r="J19" s="8"/>
      <c r="K19" s="8"/>
      <c r="L19" s="8"/>
      <c r="M19" s="8"/>
    </row>
    <row r="20" spans="1:16" ht="20.100000000000001" customHeight="1" x14ac:dyDescent="0.3">
      <c r="A20" s="26"/>
      <c r="C20" s="8"/>
      <c r="D20" s="8"/>
      <c r="E20" s="8"/>
      <c r="F20" s="8"/>
      <c r="G20" s="8"/>
      <c r="H20" s="8"/>
      <c r="I20" s="21" t="s">
        <v>250</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468" t="s">
        <v>55</v>
      </c>
      <c r="D22" s="469"/>
      <c r="E22" s="469"/>
      <c r="F22" s="469"/>
      <c r="G22" s="469"/>
      <c r="H22" s="469"/>
      <c r="I22" s="469"/>
      <c r="J22" s="469"/>
      <c r="K22" s="469"/>
      <c r="L22" s="469"/>
      <c r="M22" s="469"/>
      <c r="N22" s="469"/>
      <c r="O22" s="469"/>
      <c r="P22" s="470"/>
    </row>
    <row r="23" spans="1:16" ht="20.100000000000001" customHeight="1" x14ac:dyDescent="0.35">
      <c r="B23" s="22" t="s">
        <v>54</v>
      </c>
      <c r="C23" s="471"/>
      <c r="D23" s="472"/>
      <c r="E23" s="472"/>
      <c r="F23" s="472"/>
      <c r="G23" s="472"/>
      <c r="H23" s="472"/>
      <c r="I23" s="472"/>
      <c r="J23" s="472"/>
      <c r="K23" s="472"/>
      <c r="L23" s="472"/>
      <c r="M23" s="472"/>
      <c r="N23" s="472"/>
      <c r="O23" s="472"/>
      <c r="P23" s="473"/>
    </row>
    <row r="24" spans="1:16" ht="20.100000000000001" customHeight="1" x14ac:dyDescent="0.3">
      <c r="C24" s="474"/>
      <c r="D24" s="475"/>
      <c r="E24" s="475"/>
      <c r="F24" s="475"/>
      <c r="G24" s="475"/>
      <c r="H24" s="475"/>
      <c r="I24" s="475"/>
      <c r="J24" s="475"/>
      <c r="K24" s="475"/>
      <c r="L24" s="475"/>
      <c r="M24" s="475"/>
      <c r="N24" s="475"/>
      <c r="O24" s="475"/>
      <c r="P24" s="476"/>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topLeftCell="A4" zoomScale="90" zoomScaleNormal="90" workbookViewId="0">
      <selection activeCell="S12" sqref="S1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477" t="str">
        <f>Parameters!B1</f>
        <v>IEEE 802.11 WIRELESS LOCAL AREA NETWORKS SESSION #203</v>
      </c>
      <c r="C2" s="478"/>
      <c r="D2" s="478"/>
      <c r="E2" s="478"/>
      <c r="F2" s="478"/>
      <c r="G2" s="478"/>
      <c r="H2" s="478"/>
      <c r="I2" s="478"/>
      <c r="J2" s="478"/>
      <c r="K2" s="478"/>
      <c r="L2" s="478"/>
      <c r="M2" s="478"/>
      <c r="N2" s="478"/>
      <c r="O2" s="478"/>
      <c r="P2" s="479"/>
      <c r="IS2" s="1" t="s">
        <v>3</v>
      </c>
    </row>
    <row r="3" spans="2:253" ht="15.75" customHeight="1" x14ac:dyDescent="0.25">
      <c r="B3" s="480"/>
      <c r="C3" s="481"/>
      <c r="D3" s="481"/>
      <c r="E3" s="481"/>
      <c r="F3" s="481"/>
      <c r="G3" s="481"/>
      <c r="H3" s="481"/>
      <c r="I3" s="481"/>
      <c r="J3" s="481"/>
      <c r="K3" s="481"/>
      <c r="L3" s="481"/>
      <c r="M3" s="481"/>
      <c r="N3" s="481"/>
      <c r="O3" s="481"/>
      <c r="P3" s="482"/>
    </row>
    <row r="4" spans="2:253" ht="15.75" customHeight="1" x14ac:dyDescent="0.25">
      <c r="B4" s="483"/>
      <c r="C4" s="484"/>
      <c r="D4" s="484"/>
      <c r="E4" s="484"/>
      <c r="F4" s="484"/>
      <c r="G4" s="484"/>
      <c r="H4" s="484"/>
      <c r="I4" s="484"/>
      <c r="J4" s="484"/>
      <c r="K4" s="484"/>
      <c r="L4" s="484"/>
      <c r="M4" s="484"/>
      <c r="N4" s="484"/>
      <c r="O4" s="484"/>
      <c r="P4" s="485"/>
    </row>
    <row r="5" spans="2:253" ht="21" customHeight="1" x14ac:dyDescent="0.25">
      <c r="B5" s="486" t="str">
        <f>Parameters!B2</f>
        <v>Hilton Panama, Panama City, Panama and teleconference</v>
      </c>
      <c r="C5" s="487"/>
      <c r="D5" s="487"/>
      <c r="E5" s="487"/>
      <c r="F5" s="487"/>
      <c r="G5" s="487"/>
      <c r="H5" s="487"/>
      <c r="I5" s="487"/>
      <c r="J5" s="487"/>
      <c r="K5" s="487"/>
      <c r="L5" s="487"/>
      <c r="M5" s="487"/>
      <c r="N5" s="487"/>
      <c r="O5" s="487"/>
      <c r="P5" s="487"/>
    </row>
    <row r="6" spans="2:253" ht="15.75" customHeight="1" x14ac:dyDescent="0.25">
      <c r="B6" s="487"/>
      <c r="C6" s="487"/>
      <c r="D6" s="487"/>
      <c r="E6" s="487"/>
      <c r="F6" s="487"/>
      <c r="G6" s="487"/>
      <c r="H6" s="487"/>
      <c r="I6" s="487"/>
      <c r="J6" s="487"/>
      <c r="K6" s="487"/>
      <c r="L6" s="487"/>
      <c r="M6" s="487"/>
      <c r="N6" s="487"/>
      <c r="O6" s="487"/>
      <c r="P6" s="487"/>
    </row>
    <row r="7" spans="2:253" ht="15.75" customHeight="1" x14ac:dyDescent="0.25">
      <c r="B7" s="489" t="str">
        <f>Parameters!B3</f>
        <v>January 14-19, 2024</v>
      </c>
      <c r="C7" s="489"/>
      <c r="D7" s="489"/>
      <c r="E7" s="489"/>
      <c r="F7" s="489"/>
      <c r="G7" s="489"/>
      <c r="H7" s="489"/>
      <c r="I7" s="489"/>
      <c r="J7" s="489"/>
      <c r="K7" s="489"/>
      <c r="L7" s="489"/>
      <c r="M7" s="489"/>
      <c r="N7" s="489"/>
      <c r="O7" s="489"/>
      <c r="P7" s="489"/>
    </row>
    <row r="8" spans="2:253" ht="15.75" customHeight="1" x14ac:dyDescent="0.25">
      <c r="B8" s="489"/>
      <c r="C8" s="489"/>
      <c r="D8" s="489"/>
      <c r="E8" s="489"/>
      <c r="F8" s="489"/>
      <c r="G8" s="489"/>
      <c r="H8" s="489"/>
      <c r="I8" s="489"/>
      <c r="J8" s="489"/>
      <c r="K8" s="489"/>
      <c r="L8" s="489"/>
      <c r="M8" s="489"/>
      <c r="N8" s="489"/>
      <c r="O8" s="489"/>
      <c r="P8" s="489"/>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488" t="s">
        <v>2</v>
      </c>
      <c r="C25" s="488"/>
      <c r="D25" s="488"/>
      <c r="E25" s="488"/>
      <c r="F25" s="488"/>
      <c r="G25" s="488"/>
      <c r="H25" s="488"/>
      <c r="I25" s="488"/>
      <c r="J25" s="488"/>
      <c r="K25" s="488"/>
      <c r="L25" s="488"/>
      <c r="M25" s="488"/>
      <c r="N25" s="488"/>
      <c r="O25" s="488"/>
      <c r="P25" s="488"/>
    </row>
    <row r="26" spans="2:21" ht="15.75" customHeight="1" x14ac:dyDescent="0.25">
      <c r="B26" s="488"/>
      <c r="C26" s="488"/>
      <c r="D26" s="488"/>
      <c r="E26" s="488"/>
      <c r="F26" s="488"/>
      <c r="G26" s="488"/>
      <c r="H26" s="488"/>
      <c r="I26" s="488"/>
      <c r="J26" s="488"/>
      <c r="K26" s="488"/>
      <c r="L26" s="488"/>
      <c r="M26" s="488"/>
      <c r="N26" s="488"/>
      <c r="O26" s="488"/>
      <c r="P26" s="488"/>
    </row>
    <row r="27" spans="2:21" ht="15.75" customHeight="1" x14ac:dyDescent="0.25">
      <c r="B27" s="487" t="s">
        <v>275</v>
      </c>
      <c r="C27" s="487"/>
      <c r="D27" s="487"/>
      <c r="E27" s="487"/>
      <c r="F27" s="487"/>
      <c r="G27" s="487"/>
      <c r="H27" s="487"/>
      <c r="I27" s="487"/>
      <c r="J27" s="493"/>
      <c r="K27" s="493"/>
      <c r="L27" s="490" t="str">
        <f>Title!C14</f>
        <v>dstanley@ieee.org</v>
      </c>
      <c r="M27" s="491"/>
      <c r="N27" s="491"/>
      <c r="O27" s="491"/>
      <c r="P27" s="491"/>
      <c r="Q27" s="491"/>
      <c r="R27" s="491"/>
    </row>
    <row r="28" spans="2:21" ht="15.75" customHeight="1" x14ac:dyDescent="0.25">
      <c r="B28" s="494"/>
      <c r="C28" s="494"/>
      <c r="D28" s="494"/>
      <c r="E28" s="494"/>
      <c r="F28" s="494"/>
      <c r="G28" s="494"/>
      <c r="H28" s="494"/>
      <c r="I28" s="494"/>
      <c r="J28" s="493"/>
      <c r="K28" s="493"/>
      <c r="L28" s="492"/>
      <c r="M28" s="492"/>
      <c r="N28" s="492"/>
      <c r="O28" s="492"/>
      <c r="P28" s="492"/>
      <c r="Q28" s="492"/>
      <c r="R28" s="492"/>
    </row>
    <row r="29" spans="2:21" ht="15.75" customHeight="1" x14ac:dyDescent="0.25">
      <c r="B29" s="487" t="s">
        <v>276</v>
      </c>
      <c r="C29" s="487"/>
      <c r="D29" s="487"/>
      <c r="E29" s="487"/>
      <c r="F29" s="487"/>
      <c r="G29" s="487"/>
      <c r="H29" s="487"/>
      <c r="I29" s="487"/>
      <c r="J29" s="493"/>
      <c r="K29" s="493"/>
      <c r="L29" s="490" t="str">
        <f>Title!I14</f>
        <v>jrosdahl@ieee.org</v>
      </c>
      <c r="M29" s="491"/>
      <c r="N29" s="491"/>
      <c r="O29" s="491"/>
      <c r="P29" s="491"/>
      <c r="Q29" s="491"/>
      <c r="R29" s="491"/>
    </row>
    <row r="30" spans="2:21" ht="15.75" customHeight="1" x14ac:dyDescent="0.25">
      <c r="B30" s="494"/>
      <c r="C30" s="494"/>
      <c r="D30" s="494"/>
      <c r="E30" s="494"/>
      <c r="F30" s="494"/>
      <c r="G30" s="494"/>
      <c r="H30" s="494"/>
      <c r="I30" s="494"/>
      <c r="J30" s="493"/>
      <c r="K30" s="493"/>
      <c r="L30" s="492"/>
      <c r="M30" s="492"/>
      <c r="N30" s="492"/>
      <c r="O30" s="492"/>
      <c r="P30" s="492"/>
      <c r="Q30" s="492"/>
      <c r="R30" s="492"/>
    </row>
    <row r="31" spans="2:21" ht="15.75" customHeight="1" x14ac:dyDescent="0.25">
      <c r="B31" s="487" t="s">
        <v>277</v>
      </c>
      <c r="C31" s="487"/>
      <c r="D31" s="487"/>
      <c r="E31" s="487"/>
      <c r="F31" s="487"/>
      <c r="G31" s="487"/>
      <c r="H31" s="487"/>
      <c r="I31" s="487"/>
      <c r="J31" s="493"/>
      <c r="K31" s="493"/>
      <c r="L31" s="490" t="str">
        <f>Title!I20</f>
        <v xml:space="preserve">robert.stacey@intel.com </v>
      </c>
      <c r="M31" s="491"/>
      <c r="N31" s="491"/>
      <c r="O31" s="491"/>
      <c r="P31" s="491"/>
      <c r="Q31" s="491"/>
      <c r="R31" s="491"/>
    </row>
    <row r="32" spans="2:21" ht="15.75" customHeight="1" x14ac:dyDescent="0.25">
      <c r="B32" s="494"/>
      <c r="C32" s="494"/>
      <c r="D32" s="494"/>
      <c r="E32" s="494"/>
      <c r="F32" s="494"/>
      <c r="G32" s="494"/>
      <c r="H32" s="494"/>
      <c r="I32" s="494"/>
      <c r="J32" s="493"/>
      <c r="K32" s="493"/>
      <c r="L32" s="492"/>
      <c r="M32" s="492"/>
      <c r="N32" s="492"/>
      <c r="O32" s="492"/>
      <c r="P32" s="492"/>
      <c r="Q32" s="492"/>
      <c r="R32" s="492"/>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40" zoomScaleNormal="40" workbookViewId="0">
      <pane xSplit="5" ySplit="4" topLeftCell="F5" activePane="bottomRight" state="frozen"/>
      <selection activeCell="C1" sqref="C1"/>
      <selection pane="topRight" activeCell="F1" sqref="F1"/>
      <selection pane="bottomLeft" activeCell="C4" sqref="C4"/>
      <selection pane="bottomRight" activeCell="T7" sqref="T7"/>
    </sheetView>
  </sheetViews>
  <sheetFormatPr defaultColWidth="9.33203125" defaultRowHeight="23.4" x14ac:dyDescent="0.25"/>
  <cols>
    <col min="1" max="1" width="28.5546875" style="167" hidden="1" customWidth="1"/>
    <col min="2" max="2" width="22.33203125" style="167" hidden="1" customWidth="1"/>
    <col min="3" max="3" width="25" style="167" customWidth="1"/>
    <col min="4" max="4" width="23.6640625" style="178" hidden="1" customWidth="1"/>
    <col min="5" max="5" width="26.6640625" style="167" customWidth="1"/>
    <col min="6" max="6" width="23.5546875" style="167" customWidth="1"/>
    <col min="7" max="7" width="15.6640625" style="155" customWidth="1"/>
    <col min="8" max="8" width="15.6640625" style="157" customWidth="1"/>
    <col min="9" max="9" width="15.5546875" style="157" customWidth="1"/>
    <col min="10" max="11" width="15.6640625" style="157" customWidth="1"/>
    <col min="12" max="12" width="15.5546875" style="158" customWidth="1"/>
    <col min="13" max="16" width="15.6640625" style="155" customWidth="1"/>
    <col min="17" max="17" width="15.6640625" style="164" customWidth="1"/>
    <col min="18" max="18" width="15.6640625" style="155" customWidth="1"/>
    <col min="19" max="22" width="15.5546875" style="155" customWidth="1"/>
    <col min="23" max="24" width="15.6640625" style="155" customWidth="1"/>
    <col min="25" max="30" width="15.5546875" style="155" customWidth="1"/>
    <col min="31" max="31" width="39.5546875" style="155" customWidth="1"/>
    <col min="32" max="32" width="65.44140625" style="155" customWidth="1"/>
    <col min="33" max="33" width="30.5546875" style="155" customWidth="1"/>
    <col min="34" max="36" width="25" style="155" customWidth="1"/>
    <col min="37" max="37" width="19.6640625" style="155" customWidth="1"/>
    <col min="38" max="38" width="9.33203125" style="155" customWidth="1"/>
    <col min="39" max="39" width="21.44140625" style="155" customWidth="1"/>
    <col min="40" max="40" width="24" style="155" customWidth="1"/>
    <col min="41" max="42" width="14.6640625" style="155" customWidth="1"/>
    <col min="43" max="262" width="9.33203125" style="155"/>
    <col min="263" max="263" width="22.33203125" style="155" customWidth="1"/>
    <col min="264" max="264" width="21" style="155" customWidth="1"/>
    <col min="265" max="267" width="9.33203125" style="155" customWidth="1"/>
    <col min="268" max="274" width="14.33203125" style="155" customWidth="1"/>
    <col min="275" max="277" width="14.6640625" style="155" customWidth="1"/>
    <col min="278" max="278" width="14.5546875" style="155" customWidth="1"/>
    <col min="279" max="282" width="14.33203125" style="155" customWidth="1"/>
    <col min="283" max="285" width="14.6640625" style="155" customWidth="1"/>
    <col min="286" max="286" width="17.33203125" style="155" customWidth="1"/>
    <col min="287" max="287" width="18.6640625" style="155" customWidth="1"/>
    <col min="288" max="288" width="42.6640625" style="155" customWidth="1"/>
    <col min="289" max="289" width="34.6640625" style="155" customWidth="1"/>
    <col min="290" max="290" width="80.33203125" style="155" customWidth="1"/>
    <col min="291" max="292" width="25" style="155" customWidth="1"/>
    <col min="293" max="293" width="19.6640625" style="155" customWidth="1"/>
    <col min="294" max="294" width="9.33203125" style="155" customWidth="1"/>
    <col min="295" max="518" width="9.33203125" style="155"/>
    <col min="519" max="519" width="22.33203125" style="155" customWidth="1"/>
    <col min="520" max="520" width="21" style="155" customWidth="1"/>
    <col min="521" max="523" width="9.33203125" style="155" customWidth="1"/>
    <col min="524" max="530" width="14.33203125" style="155" customWidth="1"/>
    <col min="531" max="533" width="14.6640625" style="155" customWidth="1"/>
    <col min="534" max="534" width="14.5546875" style="155" customWidth="1"/>
    <col min="535" max="538" width="14.33203125" style="155" customWidth="1"/>
    <col min="539" max="541" width="14.6640625" style="155" customWidth="1"/>
    <col min="542" max="542" width="17.33203125" style="155" customWidth="1"/>
    <col min="543" max="543" width="18.6640625" style="155" customWidth="1"/>
    <col min="544" max="544" width="42.6640625" style="155" customWidth="1"/>
    <col min="545" max="545" width="34.6640625" style="155" customWidth="1"/>
    <col min="546" max="546" width="80.33203125" style="155" customWidth="1"/>
    <col min="547" max="548" width="25" style="155" customWidth="1"/>
    <col min="549" max="549" width="19.6640625" style="155" customWidth="1"/>
    <col min="550" max="550" width="9.33203125" style="155" customWidth="1"/>
    <col min="551" max="774" width="9.33203125" style="155"/>
    <col min="775" max="775" width="22.33203125" style="155" customWidth="1"/>
    <col min="776" max="776" width="21" style="155" customWidth="1"/>
    <col min="777" max="779" width="9.33203125" style="155" customWidth="1"/>
    <col min="780" max="786" width="14.33203125" style="155" customWidth="1"/>
    <col min="787" max="789" width="14.6640625" style="155" customWidth="1"/>
    <col min="790" max="790" width="14.5546875" style="155" customWidth="1"/>
    <col min="791" max="794" width="14.33203125" style="155" customWidth="1"/>
    <col min="795" max="797" width="14.6640625" style="155" customWidth="1"/>
    <col min="798" max="798" width="17.33203125" style="155" customWidth="1"/>
    <col min="799" max="799" width="18.6640625" style="155" customWidth="1"/>
    <col min="800" max="800" width="42.6640625" style="155" customWidth="1"/>
    <col min="801" max="801" width="34.6640625" style="155" customWidth="1"/>
    <col min="802" max="802" width="80.33203125" style="155" customWidth="1"/>
    <col min="803" max="804" width="25" style="155" customWidth="1"/>
    <col min="805" max="805" width="19.6640625" style="155" customWidth="1"/>
    <col min="806" max="806" width="9.33203125" style="155" customWidth="1"/>
    <col min="807" max="1030" width="9.33203125" style="155"/>
    <col min="1031" max="1031" width="22.33203125" style="155" customWidth="1"/>
    <col min="1032" max="1032" width="21" style="155" customWidth="1"/>
    <col min="1033" max="1035" width="9.33203125" style="155" customWidth="1"/>
    <col min="1036" max="1042" width="14.33203125" style="155" customWidth="1"/>
    <col min="1043" max="1045" width="14.6640625" style="155" customWidth="1"/>
    <col min="1046" max="1046" width="14.5546875" style="155" customWidth="1"/>
    <col min="1047" max="1050" width="14.33203125" style="155" customWidth="1"/>
    <col min="1051" max="1053" width="14.6640625" style="155" customWidth="1"/>
    <col min="1054" max="1054" width="17.33203125" style="155" customWidth="1"/>
    <col min="1055" max="1055" width="18.6640625" style="155" customWidth="1"/>
    <col min="1056" max="1056" width="42.6640625" style="155" customWidth="1"/>
    <col min="1057" max="1057" width="34.6640625" style="155" customWidth="1"/>
    <col min="1058" max="1058" width="80.33203125" style="155" customWidth="1"/>
    <col min="1059" max="1060" width="25" style="155" customWidth="1"/>
    <col min="1061" max="1061" width="19.6640625" style="155" customWidth="1"/>
    <col min="1062" max="1062" width="9.33203125" style="155" customWidth="1"/>
    <col min="1063" max="1286" width="9.33203125" style="155"/>
    <col min="1287" max="1287" width="22.33203125" style="155" customWidth="1"/>
    <col min="1288" max="1288" width="21" style="155" customWidth="1"/>
    <col min="1289" max="1291" width="9.33203125" style="155" customWidth="1"/>
    <col min="1292" max="1298" width="14.33203125" style="155" customWidth="1"/>
    <col min="1299" max="1301" width="14.6640625" style="155" customWidth="1"/>
    <col min="1302" max="1302" width="14.5546875" style="155" customWidth="1"/>
    <col min="1303" max="1306" width="14.33203125" style="155" customWidth="1"/>
    <col min="1307" max="1309" width="14.6640625" style="155" customWidth="1"/>
    <col min="1310" max="1310" width="17.33203125" style="155" customWidth="1"/>
    <col min="1311" max="1311" width="18.6640625" style="155" customWidth="1"/>
    <col min="1312" max="1312" width="42.6640625" style="155" customWidth="1"/>
    <col min="1313" max="1313" width="34.6640625" style="155" customWidth="1"/>
    <col min="1314" max="1314" width="80.33203125" style="155" customWidth="1"/>
    <col min="1315" max="1316" width="25" style="155" customWidth="1"/>
    <col min="1317" max="1317" width="19.6640625" style="155" customWidth="1"/>
    <col min="1318" max="1318" width="9.33203125" style="155" customWidth="1"/>
    <col min="1319" max="1542" width="9.33203125" style="155"/>
    <col min="1543" max="1543" width="22.33203125" style="155" customWidth="1"/>
    <col min="1544" max="1544" width="21" style="155" customWidth="1"/>
    <col min="1545" max="1547" width="9.33203125" style="155" customWidth="1"/>
    <col min="1548" max="1554" width="14.33203125" style="155" customWidth="1"/>
    <col min="1555" max="1557" width="14.6640625" style="155" customWidth="1"/>
    <col min="1558" max="1558" width="14.5546875" style="155" customWidth="1"/>
    <col min="1559" max="1562" width="14.33203125" style="155" customWidth="1"/>
    <col min="1563" max="1565" width="14.6640625" style="155" customWidth="1"/>
    <col min="1566" max="1566" width="17.33203125" style="155" customWidth="1"/>
    <col min="1567" max="1567" width="18.6640625" style="155" customWidth="1"/>
    <col min="1568" max="1568" width="42.6640625" style="155" customWidth="1"/>
    <col min="1569" max="1569" width="34.6640625" style="155" customWidth="1"/>
    <col min="1570" max="1570" width="80.33203125" style="155" customWidth="1"/>
    <col min="1571" max="1572" width="25" style="155" customWidth="1"/>
    <col min="1573" max="1573" width="19.6640625" style="155" customWidth="1"/>
    <col min="1574" max="1574" width="9.33203125" style="155" customWidth="1"/>
    <col min="1575" max="1798" width="9.33203125" style="155"/>
    <col min="1799" max="1799" width="22.33203125" style="155" customWidth="1"/>
    <col min="1800" max="1800" width="21" style="155" customWidth="1"/>
    <col min="1801" max="1803" width="9.33203125" style="155" customWidth="1"/>
    <col min="1804" max="1810" width="14.33203125" style="155" customWidth="1"/>
    <col min="1811" max="1813" width="14.6640625" style="155" customWidth="1"/>
    <col min="1814" max="1814" width="14.5546875" style="155" customWidth="1"/>
    <col min="1815" max="1818" width="14.33203125" style="155" customWidth="1"/>
    <col min="1819" max="1821" width="14.6640625" style="155" customWidth="1"/>
    <col min="1822" max="1822" width="17.33203125" style="155" customWidth="1"/>
    <col min="1823" max="1823" width="18.6640625" style="155" customWidth="1"/>
    <col min="1824" max="1824" width="42.6640625" style="155" customWidth="1"/>
    <col min="1825" max="1825" width="34.6640625" style="155" customWidth="1"/>
    <col min="1826" max="1826" width="80.33203125" style="155" customWidth="1"/>
    <col min="1827" max="1828" width="25" style="155" customWidth="1"/>
    <col min="1829" max="1829" width="19.6640625" style="155" customWidth="1"/>
    <col min="1830" max="1830" width="9.33203125" style="155" customWidth="1"/>
    <col min="1831" max="2054" width="9.33203125" style="155"/>
    <col min="2055" max="2055" width="22.33203125" style="155" customWidth="1"/>
    <col min="2056" max="2056" width="21" style="155" customWidth="1"/>
    <col min="2057" max="2059" width="9.33203125" style="155" customWidth="1"/>
    <col min="2060" max="2066" width="14.33203125" style="155" customWidth="1"/>
    <col min="2067" max="2069" width="14.6640625" style="155" customWidth="1"/>
    <col min="2070" max="2070" width="14.5546875" style="155" customWidth="1"/>
    <col min="2071" max="2074" width="14.33203125" style="155" customWidth="1"/>
    <col min="2075" max="2077" width="14.6640625" style="155" customWidth="1"/>
    <col min="2078" max="2078" width="17.33203125" style="155" customWidth="1"/>
    <col min="2079" max="2079" width="18.6640625" style="155" customWidth="1"/>
    <col min="2080" max="2080" width="42.6640625" style="155" customWidth="1"/>
    <col min="2081" max="2081" width="34.6640625" style="155" customWidth="1"/>
    <col min="2082" max="2082" width="80.33203125" style="155" customWidth="1"/>
    <col min="2083" max="2084" width="25" style="155" customWidth="1"/>
    <col min="2085" max="2085" width="19.6640625" style="155" customWidth="1"/>
    <col min="2086" max="2086" width="9.33203125" style="155" customWidth="1"/>
    <col min="2087" max="2310" width="9.33203125" style="155"/>
    <col min="2311" max="2311" width="22.33203125" style="155" customWidth="1"/>
    <col min="2312" max="2312" width="21" style="155" customWidth="1"/>
    <col min="2313" max="2315" width="9.33203125" style="155" customWidth="1"/>
    <col min="2316" max="2322" width="14.33203125" style="155" customWidth="1"/>
    <col min="2323" max="2325" width="14.6640625" style="155" customWidth="1"/>
    <col min="2326" max="2326" width="14.5546875" style="155" customWidth="1"/>
    <col min="2327" max="2330" width="14.33203125" style="155" customWidth="1"/>
    <col min="2331" max="2333" width="14.6640625" style="155" customWidth="1"/>
    <col min="2334" max="2334" width="17.33203125" style="155" customWidth="1"/>
    <col min="2335" max="2335" width="18.6640625" style="155" customWidth="1"/>
    <col min="2336" max="2336" width="42.6640625" style="155" customWidth="1"/>
    <col min="2337" max="2337" width="34.6640625" style="155" customWidth="1"/>
    <col min="2338" max="2338" width="80.33203125" style="155" customWidth="1"/>
    <col min="2339" max="2340" width="25" style="155" customWidth="1"/>
    <col min="2341" max="2341" width="19.6640625" style="155" customWidth="1"/>
    <col min="2342" max="2342" width="9.33203125" style="155" customWidth="1"/>
    <col min="2343" max="2566" width="9.33203125" style="155"/>
    <col min="2567" max="2567" width="22.33203125" style="155" customWidth="1"/>
    <col min="2568" max="2568" width="21" style="155" customWidth="1"/>
    <col min="2569" max="2571" width="9.33203125" style="155" customWidth="1"/>
    <col min="2572" max="2578" width="14.33203125" style="155" customWidth="1"/>
    <col min="2579" max="2581" width="14.6640625" style="155" customWidth="1"/>
    <col min="2582" max="2582" width="14.5546875" style="155" customWidth="1"/>
    <col min="2583" max="2586" width="14.33203125" style="155" customWidth="1"/>
    <col min="2587" max="2589" width="14.6640625" style="155" customWidth="1"/>
    <col min="2590" max="2590" width="17.33203125" style="155" customWidth="1"/>
    <col min="2591" max="2591" width="18.6640625" style="155" customWidth="1"/>
    <col min="2592" max="2592" width="42.6640625" style="155" customWidth="1"/>
    <col min="2593" max="2593" width="34.6640625" style="155" customWidth="1"/>
    <col min="2594" max="2594" width="80.33203125" style="155" customWidth="1"/>
    <col min="2595" max="2596" width="25" style="155" customWidth="1"/>
    <col min="2597" max="2597" width="19.6640625" style="155" customWidth="1"/>
    <col min="2598" max="2598" width="9.33203125" style="155" customWidth="1"/>
    <col min="2599" max="2822" width="9.33203125" style="155"/>
    <col min="2823" max="2823" width="22.33203125" style="155" customWidth="1"/>
    <col min="2824" max="2824" width="21" style="155" customWidth="1"/>
    <col min="2825" max="2827" width="9.33203125" style="155" customWidth="1"/>
    <col min="2828" max="2834" width="14.33203125" style="155" customWidth="1"/>
    <col min="2835" max="2837" width="14.6640625" style="155" customWidth="1"/>
    <col min="2838" max="2838" width="14.5546875" style="155" customWidth="1"/>
    <col min="2839" max="2842" width="14.33203125" style="155" customWidth="1"/>
    <col min="2843" max="2845" width="14.6640625" style="155" customWidth="1"/>
    <col min="2846" max="2846" width="17.33203125" style="155" customWidth="1"/>
    <col min="2847" max="2847" width="18.6640625" style="155" customWidth="1"/>
    <col min="2848" max="2848" width="42.6640625" style="155" customWidth="1"/>
    <col min="2849" max="2849" width="34.6640625" style="155" customWidth="1"/>
    <col min="2850" max="2850" width="80.33203125" style="155" customWidth="1"/>
    <col min="2851" max="2852" width="25" style="155" customWidth="1"/>
    <col min="2853" max="2853" width="19.6640625" style="155" customWidth="1"/>
    <col min="2854" max="2854" width="9.33203125" style="155" customWidth="1"/>
    <col min="2855" max="3078" width="9.33203125" style="155"/>
    <col min="3079" max="3079" width="22.33203125" style="155" customWidth="1"/>
    <col min="3080" max="3080" width="21" style="155" customWidth="1"/>
    <col min="3081" max="3083" width="9.33203125" style="155" customWidth="1"/>
    <col min="3084" max="3090" width="14.33203125" style="155" customWidth="1"/>
    <col min="3091" max="3093" width="14.6640625" style="155" customWidth="1"/>
    <col min="3094" max="3094" width="14.5546875" style="155" customWidth="1"/>
    <col min="3095" max="3098" width="14.33203125" style="155" customWidth="1"/>
    <col min="3099" max="3101" width="14.6640625" style="155" customWidth="1"/>
    <col min="3102" max="3102" width="17.33203125" style="155" customWidth="1"/>
    <col min="3103" max="3103" width="18.6640625" style="155" customWidth="1"/>
    <col min="3104" max="3104" width="42.6640625" style="155" customWidth="1"/>
    <col min="3105" max="3105" width="34.6640625" style="155" customWidth="1"/>
    <col min="3106" max="3106" width="80.33203125" style="155" customWidth="1"/>
    <col min="3107" max="3108" width="25" style="155" customWidth="1"/>
    <col min="3109" max="3109" width="19.6640625" style="155" customWidth="1"/>
    <col min="3110" max="3110" width="9.33203125" style="155" customWidth="1"/>
    <col min="3111" max="3334" width="9.33203125" style="155"/>
    <col min="3335" max="3335" width="22.33203125" style="155" customWidth="1"/>
    <col min="3336" max="3336" width="21" style="155" customWidth="1"/>
    <col min="3337" max="3339" width="9.33203125" style="155" customWidth="1"/>
    <col min="3340" max="3346" width="14.33203125" style="155" customWidth="1"/>
    <col min="3347" max="3349" width="14.6640625" style="155" customWidth="1"/>
    <col min="3350" max="3350" width="14.5546875" style="155" customWidth="1"/>
    <col min="3351" max="3354" width="14.33203125" style="155" customWidth="1"/>
    <col min="3355" max="3357" width="14.6640625" style="155" customWidth="1"/>
    <col min="3358" max="3358" width="17.33203125" style="155" customWidth="1"/>
    <col min="3359" max="3359" width="18.6640625" style="155" customWidth="1"/>
    <col min="3360" max="3360" width="42.6640625" style="155" customWidth="1"/>
    <col min="3361" max="3361" width="34.6640625" style="155" customWidth="1"/>
    <col min="3362" max="3362" width="80.33203125" style="155" customWidth="1"/>
    <col min="3363" max="3364" width="25" style="155" customWidth="1"/>
    <col min="3365" max="3365" width="19.6640625" style="155" customWidth="1"/>
    <col min="3366" max="3366" width="9.33203125" style="155" customWidth="1"/>
    <col min="3367" max="3590" width="9.33203125" style="155"/>
    <col min="3591" max="3591" width="22.33203125" style="155" customWidth="1"/>
    <col min="3592" max="3592" width="21" style="155" customWidth="1"/>
    <col min="3593" max="3595" width="9.33203125" style="155" customWidth="1"/>
    <col min="3596" max="3602" width="14.33203125" style="155" customWidth="1"/>
    <col min="3603" max="3605" width="14.6640625" style="155" customWidth="1"/>
    <col min="3606" max="3606" width="14.5546875" style="155" customWidth="1"/>
    <col min="3607" max="3610" width="14.33203125" style="155" customWidth="1"/>
    <col min="3611" max="3613" width="14.6640625" style="155" customWidth="1"/>
    <col min="3614" max="3614" width="17.33203125" style="155" customWidth="1"/>
    <col min="3615" max="3615" width="18.6640625" style="155" customWidth="1"/>
    <col min="3616" max="3616" width="42.6640625" style="155" customWidth="1"/>
    <col min="3617" max="3617" width="34.6640625" style="155" customWidth="1"/>
    <col min="3618" max="3618" width="80.33203125" style="155" customWidth="1"/>
    <col min="3619" max="3620" width="25" style="155" customWidth="1"/>
    <col min="3621" max="3621" width="19.6640625" style="155" customWidth="1"/>
    <col min="3622" max="3622" width="9.33203125" style="155" customWidth="1"/>
    <col min="3623" max="3846" width="9.33203125" style="155"/>
    <col min="3847" max="3847" width="22.33203125" style="155" customWidth="1"/>
    <col min="3848" max="3848" width="21" style="155" customWidth="1"/>
    <col min="3849" max="3851" width="9.33203125" style="155" customWidth="1"/>
    <col min="3852" max="3858" width="14.33203125" style="155" customWidth="1"/>
    <col min="3859" max="3861" width="14.6640625" style="155" customWidth="1"/>
    <col min="3862" max="3862" width="14.5546875" style="155" customWidth="1"/>
    <col min="3863" max="3866" width="14.33203125" style="155" customWidth="1"/>
    <col min="3867" max="3869" width="14.6640625" style="155" customWidth="1"/>
    <col min="3870" max="3870" width="17.33203125" style="155" customWidth="1"/>
    <col min="3871" max="3871" width="18.6640625" style="155" customWidth="1"/>
    <col min="3872" max="3872" width="42.6640625" style="155" customWidth="1"/>
    <col min="3873" max="3873" width="34.6640625" style="155" customWidth="1"/>
    <col min="3874" max="3874" width="80.33203125" style="155" customWidth="1"/>
    <col min="3875" max="3876" width="25" style="155" customWidth="1"/>
    <col min="3877" max="3877" width="19.6640625" style="155" customWidth="1"/>
    <col min="3878" max="3878" width="9.33203125" style="155" customWidth="1"/>
    <col min="3879" max="4102" width="9.33203125" style="155"/>
    <col min="4103" max="4103" width="22.33203125" style="155" customWidth="1"/>
    <col min="4104" max="4104" width="21" style="155" customWidth="1"/>
    <col min="4105" max="4107" width="9.33203125" style="155" customWidth="1"/>
    <col min="4108" max="4114" width="14.33203125" style="155" customWidth="1"/>
    <col min="4115" max="4117" width="14.6640625" style="155" customWidth="1"/>
    <col min="4118" max="4118" width="14.5546875" style="155" customWidth="1"/>
    <col min="4119" max="4122" width="14.33203125" style="155" customWidth="1"/>
    <col min="4123" max="4125" width="14.6640625" style="155" customWidth="1"/>
    <col min="4126" max="4126" width="17.33203125" style="155" customWidth="1"/>
    <col min="4127" max="4127" width="18.6640625" style="155" customWidth="1"/>
    <col min="4128" max="4128" width="42.6640625" style="155" customWidth="1"/>
    <col min="4129" max="4129" width="34.6640625" style="155" customWidth="1"/>
    <col min="4130" max="4130" width="80.33203125" style="155" customWidth="1"/>
    <col min="4131" max="4132" width="25" style="155" customWidth="1"/>
    <col min="4133" max="4133" width="19.6640625" style="155" customWidth="1"/>
    <col min="4134" max="4134" width="9.33203125" style="155" customWidth="1"/>
    <col min="4135" max="4358" width="9.33203125" style="155"/>
    <col min="4359" max="4359" width="22.33203125" style="155" customWidth="1"/>
    <col min="4360" max="4360" width="21" style="155" customWidth="1"/>
    <col min="4361" max="4363" width="9.33203125" style="155" customWidth="1"/>
    <col min="4364" max="4370" width="14.33203125" style="155" customWidth="1"/>
    <col min="4371" max="4373" width="14.6640625" style="155" customWidth="1"/>
    <col min="4374" max="4374" width="14.5546875" style="155" customWidth="1"/>
    <col min="4375" max="4378" width="14.33203125" style="155" customWidth="1"/>
    <col min="4379" max="4381" width="14.6640625" style="155" customWidth="1"/>
    <col min="4382" max="4382" width="17.33203125" style="155" customWidth="1"/>
    <col min="4383" max="4383" width="18.6640625" style="155" customWidth="1"/>
    <col min="4384" max="4384" width="42.6640625" style="155" customWidth="1"/>
    <col min="4385" max="4385" width="34.6640625" style="155" customWidth="1"/>
    <col min="4386" max="4386" width="80.33203125" style="155" customWidth="1"/>
    <col min="4387" max="4388" width="25" style="155" customWidth="1"/>
    <col min="4389" max="4389" width="19.6640625" style="155" customWidth="1"/>
    <col min="4390" max="4390" width="9.33203125" style="155" customWidth="1"/>
    <col min="4391" max="4614" width="9.33203125" style="155"/>
    <col min="4615" max="4615" width="22.33203125" style="155" customWidth="1"/>
    <col min="4616" max="4616" width="21" style="155" customWidth="1"/>
    <col min="4617" max="4619" width="9.33203125" style="155" customWidth="1"/>
    <col min="4620" max="4626" width="14.33203125" style="155" customWidth="1"/>
    <col min="4627" max="4629" width="14.6640625" style="155" customWidth="1"/>
    <col min="4630" max="4630" width="14.5546875" style="155" customWidth="1"/>
    <col min="4631" max="4634" width="14.33203125" style="155" customWidth="1"/>
    <col min="4635" max="4637" width="14.6640625" style="155" customWidth="1"/>
    <col min="4638" max="4638" width="17.33203125" style="155" customWidth="1"/>
    <col min="4639" max="4639" width="18.6640625" style="155" customWidth="1"/>
    <col min="4640" max="4640" width="42.6640625" style="155" customWidth="1"/>
    <col min="4641" max="4641" width="34.6640625" style="155" customWidth="1"/>
    <col min="4642" max="4642" width="80.33203125" style="155" customWidth="1"/>
    <col min="4643" max="4644" width="25" style="155" customWidth="1"/>
    <col min="4645" max="4645" width="19.6640625" style="155" customWidth="1"/>
    <col min="4646" max="4646" width="9.33203125" style="155" customWidth="1"/>
    <col min="4647" max="4870" width="9.33203125" style="155"/>
    <col min="4871" max="4871" width="22.33203125" style="155" customWidth="1"/>
    <col min="4872" max="4872" width="21" style="155" customWidth="1"/>
    <col min="4873" max="4875" width="9.33203125" style="155" customWidth="1"/>
    <col min="4876" max="4882" width="14.33203125" style="155" customWidth="1"/>
    <col min="4883" max="4885" width="14.6640625" style="155" customWidth="1"/>
    <col min="4886" max="4886" width="14.5546875" style="155" customWidth="1"/>
    <col min="4887" max="4890" width="14.33203125" style="155" customWidth="1"/>
    <col min="4891" max="4893" width="14.6640625" style="155" customWidth="1"/>
    <col min="4894" max="4894" width="17.33203125" style="155" customWidth="1"/>
    <col min="4895" max="4895" width="18.6640625" style="155" customWidth="1"/>
    <col min="4896" max="4896" width="42.6640625" style="155" customWidth="1"/>
    <col min="4897" max="4897" width="34.6640625" style="155" customWidth="1"/>
    <col min="4898" max="4898" width="80.33203125" style="155" customWidth="1"/>
    <col min="4899" max="4900" width="25" style="155" customWidth="1"/>
    <col min="4901" max="4901" width="19.6640625" style="155" customWidth="1"/>
    <col min="4902" max="4902" width="9.33203125" style="155" customWidth="1"/>
    <col min="4903" max="5126" width="9.33203125" style="155"/>
    <col min="5127" max="5127" width="22.33203125" style="155" customWidth="1"/>
    <col min="5128" max="5128" width="21" style="155" customWidth="1"/>
    <col min="5129" max="5131" width="9.33203125" style="155" customWidth="1"/>
    <col min="5132" max="5138" width="14.33203125" style="155" customWidth="1"/>
    <col min="5139" max="5141" width="14.6640625" style="155" customWidth="1"/>
    <col min="5142" max="5142" width="14.5546875" style="155" customWidth="1"/>
    <col min="5143" max="5146" width="14.33203125" style="155" customWidth="1"/>
    <col min="5147" max="5149" width="14.6640625" style="155" customWidth="1"/>
    <col min="5150" max="5150" width="17.33203125" style="155" customWidth="1"/>
    <col min="5151" max="5151" width="18.6640625" style="155" customWidth="1"/>
    <col min="5152" max="5152" width="42.6640625" style="155" customWidth="1"/>
    <col min="5153" max="5153" width="34.6640625" style="155" customWidth="1"/>
    <col min="5154" max="5154" width="80.33203125" style="155" customWidth="1"/>
    <col min="5155" max="5156" width="25" style="155" customWidth="1"/>
    <col min="5157" max="5157" width="19.6640625" style="155" customWidth="1"/>
    <col min="5158" max="5158" width="9.33203125" style="155" customWidth="1"/>
    <col min="5159" max="5382" width="9.33203125" style="155"/>
    <col min="5383" max="5383" width="22.33203125" style="155" customWidth="1"/>
    <col min="5384" max="5384" width="21" style="155" customWidth="1"/>
    <col min="5385" max="5387" width="9.33203125" style="155" customWidth="1"/>
    <col min="5388" max="5394" width="14.33203125" style="155" customWidth="1"/>
    <col min="5395" max="5397" width="14.6640625" style="155" customWidth="1"/>
    <col min="5398" max="5398" width="14.5546875" style="155" customWidth="1"/>
    <col min="5399" max="5402" width="14.33203125" style="155" customWidth="1"/>
    <col min="5403" max="5405" width="14.6640625" style="155" customWidth="1"/>
    <col min="5406" max="5406" width="17.33203125" style="155" customWidth="1"/>
    <col min="5407" max="5407" width="18.6640625" style="155" customWidth="1"/>
    <col min="5408" max="5408" width="42.6640625" style="155" customWidth="1"/>
    <col min="5409" max="5409" width="34.6640625" style="155" customWidth="1"/>
    <col min="5410" max="5410" width="80.33203125" style="155" customWidth="1"/>
    <col min="5411" max="5412" width="25" style="155" customWidth="1"/>
    <col min="5413" max="5413" width="19.6640625" style="155" customWidth="1"/>
    <col min="5414" max="5414" width="9.33203125" style="155" customWidth="1"/>
    <col min="5415" max="5638" width="9.33203125" style="155"/>
    <col min="5639" max="5639" width="22.33203125" style="155" customWidth="1"/>
    <col min="5640" max="5640" width="21" style="155" customWidth="1"/>
    <col min="5641" max="5643" width="9.33203125" style="155" customWidth="1"/>
    <col min="5644" max="5650" width="14.33203125" style="155" customWidth="1"/>
    <col min="5651" max="5653" width="14.6640625" style="155" customWidth="1"/>
    <col min="5654" max="5654" width="14.5546875" style="155" customWidth="1"/>
    <col min="5655" max="5658" width="14.33203125" style="155" customWidth="1"/>
    <col min="5659" max="5661" width="14.6640625" style="155" customWidth="1"/>
    <col min="5662" max="5662" width="17.33203125" style="155" customWidth="1"/>
    <col min="5663" max="5663" width="18.6640625" style="155" customWidth="1"/>
    <col min="5664" max="5664" width="42.6640625" style="155" customWidth="1"/>
    <col min="5665" max="5665" width="34.6640625" style="155" customWidth="1"/>
    <col min="5666" max="5666" width="80.33203125" style="155" customWidth="1"/>
    <col min="5667" max="5668" width="25" style="155" customWidth="1"/>
    <col min="5669" max="5669" width="19.6640625" style="155" customWidth="1"/>
    <col min="5670" max="5670" width="9.33203125" style="155" customWidth="1"/>
    <col min="5671" max="5894" width="9.33203125" style="155"/>
    <col min="5895" max="5895" width="22.33203125" style="155" customWidth="1"/>
    <col min="5896" max="5896" width="21" style="155" customWidth="1"/>
    <col min="5897" max="5899" width="9.33203125" style="155" customWidth="1"/>
    <col min="5900" max="5906" width="14.33203125" style="155" customWidth="1"/>
    <col min="5907" max="5909" width="14.6640625" style="155" customWidth="1"/>
    <col min="5910" max="5910" width="14.5546875" style="155" customWidth="1"/>
    <col min="5911" max="5914" width="14.33203125" style="155" customWidth="1"/>
    <col min="5915" max="5917" width="14.6640625" style="155" customWidth="1"/>
    <col min="5918" max="5918" width="17.33203125" style="155" customWidth="1"/>
    <col min="5919" max="5919" width="18.6640625" style="155" customWidth="1"/>
    <col min="5920" max="5920" width="42.6640625" style="155" customWidth="1"/>
    <col min="5921" max="5921" width="34.6640625" style="155" customWidth="1"/>
    <col min="5922" max="5922" width="80.33203125" style="155" customWidth="1"/>
    <col min="5923" max="5924" width="25" style="155" customWidth="1"/>
    <col min="5925" max="5925" width="19.6640625" style="155" customWidth="1"/>
    <col min="5926" max="5926" width="9.33203125" style="155" customWidth="1"/>
    <col min="5927" max="6150" width="9.33203125" style="155"/>
    <col min="6151" max="6151" width="22.33203125" style="155" customWidth="1"/>
    <col min="6152" max="6152" width="21" style="155" customWidth="1"/>
    <col min="6153" max="6155" width="9.33203125" style="155" customWidth="1"/>
    <col min="6156" max="6162" width="14.33203125" style="155" customWidth="1"/>
    <col min="6163" max="6165" width="14.6640625" style="155" customWidth="1"/>
    <col min="6166" max="6166" width="14.5546875" style="155" customWidth="1"/>
    <col min="6167" max="6170" width="14.33203125" style="155" customWidth="1"/>
    <col min="6171" max="6173" width="14.6640625" style="155" customWidth="1"/>
    <col min="6174" max="6174" width="17.33203125" style="155" customWidth="1"/>
    <col min="6175" max="6175" width="18.6640625" style="155" customWidth="1"/>
    <col min="6176" max="6176" width="42.6640625" style="155" customWidth="1"/>
    <col min="6177" max="6177" width="34.6640625" style="155" customWidth="1"/>
    <col min="6178" max="6178" width="80.33203125" style="155" customWidth="1"/>
    <col min="6179" max="6180" width="25" style="155" customWidth="1"/>
    <col min="6181" max="6181" width="19.6640625" style="155" customWidth="1"/>
    <col min="6182" max="6182" width="9.33203125" style="155" customWidth="1"/>
    <col min="6183" max="6406" width="9.33203125" style="155"/>
    <col min="6407" max="6407" width="22.33203125" style="155" customWidth="1"/>
    <col min="6408" max="6408" width="21" style="155" customWidth="1"/>
    <col min="6409" max="6411" width="9.33203125" style="155" customWidth="1"/>
    <col min="6412" max="6418" width="14.33203125" style="155" customWidth="1"/>
    <col min="6419" max="6421" width="14.6640625" style="155" customWidth="1"/>
    <col min="6422" max="6422" width="14.5546875" style="155" customWidth="1"/>
    <col min="6423" max="6426" width="14.33203125" style="155" customWidth="1"/>
    <col min="6427" max="6429" width="14.6640625" style="155" customWidth="1"/>
    <col min="6430" max="6430" width="17.33203125" style="155" customWidth="1"/>
    <col min="6431" max="6431" width="18.6640625" style="155" customWidth="1"/>
    <col min="6432" max="6432" width="42.6640625" style="155" customWidth="1"/>
    <col min="6433" max="6433" width="34.6640625" style="155" customWidth="1"/>
    <col min="6434" max="6434" width="80.33203125" style="155" customWidth="1"/>
    <col min="6435" max="6436" width="25" style="155" customWidth="1"/>
    <col min="6437" max="6437" width="19.6640625" style="155" customWidth="1"/>
    <col min="6438" max="6438" width="9.33203125" style="155" customWidth="1"/>
    <col min="6439" max="6662" width="9.33203125" style="155"/>
    <col min="6663" max="6663" width="22.33203125" style="155" customWidth="1"/>
    <col min="6664" max="6664" width="21" style="155" customWidth="1"/>
    <col min="6665" max="6667" width="9.33203125" style="155" customWidth="1"/>
    <col min="6668" max="6674" width="14.33203125" style="155" customWidth="1"/>
    <col min="6675" max="6677" width="14.6640625" style="155" customWidth="1"/>
    <col min="6678" max="6678" width="14.5546875" style="155" customWidth="1"/>
    <col min="6679" max="6682" width="14.33203125" style="155" customWidth="1"/>
    <col min="6683" max="6685" width="14.6640625" style="155" customWidth="1"/>
    <col min="6686" max="6686" width="17.33203125" style="155" customWidth="1"/>
    <col min="6687" max="6687" width="18.6640625" style="155" customWidth="1"/>
    <col min="6688" max="6688" width="42.6640625" style="155" customWidth="1"/>
    <col min="6689" max="6689" width="34.6640625" style="155" customWidth="1"/>
    <col min="6690" max="6690" width="80.33203125" style="155" customWidth="1"/>
    <col min="6691" max="6692" width="25" style="155" customWidth="1"/>
    <col min="6693" max="6693" width="19.6640625" style="155" customWidth="1"/>
    <col min="6694" max="6694" width="9.33203125" style="155" customWidth="1"/>
    <col min="6695" max="6918" width="9.33203125" style="155"/>
    <col min="6919" max="6919" width="22.33203125" style="155" customWidth="1"/>
    <col min="6920" max="6920" width="21" style="155" customWidth="1"/>
    <col min="6921" max="6923" width="9.33203125" style="155" customWidth="1"/>
    <col min="6924" max="6930" width="14.33203125" style="155" customWidth="1"/>
    <col min="6931" max="6933" width="14.6640625" style="155" customWidth="1"/>
    <col min="6934" max="6934" width="14.5546875" style="155" customWidth="1"/>
    <col min="6935" max="6938" width="14.33203125" style="155" customWidth="1"/>
    <col min="6939" max="6941" width="14.6640625" style="155" customWidth="1"/>
    <col min="6942" max="6942" width="17.33203125" style="155" customWidth="1"/>
    <col min="6943" max="6943" width="18.6640625" style="155" customWidth="1"/>
    <col min="6944" max="6944" width="42.6640625" style="155" customWidth="1"/>
    <col min="6945" max="6945" width="34.6640625" style="155" customWidth="1"/>
    <col min="6946" max="6946" width="80.33203125" style="155" customWidth="1"/>
    <col min="6947" max="6948" width="25" style="155" customWidth="1"/>
    <col min="6949" max="6949" width="19.6640625" style="155" customWidth="1"/>
    <col min="6950" max="6950" width="9.33203125" style="155" customWidth="1"/>
    <col min="6951" max="7174" width="9.33203125" style="155"/>
    <col min="7175" max="7175" width="22.33203125" style="155" customWidth="1"/>
    <col min="7176" max="7176" width="21" style="155" customWidth="1"/>
    <col min="7177" max="7179" width="9.33203125" style="155" customWidth="1"/>
    <col min="7180" max="7186" width="14.33203125" style="155" customWidth="1"/>
    <col min="7187" max="7189" width="14.6640625" style="155" customWidth="1"/>
    <col min="7190" max="7190" width="14.5546875" style="155" customWidth="1"/>
    <col min="7191" max="7194" width="14.33203125" style="155" customWidth="1"/>
    <col min="7195" max="7197" width="14.6640625" style="155" customWidth="1"/>
    <col min="7198" max="7198" width="17.33203125" style="155" customWidth="1"/>
    <col min="7199" max="7199" width="18.6640625" style="155" customWidth="1"/>
    <col min="7200" max="7200" width="42.6640625" style="155" customWidth="1"/>
    <col min="7201" max="7201" width="34.6640625" style="155" customWidth="1"/>
    <col min="7202" max="7202" width="80.33203125" style="155" customWidth="1"/>
    <col min="7203" max="7204" width="25" style="155" customWidth="1"/>
    <col min="7205" max="7205" width="19.6640625" style="155" customWidth="1"/>
    <col min="7206" max="7206" width="9.33203125" style="155" customWidth="1"/>
    <col min="7207" max="7430" width="9.33203125" style="155"/>
    <col min="7431" max="7431" width="22.33203125" style="155" customWidth="1"/>
    <col min="7432" max="7432" width="21" style="155" customWidth="1"/>
    <col min="7433" max="7435" width="9.33203125" style="155" customWidth="1"/>
    <col min="7436" max="7442" width="14.33203125" style="155" customWidth="1"/>
    <col min="7443" max="7445" width="14.6640625" style="155" customWidth="1"/>
    <col min="7446" max="7446" width="14.5546875" style="155" customWidth="1"/>
    <col min="7447" max="7450" width="14.33203125" style="155" customWidth="1"/>
    <col min="7451" max="7453" width="14.6640625" style="155" customWidth="1"/>
    <col min="7454" max="7454" width="17.33203125" style="155" customWidth="1"/>
    <col min="7455" max="7455" width="18.6640625" style="155" customWidth="1"/>
    <col min="7456" max="7456" width="42.6640625" style="155" customWidth="1"/>
    <col min="7457" max="7457" width="34.6640625" style="155" customWidth="1"/>
    <col min="7458" max="7458" width="80.33203125" style="155" customWidth="1"/>
    <col min="7459" max="7460" width="25" style="155" customWidth="1"/>
    <col min="7461" max="7461" width="19.6640625" style="155" customWidth="1"/>
    <col min="7462" max="7462" width="9.33203125" style="155" customWidth="1"/>
    <col min="7463" max="7686" width="9.33203125" style="155"/>
    <col min="7687" max="7687" width="22.33203125" style="155" customWidth="1"/>
    <col min="7688" max="7688" width="21" style="155" customWidth="1"/>
    <col min="7689" max="7691" width="9.33203125" style="155" customWidth="1"/>
    <col min="7692" max="7698" width="14.33203125" style="155" customWidth="1"/>
    <col min="7699" max="7701" width="14.6640625" style="155" customWidth="1"/>
    <col min="7702" max="7702" width="14.5546875" style="155" customWidth="1"/>
    <col min="7703" max="7706" width="14.33203125" style="155" customWidth="1"/>
    <col min="7707" max="7709" width="14.6640625" style="155" customWidth="1"/>
    <col min="7710" max="7710" width="17.33203125" style="155" customWidth="1"/>
    <col min="7711" max="7711" width="18.6640625" style="155" customWidth="1"/>
    <col min="7712" max="7712" width="42.6640625" style="155" customWidth="1"/>
    <col min="7713" max="7713" width="34.6640625" style="155" customWidth="1"/>
    <col min="7714" max="7714" width="80.33203125" style="155" customWidth="1"/>
    <col min="7715" max="7716" width="25" style="155" customWidth="1"/>
    <col min="7717" max="7717" width="19.6640625" style="155" customWidth="1"/>
    <col min="7718" max="7718" width="9.33203125" style="155" customWidth="1"/>
    <col min="7719" max="7942" width="9.33203125" style="155"/>
    <col min="7943" max="7943" width="22.33203125" style="155" customWidth="1"/>
    <col min="7944" max="7944" width="21" style="155" customWidth="1"/>
    <col min="7945" max="7947" width="9.33203125" style="155" customWidth="1"/>
    <col min="7948" max="7954" width="14.33203125" style="155" customWidth="1"/>
    <col min="7955" max="7957" width="14.6640625" style="155" customWidth="1"/>
    <col min="7958" max="7958" width="14.5546875" style="155" customWidth="1"/>
    <col min="7959" max="7962" width="14.33203125" style="155" customWidth="1"/>
    <col min="7963" max="7965" width="14.6640625" style="155" customWidth="1"/>
    <col min="7966" max="7966" width="17.33203125" style="155" customWidth="1"/>
    <col min="7967" max="7967" width="18.6640625" style="155" customWidth="1"/>
    <col min="7968" max="7968" width="42.6640625" style="155" customWidth="1"/>
    <col min="7969" max="7969" width="34.6640625" style="155" customWidth="1"/>
    <col min="7970" max="7970" width="80.33203125" style="155" customWidth="1"/>
    <col min="7971" max="7972" width="25" style="155" customWidth="1"/>
    <col min="7973" max="7973" width="19.6640625" style="155" customWidth="1"/>
    <col min="7974" max="7974" width="9.33203125" style="155" customWidth="1"/>
    <col min="7975" max="8198" width="9.33203125" style="155"/>
    <col min="8199" max="8199" width="22.33203125" style="155" customWidth="1"/>
    <col min="8200" max="8200" width="21" style="155" customWidth="1"/>
    <col min="8201" max="8203" width="9.33203125" style="155" customWidth="1"/>
    <col min="8204" max="8210" width="14.33203125" style="155" customWidth="1"/>
    <col min="8211" max="8213" width="14.6640625" style="155" customWidth="1"/>
    <col min="8214" max="8214" width="14.5546875" style="155" customWidth="1"/>
    <col min="8215" max="8218" width="14.33203125" style="155" customWidth="1"/>
    <col min="8219" max="8221" width="14.6640625" style="155" customWidth="1"/>
    <col min="8222" max="8222" width="17.33203125" style="155" customWidth="1"/>
    <col min="8223" max="8223" width="18.6640625" style="155" customWidth="1"/>
    <col min="8224" max="8224" width="42.6640625" style="155" customWidth="1"/>
    <col min="8225" max="8225" width="34.6640625" style="155" customWidth="1"/>
    <col min="8226" max="8226" width="80.33203125" style="155" customWidth="1"/>
    <col min="8227" max="8228" width="25" style="155" customWidth="1"/>
    <col min="8229" max="8229" width="19.6640625" style="155" customWidth="1"/>
    <col min="8230" max="8230" width="9.33203125" style="155" customWidth="1"/>
    <col min="8231" max="8454" width="9.33203125" style="155"/>
    <col min="8455" max="8455" width="22.33203125" style="155" customWidth="1"/>
    <col min="8456" max="8456" width="21" style="155" customWidth="1"/>
    <col min="8457" max="8459" width="9.33203125" style="155" customWidth="1"/>
    <col min="8460" max="8466" width="14.33203125" style="155" customWidth="1"/>
    <col min="8467" max="8469" width="14.6640625" style="155" customWidth="1"/>
    <col min="8470" max="8470" width="14.5546875" style="155" customWidth="1"/>
    <col min="8471" max="8474" width="14.33203125" style="155" customWidth="1"/>
    <col min="8475" max="8477" width="14.6640625" style="155" customWidth="1"/>
    <col min="8478" max="8478" width="17.33203125" style="155" customWidth="1"/>
    <col min="8479" max="8479" width="18.6640625" style="155" customWidth="1"/>
    <col min="8480" max="8480" width="42.6640625" style="155" customWidth="1"/>
    <col min="8481" max="8481" width="34.6640625" style="155" customWidth="1"/>
    <col min="8482" max="8482" width="80.33203125" style="155" customWidth="1"/>
    <col min="8483" max="8484" width="25" style="155" customWidth="1"/>
    <col min="8485" max="8485" width="19.6640625" style="155" customWidth="1"/>
    <col min="8486" max="8486" width="9.33203125" style="155" customWidth="1"/>
    <col min="8487" max="8710" width="9.33203125" style="155"/>
    <col min="8711" max="8711" width="22.33203125" style="155" customWidth="1"/>
    <col min="8712" max="8712" width="21" style="155" customWidth="1"/>
    <col min="8713" max="8715" width="9.33203125" style="155" customWidth="1"/>
    <col min="8716" max="8722" width="14.33203125" style="155" customWidth="1"/>
    <col min="8723" max="8725" width="14.6640625" style="155" customWidth="1"/>
    <col min="8726" max="8726" width="14.5546875" style="155" customWidth="1"/>
    <col min="8727" max="8730" width="14.33203125" style="155" customWidth="1"/>
    <col min="8731" max="8733" width="14.6640625" style="155" customWidth="1"/>
    <col min="8734" max="8734" width="17.33203125" style="155" customWidth="1"/>
    <col min="8735" max="8735" width="18.6640625" style="155" customWidth="1"/>
    <col min="8736" max="8736" width="42.6640625" style="155" customWidth="1"/>
    <col min="8737" max="8737" width="34.6640625" style="155" customWidth="1"/>
    <col min="8738" max="8738" width="80.33203125" style="155" customWidth="1"/>
    <col min="8739" max="8740" width="25" style="155" customWidth="1"/>
    <col min="8741" max="8741" width="19.6640625" style="155" customWidth="1"/>
    <col min="8742" max="8742" width="9.33203125" style="155" customWidth="1"/>
    <col min="8743" max="8966" width="9.33203125" style="155"/>
    <col min="8967" max="8967" width="22.33203125" style="155" customWidth="1"/>
    <col min="8968" max="8968" width="21" style="155" customWidth="1"/>
    <col min="8969" max="8971" width="9.33203125" style="155" customWidth="1"/>
    <col min="8972" max="8978" width="14.33203125" style="155" customWidth="1"/>
    <col min="8979" max="8981" width="14.6640625" style="155" customWidth="1"/>
    <col min="8982" max="8982" width="14.5546875" style="155" customWidth="1"/>
    <col min="8983" max="8986" width="14.33203125" style="155" customWidth="1"/>
    <col min="8987" max="8989" width="14.6640625" style="155" customWidth="1"/>
    <col min="8990" max="8990" width="17.33203125" style="155" customWidth="1"/>
    <col min="8991" max="8991" width="18.6640625" style="155" customWidth="1"/>
    <col min="8992" max="8992" width="42.6640625" style="155" customWidth="1"/>
    <col min="8993" max="8993" width="34.6640625" style="155" customWidth="1"/>
    <col min="8994" max="8994" width="80.33203125" style="155" customWidth="1"/>
    <col min="8995" max="8996" width="25" style="155" customWidth="1"/>
    <col min="8997" max="8997" width="19.6640625" style="155" customWidth="1"/>
    <col min="8998" max="8998" width="9.33203125" style="155" customWidth="1"/>
    <col min="8999" max="9222" width="9.33203125" style="155"/>
    <col min="9223" max="9223" width="22.33203125" style="155" customWidth="1"/>
    <col min="9224" max="9224" width="21" style="155" customWidth="1"/>
    <col min="9225" max="9227" width="9.33203125" style="155" customWidth="1"/>
    <col min="9228" max="9234" width="14.33203125" style="155" customWidth="1"/>
    <col min="9235" max="9237" width="14.6640625" style="155" customWidth="1"/>
    <col min="9238" max="9238" width="14.5546875" style="155" customWidth="1"/>
    <col min="9239" max="9242" width="14.33203125" style="155" customWidth="1"/>
    <col min="9243" max="9245" width="14.6640625" style="155" customWidth="1"/>
    <col min="9246" max="9246" width="17.33203125" style="155" customWidth="1"/>
    <col min="9247" max="9247" width="18.6640625" style="155" customWidth="1"/>
    <col min="9248" max="9248" width="42.6640625" style="155" customWidth="1"/>
    <col min="9249" max="9249" width="34.6640625" style="155" customWidth="1"/>
    <col min="9250" max="9250" width="80.33203125" style="155" customWidth="1"/>
    <col min="9251" max="9252" width="25" style="155" customWidth="1"/>
    <col min="9253" max="9253" width="19.6640625" style="155" customWidth="1"/>
    <col min="9254" max="9254" width="9.33203125" style="155" customWidth="1"/>
    <col min="9255" max="9478" width="9.33203125" style="155"/>
    <col min="9479" max="9479" width="22.33203125" style="155" customWidth="1"/>
    <col min="9480" max="9480" width="21" style="155" customWidth="1"/>
    <col min="9481" max="9483" width="9.33203125" style="155" customWidth="1"/>
    <col min="9484" max="9490" width="14.33203125" style="155" customWidth="1"/>
    <col min="9491" max="9493" width="14.6640625" style="155" customWidth="1"/>
    <col min="9494" max="9494" width="14.5546875" style="155" customWidth="1"/>
    <col min="9495" max="9498" width="14.33203125" style="155" customWidth="1"/>
    <col min="9499" max="9501" width="14.6640625" style="155" customWidth="1"/>
    <col min="9502" max="9502" width="17.33203125" style="155" customWidth="1"/>
    <col min="9503" max="9503" width="18.6640625" style="155" customWidth="1"/>
    <col min="9504" max="9504" width="42.6640625" style="155" customWidth="1"/>
    <col min="9505" max="9505" width="34.6640625" style="155" customWidth="1"/>
    <col min="9506" max="9506" width="80.33203125" style="155" customWidth="1"/>
    <col min="9507" max="9508" width="25" style="155" customWidth="1"/>
    <col min="9509" max="9509" width="19.6640625" style="155" customWidth="1"/>
    <col min="9510" max="9510" width="9.33203125" style="155" customWidth="1"/>
    <col min="9511" max="9734" width="9.33203125" style="155"/>
    <col min="9735" max="9735" width="22.33203125" style="155" customWidth="1"/>
    <col min="9736" max="9736" width="21" style="155" customWidth="1"/>
    <col min="9737" max="9739" width="9.33203125" style="155" customWidth="1"/>
    <col min="9740" max="9746" width="14.33203125" style="155" customWidth="1"/>
    <col min="9747" max="9749" width="14.6640625" style="155" customWidth="1"/>
    <col min="9750" max="9750" width="14.5546875" style="155" customWidth="1"/>
    <col min="9751" max="9754" width="14.33203125" style="155" customWidth="1"/>
    <col min="9755" max="9757" width="14.6640625" style="155" customWidth="1"/>
    <col min="9758" max="9758" width="17.33203125" style="155" customWidth="1"/>
    <col min="9759" max="9759" width="18.6640625" style="155" customWidth="1"/>
    <col min="9760" max="9760" width="42.6640625" style="155" customWidth="1"/>
    <col min="9761" max="9761" width="34.6640625" style="155" customWidth="1"/>
    <col min="9762" max="9762" width="80.33203125" style="155" customWidth="1"/>
    <col min="9763" max="9764" width="25" style="155" customWidth="1"/>
    <col min="9765" max="9765" width="19.6640625" style="155" customWidth="1"/>
    <col min="9766" max="9766" width="9.33203125" style="155" customWidth="1"/>
    <col min="9767" max="9990" width="9.33203125" style="155"/>
    <col min="9991" max="9991" width="22.33203125" style="155" customWidth="1"/>
    <col min="9992" max="9992" width="21" style="155" customWidth="1"/>
    <col min="9993" max="9995" width="9.33203125" style="155" customWidth="1"/>
    <col min="9996" max="10002" width="14.33203125" style="155" customWidth="1"/>
    <col min="10003" max="10005" width="14.6640625" style="155" customWidth="1"/>
    <col min="10006" max="10006" width="14.5546875" style="155" customWidth="1"/>
    <col min="10007" max="10010" width="14.33203125" style="155" customWidth="1"/>
    <col min="10011" max="10013" width="14.6640625" style="155" customWidth="1"/>
    <col min="10014" max="10014" width="17.33203125" style="155" customWidth="1"/>
    <col min="10015" max="10015" width="18.6640625" style="155" customWidth="1"/>
    <col min="10016" max="10016" width="42.6640625" style="155" customWidth="1"/>
    <col min="10017" max="10017" width="34.6640625" style="155" customWidth="1"/>
    <col min="10018" max="10018" width="80.33203125" style="155" customWidth="1"/>
    <col min="10019" max="10020" width="25" style="155" customWidth="1"/>
    <col min="10021" max="10021" width="19.6640625" style="155" customWidth="1"/>
    <col min="10022" max="10022" width="9.33203125" style="155" customWidth="1"/>
    <col min="10023" max="10246" width="9.33203125" style="155"/>
    <col min="10247" max="10247" width="22.33203125" style="155" customWidth="1"/>
    <col min="10248" max="10248" width="21" style="155" customWidth="1"/>
    <col min="10249" max="10251" width="9.33203125" style="155" customWidth="1"/>
    <col min="10252" max="10258" width="14.33203125" style="155" customWidth="1"/>
    <col min="10259" max="10261" width="14.6640625" style="155" customWidth="1"/>
    <col min="10262" max="10262" width="14.5546875" style="155" customWidth="1"/>
    <col min="10263" max="10266" width="14.33203125" style="155" customWidth="1"/>
    <col min="10267" max="10269" width="14.6640625" style="155" customWidth="1"/>
    <col min="10270" max="10270" width="17.33203125" style="155" customWidth="1"/>
    <col min="10271" max="10271" width="18.6640625" style="155" customWidth="1"/>
    <col min="10272" max="10272" width="42.6640625" style="155" customWidth="1"/>
    <col min="10273" max="10273" width="34.6640625" style="155" customWidth="1"/>
    <col min="10274" max="10274" width="80.33203125" style="155" customWidth="1"/>
    <col min="10275" max="10276" width="25" style="155" customWidth="1"/>
    <col min="10277" max="10277" width="19.6640625" style="155" customWidth="1"/>
    <col min="10278" max="10278" width="9.33203125" style="155" customWidth="1"/>
    <col min="10279" max="10502" width="9.33203125" style="155"/>
    <col min="10503" max="10503" width="22.33203125" style="155" customWidth="1"/>
    <col min="10504" max="10504" width="21" style="155" customWidth="1"/>
    <col min="10505" max="10507" width="9.33203125" style="155" customWidth="1"/>
    <col min="10508" max="10514" width="14.33203125" style="155" customWidth="1"/>
    <col min="10515" max="10517" width="14.6640625" style="155" customWidth="1"/>
    <col min="10518" max="10518" width="14.5546875" style="155" customWidth="1"/>
    <col min="10519" max="10522" width="14.33203125" style="155" customWidth="1"/>
    <col min="10523" max="10525" width="14.6640625" style="155" customWidth="1"/>
    <col min="10526" max="10526" width="17.33203125" style="155" customWidth="1"/>
    <col min="10527" max="10527" width="18.6640625" style="155" customWidth="1"/>
    <col min="10528" max="10528" width="42.6640625" style="155" customWidth="1"/>
    <col min="10529" max="10529" width="34.6640625" style="155" customWidth="1"/>
    <col min="10530" max="10530" width="80.33203125" style="155" customWidth="1"/>
    <col min="10531" max="10532" width="25" style="155" customWidth="1"/>
    <col min="10533" max="10533" width="19.6640625" style="155" customWidth="1"/>
    <col min="10534" max="10534" width="9.33203125" style="155" customWidth="1"/>
    <col min="10535" max="10758" width="9.33203125" style="155"/>
    <col min="10759" max="10759" width="22.33203125" style="155" customWidth="1"/>
    <col min="10760" max="10760" width="21" style="155" customWidth="1"/>
    <col min="10761" max="10763" width="9.33203125" style="155" customWidth="1"/>
    <col min="10764" max="10770" width="14.33203125" style="155" customWidth="1"/>
    <col min="10771" max="10773" width="14.6640625" style="155" customWidth="1"/>
    <col min="10774" max="10774" width="14.5546875" style="155" customWidth="1"/>
    <col min="10775" max="10778" width="14.33203125" style="155" customWidth="1"/>
    <col min="10779" max="10781" width="14.6640625" style="155" customWidth="1"/>
    <col min="10782" max="10782" width="17.33203125" style="155" customWidth="1"/>
    <col min="10783" max="10783" width="18.6640625" style="155" customWidth="1"/>
    <col min="10784" max="10784" width="42.6640625" style="155" customWidth="1"/>
    <col min="10785" max="10785" width="34.6640625" style="155" customWidth="1"/>
    <col min="10786" max="10786" width="80.33203125" style="155" customWidth="1"/>
    <col min="10787" max="10788" width="25" style="155" customWidth="1"/>
    <col min="10789" max="10789" width="19.6640625" style="155" customWidth="1"/>
    <col min="10790" max="10790" width="9.33203125" style="155" customWidth="1"/>
    <col min="10791" max="11014" width="9.33203125" style="155"/>
    <col min="11015" max="11015" width="22.33203125" style="155" customWidth="1"/>
    <col min="11016" max="11016" width="21" style="155" customWidth="1"/>
    <col min="11017" max="11019" width="9.33203125" style="155" customWidth="1"/>
    <col min="11020" max="11026" width="14.33203125" style="155" customWidth="1"/>
    <col min="11027" max="11029" width="14.6640625" style="155" customWidth="1"/>
    <col min="11030" max="11030" width="14.5546875" style="155" customWidth="1"/>
    <col min="11031" max="11034" width="14.33203125" style="155" customWidth="1"/>
    <col min="11035" max="11037" width="14.6640625" style="155" customWidth="1"/>
    <col min="11038" max="11038" width="17.33203125" style="155" customWidth="1"/>
    <col min="11039" max="11039" width="18.6640625" style="155" customWidth="1"/>
    <col min="11040" max="11040" width="42.6640625" style="155" customWidth="1"/>
    <col min="11041" max="11041" width="34.6640625" style="155" customWidth="1"/>
    <col min="11042" max="11042" width="80.33203125" style="155" customWidth="1"/>
    <col min="11043" max="11044" width="25" style="155" customWidth="1"/>
    <col min="11045" max="11045" width="19.6640625" style="155" customWidth="1"/>
    <col min="11046" max="11046" width="9.33203125" style="155" customWidth="1"/>
    <col min="11047" max="11270" width="9.33203125" style="155"/>
    <col min="11271" max="11271" width="22.33203125" style="155" customWidth="1"/>
    <col min="11272" max="11272" width="21" style="155" customWidth="1"/>
    <col min="11273" max="11275" width="9.33203125" style="155" customWidth="1"/>
    <col min="11276" max="11282" width="14.33203125" style="155" customWidth="1"/>
    <col min="11283" max="11285" width="14.6640625" style="155" customWidth="1"/>
    <col min="11286" max="11286" width="14.5546875" style="155" customWidth="1"/>
    <col min="11287" max="11290" width="14.33203125" style="155" customWidth="1"/>
    <col min="11291" max="11293" width="14.6640625" style="155" customWidth="1"/>
    <col min="11294" max="11294" width="17.33203125" style="155" customWidth="1"/>
    <col min="11295" max="11295" width="18.6640625" style="155" customWidth="1"/>
    <col min="11296" max="11296" width="42.6640625" style="155" customWidth="1"/>
    <col min="11297" max="11297" width="34.6640625" style="155" customWidth="1"/>
    <col min="11298" max="11298" width="80.33203125" style="155" customWidth="1"/>
    <col min="11299" max="11300" width="25" style="155" customWidth="1"/>
    <col min="11301" max="11301" width="19.6640625" style="155" customWidth="1"/>
    <col min="11302" max="11302" width="9.33203125" style="155" customWidth="1"/>
    <col min="11303" max="11526" width="9.33203125" style="155"/>
    <col min="11527" max="11527" width="22.33203125" style="155" customWidth="1"/>
    <col min="11528" max="11528" width="21" style="155" customWidth="1"/>
    <col min="11529" max="11531" width="9.33203125" style="155" customWidth="1"/>
    <col min="11532" max="11538" width="14.33203125" style="155" customWidth="1"/>
    <col min="11539" max="11541" width="14.6640625" style="155" customWidth="1"/>
    <col min="11542" max="11542" width="14.5546875" style="155" customWidth="1"/>
    <col min="11543" max="11546" width="14.33203125" style="155" customWidth="1"/>
    <col min="11547" max="11549" width="14.6640625" style="155" customWidth="1"/>
    <col min="11550" max="11550" width="17.33203125" style="155" customWidth="1"/>
    <col min="11551" max="11551" width="18.6640625" style="155" customWidth="1"/>
    <col min="11552" max="11552" width="42.6640625" style="155" customWidth="1"/>
    <col min="11553" max="11553" width="34.6640625" style="155" customWidth="1"/>
    <col min="11554" max="11554" width="80.33203125" style="155" customWidth="1"/>
    <col min="11555" max="11556" width="25" style="155" customWidth="1"/>
    <col min="11557" max="11557" width="19.6640625" style="155" customWidth="1"/>
    <col min="11558" max="11558" width="9.33203125" style="155" customWidth="1"/>
    <col min="11559" max="11782" width="9.33203125" style="155"/>
    <col min="11783" max="11783" width="22.33203125" style="155" customWidth="1"/>
    <col min="11784" max="11784" width="21" style="155" customWidth="1"/>
    <col min="11785" max="11787" width="9.33203125" style="155" customWidth="1"/>
    <col min="11788" max="11794" width="14.33203125" style="155" customWidth="1"/>
    <col min="11795" max="11797" width="14.6640625" style="155" customWidth="1"/>
    <col min="11798" max="11798" width="14.5546875" style="155" customWidth="1"/>
    <col min="11799" max="11802" width="14.33203125" style="155" customWidth="1"/>
    <col min="11803" max="11805" width="14.6640625" style="155" customWidth="1"/>
    <col min="11806" max="11806" width="17.33203125" style="155" customWidth="1"/>
    <col min="11807" max="11807" width="18.6640625" style="155" customWidth="1"/>
    <col min="11808" max="11808" width="42.6640625" style="155" customWidth="1"/>
    <col min="11809" max="11809" width="34.6640625" style="155" customWidth="1"/>
    <col min="11810" max="11810" width="80.33203125" style="155" customWidth="1"/>
    <col min="11811" max="11812" width="25" style="155" customWidth="1"/>
    <col min="11813" max="11813" width="19.6640625" style="155" customWidth="1"/>
    <col min="11814" max="11814" width="9.33203125" style="155" customWidth="1"/>
    <col min="11815" max="12038" width="9.33203125" style="155"/>
    <col min="12039" max="12039" width="22.33203125" style="155" customWidth="1"/>
    <col min="12040" max="12040" width="21" style="155" customWidth="1"/>
    <col min="12041" max="12043" width="9.33203125" style="155" customWidth="1"/>
    <col min="12044" max="12050" width="14.33203125" style="155" customWidth="1"/>
    <col min="12051" max="12053" width="14.6640625" style="155" customWidth="1"/>
    <col min="12054" max="12054" width="14.5546875" style="155" customWidth="1"/>
    <col min="12055" max="12058" width="14.33203125" style="155" customWidth="1"/>
    <col min="12059" max="12061" width="14.6640625" style="155" customWidth="1"/>
    <col min="12062" max="12062" width="17.33203125" style="155" customWidth="1"/>
    <col min="12063" max="12063" width="18.6640625" style="155" customWidth="1"/>
    <col min="12064" max="12064" width="42.6640625" style="155" customWidth="1"/>
    <col min="12065" max="12065" width="34.6640625" style="155" customWidth="1"/>
    <col min="12066" max="12066" width="80.33203125" style="155" customWidth="1"/>
    <col min="12067" max="12068" width="25" style="155" customWidth="1"/>
    <col min="12069" max="12069" width="19.6640625" style="155" customWidth="1"/>
    <col min="12070" max="12070" width="9.33203125" style="155" customWidth="1"/>
    <col min="12071" max="12294" width="9.33203125" style="155"/>
    <col min="12295" max="12295" width="22.33203125" style="155" customWidth="1"/>
    <col min="12296" max="12296" width="21" style="155" customWidth="1"/>
    <col min="12297" max="12299" width="9.33203125" style="155" customWidth="1"/>
    <col min="12300" max="12306" width="14.33203125" style="155" customWidth="1"/>
    <col min="12307" max="12309" width="14.6640625" style="155" customWidth="1"/>
    <col min="12310" max="12310" width="14.5546875" style="155" customWidth="1"/>
    <col min="12311" max="12314" width="14.33203125" style="155" customWidth="1"/>
    <col min="12315" max="12317" width="14.6640625" style="155" customWidth="1"/>
    <col min="12318" max="12318" width="17.33203125" style="155" customWidth="1"/>
    <col min="12319" max="12319" width="18.6640625" style="155" customWidth="1"/>
    <col min="12320" max="12320" width="42.6640625" style="155" customWidth="1"/>
    <col min="12321" max="12321" width="34.6640625" style="155" customWidth="1"/>
    <col min="12322" max="12322" width="80.33203125" style="155" customWidth="1"/>
    <col min="12323" max="12324" width="25" style="155" customWidth="1"/>
    <col min="12325" max="12325" width="19.6640625" style="155" customWidth="1"/>
    <col min="12326" max="12326" width="9.33203125" style="155" customWidth="1"/>
    <col min="12327" max="12550" width="9.33203125" style="155"/>
    <col min="12551" max="12551" width="22.33203125" style="155" customWidth="1"/>
    <col min="12552" max="12552" width="21" style="155" customWidth="1"/>
    <col min="12553" max="12555" width="9.33203125" style="155" customWidth="1"/>
    <col min="12556" max="12562" width="14.33203125" style="155" customWidth="1"/>
    <col min="12563" max="12565" width="14.6640625" style="155" customWidth="1"/>
    <col min="12566" max="12566" width="14.5546875" style="155" customWidth="1"/>
    <col min="12567" max="12570" width="14.33203125" style="155" customWidth="1"/>
    <col min="12571" max="12573" width="14.6640625" style="155" customWidth="1"/>
    <col min="12574" max="12574" width="17.33203125" style="155" customWidth="1"/>
    <col min="12575" max="12575" width="18.6640625" style="155" customWidth="1"/>
    <col min="12576" max="12576" width="42.6640625" style="155" customWidth="1"/>
    <col min="12577" max="12577" width="34.6640625" style="155" customWidth="1"/>
    <col min="12578" max="12578" width="80.33203125" style="155" customWidth="1"/>
    <col min="12579" max="12580" width="25" style="155" customWidth="1"/>
    <col min="12581" max="12581" width="19.6640625" style="155" customWidth="1"/>
    <col min="12582" max="12582" width="9.33203125" style="155" customWidth="1"/>
    <col min="12583" max="12806" width="9.33203125" style="155"/>
    <col min="12807" max="12807" width="22.33203125" style="155" customWidth="1"/>
    <col min="12808" max="12808" width="21" style="155" customWidth="1"/>
    <col min="12809" max="12811" width="9.33203125" style="155" customWidth="1"/>
    <col min="12812" max="12818" width="14.33203125" style="155" customWidth="1"/>
    <col min="12819" max="12821" width="14.6640625" style="155" customWidth="1"/>
    <col min="12822" max="12822" width="14.5546875" style="155" customWidth="1"/>
    <col min="12823" max="12826" width="14.33203125" style="155" customWidth="1"/>
    <col min="12827" max="12829" width="14.6640625" style="155" customWidth="1"/>
    <col min="12830" max="12830" width="17.33203125" style="155" customWidth="1"/>
    <col min="12831" max="12831" width="18.6640625" style="155" customWidth="1"/>
    <col min="12832" max="12832" width="42.6640625" style="155" customWidth="1"/>
    <col min="12833" max="12833" width="34.6640625" style="155" customWidth="1"/>
    <col min="12834" max="12834" width="80.33203125" style="155" customWidth="1"/>
    <col min="12835" max="12836" width="25" style="155" customWidth="1"/>
    <col min="12837" max="12837" width="19.6640625" style="155" customWidth="1"/>
    <col min="12838" max="12838" width="9.33203125" style="155" customWidth="1"/>
    <col min="12839" max="13062" width="9.33203125" style="155"/>
    <col min="13063" max="13063" width="22.33203125" style="155" customWidth="1"/>
    <col min="13064" max="13064" width="21" style="155" customWidth="1"/>
    <col min="13065" max="13067" width="9.33203125" style="155" customWidth="1"/>
    <col min="13068" max="13074" width="14.33203125" style="155" customWidth="1"/>
    <col min="13075" max="13077" width="14.6640625" style="155" customWidth="1"/>
    <col min="13078" max="13078" width="14.5546875" style="155" customWidth="1"/>
    <col min="13079" max="13082" width="14.33203125" style="155" customWidth="1"/>
    <col min="13083" max="13085" width="14.6640625" style="155" customWidth="1"/>
    <col min="13086" max="13086" width="17.33203125" style="155" customWidth="1"/>
    <col min="13087" max="13087" width="18.6640625" style="155" customWidth="1"/>
    <col min="13088" max="13088" width="42.6640625" style="155" customWidth="1"/>
    <col min="13089" max="13089" width="34.6640625" style="155" customWidth="1"/>
    <col min="13090" max="13090" width="80.33203125" style="155" customWidth="1"/>
    <col min="13091" max="13092" width="25" style="155" customWidth="1"/>
    <col min="13093" max="13093" width="19.6640625" style="155" customWidth="1"/>
    <col min="13094" max="13094" width="9.33203125" style="155" customWidth="1"/>
    <col min="13095" max="13318" width="9.33203125" style="155"/>
    <col min="13319" max="13319" width="22.33203125" style="155" customWidth="1"/>
    <col min="13320" max="13320" width="21" style="155" customWidth="1"/>
    <col min="13321" max="13323" width="9.33203125" style="155" customWidth="1"/>
    <col min="13324" max="13330" width="14.33203125" style="155" customWidth="1"/>
    <col min="13331" max="13333" width="14.6640625" style="155" customWidth="1"/>
    <col min="13334" max="13334" width="14.5546875" style="155" customWidth="1"/>
    <col min="13335" max="13338" width="14.33203125" style="155" customWidth="1"/>
    <col min="13339" max="13341" width="14.6640625" style="155" customWidth="1"/>
    <col min="13342" max="13342" width="17.33203125" style="155" customWidth="1"/>
    <col min="13343" max="13343" width="18.6640625" style="155" customWidth="1"/>
    <col min="13344" max="13344" width="42.6640625" style="155" customWidth="1"/>
    <col min="13345" max="13345" width="34.6640625" style="155" customWidth="1"/>
    <col min="13346" max="13346" width="80.33203125" style="155" customWidth="1"/>
    <col min="13347" max="13348" width="25" style="155" customWidth="1"/>
    <col min="13349" max="13349" width="19.6640625" style="155" customWidth="1"/>
    <col min="13350" max="13350" width="9.33203125" style="155" customWidth="1"/>
    <col min="13351" max="13574" width="9.33203125" style="155"/>
    <col min="13575" max="13575" width="22.33203125" style="155" customWidth="1"/>
    <col min="13576" max="13576" width="21" style="155" customWidth="1"/>
    <col min="13577" max="13579" width="9.33203125" style="155" customWidth="1"/>
    <col min="13580" max="13586" width="14.33203125" style="155" customWidth="1"/>
    <col min="13587" max="13589" width="14.6640625" style="155" customWidth="1"/>
    <col min="13590" max="13590" width="14.5546875" style="155" customWidth="1"/>
    <col min="13591" max="13594" width="14.33203125" style="155" customWidth="1"/>
    <col min="13595" max="13597" width="14.6640625" style="155" customWidth="1"/>
    <col min="13598" max="13598" width="17.33203125" style="155" customWidth="1"/>
    <col min="13599" max="13599" width="18.6640625" style="155" customWidth="1"/>
    <col min="13600" max="13600" width="42.6640625" style="155" customWidth="1"/>
    <col min="13601" max="13601" width="34.6640625" style="155" customWidth="1"/>
    <col min="13602" max="13602" width="80.33203125" style="155" customWidth="1"/>
    <col min="13603" max="13604" width="25" style="155" customWidth="1"/>
    <col min="13605" max="13605" width="19.6640625" style="155" customWidth="1"/>
    <col min="13606" max="13606" width="9.33203125" style="155" customWidth="1"/>
    <col min="13607" max="13830" width="9.33203125" style="155"/>
    <col min="13831" max="13831" width="22.33203125" style="155" customWidth="1"/>
    <col min="13832" max="13832" width="21" style="155" customWidth="1"/>
    <col min="13833" max="13835" width="9.33203125" style="155" customWidth="1"/>
    <col min="13836" max="13842" width="14.33203125" style="155" customWidth="1"/>
    <col min="13843" max="13845" width="14.6640625" style="155" customWidth="1"/>
    <col min="13846" max="13846" width="14.5546875" style="155" customWidth="1"/>
    <col min="13847" max="13850" width="14.33203125" style="155" customWidth="1"/>
    <col min="13851" max="13853" width="14.6640625" style="155" customWidth="1"/>
    <col min="13854" max="13854" width="17.33203125" style="155" customWidth="1"/>
    <col min="13855" max="13855" width="18.6640625" style="155" customWidth="1"/>
    <col min="13856" max="13856" width="42.6640625" style="155" customWidth="1"/>
    <col min="13857" max="13857" width="34.6640625" style="155" customWidth="1"/>
    <col min="13858" max="13858" width="80.33203125" style="155" customWidth="1"/>
    <col min="13859" max="13860" width="25" style="155" customWidth="1"/>
    <col min="13861" max="13861" width="19.6640625" style="155" customWidth="1"/>
    <col min="13862" max="13862" width="9.33203125" style="155" customWidth="1"/>
    <col min="13863" max="14086" width="9.33203125" style="155"/>
    <col min="14087" max="14087" width="22.33203125" style="155" customWidth="1"/>
    <col min="14088" max="14088" width="21" style="155" customWidth="1"/>
    <col min="14089" max="14091" width="9.33203125" style="155" customWidth="1"/>
    <col min="14092" max="14098" width="14.33203125" style="155" customWidth="1"/>
    <col min="14099" max="14101" width="14.6640625" style="155" customWidth="1"/>
    <col min="14102" max="14102" width="14.5546875" style="155" customWidth="1"/>
    <col min="14103" max="14106" width="14.33203125" style="155" customWidth="1"/>
    <col min="14107" max="14109" width="14.6640625" style="155" customWidth="1"/>
    <col min="14110" max="14110" width="17.33203125" style="155" customWidth="1"/>
    <col min="14111" max="14111" width="18.6640625" style="155" customWidth="1"/>
    <col min="14112" max="14112" width="42.6640625" style="155" customWidth="1"/>
    <col min="14113" max="14113" width="34.6640625" style="155" customWidth="1"/>
    <col min="14114" max="14114" width="80.33203125" style="155" customWidth="1"/>
    <col min="14115" max="14116" width="25" style="155" customWidth="1"/>
    <col min="14117" max="14117" width="19.6640625" style="155" customWidth="1"/>
    <col min="14118" max="14118" width="9.33203125" style="155" customWidth="1"/>
    <col min="14119" max="14342" width="9.33203125" style="155"/>
    <col min="14343" max="14343" width="22.33203125" style="155" customWidth="1"/>
    <col min="14344" max="14344" width="21" style="155" customWidth="1"/>
    <col min="14345" max="14347" width="9.33203125" style="155" customWidth="1"/>
    <col min="14348" max="14354" width="14.33203125" style="155" customWidth="1"/>
    <col min="14355" max="14357" width="14.6640625" style="155" customWidth="1"/>
    <col min="14358" max="14358" width="14.5546875" style="155" customWidth="1"/>
    <col min="14359" max="14362" width="14.33203125" style="155" customWidth="1"/>
    <col min="14363" max="14365" width="14.6640625" style="155" customWidth="1"/>
    <col min="14366" max="14366" width="17.33203125" style="155" customWidth="1"/>
    <col min="14367" max="14367" width="18.6640625" style="155" customWidth="1"/>
    <col min="14368" max="14368" width="42.6640625" style="155" customWidth="1"/>
    <col min="14369" max="14369" width="34.6640625" style="155" customWidth="1"/>
    <col min="14370" max="14370" width="80.33203125" style="155" customWidth="1"/>
    <col min="14371" max="14372" width="25" style="155" customWidth="1"/>
    <col min="14373" max="14373" width="19.6640625" style="155" customWidth="1"/>
    <col min="14374" max="14374" width="9.33203125" style="155" customWidth="1"/>
    <col min="14375" max="14598" width="9.33203125" style="155"/>
    <col min="14599" max="14599" width="22.33203125" style="155" customWidth="1"/>
    <col min="14600" max="14600" width="21" style="155" customWidth="1"/>
    <col min="14601" max="14603" width="9.33203125" style="155" customWidth="1"/>
    <col min="14604" max="14610" width="14.33203125" style="155" customWidth="1"/>
    <col min="14611" max="14613" width="14.6640625" style="155" customWidth="1"/>
    <col min="14614" max="14614" width="14.5546875" style="155" customWidth="1"/>
    <col min="14615" max="14618" width="14.33203125" style="155" customWidth="1"/>
    <col min="14619" max="14621" width="14.6640625" style="155" customWidth="1"/>
    <col min="14622" max="14622" width="17.33203125" style="155" customWidth="1"/>
    <col min="14623" max="14623" width="18.6640625" style="155" customWidth="1"/>
    <col min="14624" max="14624" width="42.6640625" style="155" customWidth="1"/>
    <col min="14625" max="14625" width="34.6640625" style="155" customWidth="1"/>
    <col min="14626" max="14626" width="80.33203125" style="155" customWidth="1"/>
    <col min="14627" max="14628" width="25" style="155" customWidth="1"/>
    <col min="14629" max="14629" width="19.6640625" style="155" customWidth="1"/>
    <col min="14630" max="14630" width="9.33203125" style="155" customWidth="1"/>
    <col min="14631" max="14854" width="9.33203125" style="155"/>
    <col min="14855" max="14855" width="22.33203125" style="155" customWidth="1"/>
    <col min="14856" max="14856" width="21" style="155" customWidth="1"/>
    <col min="14857" max="14859" width="9.33203125" style="155" customWidth="1"/>
    <col min="14860" max="14866" width="14.33203125" style="155" customWidth="1"/>
    <col min="14867" max="14869" width="14.6640625" style="155" customWidth="1"/>
    <col min="14870" max="14870" width="14.5546875" style="155" customWidth="1"/>
    <col min="14871" max="14874" width="14.33203125" style="155" customWidth="1"/>
    <col min="14875" max="14877" width="14.6640625" style="155" customWidth="1"/>
    <col min="14878" max="14878" width="17.33203125" style="155" customWidth="1"/>
    <col min="14879" max="14879" width="18.6640625" style="155" customWidth="1"/>
    <col min="14880" max="14880" width="42.6640625" style="155" customWidth="1"/>
    <col min="14881" max="14881" width="34.6640625" style="155" customWidth="1"/>
    <col min="14882" max="14882" width="80.33203125" style="155" customWidth="1"/>
    <col min="14883" max="14884" width="25" style="155" customWidth="1"/>
    <col min="14885" max="14885" width="19.6640625" style="155" customWidth="1"/>
    <col min="14886" max="14886" width="9.33203125" style="155" customWidth="1"/>
    <col min="14887" max="15110" width="9.33203125" style="155"/>
    <col min="15111" max="15111" width="22.33203125" style="155" customWidth="1"/>
    <col min="15112" max="15112" width="21" style="155" customWidth="1"/>
    <col min="15113" max="15115" width="9.33203125" style="155" customWidth="1"/>
    <col min="15116" max="15122" width="14.33203125" style="155" customWidth="1"/>
    <col min="15123" max="15125" width="14.6640625" style="155" customWidth="1"/>
    <col min="15126" max="15126" width="14.5546875" style="155" customWidth="1"/>
    <col min="15127" max="15130" width="14.33203125" style="155" customWidth="1"/>
    <col min="15131" max="15133" width="14.6640625" style="155" customWidth="1"/>
    <col min="15134" max="15134" width="17.33203125" style="155" customWidth="1"/>
    <col min="15135" max="15135" width="18.6640625" style="155" customWidth="1"/>
    <col min="15136" max="15136" width="42.6640625" style="155" customWidth="1"/>
    <col min="15137" max="15137" width="34.6640625" style="155" customWidth="1"/>
    <col min="15138" max="15138" width="80.33203125" style="155" customWidth="1"/>
    <col min="15139" max="15140" width="25" style="155" customWidth="1"/>
    <col min="15141" max="15141" width="19.6640625" style="155" customWidth="1"/>
    <col min="15142" max="15142" width="9.33203125" style="155" customWidth="1"/>
    <col min="15143" max="15366" width="9.33203125" style="155"/>
    <col min="15367" max="15367" width="22.33203125" style="155" customWidth="1"/>
    <col min="15368" max="15368" width="21" style="155" customWidth="1"/>
    <col min="15369" max="15371" width="9.33203125" style="155" customWidth="1"/>
    <col min="15372" max="15378" width="14.33203125" style="155" customWidth="1"/>
    <col min="15379" max="15381" width="14.6640625" style="155" customWidth="1"/>
    <col min="15382" max="15382" width="14.5546875" style="155" customWidth="1"/>
    <col min="15383" max="15386" width="14.33203125" style="155" customWidth="1"/>
    <col min="15387" max="15389" width="14.6640625" style="155" customWidth="1"/>
    <col min="15390" max="15390" width="17.33203125" style="155" customWidth="1"/>
    <col min="15391" max="15391" width="18.6640625" style="155" customWidth="1"/>
    <col min="15392" max="15392" width="42.6640625" style="155" customWidth="1"/>
    <col min="15393" max="15393" width="34.6640625" style="155" customWidth="1"/>
    <col min="15394" max="15394" width="80.33203125" style="155" customWidth="1"/>
    <col min="15395" max="15396" width="25" style="155" customWidth="1"/>
    <col min="15397" max="15397" width="19.6640625" style="155" customWidth="1"/>
    <col min="15398" max="15398" width="9.33203125" style="155" customWidth="1"/>
    <col min="15399" max="15622" width="9.33203125" style="155"/>
    <col min="15623" max="15623" width="22.33203125" style="155" customWidth="1"/>
    <col min="15624" max="15624" width="21" style="155" customWidth="1"/>
    <col min="15625" max="15627" width="9.33203125" style="155" customWidth="1"/>
    <col min="15628" max="15634" width="14.33203125" style="155" customWidth="1"/>
    <col min="15635" max="15637" width="14.6640625" style="155" customWidth="1"/>
    <col min="15638" max="15638" width="14.5546875" style="155" customWidth="1"/>
    <col min="15639" max="15642" width="14.33203125" style="155" customWidth="1"/>
    <col min="15643" max="15645" width="14.6640625" style="155" customWidth="1"/>
    <col min="15646" max="15646" width="17.33203125" style="155" customWidth="1"/>
    <col min="15647" max="15647" width="18.6640625" style="155" customWidth="1"/>
    <col min="15648" max="15648" width="42.6640625" style="155" customWidth="1"/>
    <col min="15649" max="15649" width="34.6640625" style="155" customWidth="1"/>
    <col min="15650" max="15650" width="80.33203125" style="155" customWidth="1"/>
    <col min="15651" max="15652" width="25" style="155" customWidth="1"/>
    <col min="15653" max="15653" width="19.6640625" style="155" customWidth="1"/>
    <col min="15654" max="15654" width="9.33203125" style="155" customWidth="1"/>
    <col min="15655" max="15878" width="9.33203125" style="155"/>
    <col min="15879" max="15879" width="22.33203125" style="155" customWidth="1"/>
    <col min="15880" max="15880" width="21" style="155" customWidth="1"/>
    <col min="15881" max="15883" width="9.33203125" style="155" customWidth="1"/>
    <col min="15884" max="15890" width="14.33203125" style="155" customWidth="1"/>
    <col min="15891" max="15893" width="14.6640625" style="155" customWidth="1"/>
    <col min="15894" max="15894" width="14.5546875" style="155" customWidth="1"/>
    <col min="15895" max="15898" width="14.33203125" style="155" customWidth="1"/>
    <col min="15899" max="15901" width="14.6640625" style="155" customWidth="1"/>
    <col min="15902" max="15902" width="17.33203125" style="155" customWidth="1"/>
    <col min="15903" max="15903" width="18.6640625" style="155" customWidth="1"/>
    <col min="15904" max="15904" width="42.6640625" style="155" customWidth="1"/>
    <col min="15905" max="15905" width="34.6640625" style="155" customWidth="1"/>
    <col min="15906" max="15906" width="80.33203125" style="155" customWidth="1"/>
    <col min="15907" max="15908" width="25" style="155" customWidth="1"/>
    <col min="15909" max="15909" width="19.6640625" style="155" customWidth="1"/>
    <col min="15910" max="15910" width="9.33203125" style="155" customWidth="1"/>
    <col min="15911" max="16134" width="9.33203125" style="155"/>
    <col min="16135" max="16135" width="22.33203125" style="155" customWidth="1"/>
    <col min="16136" max="16136" width="21" style="155" customWidth="1"/>
    <col min="16137" max="16139" width="9.33203125" style="155" customWidth="1"/>
    <col min="16140" max="16146" width="14.33203125" style="155" customWidth="1"/>
    <col min="16147" max="16149" width="14.6640625" style="155" customWidth="1"/>
    <col min="16150" max="16150" width="14.5546875" style="155" customWidth="1"/>
    <col min="16151" max="16154" width="14.33203125" style="155" customWidth="1"/>
    <col min="16155" max="16157" width="14.6640625" style="155" customWidth="1"/>
    <col min="16158" max="16158" width="17.33203125" style="155" customWidth="1"/>
    <col min="16159" max="16159" width="18.6640625" style="155" customWidth="1"/>
    <col min="16160" max="16160" width="42.6640625" style="155" customWidth="1"/>
    <col min="16161" max="16161" width="34.6640625" style="155" customWidth="1"/>
    <col min="16162" max="16162" width="80.33203125" style="155" customWidth="1"/>
    <col min="16163" max="16164" width="25" style="155" customWidth="1"/>
    <col min="16165" max="16165" width="19.6640625" style="155" customWidth="1"/>
    <col min="16166" max="16166" width="9.33203125" style="155" customWidth="1"/>
    <col min="16167" max="16384" width="9.33203125" style="155"/>
  </cols>
  <sheetData>
    <row r="1" spans="1:41" ht="75.75" customHeight="1" thickBot="1" x14ac:dyDescent="0.3">
      <c r="A1" s="195"/>
      <c r="D1" s="320"/>
      <c r="E1" s="495" t="s">
        <v>537</v>
      </c>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5"/>
      <c r="AF1" s="319"/>
      <c r="AG1" s="156"/>
      <c r="AK1" s="156"/>
    </row>
    <row r="2" spans="1:41" s="166" customFormat="1" ht="54.45" customHeight="1" thickBot="1" x14ac:dyDescent="0.3">
      <c r="A2" s="193" t="s">
        <v>519</v>
      </c>
      <c r="B2" s="193" t="s">
        <v>519</v>
      </c>
      <c r="C2" s="193" t="s">
        <v>519</v>
      </c>
      <c r="D2" s="193" t="s">
        <v>501</v>
      </c>
      <c r="E2" s="193" t="s">
        <v>519</v>
      </c>
      <c r="F2" s="278" t="s">
        <v>536</v>
      </c>
      <c r="G2" s="497">
        <v>43844</v>
      </c>
      <c r="H2" s="498"/>
      <c r="I2" s="498"/>
      <c r="J2" s="498"/>
      <c r="K2" s="498"/>
      <c r="L2" s="499"/>
      <c r="M2" s="497">
        <f>G2+1</f>
        <v>43845</v>
      </c>
      <c r="N2" s="498"/>
      <c r="O2" s="498"/>
      <c r="P2" s="498"/>
      <c r="Q2" s="498"/>
      <c r="R2" s="269"/>
      <c r="S2" s="497">
        <f>M2+1</f>
        <v>43846</v>
      </c>
      <c r="T2" s="498"/>
      <c r="U2" s="498"/>
      <c r="V2" s="498"/>
      <c r="W2" s="498"/>
      <c r="X2" s="269"/>
      <c r="Y2" s="497">
        <f>S2+1</f>
        <v>43847</v>
      </c>
      <c r="Z2" s="498"/>
      <c r="AA2" s="498"/>
      <c r="AB2" s="498"/>
      <c r="AC2" s="498"/>
      <c r="AD2" s="269"/>
      <c r="AE2" s="279">
        <f>Y2+1</f>
        <v>43848</v>
      </c>
      <c r="AG2" s="166" t="s">
        <v>479</v>
      </c>
    </row>
    <row r="3" spans="1:41" s="167" customFormat="1" ht="44.25" customHeight="1" thickBot="1" x14ac:dyDescent="0.3">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396</v>
      </c>
      <c r="AG3" s="167" t="s">
        <v>415</v>
      </c>
      <c r="AH3" s="167" t="s">
        <v>412</v>
      </c>
      <c r="AI3" s="167" t="s">
        <v>411</v>
      </c>
      <c r="AJ3" s="167" t="s">
        <v>398</v>
      </c>
      <c r="AK3" s="167" t="s">
        <v>399</v>
      </c>
    </row>
    <row r="4" spans="1:41" s="167" customFormat="1" ht="69" customHeight="1" thickBot="1" x14ac:dyDescent="0.3">
      <c r="A4" s="202" t="s">
        <v>385</v>
      </c>
      <c r="B4" s="203" t="s">
        <v>389</v>
      </c>
      <c r="C4" s="203" t="s">
        <v>385</v>
      </c>
      <c r="D4" s="204" t="s">
        <v>481</v>
      </c>
      <c r="E4" s="205" t="s">
        <v>389</v>
      </c>
      <c r="F4" s="206" t="s">
        <v>435</v>
      </c>
      <c r="G4" s="207" t="s">
        <v>339</v>
      </c>
      <c r="H4" s="198" t="s">
        <v>340</v>
      </c>
      <c r="I4" s="198" t="s">
        <v>341</v>
      </c>
      <c r="J4" s="198" t="s">
        <v>354</v>
      </c>
      <c r="K4" s="198" t="s">
        <v>355</v>
      </c>
      <c r="L4" s="208" t="s">
        <v>436</v>
      </c>
      <c r="M4" s="207" t="s">
        <v>342</v>
      </c>
      <c r="N4" s="198" t="s">
        <v>343</v>
      </c>
      <c r="O4" s="198" t="s">
        <v>344</v>
      </c>
      <c r="P4" s="198" t="s">
        <v>345</v>
      </c>
      <c r="Q4" s="198" t="s">
        <v>356</v>
      </c>
      <c r="R4" s="208" t="s">
        <v>437</v>
      </c>
      <c r="S4" s="207" t="s">
        <v>346</v>
      </c>
      <c r="T4" s="198" t="s">
        <v>347</v>
      </c>
      <c r="U4" s="198" t="s">
        <v>348</v>
      </c>
      <c r="V4" s="198" t="s">
        <v>438</v>
      </c>
      <c r="W4" s="198" t="s">
        <v>439</v>
      </c>
      <c r="X4" s="208" t="s">
        <v>440</v>
      </c>
      <c r="Y4" s="207" t="s">
        <v>349</v>
      </c>
      <c r="Z4" s="198" t="s">
        <v>350</v>
      </c>
      <c r="AA4" s="198" t="s">
        <v>351</v>
      </c>
      <c r="AB4" s="198" t="s">
        <v>352</v>
      </c>
      <c r="AC4" s="198" t="s">
        <v>441</v>
      </c>
      <c r="AD4" s="208" t="s">
        <v>442</v>
      </c>
      <c r="AE4" s="201" t="s">
        <v>353</v>
      </c>
      <c r="AF4" s="167" t="s">
        <v>396</v>
      </c>
      <c r="AG4" s="167" t="s">
        <v>415</v>
      </c>
      <c r="AH4" s="167" t="s">
        <v>412</v>
      </c>
      <c r="AI4" s="167" t="s">
        <v>411</v>
      </c>
      <c r="AJ4" s="167" t="s">
        <v>398</v>
      </c>
      <c r="AK4" s="167" t="s">
        <v>399</v>
      </c>
      <c r="AM4" s="167" t="s">
        <v>488</v>
      </c>
      <c r="AN4" s="167" t="s">
        <v>489</v>
      </c>
      <c r="AO4" s="167" t="s">
        <v>490</v>
      </c>
    </row>
    <row r="5" spans="1:41" ht="41.25" customHeight="1" x14ac:dyDescent="0.25">
      <c r="A5" s="209" t="str">
        <f t="shared" ref="A5:A12" si="0">CONCATENATE(TEXT($D5-TIME(1,0,0)+1,"h:mm;@"),"-",TEXT($D5-TIME(1,0,0)+1+TIME(0,AL5,0),"h:mm;@"))</f>
        <v>11:00-11:30</v>
      </c>
      <c r="B5" s="209" t="str">
        <f t="shared" ref="B5:B12" si="1">CONCATENATE(TEXT(IF($D5-$D$36&gt;=0,$D5-$D$36,$D5-$D$36+24),"h:mm;@"),"-",TEXT(IF($D5-$D$36&gt;=0,$D5-$D$36,$D5-$D$36+24)+TIME(0,AL5,0),"h:mm;@"))</f>
        <v>6:00-6:30</v>
      </c>
      <c r="C5" s="209" t="str">
        <f t="shared" ref="C5:C12" si="2">CONCATENATE(TEXT($D5-TIME(0,0,0)+1,"h:mm;@"),"-",TEXT($D5-TIME(0,0,0)+1+TIME(0,AL5,0),"h:mm;@"))</f>
        <v>12:00-12:30</v>
      </c>
      <c r="D5" s="180">
        <v>0.5</v>
      </c>
      <c r="E5" s="210" t="str">
        <f t="shared" ref="E5:E16" si="3">CONCATENATE(TEXT(IF($D5-$E$38&gt;=0,$D5-$E$38,$D5-$E$38+24),"h:mm;@"),"-",TEXT(IF($D5-$E$38&gt;=0,$D5-$E$38,$D5-$E$38+24)+TIME(0,AL5,0),"h:mm;@"))</f>
        <v>7:00-7:30</v>
      </c>
      <c r="F5" s="211"/>
      <c r="G5" s="216"/>
      <c r="H5" s="218"/>
      <c r="I5" s="218"/>
      <c r="J5" s="218"/>
      <c r="K5" s="218"/>
      <c r="L5" s="299"/>
      <c r="M5" s="348"/>
      <c r="N5" s="218"/>
      <c r="O5" s="218"/>
      <c r="P5" s="218"/>
      <c r="Q5" s="349" t="s">
        <v>397</v>
      </c>
      <c r="R5" s="299"/>
      <c r="S5" s="213"/>
      <c r="T5" s="213"/>
      <c r="U5" s="213"/>
      <c r="V5" s="213"/>
      <c r="W5" s="213"/>
      <c r="X5" s="213"/>
      <c r="Y5" s="216"/>
      <c r="Z5" s="217"/>
      <c r="AA5" s="217"/>
      <c r="AB5" s="218"/>
      <c r="AC5" s="217"/>
      <c r="AD5" s="219"/>
      <c r="AE5" s="170"/>
      <c r="AF5" s="189"/>
      <c r="AG5" s="322">
        <v>4</v>
      </c>
      <c r="AH5" s="323">
        <f>5+AO5</f>
        <v>5</v>
      </c>
      <c r="AI5" s="323">
        <v>0</v>
      </c>
      <c r="AJ5" s="324">
        <f>TIME(4,0,0)</f>
        <v>0.16666666666666666</v>
      </c>
      <c r="AK5" s="280" t="s">
        <v>389</v>
      </c>
      <c r="AL5" s="167">
        <v>30</v>
      </c>
      <c r="AM5" s="328">
        <f t="shared" ref="AM5:AM7" si="4">DATE(YEAR($G$2),3,14)-(WEEKDAY(DATE(YEAR($G$2),3,14))-1)</f>
        <v>43899</v>
      </c>
      <c r="AN5" s="328">
        <f t="shared" ref="AN5:AN7" si="5">DATE(YEAR($G$2),11,7)-(WEEKDAY(DATE(YEAR($G$2),11,7))-1)</f>
        <v>44137</v>
      </c>
      <c r="AO5" s="167">
        <f>IF($G$2 &gt;AM5&amp;$G$2&lt;AN5,-1,0)</f>
        <v>0</v>
      </c>
    </row>
    <row r="6" spans="1:41" ht="41.25" customHeight="1" thickBot="1" x14ac:dyDescent="0.3">
      <c r="A6" s="181" t="str">
        <f t="shared" si="0"/>
        <v>11:30-12:00</v>
      </c>
      <c r="B6" s="181" t="str">
        <f t="shared" si="1"/>
        <v>6:30-7:00</v>
      </c>
      <c r="C6" s="209" t="str">
        <f t="shared" si="2"/>
        <v>12:30-13:00</v>
      </c>
      <c r="D6" s="179">
        <f t="shared" ref="D6:D33" si="6">D5+TIME(0,30,0)</f>
        <v>0.52083333333333337</v>
      </c>
      <c r="E6" s="220" t="str">
        <f t="shared" si="3"/>
        <v>7:30-8:00</v>
      </c>
      <c r="F6" s="211"/>
      <c r="G6" s="212"/>
      <c r="H6" s="213"/>
      <c r="I6" s="213"/>
      <c r="J6" s="213"/>
      <c r="K6" s="213"/>
      <c r="L6" s="214"/>
      <c r="M6" s="350"/>
      <c r="N6" s="215"/>
      <c r="O6" s="215"/>
      <c r="P6" s="215"/>
      <c r="Q6" s="351"/>
      <c r="R6" s="223"/>
      <c r="S6" s="213"/>
      <c r="T6" s="213"/>
      <c r="U6" s="213"/>
      <c r="V6" s="213"/>
      <c r="W6" s="213"/>
      <c r="X6" s="213"/>
      <c r="Y6" s="221"/>
      <c r="Z6" s="222"/>
      <c r="AA6" s="222"/>
      <c r="AB6" s="222"/>
      <c r="AC6" s="222"/>
      <c r="AD6" s="223"/>
      <c r="AE6" s="170"/>
      <c r="AF6" s="189"/>
      <c r="AG6" s="322">
        <v>5</v>
      </c>
      <c r="AH6" s="323">
        <f>6+AO6</f>
        <v>6</v>
      </c>
      <c r="AI6" s="323">
        <v>0</v>
      </c>
      <c r="AJ6" s="324">
        <f>TIME(5,0,0)</f>
        <v>0.20833333333333334</v>
      </c>
      <c r="AK6" s="280" t="s">
        <v>400</v>
      </c>
      <c r="AL6" s="167">
        <v>30</v>
      </c>
      <c r="AM6" s="328">
        <f t="shared" si="4"/>
        <v>43899</v>
      </c>
      <c r="AN6" s="328">
        <f t="shared" si="5"/>
        <v>44137</v>
      </c>
      <c r="AO6" s="167">
        <f>IF($G$2 &gt;AM6&amp;$G$2&lt;AN6,-1,0)</f>
        <v>0</v>
      </c>
    </row>
    <row r="7" spans="1:41" ht="41.25" customHeight="1" x14ac:dyDescent="0.25">
      <c r="A7" s="181" t="str">
        <f t="shared" si="0"/>
        <v>12:00-12:30</v>
      </c>
      <c r="B7" s="181" t="str">
        <f t="shared" si="1"/>
        <v>7:00-7:30</v>
      </c>
      <c r="C7" s="209" t="str">
        <f t="shared" si="2"/>
        <v>13:00-13:30</v>
      </c>
      <c r="D7" s="179">
        <f t="shared" si="6"/>
        <v>0.54166666666666674</v>
      </c>
      <c r="E7" s="220" t="str">
        <f t="shared" si="3"/>
        <v>8:00-8:30</v>
      </c>
      <c r="F7" s="211"/>
      <c r="G7" s="411"/>
      <c r="H7" s="412" t="s">
        <v>566</v>
      </c>
      <c r="I7" s="413"/>
      <c r="J7" s="413"/>
      <c r="K7" s="414"/>
      <c r="L7" s="219"/>
      <c r="M7" s="313" t="s">
        <v>520</v>
      </c>
      <c r="N7" s="313" t="s">
        <v>520</v>
      </c>
      <c r="O7" s="217"/>
      <c r="P7" s="217"/>
      <c r="Q7" s="358" t="s">
        <v>359</v>
      </c>
      <c r="R7" s="249"/>
      <c r="S7" s="304" t="s">
        <v>520</v>
      </c>
      <c r="T7" s="313" t="s">
        <v>520</v>
      </c>
      <c r="U7" s="218"/>
      <c r="V7" s="218"/>
      <c r="W7" s="311" t="s">
        <v>361</v>
      </c>
      <c r="X7" s="446">
        <v>18</v>
      </c>
      <c r="Y7" s="304" t="s">
        <v>520</v>
      </c>
      <c r="Z7" s="313" t="s">
        <v>520</v>
      </c>
      <c r="AA7" s="218"/>
      <c r="AB7" s="218"/>
      <c r="AC7" s="358" t="s">
        <v>359</v>
      </c>
      <c r="AD7" s="448">
        <v>18</v>
      </c>
      <c r="AE7" s="300"/>
      <c r="AF7" s="189"/>
      <c r="AG7" s="322">
        <v>6</v>
      </c>
      <c r="AH7" s="323">
        <f>7+AO7</f>
        <v>7</v>
      </c>
      <c r="AI7" s="323">
        <v>0</v>
      </c>
      <c r="AJ7" s="324">
        <f>TIME(6,0,0)</f>
        <v>0.25</v>
      </c>
      <c r="AK7" s="280" t="s">
        <v>401</v>
      </c>
      <c r="AL7" s="167">
        <v>30</v>
      </c>
      <c r="AM7" s="328">
        <f t="shared" si="4"/>
        <v>43899</v>
      </c>
      <c r="AN7" s="328">
        <f t="shared" si="5"/>
        <v>44137</v>
      </c>
      <c r="AO7" s="167">
        <f t="shared" ref="AO7:AO11" si="7">IF($G$2 &gt;AM7&amp;$G$2&lt;AN7,-1,0)</f>
        <v>0</v>
      </c>
    </row>
    <row r="8" spans="1:41" ht="41.25" customHeight="1" x14ac:dyDescent="0.25">
      <c r="A8" s="181" t="str">
        <f t="shared" si="0"/>
        <v>12:30-13:00</v>
      </c>
      <c r="B8" s="181" t="str">
        <f t="shared" si="1"/>
        <v>7:30-8:00</v>
      </c>
      <c r="C8" s="209" t="str">
        <f t="shared" si="2"/>
        <v>13:30-14:00</v>
      </c>
      <c r="D8" s="179">
        <f t="shared" si="6"/>
        <v>0.56250000000000011</v>
      </c>
      <c r="E8" s="220" t="str">
        <f t="shared" si="3"/>
        <v>8:30-9:00</v>
      </c>
      <c r="F8" s="211"/>
      <c r="G8" s="415"/>
      <c r="H8" s="416"/>
      <c r="I8" s="417" t="s">
        <v>567</v>
      </c>
      <c r="J8" s="416"/>
      <c r="K8" s="418"/>
      <c r="L8" s="226"/>
      <c r="M8" s="255" t="s">
        <v>568</v>
      </c>
      <c r="N8" s="255" t="s">
        <v>569</v>
      </c>
      <c r="O8" s="215"/>
      <c r="P8" s="215"/>
      <c r="Q8" s="374"/>
      <c r="R8" s="249"/>
      <c r="S8" s="306" t="s">
        <v>568</v>
      </c>
      <c r="T8" s="255" t="s">
        <v>569</v>
      </c>
      <c r="U8" s="213"/>
      <c r="V8" s="213"/>
      <c r="W8" s="314"/>
      <c r="X8" s="447" t="s">
        <v>446</v>
      </c>
      <c r="Y8" s="306" t="s">
        <v>568</v>
      </c>
      <c r="Z8" s="255" t="s">
        <v>569</v>
      </c>
      <c r="AA8" s="213"/>
      <c r="AB8" s="213"/>
      <c r="AC8" s="374"/>
      <c r="AD8" s="449" t="s">
        <v>446</v>
      </c>
      <c r="AE8" s="301">
        <v>802.11</v>
      </c>
      <c r="AF8" s="189"/>
      <c r="AG8" s="322">
        <v>7</v>
      </c>
      <c r="AH8" s="323">
        <f>8+AO8</f>
        <v>8</v>
      </c>
      <c r="AI8" s="323">
        <v>0</v>
      </c>
      <c r="AJ8" s="324">
        <f>TIME(7,0,0)</f>
        <v>0.29166666666666669</v>
      </c>
      <c r="AK8" s="280" t="s">
        <v>402</v>
      </c>
      <c r="AL8" s="167">
        <v>30</v>
      </c>
      <c r="AM8" s="328">
        <f>DATE(YEAR($G$2),3,14)-(WEEKDAY(DATE(YEAR($G$2),3,14))-1)</f>
        <v>43899</v>
      </c>
      <c r="AN8" s="328">
        <f>DATE(YEAR($G$2),11,7)-(WEEKDAY(DATE(YEAR($G$2),11,7))-1)</f>
        <v>44137</v>
      </c>
      <c r="AO8" s="167">
        <f t="shared" si="7"/>
        <v>0</v>
      </c>
    </row>
    <row r="9" spans="1:41" ht="37.5" customHeight="1" x14ac:dyDescent="0.25">
      <c r="A9" s="181" t="str">
        <f t="shared" si="0"/>
        <v>13:00-13:30</v>
      </c>
      <c r="B9" s="181" t="str">
        <f t="shared" si="1"/>
        <v>8:00-8:30</v>
      </c>
      <c r="C9" s="209" t="str">
        <f t="shared" si="2"/>
        <v>14:00-14:30</v>
      </c>
      <c r="D9" s="179">
        <f t="shared" si="6"/>
        <v>0.58333333333333348</v>
      </c>
      <c r="E9" s="220" t="str">
        <f t="shared" si="3"/>
        <v>9:00-9:30</v>
      </c>
      <c r="F9" s="211"/>
      <c r="G9" s="419"/>
      <c r="H9" s="420" t="s">
        <v>570</v>
      </c>
      <c r="I9" s="420"/>
      <c r="J9" s="420"/>
      <c r="K9" s="421"/>
      <c r="L9" s="226"/>
      <c r="M9" s="257"/>
      <c r="N9" s="257"/>
      <c r="O9" s="215"/>
      <c r="P9" s="215"/>
      <c r="Q9" s="375"/>
      <c r="R9" s="249"/>
      <c r="S9" s="392"/>
      <c r="T9" s="257"/>
      <c r="U9" s="213"/>
      <c r="V9" s="213"/>
      <c r="W9" s="315"/>
      <c r="X9" s="396"/>
      <c r="Y9" s="392"/>
      <c r="Z9" s="257"/>
      <c r="AA9" s="213"/>
      <c r="AB9" s="213"/>
      <c r="AC9" s="375"/>
      <c r="AD9" s="422"/>
      <c r="AE9" s="302" t="s">
        <v>448</v>
      </c>
      <c r="AF9" s="189"/>
      <c r="AG9" s="322">
        <v>22</v>
      </c>
      <c r="AH9" s="325">
        <f>23+AO9</f>
        <v>23</v>
      </c>
      <c r="AI9" s="323">
        <v>0</v>
      </c>
      <c r="AJ9" s="324">
        <f>TIME(24-2,0,0)</f>
        <v>0.91666666666666663</v>
      </c>
      <c r="AK9" s="280" t="s">
        <v>403</v>
      </c>
      <c r="AL9" s="167">
        <v>30</v>
      </c>
      <c r="AM9" s="328">
        <f>DATE(YEAR($G$2),3,31)-(WEEKDAY(DATE(YEAR($G$2),3,31))-1)</f>
        <v>43920</v>
      </c>
      <c r="AN9" s="328">
        <f>DATE(YEAR($G$2),10,30)-(WEEKDAY(DATE(YEAR($G$2),10,30))-1)</f>
        <v>44130</v>
      </c>
      <c r="AO9" s="167">
        <f t="shared" si="7"/>
        <v>0</v>
      </c>
    </row>
    <row r="10" spans="1:41" ht="37.5" customHeight="1" thickBot="1" x14ac:dyDescent="0.3">
      <c r="A10" s="181" t="str">
        <f t="shared" si="0"/>
        <v>13:30-14:00</v>
      </c>
      <c r="B10" s="181" t="str">
        <f t="shared" si="1"/>
        <v>8:30-9:00</v>
      </c>
      <c r="C10" s="209" t="str">
        <f t="shared" si="2"/>
        <v>14:30-15:00</v>
      </c>
      <c r="D10" s="179">
        <f t="shared" si="6"/>
        <v>0.60416666666666685</v>
      </c>
      <c r="E10" s="220" t="str">
        <f t="shared" si="3"/>
        <v>9:30-10:00</v>
      </c>
      <c r="F10" s="211"/>
      <c r="G10" s="423"/>
      <c r="H10" s="424"/>
      <c r="I10" s="424" t="s">
        <v>571</v>
      </c>
      <c r="J10" s="424"/>
      <c r="K10" s="425"/>
      <c r="L10" s="230"/>
      <c r="M10" s="318"/>
      <c r="N10" s="318"/>
      <c r="O10" s="222"/>
      <c r="P10" s="222"/>
      <c r="Q10" s="359"/>
      <c r="R10" s="249"/>
      <c r="S10" s="309"/>
      <c r="T10" s="318"/>
      <c r="U10" s="352"/>
      <c r="V10" s="352"/>
      <c r="W10" s="317"/>
      <c r="X10" s="397"/>
      <c r="Y10" s="309"/>
      <c r="Z10" s="318"/>
      <c r="AA10" s="352"/>
      <c r="AB10" s="352"/>
      <c r="AC10" s="359"/>
      <c r="AD10" s="395"/>
      <c r="AE10" s="302" t="s">
        <v>447</v>
      </c>
      <c r="AF10" s="189"/>
      <c r="AG10" s="322">
        <v>23</v>
      </c>
      <c r="AH10" s="325">
        <f>24+AO10</f>
        <v>24</v>
      </c>
      <c r="AI10" s="323">
        <v>0</v>
      </c>
      <c r="AJ10" s="324">
        <f>TIME(24-1,0,0)</f>
        <v>0.95833333333333337</v>
      </c>
      <c r="AK10" s="280" t="s">
        <v>404</v>
      </c>
      <c r="AL10" s="167">
        <v>30</v>
      </c>
      <c r="AM10" s="328">
        <f>DATE(YEAR($G$2),3,31)-(WEEKDAY(DATE(YEAR($G$2),3,31))-1)</f>
        <v>43920</v>
      </c>
      <c r="AN10" s="328">
        <f>DATE(YEAR($G$2),10,30)-(WEEKDAY(DATE(YEAR($G$2),10,30))-1)</f>
        <v>44130</v>
      </c>
      <c r="AO10" s="167">
        <f t="shared" si="7"/>
        <v>0</v>
      </c>
    </row>
    <row r="11" spans="1:41" ht="37.5" customHeight="1" thickBot="1" x14ac:dyDescent="0.3">
      <c r="A11" s="181" t="str">
        <f t="shared" si="0"/>
        <v>14:00-14:30</v>
      </c>
      <c r="B11" s="181" t="str">
        <f t="shared" si="1"/>
        <v>9:00-9:30</v>
      </c>
      <c r="C11" s="209" t="str">
        <f t="shared" si="2"/>
        <v>15:00-15:30</v>
      </c>
      <c r="D11" s="179">
        <f t="shared" si="6"/>
        <v>0.62500000000000022</v>
      </c>
      <c r="E11" s="220" t="str">
        <f t="shared" si="3"/>
        <v>10:00-10:30</v>
      </c>
      <c r="F11" s="211"/>
      <c r="G11" s="239" t="s">
        <v>328</v>
      </c>
      <c r="H11" s="240" t="s">
        <v>328</v>
      </c>
      <c r="I11" s="240" t="s">
        <v>328</v>
      </c>
      <c r="J11" s="240" t="s">
        <v>328</v>
      </c>
      <c r="K11" s="240" t="s">
        <v>328</v>
      </c>
      <c r="L11" s="234" t="s">
        <v>328</v>
      </c>
      <c r="M11" s="238" t="s">
        <v>328</v>
      </c>
      <c r="N11" s="238" t="s">
        <v>328</v>
      </c>
      <c r="O11" s="238" t="s">
        <v>328</v>
      </c>
      <c r="P11" s="238" t="s">
        <v>328</v>
      </c>
      <c r="Q11" s="238" t="s">
        <v>328</v>
      </c>
      <c r="R11" s="234" t="s">
        <v>328</v>
      </c>
      <c r="S11" s="233" t="s">
        <v>328</v>
      </c>
      <c r="T11" s="233" t="s">
        <v>328</v>
      </c>
      <c r="U11" s="233" t="s">
        <v>328</v>
      </c>
      <c r="V11" s="233" t="s">
        <v>328</v>
      </c>
      <c r="W11" s="233" t="s">
        <v>328</v>
      </c>
      <c r="X11" s="233" t="s">
        <v>328</v>
      </c>
      <c r="Y11" s="260" t="s">
        <v>328</v>
      </c>
      <c r="Z11" s="238" t="s">
        <v>328</v>
      </c>
      <c r="AA11" s="238" t="s">
        <v>328</v>
      </c>
      <c r="AB11" s="238" t="s">
        <v>328</v>
      </c>
      <c r="AC11" s="238" t="s">
        <v>328</v>
      </c>
      <c r="AD11" s="234" t="s">
        <v>328</v>
      </c>
      <c r="AE11" s="301"/>
      <c r="AF11" s="189"/>
      <c r="AG11" s="322">
        <v>21</v>
      </c>
      <c r="AH11" s="325">
        <f>22+AO11</f>
        <v>22</v>
      </c>
      <c r="AI11" s="323">
        <v>0</v>
      </c>
      <c r="AJ11" s="324">
        <f>TIME(24-3,0,0)</f>
        <v>0.875</v>
      </c>
      <c r="AK11" s="280" t="s">
        <v>405</v>
      </c>
      <c r="AL11" s="167">
        <v>30</v>
      </c>
      <c r="AM11" s="328">
        <f>DATE(YEAR($G$2),3,31)-(WEEKDAY(DATE(YEAR($G$2),3,31))-1)-2</f>
        <v>43918</v>
      </c>
      <c r="AN11" s="328">
        <f>DATE(YEAR($G$2),10,30)-(WEEKDAY(DATE(YEAR($G$2),10,30))-1)</f>
        <v>44130</v>
      </c>
      <c r="AO11" s="167">
        <f t="shared" si="7"/>
        <v>0</v>
      </c>
    </row>
    <row r="12" spans="1:41" ht="37.5" customHeight="1" x14ac:dyDescent="0.25">
      <c r="A12" s="181" t="str">
        <f t="shared" si="0"/>
        <v>14:30-15:00</v>
      </c>
      <c r="B12" s="181" t="str">
        <f t="shared" si="1"/>
        <v>9:30-10:00</v>
      </c>
      <c r="C12" s="209" t="str">
        <f t="shared" si="2"/>
        <v>15:30-16:00</v>
      </c>
      <c r="D12" s="179">
        <f t="shared" si="6"/>
        <v>0.64583333333333359</v>
      </c>
      <c r="E12" s="220" t="str">
        <f t="shared" si="3"/>
        <v>10:30-11:00</v>
      </c>
      <c r="F12" s="211"/>
      <c r="G12" s="330" t="s">
        <v>443</v>
      </c>
      <c r="H12" s="357" t="s">
        <v>336</v>
      </c>
      <c r="I12" s="368" t="s">
        <v>444</v>
      </c>
      <c r="J12" s="370" t="s">
        <v>360</v>
      </c>
      <c r="K12" s="443" t="s">
        <v>449</v>
      </c>
      <c r="L12" s="219"/>
      <c r="M12" s="348"/>
      <c r="N12" s="370" t="s">
        <v>360</v>
      </c>
      <c r="O12" s="368" t="s">
        <v>444</v>
      </c>
      <c r="P12" s="357" t="s">
        <v>336</v>
      </c>
      <c r="Q12" s="385" t="s">
        <v>361</v>
      </c>
      <c r="R12" s="219"/>
      <c r="S12" s="313" t="s">
        <v>520</v>
      </c>
      <c r="T12" s="313" t="s">
        <v>520</v>
      </c>
      <c r="U12" s="453" t="s">
        <v>456</v>
      </c>
      <c r="V12" s="357" t="s">
        <v>336</v>
      </c>
      <c r="W12" s="358" t="s">
        <v>359</v>
      </c>
      <c r="X12" s="214"/>
      <c r="Y12" s="313" t="s">
        <v>520</v>
      </c>
      <c r="Z12" s="218"/>
      <c r="AA12" s="218"/>
      <c r="AB12" s="357" t="s">
        <v>336</v>
      </c>
      <c r="AC12" s="442" t="s">
        <v>329</v>
      </c>
      <c r="AD12" s="219"/>
      <c r="AE12" s="282"/>
      <c r="AF12" s="189"/>
      <c r="AG12" s="322">
        <v>18</v>
      </c>
      <c r="AH12" s="325">
        <v>18</v>
      </c>
      <c r="AI12" s="323">
        <v>30</v>
      </c>
      <c r="AJ12" s="324">
        <f>TIME(24-6,30,0)</f>
        <v>0.77083333333333337</v>
      </c>
      <c r="AK12" s="280" t="s">
        <v>406</v>
      </c>
      <c r="AL12" s="167">
        <v>30</v>
      </c>
    </row>
    <row r="13" spans="1:41" ht="45" customHeight="1" x14ac:dyDescent="0.25">
      <c r="A13" s="181" t="str">
        <f t="shared" ref="A13:A19" si="8">CONCATENATE(TEXT($D13-TIME(1,0,0)+1,"h:mm;@"),"-",TEXT($D13-TIME(1,0,0)+1+TIME(0,AL14,0),"h:mm;@"))</f>
        <v>15:00-15:30</v>
      </c>
      <c r="B13" s="181" t="str">
        <f t="shared" ref="B13:B19" si="9">CONCATENATE(TEXT(IF($D13-$D$36&gt;=0,$D13-$D$36,$D13-$D$36+24),"h:mm;@"),"-",TEXT(IF($D13-$D$36&gt;=0,$D13-$D$36,$D13-$D$36+24)+TIME(0,AL14,0),"h:mm;@"))</f>
        <v>10:00-10:30</v>
      </c>
      <c r="C13" s="209" t="str">
        <f t="shared" ref="C13:C19" si="10">CONCATENATE(TEXT($D13-TIME(0,0,0)+1,"h:mm;@"),"-",TEXT($D13-TIME(0,0,0)+1+TIME(0,AL14,0),"h:mm;@"))</f>
        <v>16:00-16:30</v>
      </c>
      <c r="D13" s="179">
        <f t="shared" si="6"/>
        <v>0.66666666666666696</v>
      </c>
      <c r="E13" s="220" t="str">
        <f t="shared" si="3"/>
        <v>11:00-11:30</v>
      </c>
      <c r="F13" s="211"/>
      <c r="G13" s="331" t="s">
        <v>424</v>
      </c>
      <c r="H13" s="225"/>
      <c r="I13" s="369" t="s">
        <v>468</v>
      </c>
      <c r="J13" s="371"/>
      <c r="K13" s="444" t="s">
        <v>451</v>
      </c>
      <c r="L13" s="226"/>
      <c r="M13" s="350"/>
      <c r="N13" s="371"/>
      <c r="O13" s="369" t="s">
        <v>468</v>
      </c>
      <c r="P13" s="225"/>
      <c r="Q13" s="386"/>
      <c r="R13" s="226"/>
      <c r="S13" s="255" t="s">
        <v>568</v>
      </c>
      <c r="T13" s="255" t="s">
        <v>569</v>
      </c>
      <c r="U13" s="454" t="s">
        <v>457</v>
      </c>
      <c r="V13" s="225"/>
      <c r="W13" s="374"/>
      <c r="X13" s="226"/>
      <c r="Y13" s="255"/>
      <c r="Z13" s="213"/>
      <c r="AA13" s="213"/>
      <c r="AB13" s="225"/>
      <c r="AC13" s="427"/>
      <c r="AD13" s="226"/>
      <c r="AE13" s="281"/>
      <c r="AF13" s="189"/>
      <c r="AG13" s="322">
        <v>17</v>
      </c>
      <c r="AH13" s="325">
        <v>17</v>
      </c>
      <c r="AI13" s="323">
        <v>0</v>
      </c>
      <c r="AJ13" s="324">
        <f>TIME(24-7,0,0)</f>
        <v>0.70833333333333337</v>
      </c>
      <c r="AK13" s="280" t="s">
        <v>480</v>
      </c>
      <c r="AL13" s="167">
        <v>30</v>
      </c>
    </row>
    <row r="14" spans="1:41" ht="37.5" customHeight="1" thickBot="1" x14ac:dyDescent="0.3">
      <c r="A14" s="181" t="str">
        <f t="shared" si="8"/>
        <v>15:30-16:00</v>
      </c>
      <c r="B14" s="181" t="str">
        <f t="shared" si="9"/>
        <v>10:30-11:00</v>
      </c>
      <c r="C14" s="209" t="str">
        <f t="shared" si="10"/>
        <v>16:30-17:00</v>
      </c>
      <c r="D14" s="179">
        <f t="shared" si="6"/>
        <v>0.68750000000000033</v>
      </c>
      <c r="E14" s="220" t="str">
        <f t="shared" si="3"/>
        <v>11:30-12:00</v>
      </c>
      <c r="F14" s="211"/>
      <c r="G14" s="224"/>
      <c r="H14" s="225"/>
      <c r="I14" s="227"/>
      <c r="J14" s="307"/>
      <c r="K14" s="426"/>
      <c r="L14" s="226"/>
      <c r="M14" s="350"/>
      <c r="N14" s="307"/>
      <c r="O14" s="227"/>
      <c r="P14" s="225"/>
      <c r="Q14" s="387"/>
      <c r="R14" s="226"/>
      <c r="S14" s="257"/>
      <c r="T14" s="257"/>
      <c r="U14" s="455"/>
      <c r="V14" s="225"/>
      <c r="W14" s="375"/>
      <c r="X14" s="226"/>
      <c r="Y14" s="257"/>
      <c r="Z14" s="213"/>
      <c r="AA14" s="213"/>
      <c r="AB14" s="225"/>
      <c r="AC14" s="428"/>
      <c r="AD14" s="226"/>
      <c r="AE14" s="283"/>
      <c r="AF14" s="189"/>
      <c r="AG14" s="322">
        <v>16</v>
      </c>
      <c r="AH14" s="325">
        <v>16</v>
      </c>
      <c r="AI14" s="323">
        <v>0</v>
      </c>
      <c r="AJ14" s="324">
        <f>TIME(24-8,0,0)</f>
        <v>0.66666666666666663</v>
      </c>
      <c r="AK14" s="280" t="s">
        <v>407</v>
      </c>
      <c r="AL14" s="167">
        <v>30</v>
      </c>
    </row>
    <row r="15" spans="1:41" ht="37.5" customHeight="1" thickBot="1" x14ac:dyDescent="0.3">
      <c r="A15" s="181" t="str">
        <f t="shared" si="8"/>
        <v>16:00-16:30</v>
      </c>
      <c r="B15" s="181" t="str">
        <f t="shared" si="9"/>
        <v>11:00-11:30</v>
      </c>
      <c r="C15" s="209" t="str">
        <f t="shared" si="10"/>
        <v>17:00-17:30</v>
      </c>
      <c r="D15" s="179">
        <f t="shared" si="6"/>
        <v>0.7083333333333337</v>
      </c>
      <c r="E15" s="220" t="str">
        <f t="shared" si="3"/>
        <v>12:00-12:30</v>
      </c>
      <c r="F15" s="211"/>
      <c r="G15" s="228"/>
      <c r="H15" s="303"/>
      <c r="I15" s="231"/>
      <c r="J15" s="308"/>
      <c r="K15" s="429"/>
      <c r="L15" s="230"/>
      <c r="M15" s="354"/>
      <c r="N15" s="308"/>
      <c r="O15" s="231"/>
      <c r="P15" s="303"/>
      <c r="Q15" s="365"/>
      <c r="R15" s="230"/>
      <c r="S15" s="318"/>
      <c r="T15" s="318"/>
      <c r="U15" s="456"/>
      <c r="V15" s="303"/>
      <c r="W15" s="359"/>
      <c r="X15" s="230"/>
      <c r="Y15" s="318"/>
      <c r="Z15" s="352"/>
      <c r="AA15" s="352"/>
      <c r="AB15" s="229"/>
      <c r="AC15" s="430"/>
      <c r="AD15" s="230"/>
      <c r="AE15" s="284" t="s">
        <v>469</v>
      </c>
      <c r="AF15" s="189"/>
      <c r="AG15" s="322">
        <v>16</v>
      </c>
      <c r="AH15" s="325">
        <v>15</v>
      </c>
      <c r="AI15" s="323">
        <v>0</v>
      </c>
      <c r="AJ15" s="324">
        <f>TIME(24-9,0,0)</f>
        <v>0.625</v>
      </c>
      <c r="AK15" s="280" t="s">
        <v>408</v>
      </c>
      <c r="AL15" s="167">
        <v>30</v>
      </c>
    </row>
    <row r="16" spans="1:41" ht="37.5" customHeight="1" x14ac:dyDescent="0.25">
      <c r="A16" s="181" t="str">
        <f t="shared" si="8"/>
        <v>16:30-17:00</v>
      </c>
      <c r="B16" s="181" t="str">
        <f t="shared" si="9"/>
        <v>11:30-12:00</v>
      </c>
      <c r="C16" s="209" t="str">
        <f t="shared" si="10"/>
        <v>17:30-18:00</v>
      </c>
      <c r="D16" s="179">
        <f t="shared" si="6"/>
        <v>0.72916666666666707</v>
      </c>
      <c r="E16" s="220" t="str">
        <f t="shared" si="3"/>
        <v>12:30-13:00</v>
      </c>
      <c r="F16" s="211"/>
      <c r="G16" s="239" t="s">
        <v>328</v>
      </c>
      <c r="H16" s="240" t="s">
        <v>328</v>
      </c>
      <c r="I16" s="240" t="s">
        <v>328</v>
      </c>
      <c r="J16" s="240" t="s">
        <v>328</v>
      </c>
      <c r="K16" s="240" t="s">
        <v>328</v>
      </c>
      <c r="L16" s="261" t="s">
        <v>328</v>
      </c>
      <c r="M16" s="260" t="s">
        <v>328</v>
      </c>
      <c r="N16" s="238" t="s">
        <v>328</v>
      </c>
      <c r="O16" s="238" t="s">
        <v>328</v>
      </c>
      <c r="P16" s="238" t="s">
        <v>328</v>
      </c>
      <c r="Q16" s="238" t="s">
        <v>328</v>
      </c>
      <c r="R16" s="241" t="s">
        <v>328</v>
      </c>
      <c r="S16" s="239" t="s">
        <v>328</v>
      </c>
      <c r="T16" s="240" t="s">
        <v>328</v>
      </c>
      <c r="U16" s="240" t="s">
        <v>328</v>
      </c>
      <c r="V16" s="240" t="s">
        <v>328</v>
      </c>
      <c r="W16" s="240" t="s">
        <v>328</v>
      </c>
      <c r="X16" s="241" t="s">
        <v>328</v>
      </c>
      <c r="Y16" s="239" t="s">
        <v>328</v>
      </c>
      <c r="Z16" s="240" t="s">
        <v>328</v>
      </c>
      <c r="AA16" s="240" t="s">
        <v>328</v>
      </c>
      <c r="AB16" s="240" t="s">
        <v>328</v>
      </c>
      <c r="AC16" s="240" t="s">
        <v>328</v>
      </c>
      <c r="AD16" s="241" t="s">
        <v>328</v>
      </c>
      <c r="AE16" s="284" t="s">
        <v>470</v>
      </c>
      <c r="AF16" s="189"/>
      <c r="AG16" s="322">
        <v>14</v>
      </c>
      <c r="AH16" s="325">
        <v>13</v>
      </c>
      <c r="AI16" s="323">
        <v>0</v>
      </c>
      <c r="AJ16" s="324">
        <f>TIME(24-10,0,0)</f>
        <v>0.58333333333333337</v>
      </c>
      <c r="AK16" s="280" t="s">
        <v>409</v>
      </c>
      <c r="AL16" s="167">
        <v>30</v>
      </c>
      <c r="AM16" s="328">
        <f>DATE(YEAR($G$2),4,7)-(WEEKDAY(DATE(YEAR($G$2),4,7))-1)</f>
        <v>43927</v>
      </c>
      <c r="AN16" s="328">
        <f>DATE(YEAR($G$2),10,7)-(WEEKDAY(DATE(YEAR($G$2),10,7))-1)</f>
        <v>44109</v>
      </c>
      <c r="AO16" s="167">
        <f>IF($G$2 &gt;AM16&amp;$G$2&lt;AN16,0,-1)</f>
        <v>-1</v>
      </c>
    </row>
    <row r="17" spans="1:41" ht="37.5" customHeight="1" thickBot="1" x14ac:dyDescent="0.3">
      <c r="A17" s="181" t="str">
        <f t="shared" si="8"/>
        <v>17:00-17:30</v>
      </c>
      <c r="B17" s="181" t="str">
        <f t="shared" si="9"/>
        <v>12:00-12:30</v>
      </c>
      <c r="C17" s="209" t="str">
        <f t="shared" si="10"/>
        <v>18:00-18:30</v>
      </c>
      <c r="D17" s="179">
        <f t="shared" si="6"/>
        <v>0.75000000000000044</v>
      </c>
      <c r="E17" s="220" t="str">
        <f>CONCATENATE(TEXT(IF($D17-$E$38&gt;=0,$D17-$E$38,$D17-$E$38+24),"h:mm;@"),"-",TEXT(IF($D17-$E$38&gt;=0,$D17-$E$38,$D17-$E$38+24)+TIME(0,AL18,0),"h:mm;@"))</f>
        <v>13:00-13:30</v>
      </c>
      <c r="F17" s="211"/>
      <c r="G17" s="242" t="s">
        <v>328</v>
      </c>
      <c r="H17" s="243" t="s">
        <v>328</v>
      </c>
      <c r="I17" s="243" t="s">
        <v>328</v>
      </c>
      <c r="J17" s="243" t="s">
        <v>328</v>
      </c>
      <c r="K17" s="243" t="s">
        <v>328</v>
      </c>
      <c r="L17" s="244" t="s">
        <v>328</v>
      </c>
      <c r="M17" s="260" t="s">
        <v>328</v>
      </c>
      <c r="N17" s="238" t="s">
        <v>328</v>
      </c>
      <c r="O17" s="238" t="s">
        <v>328</v>
      </c>
      <c r="P17" s="238" t="s">
        <v>328</v>
      </c>
      <c r="Q17" s="238" t="s">
        <v>328</v>
      </c>
      <c r="R17" s="261" t="s">
        <v>328</v>
      </c>
      <c r="S17" s="242" t="s">
        <v>328</v>
      </c>
      <c r="T17" s="243" t="s">
        <v>328</v>
      </c>
      <c r="U17" s="243" t="s">
        <v>328</v>
      </c>
      <c r="V17" s="243" t="s">
        <v>328</v>
      </c>
      <c r="W17" s="243" t="s">
        <v>328</v>
      </c>
      <c r="X17" s="244" t="s">
        <v>328</v>
      </c>
      <c r="Y17" s="260" t="s">
        <v>328</v>
      </c>
      <c r="Z17" s="238" t="s">
        <v>328</v>
      </c>
      <c r="AA17" s="238" t="s">
        <v>328</v>
      </c>
      <c r="AB17" s="238" t="s">
        <v>328</v>
      </c>
      <c r="AC17" s="238" t="s">
        <v>328</v>
      </c>
      <c r="AD17" s="238" t="s">
        <v>328</v>
      </c>
      <c r="AE17" s="169"/>
      <c r="AF17" s="189"/>
      <c r="AG17" s="322">
        <v>21</v>
      </c>
      <c r="AH17" s="325">
        <f>22+AO17</f>
        <v>22</v>
      </c>
      <c r="AI17" s="323">
        <v>0</v>
      </c>
      <c r="AJ17" s="324">
        <f>TIME(24-3,0,0)</f>
        <v>0.875</v>
      </c>
      <c r="AK17" s="280" t="s">
        <v>413</v>
      </c>
      <c r="AL17" s="167">
        <v>30</v>
      </c>
      <c r="AM17" s="328">
        <f>DATE(YEAR($G$2),3,31)-(WEEKDAY(DATE(YEAR($G$2),3,31))-1)</f>
        <v>43920</v>
      </c>
      <c r="AN17" s="328">
        <f>DATE(YEAR($G$2),10,30)-(WEEKDAY(DATE(YEAR($G$2),10,30))-1)</f>
        <v>44130</v>
      </c>
      <c r="AO17" s="167">
        <f>IF($G$2 &gt;AM17&amp;$G$2&lt;AN17,-1,0)</f>
        <v>0</v>
      </c>
    </row>
    <row r="18" spans="1:41" ht="37.5" customHeight="1" x14ac:dyDescent="0.25">
      <c r="A18" s="181" t="str">
        <f t="shared" si="8"/>
        <v>17:30-18:00</v>
      </c>
      <c r="B18" s="181" t="str">
        <f t="shared" si="9"/>
        <v>12:30-13:00</v>
      </c>
      <c r="C18" s="209" t="str">
        <f t="shared" si="10"/>
        <v>18:30-19:00</v>
      </c>
      <c r="D18" s="179">
        <f t="shared" si="6"/>
        <v>0.77083333333333381</v>
      </c>
      <c r="E18" s="220" t="str">
        <f>CONCATENATE(TEXT(IF($D18-$E$38&gt;=0,$D18-$E$38,$D18-$E$38+24),"h:mm;@"),"-",TEXT(IF($D18-$E$38&gt;=0,$D18-$E$38,$D18-$E$38+24)+TIME(0,AL19,0),"h:mm;@"))</f>
        <v>13:30-14:00</v>
      </c>
      <c r="F18" s="367" t="s">
        <v>483</v>
      </c>
      <c r="G18" s="304" t="s">
        <v>520</v>
      </c>
      <c r="H18" s="440" t="s">
        <v>450</v>
      </c>
      <c r="I18" s="508"/>
      <c r="J18" s="450" t="s">
        <v>482</v>
      </c>
      <c r="K18" s="442" t="s">
        <v>329</v>
      </c>
      <c r="L18" s="431"/>
      <c r="M18" s="313" t="s">
        <v>520</v>
      </c>
      <c r="N18" s="313" t="s">
        <v>520</v>
      </c>
      <c r="O18" s="453" t="s">
        <v>456</v>
      </c>
      <c r="P18" s="450" t="s">
        <v>482</v>
      </c>
      <c r="Q18" s="358" t="s">
        <v>359</v>
      </c>
      <c r="R18" s="219"/>
      <c r="S18" s="376"/>
      <c r="T18" s="377"/>
      <c r="U18" s="377"/>
      <c r="V18" s="377"/>
      <c r="W18" s="378"/>
      <c r="X18" s="217"/>
      <c r="Y18" s="348"/>
      <c r="Z18" s="440" t="s">
        <v>450</v>
      </c>
      <c r="AA18" s="368" t="s">
        <v>444</v>
      </c>
      <c r="AB18" s="370" t="s">
        <v>360</v>
      </c>
      <c r="AC18" s="459" t="s">
        <v>359</v>
      </c>
      <c r="AD18" s="217"/>
      <c r="AE18" s="169"/>
      <c r="AF18" s="247"/>
      <c r="AG18" s="323">
        <v>10</v>
      </c>
      <c r="AH18" s="323">
        <v>10</v>
      </c>
      <c r="AI18" s="323">
        <v>0</v>
      </c>
      <c r="AJ18" s="324">
        <f>TIME(10,0,0)</f>
        <v>0.41666666666666669</v>
      </c>
      <c r="AK18" s="280" t="s">
        <v>467</v>
      </c>
      <c r="AL18" s="167">
        <v>30</v>
      </c>
    </row>
    <row r="19" spans="1:41" ht="37.5" customHeight="1" thickBot="1" x14ac:dyDescent="0.3">
      <c r="A19" s="181" t="str">
        <f t="shared" si="8"/>
        <v>18:00-18:30</v>
      </c>
      <c r="B19" s="181" t="str">
        <f t="shared" si="9"/>
        <v>13:00-13:30</v>
      </c>
      <c r="C19" s="209" t="str">
        <f t="shared" si="10"/>
        <v>19:00-19:30</v>
      </c>
      <c r="D19" s="179">
        <f t="shared" si="6"/>
        <v>0.79166666666666718</v>
      </c>
      <c r="E19" s="220" t="str">
        <f>CONCATENATE(TEXT(IF($D19-$E$38&gt;=0,$D19-$E$38,$D19-$E$38+24),"h:mm;@"),"-",TEXT(IF($D19-$E$38&gt;=0,$D19-$E$38,$D19-$E$38+24)+TIME(0,AL20,0),"h:mm;@"))</f>
        <v>14:00-14:30</v>
      </c>
      <c r="F19" s="248" t="s">
        <v>452</v>
      </c>
      <c r="G19" s="306"/>
      <c r="H19" s="441" t="s">
        <v>445</v>
      </c>
      <c r="I19" s="508"/>
      <c r="J19" s="451"/>
      <c r="K19" s="427"/>
      <c r="L19" s="432"/>
      <c r="M19" s="255" t="s">
        <v>568</v>
      </c>
      <c r="N19" s="255" t="s">
        <v>569</v>
      </c>
      <c r="O19" s="454" t="s">
        <v>457</v>
      </c>
      <c r="P19" s="451"/>
      <c r="Q19" s="362"/>
      <c r="R19" s="226"/>
      <c r="S19" s="379"/>
      <c r="T19" s="380"/>
      <c r="U19" s="329" t="s">
        <v>453</v>
      </c>
      <c r="V19" s="380"/>
      <c r="W19" s="381"/>
      <c r="X19" s="215"/>
      <c r="Y19" s="350"/>
      <c r="Z19" s="441" t="s">
        <v>445</v>
      </c>
      <c r="AA19" s="369" t="s">
        <v>468</v>
      </c>
      <c r="AB19" s="466"/>
      <c r="AC19" s="461"/>
      <c r="AD19" s="215"/>
      <c r="AE19" s="169"/>
      <c r="AF19" s="247"/>
      <c r="AG19" s="323">
        <v>0</v>
      </c>
      <c r="AH19" s="323">
        <v>0</v>
      </c>
      <c r="AI19" s="323">
        <v>0</v>
      </c>
      <c r="AJ19" s="324">
        <v>0</v>
      </c>
      <c r="AK19" s="326" t="s">
        <v>471</v>
      </c>
      <c r="AL19" s="167">
        <v>30</v>
      </c>
    </row>
    <row r="20" spans="1:41" ht="37.5" customHeight="1" x14ac:dyDescent="0.25">
      <c r="A20" s="181" t="str">
        <f t="shared" ref="A20:A33" si="11">CONCATENATE(TEXT($D20-TIME(1,0,0)+1,"h:mm;@"),"-",TEXT($D20-TIME(1,0,0)+1+TIME(0,AL20,0),"h:mm;@"))</f>
        <v>18:30-19:00</v>
      </c>
      <c r="B20" s="181" t="str">
        <f t="shared" ref="B20:B33" si="12">CONCATENATE(TEXT(IF($D20-$D$36&gt;=0,$D20-$D$36,$D20-$D$36+24),"h:mm;@"),"-",TEXT(IF($D20-$D$36&gt;=0,$D20-$D$36,$D20-$D$36+24)+TIME(0,AL20,0),"h:mm;@"))</f>
        <v>13:30-14:00</v>
      </c>
      <c r="C20" s="209" t="str">
        <f t="shared" ref="C20:C33" si="13">CONCATENATE(TEXT($D20-TIME(0,0,0)+1,"h:mm;@"),"-",TEXT($D20-TIME(0,0,0)+1+TIME(0,AL20,0),"h:mm;@"))</f>
        <v>19:30-20:00</v>
      </c>
      <c r="D20" s="179">
        <f t="shared" si="6"/>
        <v>0.81250000000000056</v>
      </c>
      <c r="E20" s="220" t="str">
        <f t="shared" ref="E20:E33" si="14">CONCATENATE(TEXT(IF($D20-$E$38&gt;=0,$D20-$E$38,$D20-$E$38+24),"h:mm;@"),"-",TEXT(IF($D20-$E$38&gt;=0,$D20-$E$38,$D20-$E$38+24)+TIME(0,AL20,0),"h:mm;@"))</f>
        <v>14:30-15:00</v>
      </c>
      <c r="F20" s="285"/>
      <c r="G20" s="353"/>
      <c r="H20" s="235"/>
      <c r="I20" s="508"/>
      <c r="J20" s="451"/>
      <c r="K20" s="428"/>
      <c r="L20" s="433"/>
      <c r="M20" s="257"/>
      <c r="N20" s="257"/>
      <c r="O20" s="455"/>
      <c r="P20" s="451"/>
      <c r="Q20" s="363"/>
      <c r="R20" s="226"/>
      <c r="S20" s="382"/>
      <c r="T20" s="383"/>
      <c r="U20" s="383"/>
      <c r="V20" s="383"/>
      <c r="W20" s="384"/>
      <c r="X20" s="215"/>
      <c r="Y20" s="350"/>
      <c r="Z20" s="235"/>
      <c r="AA20" s="227"/>
      <c r="AB20" s="307"/>
      <c r="AC20" s="460"/>
      <c r="AD20" s="215"/>
      <c r="AE20" s="169"/>
      <c r="AF20" s="189"/>
      <c r="AG20" s="189"/>
      <c r="AH20" s="190"/>
      <c r="AI20" s="190"/>
      <c r="AJ20" s="190"/>
      <c r="AK20" s="190"/>
      <c r="AL20" s="167">
        <v>30</v>
      </c>
    </row>
    <row r="21" spans="1:41" ht="37.5" customHeight="1" thickBot="1" x14ac:dyDescent="0.3">
      <c r="A21" s="181" t="str">
        <f t="shared" si="11"/>
        <v>19:00-19:30</v>
      </c>
      <c r="B21" s="181" t="str">
        <f t="shared" si="12"/>
        <v>14:00-14:30</v>
      </c>
      <c r="C21" s="209" t="str">
        <f t="shared" si="13"/>
        <v>20:00-20:30</v>
      </c>
      <c r="D21" s="179">
        <f t="shared" si="6"/>
        <v>0.83333333333333393</v>
      </c>
      <c r="E21" s="220" t="str">
        <f t="shared" si="14"/>
        <v>15:00-15:30</v>
      </c>
      <c r="F21" s="286"/>
      <c r="G21" s="309"/>
      <c r="H21" s="264"/>
      <c r="I21" s="508"/>
      <c r="J21" s="452"/>
      <c r="K21" s="430"/>
      <c r="L21" s="230"/>
      <c r="M21" s="318"/>
      <c r="N21" s="318"/>
      <c r="O21" s="456"/>
      <c r="P21" s="452"/>
      <c r="Q21" s="359"/>
      <c r="R21" s="230"/>
      <c r="S21" s="236"/>
      <c r="T21" s="237"/>
      <c r="U21" s="237"/>
      <c r="V21" s="237"/>
      <c r="W21" s="310"/>
      <c r="X21" s="222"/>
      <c r="Y21" s="354"/>
      <c r="Z21" s="264"/>
      <c r="AA21" s="231"/>
      <c r="AB21" s="308"/>
      <c r="AC21" s="462"/>
      <c r="AD21" s="215"/>
      <c r="AE21" s="169"/>
      <c r="AF21" s="189"/>
      <c r="AG21" s="189"/>
      <c r="AH21" s="190"/>
      <c r="AI21" s="190"/>
      <c r="AJ21" s="190"/>
      <c r="AK21" s="190"/>
      <c r="AL21" s="167">
        <v>30</v>
      </c>
    </row>
    <row r="22" spans="1:41" ht="37.5" customHeight="1" thickBot="1" x14ac:dyDescent="0.3">
      <c r="A22" s="181" t="str">
        <f t="shared" si="11"/>
        <v>19:30-20:00</v>
      </c>
      <c r="B22" s="181" t="str">
        <f t="shared" si="12"/>
        <v>14:30-15:00</v>
      </c>
      <c r="C22" s="209" t="str">
        <f t="shared" si="13"/>
        <v>20:30-21:00</v>
      </c>
      <c r="D22" s="179">
        <f t="shared" si="6"/>
        <v>0.8541666666666673</v>
      </c>
      <c r="E22" s="220" t="str">
        <f t="shared" si="14"/>
        <v>15:30-16:00</v>
      </c>
      <c r="F22" s="232" t="s">
        <v>328</v>
      </c>
      <c r="G22" s="232" t="s">
        <v>328</v>
      </c>
      <c r="H22" s="233" t="s">
        <v>328</v>
      </c>
      <c r="I22" s="233" t="s">
        <v>328</v>
      </c>
      <c r="J22" s="233" t="s">
        <v>328</v>
      </c>
      <c r="K22" s="233" t="s">
        <v>328</v>
      </c>
      <c r="L22" s="234" t="s">
        <v>328</v>
      </c>
      <c r="M22" s="260" t="s">
        <v>328</v>
      </c>
      <c r="N22" s="238" t="s">
        <v>328</v>
      </c>
      <c r="O22" s="238" t="s">
        <v>328</v>
      </c>
      <c r="P22" s="238" t="s">
        <v>328</v>
      </c>
      <c r="Q22" s="238" t="s">
        <v>328</v>
      </c>
      <c r="R22" s="244" t="s">
        <v>328</v>
      </c>
      <c r="S22" s="239" t="s">
        <v>328</v>
      </c>
      <c r="T22" s="240" t="s">
        <v>328</v>
      </c>
      <c r="U22" s="240" t="s">
        <v>328</v>
      </c>
      <c r="V22" s="240" t="s">
        <v>328</v>
      </c>
      <c r="W22" s="240" t="s">
        <v>328</v>
      </c>
      <c r="X22" s="241" t="s">
        <v>328</v>
      </c>
      <c r="Y22" s="232" t="s">
        <v>328</v>
      </c>
      <c r="Z22" s="233" t="s">
        <v>328</v>
      </c>
      <c r="AA22" s="233" t="s">
        <v>328</v>
      </c>
      <c r="AB22" s="233" t="s">
        <v>328</v>
      </c>
      <c r="AC22" s="233" t="s">
        <v>328</v>
      </c>
      <c r="AD22" s="233" t="s">
        <v>328</v>
      </c>
      <c r="AE22" s="169"/>
      <c r="AF22" s="189"/>
      <c r="AG22" s="189"/>
      <c r="AH22" s="190"/>
      <c r="AI22" s="190"/>
      <c r="AJ22" s="190"/>
      <c r="AK22" s="190"/>
      <c r="AL22" s="167">
        <v>30</v>
      </c>
    </row>
    <row r="23" spans="1:41" ht="37.5" customHeight="1" x14ac:dyDescent="0.25">
      <c r="A23" s="181" t="str">
        <f t="shared" si="11"/>
        <v>20:00-20:30</v>
      </c>
      <c r="B23" s="181" t="str">
        <f t="shared" si="12"/>
        <v>15:00-15:30</v>
      </c>
      <c r="C23" s="209" t="str">
        <f t="shared" si="13"/>
        <v>21:00-21:30</v>
      </c>
      <c r="D23" s="179">
        <f t="shared" si="6"/>
        <v>0.87500000000000067</v>
      </c>
      <c r="E23" s="220" t="str">
        <f t="shared" si="14"/>
        <v>16:00-16:30</v>
      </c>
      <c r="F23" s="252" t="s">
        <v>418</v>
      </c>
      <c r="G23" s="304" t="s">
        <v>520</v>
      </c>
      <c r="H23" s="217"/>
      <c r="I23" s="217"/>
      <c r="J23" s="217"/>
      <c r="K23" s="311" t="s">
        <v>361</v>
      </c>
      <c r="L23" s="360"/>
      <c r="M23" s="439" t="s">
        <v>521</v>
      </c>
      <c r="N23" s="217"/>
      <c r="O23" s="312" t="s">
        <v>455</v>
      </c>
      <c r="P23" s="357" t="s">
        <v>336</v>
      </c>
      <c r="Q23" s="311" t="s">
        <v>361</v>
      </c>
      <c r="R23" s="398" t="s">
        <v>454</v>
      </c>
      <c r="S23" s="439" t="s">
        <v>521</v>
      </c>
      <c r="T23" s="217"/>
      <c r="U23" s="464" t="s">
        <v>482</v>
      </c>
      <c r="V23" s="370" t="s">
        <v>360</v>
      </c>
      <c r="W23" s="311" t="s">
        <v>361</v>
      </c>
      <c r="X23" s="399" t="s">
        <v>454</v>
      </c>
      <c r="Y23" s="313" t="s">
        <v>520</v>
      </c>
      <c r="Z23" s="215"/>
      <c r="AA23" s="215"/>
      <c r="AB23" s="400" t="s">
        <v>522</v>
      </c>
      <c r="AC23" s="311" t="s">
        <v>361</v>
      </c>
      <c r="AD23" s="217"/>
      <c r="AE23" s="169"/>
      <c r="AF23" s="189"/>
      <c r="AG23" s="189"/>
      <c r="AH23" s="190"/>
      <c r="AI23" s="190"/>
      <c r="AJ23" s="190"/>
      <c r="AK23" s="190"/>
      <c r="AL23" s="167">
        <v>30</v>
      </c>
    </row>
    <row r="24" spans="1:41" ht="37.5" customHeight="1" x14ac:dyDescent="0.25">
      <c r="A24" s="181" t="str">
        <f t="shared" si="11"/>
        <v>20:30-21:00</v>
      </c>
      <c r="B24" s="181" t="str">
        <f t="shared" si="12"/>
        <v>15:30-16:00</v>
      </c>
      <c r="C24" s="209" t="str">
        <f t="shared" si="13"/>
        <v>21:30-22:00</v>
      </c>
      <c r="D24" s="179">
        <f t="shared" si="6"/>
        <v>0.89583333333333404</v>
      </c>
      <c r="E24" s="220" t="str">
        <f t="shared" si="14"/>
        <v>16:30-17:00</v>
      </c>
      <c r="F24" s="254" t="s">
        <v>422</v>
      </c>
      <c r="G24" s="306"/>
      <c r="H24" s="215"/>
      <c r="I24" s="215"/>
      <c r="J24" s="215"/>
      <c r="K24" s="314"/>
      <c r="L24" s="361"/>
      <c r="M24" s="445" t="s">
        <v>468</v>
      </c>
      <c r="N24" s="215"/>
      <c r="O24" s="253" t="s">
        <v>457</v>
      </c>
      <c r="P24" s="225"/>
      <c r="Q24" s="314"/>
      <c r="R24" s="401">
        <v>24</v>
      </c>
      <c r="S24" s="445" t="s">
        <v>468</v>
      </c>
      <c r="T24" s="215"/>
      <c r="U24" s="465"/>
      <c r="V24" s="466"/>
      <c r="W24" s="314"/>
      <c r="X24" s="402">
        <v>24</v>
      </c>
      <c r="Y24" s="255"/>
      <c r="Z24" s="215"/>
      <c r="AA24" s="215"/>
      <c r="AB24" s="403"/>
      <c r="AC24" s="314"/>
      <c r="AD24" s="215"/>
      <c r="AE24" s="169"/>
      <c r="AF24" s="189"/>
      <c r="AG24" s="189"/>
      <c r="AH24" s="190"/>
      <c r="AI24" s="190"/>
      <c r="AJ24" s="190"/>
      <c r="AK24" s="190"/>
      <c r="AL24" s="167">
        <v>30</v>
      </c>
    </row>
    <row r="25" spans="1:41" ht="37.5" customHeight="1" thickBot="1" x14ac:dyDescent="0.3">
      <c r="A25" s="181" t="str">
        <f t="shared" si="11"/>
        <v>21:00-21:30</v>
      </c>
      <c r="B25" s="181" t="str">
        <f t="shared" si="12"/>
        <v>16:00-16:30</v>
      </c>
      <c r="C25" s="209" t="str">
        <f t="shared" si="13"/>
        <v>22:00-22:30</v>
      </c>
      <c r="D25" s="179">
        <f t="shared" si="6"/>
        <v>0.91666666666666741</v>
      </c>
      <c r="E25" s="220" t="str">
        <f t="shared" si="14"/>
        <v>17:00-17:30</v>
      </c>
      <c r="F25" s="254" t="s">
        <v>457</v>
      </c>
      <c r="G25" s="353"/>
      <c r="H25" s="215"/>
      <c r="I25" s="215"/>
      <c r="J25" s="215"/>
      <c r="K25" s="315"/>
      <c r="L25" s="305"/>
      <c r="M25" s="434"/>
      <c r="N25" s="215"/>
      <c r="O25" s="256"/>
      <c r="P25" s="225"/>
      <c r="Q25" s="315"/>
      <c r="R25" s="404"/>
      <c r="S25" s="434"/>
      <c r="T25" s="215"/>
      <c r="U25" s="465"/>
      <c r="V25" s="307"/>
      <c r="W25" s="315"/>
      <c r="X25" s="405"/>
      <c r="Y25" s="257"/>
      <c r="Z25" s="215"/>
      <c r="AA25" s="215"/>
      <c r="AB25" s="403"/>
      <c r="AC25" s="315"/>
      <c r="AD25" s="215"/>
      <c r="AE25" s="169"/>
      <c r="AF25" s="189"/>
      <c r="AG25" s="189"/>
      <c r="AH25" s="190"/>
      <c r="AI25" s="190"/>
      <c r="AJ25" s="190"/>
      <c r="AK25" s="190"/>
      <c r="AL25" s="167">
        <v>30</v>
      </c>
    </row>
    <row r="26" spans="1:41" ht="37.5" customHeight="1" thickBot="1" x14ac:dyDescent="0.3">
      <c r="A26" s="181" t="str">
        <f t="shared" si="11"/>
        <v>21:30-22:00</v>
      </c>
      <c r="B26" s="181" t="str">
        <f t="shared" si="12"/>
        <v>16:30-17:00</v>
      </c>
      <c r="C26" s="209" t="str">
        <f t="shared" si="13"/>
        <v>22:30-23:00</v>
      </c>
      <c r="D26" s="179">
        <f t="shared" si="6"/>
        <v>0.93750000000000078</v>
      </c>
      <c r="E26" s="220" t="str">
        <f t="shared" si="14"/>
        <v>17:30-18:00</v>
      </c>
      <c r="F26" s="364" t="s">
        <v>328</v>
      </c>
      <c r="G26" s="309"/>
      <c r="H26" s="222"/>
      <c r="I26" s="222"/>
      <c r="J26" s="222"/>
      <c r="K26" s="314"/>
      <c r="L26" s="222"/>
      <c r="M26" s="435"/>
      <c r="N26" s="222"/>
      <c r="O26" s="316"/>
      <c r="P26" s="303"/>
      <c r="Q26" s="317"/>
      <c r="R26" s="406"/>
      <c r="S26" s="435"/>
      <c r="T26" s="222"/>
      <c r="U26" s="467"/>
      <c r="V26" s="308"/>
      <c r="W26" s="317"/>
      <c r="X26" s="407"/>
      <c r="Y26" s="318"/>
      <c r="Z26" s="215"/>
      <c r="AA26" s="215"/>
      <c r="AB26" s="408"/>
      <c r="AC26" s="317"/>
      <c r="AD26" s="222"/>
      <c r="AE26" s="169"/>
      <c r="AF26" s="189"/>
      <c r="AG26" s="189"/>
      <c r="AH26" s="190"/>
      <c r="AI26" s="190"/>
      <c r="AJ26" s="190"/>
      <c r="AK26" s="190"/>
      <c r="AL26" s="167">
        <v>30</v>
      </c>
    </row>
    <row r="27" spans="1:41" ht="37.5" customHeight="1" x14ac:dyDescent="0.25">
      <c r="A27" s="181" t="str">
        <f t="shared" si="11"/>
        <v>22:00-22:30</v>
      </c>
      <c r="B27" s="181" t="str">
        <f t="shared" si="12"/>
        <v>17:00-17:30</v>
      </c>
      <c r="C27" s="209" t="str">
        <f t="shared" si="13"/>
        <v>23:00-23:30</v>
      </c>
      <c r="D27" s="179">
        <f t="shared" si="6"/>
        <v>0.95833333333333415</v>
      </c>
      <c r="E27" s="220" t="str">
        <f t="shared" si="14"/>
        <v>18:00-18:30</v>
      </c>
      <c r="F27" s="258"/>
      <c r="G27" s="239" t="s">
        <v>328</v>
      </c>
      <c r="H27" s="240" t="s">
        <v>328</v>
      </c>
      <c r="I27" s="240" t="s">
        <v>328</v>
      </c>
      <c r="J27" s="240" t="s">
        <v>328</v>
      </c>
      <c r="K27" s="240" t="s">
        <v>328</v>
      </c>
      <c r="L27" s="240" t="s">
        <v>328</v>
      </c>
      <c r="M27" s="260" t="s">
        <v>328</v>
      </c>
      <c r="N27" s="238" t="s">
        <v>328</v>
      </c>
      <c r="O27" s="238" t="s">
        <v>328</v>
      </c>
      <c r="P27" s="238" t="s">
        <v>328</v>
      </c>
      <c r="Q27" s="261" t="s">
        <v>328</v>
      </c>
      <c r="R27" s="241" t="s">
        <v>328</v>
      </c>
      <c r="S27" s="260" t="s">
        <v>328</v>
      </c>
      <c r="T27" s="238" t="s">
        <v>328</v>
      </c>
      <c r="U27" s="238" t="s">
        <v>328</v>
      </c>
      <c r="V27" s="240" t="s">
        <v>328</v>
      </c>
      <c r="W27" s="238" t="s">
        <v>328</v>
      </c>
      <c r="X27" s="261" t="s">
        <v>328</v>
      </c>
      <c r="Y27" s="239" t="s">
        <v>328</v>
      </c>
      <c r="Z27" s="240" t="s">
        <v>328</v>
      </c>
      <c r="AA27" s="259" t="s">
        <v>328</v>
      </c>
      <c r="AB27" s="259" t="s">
        <v>328</v>
      </c>
      <c r="AC27" s="240" t="s">
        <v>328</v>
      </c>
      <c r="AD27" s="240" t="s">
        <v>328</v>
      </c>
      <c r="AE27" s="169"/>
      <c r="AF27" s="189"/>
      <c r="AG27" s="189"/>
      <c r="AH27" s="190"/>
      <c r="AI27" s="190"/>
      <c r="AJ27" s="190"/>
      <c r="AK27" s="190"/>
      <c r="AL27" s="167">
        <v>30</v>
      </c>
    </row>
    <row r="28" spans="1:41" ht="37.5" customHeight="1" x14ac:dyDescent="0.25">
      <c r="A28" s="181" t="str">
        <f t="shared" si="11"/>
        <v>22:30-23:00</v>
      </c>
      <c r="B28" s="181" t="str">
        <f t="shared" si="12"/>
        <v>17:30-18:00</v>
      </c>
      <c r="C28" s="209" t="str">
        <f t="shared" si="13"/>
        <v>23:30-0:00</v>
      </c>
      <c r="D28" s="179">
        <f t="shared" si="6"/>
        <v>0.97916666666666752</v>
      </c>
      <c r="E28" s="220" t="str">
        <f t="shared" si="14"/>
        <v>18:30-19:00</v>
      </c>
      <c r="F28" s="254" t="s">
        <v>16</v>
      </c>
      <c r="G28" s="260" t="s">
        <v>328</v>
      </c>
      <c r="H28" s="238" t="s">
        <v>328</v>
      </c>
      <c r="I28" s="238" t="s">
        <v>328</v>
      </c>
      <c r="J28" s="238" t="s">
        <v>328</v>
      </c>
      <c r="K28" s="238" t="s">
        <v>328</v>
      </c>
      <c r="L28" s="238" t="s">
        <v>328</v>
      </c>
      <c r="M28" s="260" t="s">
        <v>328</v>
      </c>
      <c r="N28" s="238" t="s">
        <v>328</v>
      </c>
      <c r="O28" s="238" t="s">
        <v>328</v>
      </c>
      <c r="P28" s="238" t="s">
        <v>328</v>
      </c>
      <c r="Q28" s="261" t="s">
        <v>328</v>
      </c>
      <c r="R28" s="261" t="s">
        <v>328</v>
      </c>
      <c r="S28" s="260" t="s">
        <v>423</v>
      </c>
      <c r="T28" s="238" t="s">
        <v>423</v>
      </c>
      <c r="U28" s="238" t="s">
        <v>423</v>
      </c>
      <c r="V28" s="238" t="s">
        <v>423</v>
      </c>
      <c r="W28" s="238" t="s">
        <v>423</v>
      </c>
      <c r="X28" s="261" t="s">
        <v>423</v>
      </c>
      <c r="Y28" s="260" t="s">
        <v>328</v>
      </c>
      <c r="Z28" s="238" t="s">
        <v>328</v>
      </c>
      <c r="AA28" s="238" t="s">
        <v>328</v>
      </c>
      <c r="AB28" s="238" t="s">
        <v>328</v>
      </c>
      <c r="AC28" s="238" t="s">
        <v>328</v>
      </c>
      <c r="AD28" s="238" t="s">
        <v>328</v>
      </c>
      <c r="AE28" s="169"/>
      <c r="AF28" s="189"/>
      <c r="AG28" s="189"/>
      <c r="AH28" s="190"/>
      <c r="AI28" s="190"/>
      <c r="AJ28" s="190"/>
      <c r="AK28" s="190"/>
      <c r="AL28" s="167">
        <v>30</v>
      </c>
    </row>
    <row r="29" spans="1:41" ht="42.75" customHeight="1" thickBot="1" x14ac:dyDescent="0.3">
      <c r="A29" s="181" t="str">
        <f t="shared" si="11"/>
        <v>23:00-23:30</v>
      </c>
      <c r="B29" s="181" t="str">
        <f t="shared" si="12"/>
        <v>18:00-18:30</v>
      </c>
      <c r="C29" s="209" t="str">
        <f t="shared" si="13"/>
        <v>0:00-0:30</v>
      </c>
      <c r="D29" s="179">
        <f t="shared" si="6"/>
        <v>1.0000000000000009</v>
      </c>
      <c r="E29" s="220" t="str">
        <f t="shared" si="14"/>
        <v>19:00-19:30</v>
      </c>
      <c r="F29" s="254"/>
      <c r="G29" s="242" t="s">
        <v>328</v>
      </c>
      <c r="H29" s="243" t="s">
        <v>328</v>
      </c>
      <c r="I29" s="243" t="s">
        <v>328</v>
      </c>
      <c r="J29" s="243" t="s">
        <v>328</v>
      </c>
      <c r="K29" s="243" t="s">
        <v>328</v>
      </c>
      <c r="L29" s="243" t="s">
        <v>328</v>
      </c>
      <c r="M29" s="242" t="s">
        <v>328</v>
      </c>
      <c r="N29" s="243" t="s">
        <v>328</v>
      </c>
      <c r="O29" s="243" t="s">
        <v>328</v>
      </c>
      <c r="P29" s="243" t="s">
        <v>328</v>
      </c>
      <c r="Q29" s="244" t="s">
        <v>328</v>
      </c>
      <c r="R29" s="244" t="s">
        <v>328</v>
      </c>
      <c r="S29" s="238" t="s">
        <v>423</v>
      </c>
      <c r="T29" s="238" t="s">
        <v>423</v>
      </c>
      <c r="U29" s="238" t="s">
        <v>423</v>
      </c>
      <c r="V29" s="238" t="s">
        <v>423</v>
      </c>
      <c r="W29" s="238" t="s">
        <v>423</v>
      </c>
      <c r="X29" s="261" t="s">
        <v>423</v>
      </c>
      <c r="Y29" s="242" t="s">
        <v>328</v>
      </c>
      <c r="Z29" s="243" t="s">
        <v>328</v>
      </c>
      <c r="AA29" s="243" t="s">
        <v>328</v>
      </c>
      <c r="AB29" s="243" t="s">
        <v>328</v>
      </c>
      <c r="AC29" s="243" t="s">
        <v>328</v>
      </c>
      <c r="AD29" s="243" t="s">
        <v>328</v>
      </c>
      <c r="AE29" s="169"/>
      <c r="AF29" s="189"/>
      <c r="AG29" s="189"/>
      <c r="AH29" s="190"/>
      <c r="AI29" s="190"/>
      <c r="AJ29" s="190"/>
      <c r="AK29" s="190"/>
      <c r="AL29" s="167">
        <v>30</v>
      </c>
    </row>
    <row r="30" spans="1:41" ht="37.5" customHeight="1" x14ac:dyDescent="0.25">
      <c r="A30" s="181" t="str">
        <f t="shared" si="11"/>
        <v>23:30-0:00</v>
      </c>
      <c r="B30" s="181" t="str">
        <f t="shared" si="12"/>
        <v>18:30-19:00</v>
      </c>
      <c r="C30" s="209" t="str">
        <f t="shared" si="13"/>
        <v>0:30-1:00</v>
      </c>
      <c r="D30" s="179">
        <f t="shared" si="6"/>
        <v>1.0208333333333341</v>
      </c>
      <c r="E30" s="373" t="str">
        <f t="shared" si="14"/>
        <v>19:30-20:00</v>
      </c>
      <c r="F30" s="211"/>
      <c r="G30" s="348"/>
      <c r="H30" s="217"/>
      <c r="I30" s="217"/>
      <c r="J30" s="217"/>
      <c r="K30" s="358" t="s">
        <v>359</v>
      </c>
      <c r="L30" s="390" t="s">
        <v>454</v>
      </c>
      <c r="M30" s="457" t="s">
        <v>456</v>
      </c>
      <c r="N30" s="217"/>
      <c r="O30" s="215"/>
      <c r="P30" s="217"/>
      <c r="Q30" s="360"/>
      <c r="R30" s="436"/>
      <c r="S30" s="238" t="s">
        <v>423</v>
      </c>
      <c r="T30" s="238" t="s">
        <v>423</v>
      </c>
      <c r="U30" s="238" t="s">
        <v>423</v>
      </c>
      <c r="V30" s="238" t="s">
        <v>423</v>
      </c>
      <c r="W30" s="238" t="s">
        <v>423</v>
      </c>
      <c r="X30" s="261" t="s">
        <v>423</v>
      </c>
      <c r="Y30" s="262"/>
      <c r="Z30" s="262"/>
      <c r="AA30" s="262"/>
      <c r="AB30" s="262"/>
      <c r="AC30" s="409"/>
      <c r="AD30" s="409"/>
      <c r="AE30" s="169"/>
      <c r="AF30" s="189"/>
      <c r="AG30" s="189"/>
      <c r="AH30" s="190"/>
      <c r="AI30" s="190"/>
      <c r="AJ30" s="190"/>
      <c r="AK30" s="190"/>
      <c r="AL30" s="167">
        <v>30</v>
      </c>
    </row>
    <row r="31" spans="1:41" ht="37.5" customHeight="1" thickBot="1" x14ac:dyDescent="0.3">
      <c r="A31" s="181" t="str">
        <f t="shared" si="11"/>
        <v>0:00-0:30</v>
      </c>
      <c r="B31" s="181" t="str">
        <f t="shared" si="12"/>
        <v>19:00-19:30</v>
      </c>
      <c r="C31" s="209" t="str">
        <f t="shared" si="13"/>
        <v>1:00-1:30</v>
      </c>
      <c r="D31" s="179">
        <f t="shared" si="6"/>
        <v>1.0416666666666674</v>
      </c>
      <c r="E31" s="220" t="str">
        <f t="shared" si="14"/>
        <v>20:00-20:30</v>
      </c>
      <c r="F31" s="332"/>
      <c r="G31" s="350"/>
      <c r="H31" s="215"/>
      <c r="I31" s="215"/>
      <c r="J31" s="215"/>
      <c r="K31" s="374"/>
      <c r="L31" s="391">
        <v>19</v>
      </c>
      <c r="M31" s="458" t="s">
        <v>574</v>
      </c>
      <c r="N31" s="215"/>
      <c r="O31" s="215"/>
      <c r="P31" s="215"/>
      <c r="Q31" s="361"/>
      <c r="R31" s="437"/>
      <c r="S31" s="238" t="s">
        <v>423</v>
      </c>
      <c r="T31" s="238" t="s">
        <v>423</v>
      </c>
      <c r="U31" s="238" t="s">
        <v>423</v>
      </c>
      <c r="V31" s="238" t="s">
        <v>423</v>
      </c>
      <c r="W31" s="238" t="s">
        <v>423</v>
      </c>
      <c r="X31" s="261" t="s">
        <v>423</v>
      </c>
      <c r="Y31" s="262"/>
      <c r="Z31" s="262"/>
      <c r="AA31" s="263" t="s">
        <v>16</v>
      </c>
      <c r="AB31" s="262"/>
      <c r="AC31" s="262"/>
      <c r="AD31" s="262"/>
      <c r="AE31" s="169"/>
      <c r="AF31" s="189"/>
      <c r="AG31" s="189"/>
      <c r="AH31" s="190"/>
      <c r="AI31" s="190"/>
      <c r="AJ31" s="190"/>
      <c r="AK31" s="190"/>
      <c r="AL31" s="167">
        <v>30</v>
      </c>
    </row>
    <row r="32" spans="1:41" ht="37.5" customHeight="1" x14ac:dyDescent="0.25">
      <c r="A32" s="181" t="str">
        <f t="shared" si="11"/>
        <v>0:30-1:00</v>
      </c>
      <c r="B32" s="181" t="str">
        <f t="shared" si="12"/>
        <v>19:30-20:00</v>
      </c>
      <c r="C32" s="209" t="str">
        <f t="shared" si="13"/>
        <v>1:30-2:00</v>
      </c>
      <c r="D32" s="179">
        <f t="shared" si="6"/>
        <v>1.0625000000000007</v>
      </c>
      <c r="E32" s="220" t="str">
        <f t="shared" si="14"/>
        <v>20:30-21:00</v>
      </c>
      <c r="F32" s="211"/>
      <c r="G32" s="350"/>
      <c r="H32" s="215"/>
      <c r="I32" s="215"/>
      <c r="J32" s="215"/>
      <c r="K32" s="375"/>
      <c r="L32" s="393"/>
      <c r="M32" s="458" t="s">
        <v>575</v>
      </c>
      <c r="N32" s="215"/>
      <c r="O32" s="215"/>
      <c r="P32" s="215"/>
      <c r="Q32" s="305"/>
      <c r="R32" s="437"/>
      <c r="S32" s="366"/>
      <c r="T32" s="366"/>
      <c r="U32" s="366"/>
      <c r="V32" s="366"/>
      <c r="W32" s="366"/>
      <c r="X32" s="245"/>
      <c r="Y32" s="262"/>
      <c r="Z32" s="262"/>
      <c r="AA32" s="262"/>
      <c r="AB32" s="262"/>
      <c r="AC32" s="262"/>
      <c r="AD32" s="262"/>
      <c r="AE32" s="169"/>
      <c r="AF32" s="189"/>
      <c r="AG32" s="189"/>
      <c r="AH32" s="190"/>
      <c r="AI32" s="190"/>
      <c r="AJ32" s="190"/>
      <c r="AK32" s="190"/>
      <c r="AL32" s="167">
        <v>30</v>
      </c>
    </row>
    <row r="33" spans="1:38" ht="37.5" customHeight="1" thickBot="1" x14ac:dyDescent="0.3">
      <c r="A33" s="181" t="str">
        <f t="shared" si="11"/>
        <v>1:00-1:30</v>
      </c>
      <c r="B33" s="181" t="str">
        <f t="shared" si="12"/>
        <v>20:00-20:30</v>
      </c>
      <c r="C33" s="209" t="str">
        <f t="shared" si="13"/>
        <v>2:00-2:30</v>
      </c>
      <c r="D33" s="179">
        <f t="shared" si="6"/>
        <v>1.0833333333333339</v>
      </c>
      <c r="E33" s="220" t="str">
        <f t="shared" si="14"/>
        <v>21:00-21:30</v>
      </c>
      <c r="F33" s="332"/>
      <c r="G33" s="354"/>
      <c r="H33" s="222"/>
      <c r="I33" s="222"/>
      <c r="J33" s="222"/>
      <c r="K33" s="359"/>
      <c r="L33" s="394"/>
      <c r="M33" s="463"/>
      <c r="N33" s="222"/>
      <c r="O33" s="215"/>
      <c r="P33" s="222"/>
      <c r="Q33" s="222"/>
      <c r="R33" s="438"/>
      <c r="S33" s="250"/>
      <c r="T33" s="250"/>
      <c r="U33" s="250"/>
      <c r="V33" s="250"/>
      <c r="W33" s="250"/>
      <c r="X33" s="251"/>
      <c r="Y33" s="265"/>
      <c r="Z33" s="265"/>
      <c r="AA33" s="265"/>
      <c r="AB33" s="265"/>
      <c r="AC33" s="410"/>
      <c r="AD33" s="410"/>
      <c r="AE33" s="169"/>
      <c r="AF33" s="189"/>
      <c r="AG33" s="189"/>
      <c r="AH33" s="190"/>
      <c r="AI33" s="190"/>
      <c r="AJ33" s="190"/>
      <c r="AK33" s="190"/>
      <c r="AL33" s="167">
        <v>30</v>
      </c>
    </row>
    <row r="34" spans="1:38" ht="30" customHeight="1" x14ac:dyDescent="0.3">
      <c r="A34" s="155"/>
      <c r="B34" s="155"/>
      <c r="C34" s="155"/>
      <c r="D34" s="344"/>
      <c r="E34" s="343" t="str">
        <f t="shared" ref="E34:E36" si="15">CONCATENATE(TEXT(IF($D34-$E$38&gt;=0,$D34-$E$38,$D34-$E$38+24),"h:mm;@"),"-",TEXT(IF($D34-$E$38&gt;=0,$D34-$E$38,$D34-$E$38+24)+TIME(0,AL34,0),"h:mm;@"))</f>
        <v>19:00-19:00</v>
      </c>
      <c r="F34" s="211"/>
      <c r="G34" s="348"/>
      <c r="H34" s="217"/>
      <c r="I34" s="217"/>
      <c r="J34" s="218"/>
      <c r="K34" s="217"/>
      <c r="L34" s="366"/>
      <c r="M34" s="348"/>
      <c r="N34" s="217"/>
      <c r="O34" s="217"/>
      <c r="P34" s="218"/>
      <c r="Q34" s="217"/>
      <c r="R34" s="366"/>
      <c r="S34" s="350"/>
      <c r="T34" s="215"/>
      <c r="U34" s="246"/>
      <c r="V34" s="213"/>
      <c r="W34" s="215"/>
      <c r="X34" s="249"/>
      <c r="Y34" s="217"/>
      <c r="Z34" s="217"/>
      <c r="AA34" s="217"/>
      <c r="AB34" s="218"/>
      <c r="AC34" s="217"/>
      <c r="AD34" s="218"/>
      <c r="AE34" s="169"/>
      <c r="AF34" s="189"/>
      <c r="AG34" s="340"/>
      <c r="AH34" s="341"/>
      <c r="AI34" s="342"/>
      <c r="AJ34" s="341"/>
      <c r="AK34" s="341"/>
    </row>
    <row r="35" spans="1:38" ht="30" customHeight="1" thickBot="1" x14ac:dyDescent="0.35">
      <c r="D35" s="345">
        <f>MATCH(B4,AK5:AK19,0)</f>
        <v>1</v>
      </c>
      <c r="E35" s="343" t="str">
        <f t="shared" si="15"/>
        <v>19:00-19:00</v>
      </c>
      <c r="F35" s="332"/>
      <c r="G35" s="354"/>
      <c r="H35" s="222"/>
      <c r="I35" s="222"/>
      <c r="J35" s="352"/>
      <c r="K35" s="222"/>
      <c r="L35" s="250"/>
      <c r="M35" s="354"/>
      <c r="N35" s="222"/>
      <c r="O35" s="222"/>
      <c r="P35" s="352"/>
      <c r="Q35" s="222"/>
      <c r="R35" s="250"/>
      <c r="S35" s="354"/>
      <c r="T35" s="222"/>
      <c r="U35" s="250"/>
      <c r="V35" s="352"/>
      <c r="W35" s="222"/>
      <c r="X35" s="251"/>
      <c r="Y35" s="222"/>
      <c r="Z35" s="222"/>
      <c r="AA35" s="222"/>
      <c r="AB35" s="352"/>
      <c r="AC35" s="222"/>
      <c r="AD35" s="352"/>
      <c r="AE35" s="266"/>
      <c r="AF35" s="189"/>
      <c r="AG35" s="340"/>
      <c r="AH35" s="341"/>
      <c r="AI35" s="342"/>
      <c r="AJ35" s="341"/>
      <c r="AK35" s="341"/>
    </row>
    <row r="36" spans="1:38" ht="30" customHeight="1" thickBot="1" x14ac:dyDescent="0.35">
      <c r="D36" s="194">
        <f>TIME(INDEX(AH5:AH18,MATCH(B4,AK5:AK19,0)),INDEX(AI5:AI18,MATCH(B4,AK5:AK19,0)),0)+TIME(1,0,0)</f>
        <v>0.25</v>
      </c>
      <c r="E36" s="343" t="str">
        <f t="shared" si="15"/>
        <v>1:00-1:00</v>
      </c>
      <c r="F36" s="332"/>
      <c r="G36" s="355"/>
      <c r="H36" s="155"/>
      <c r="I36" s="155"/>
      <c r="J36" s="155"/>
      <c r="K36" s="155"/>
      <c r="L36" s="356"/>
      <c r="M36" s="333"/>
      <c r="N36" s="334"/>
      <c r="O36" s="334"/>
      <c r="P36" s="335"/>
      <c r="Q36" s="334"/>
      <c r="R36" s="336"/>
      <c r="S36" s="333"/>
      <c r="T36" s="334"/>
      <c r="U36" s="337"/>
      <c r="V36" s="335"/>
      <c r="W36" s="334"/>
      <c r="X36" s="336"/>
      <c r="Y36" s="333"/>
      <c r="Z36" s="334"/>
      <c r="AA36" s="334"/>
      <c r="AB36" s="335"/>
      <c r="AC36" s="334"/>
      <c r="AD36" s="338"/>
      <c r="AE36" s="339"/>
      <c r="AF36" s="189"/>
      <c r="AG36" s="340"/>
      <c r="AH36" s="341"/>
      <c r="AI36" s="342"/>
      <c r="AJ36" s="341"/>
      <c r="AK36" s="341"/>
    </row>
    <row r="37" spans="1:38" ht="30" customHeight="1" thickBot="1" x14ac:dyDescent="0.3">
      <c r="D37" s="220"/>
      <c r="E37" s="346">
        <f>MATCH(E4,AK5:AK19,0)</f>
        <v>1</v>
      </c>
      <c r="H37" s="155"/>
      <c r="I37" s="155"/>
      <c r="J37" s="155"/>
      <c r="K37" s="155"/>
      <c r="L37" s="155"/>
      <c r="Q37" s="155"/>
    </row>
    <row r="38" spans="1:38" ht="30" customHeight="1" thickBot="1" x14ac:dyDescent="0.3">
      <c r="D38" s="347">
        <f>IF($D5-$D$36&gt;=0,$D5-$D$36,$D5-$D$36+24)+1</f>
        <v>1.25</v>
      </c>
      <c r="E38" s="194">
        <f>TIME(INDEX(AH5:AH18,MATCH(E4,AK5:AK19,0)),INDEX(AI5:AI18,MATCH(E4,AK5:AK19,0)),0)</f>
        <v>0.20833333333333334</v>
      </c>
      <c r="H38" s="155"/>
      <c r="I38" s="155"/>
      <c r="J38" s="155"/>
      <c r="K38" s="155"/>
      <c r="L38" s="155"/>
      <c r="Q38" s="155"/>
    </row>
    <row r="39" spans="1:38" ht="30" customHeight="1" x14ac:dyDescent="0.25">
      <c r="E39" s="328"/>
      <c r="H39" s="155"/>
      <c r="I39" s="155"/>
      <c r="J39" s="155"/>
      <c r="K39" s="155"/>
      <c r="L39" s="155"/>
      <c r="Q39" s="155"/>
    </row>
    <row r="40" spans="1:38" ht="30" customHeight="1" x14ac:dyDescent="0.25">
      <c r="E40" s="328"/>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E44" s="327"/>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8:17" ht="30" customHeight="1" x14ac:dyDescent="0.25">
      <c r="H49" s="155"/>
      <c r="I49" s="155"/>
      <c r="J49" s="155"/>
      <c r="K49" s="155"/>
      <c r="L49" s="155"/>
      <c r="Q49" s="155"/>
    </row>
    <row r="50" spans="8:17" ht="30" customHeight="1" x14ac:dyDescent="0.25">
      <c r="H50" s="155"/>
      <c r="I50" s="155"/>
      <c r="J50" s="155"/>
      <c r="K50" s="155"/>
      <c r="L50" s="155"/>
      <c r="Q50" s="155"/>
    </row>
    <row r="51" spans="8:17" ht="30" customHeight="1" x14ac:dyDescent="0.25">
      <c r="H51" s="155"/>
      <c r="I51" s="155"/>
      <c r="J51" s="155"/>
      <c r="K51" s="155"/>
      <c r="L51" s="155"/>
      <c r="Q51" s="155"/>
    </row>
    <row r="52" spans="8:17" ht="30" customHeight="1" x14ac:dyDescent="0.25">
      <c r="H52" s="155"/>
      <c r="I52" s="155"/>
      <c r="J52" s="155"/>
      <c r="K52" s="155"/>
      <c r="L52" s="155"/>
      <c r="Q52" s="155"/>
    </row>
    <row r="53" spans="8:17" ht="30" customHeight="1" x14ac:dyDescent="0.25">
      <c r="H53" s="155"/>
      <c r="I53" s="155"/>
      <c r="J53" s="155"/>
      <c r="K53" s="155"/>
      <c r="L53" s="155"/>
      <c r="Q53" s="155"/>
    </row>
    <row r="54" spans="8:17" ht="30" customHeight="1" x14ac:dyDescent="0.25">
      <c r="H54" s="155"/>
      <c r="I54" s="155"/>
      <c r="J54" s="155"/>
      <c r="K54" s="155"/>
      <c r="L54" s="155"/>
      <c r="Q54" s="155"/>
    </row>
    <row r="55" spans="8:17" ht="30" customHeight="1" x14ac:dyDescent="0.25">
      <c r="H55" s="155"/>
      <c r="I55" s="155"/>
      <c r="J55" s="155"/>
      <c r="K55" s="155"/>
      <c r="L55" s="155"/>
      <c r="Q55" s="155"/>
    </row>
    <row r="56" spans="8:17" ht="30" customHeight="1" x14ac:dyDescent="0.25">
      <c r="H56" s="155"/>
      <c r="I56" s="155"/>
      <c r="J56" s="155"/>
      <c r="K56" s="155"/>
      <c r="L56" s="155"/>
      <c r="Q56" s="155"/>
    </row>
    <row r="57" spans="8:17" ht="30" customHeight="1" x14ac:dyDescent="0.25">
      <c r="H57" s="155"/>
      <c r="I57" s="155"/>
      <c r="J57" s="155"/>
      <c r="K57" s="155"/>
      <c r="L57" s="155"/>
      <c r="Q57" s="155"/>
    </row>
    <row r="58" spans="8:17" ht="30" customHeight="1" x14ac:dyDescent="0.25">
      <c r="H58" s="155"/>
      <c r="I58" s="155"/>
      <c r="J58" s="155"/>
      <c r="K58" s="155"/>
      <c r="L58" s="155"/>
      <c r="Q58" s="155"/>
    </row>
    <row r="59" spans="8:17" ht="30" customHeight="1" x14ac:dyDescent="0.25">
      <c r="H59" s="155"/>
      <c r="I59" s="155"/>
      <c r="J59" s="155"/>
      <c r="K59" s="155"/>
      <c r="L59" s="155"/>
      <c r="Q59" s="155"/>
    </row>
    <row r="60" spans="8:17" ht="30" customHeight="1" x14ac:dyDescent="0.25">
      <c r="H60" s="155"/>
      <c r="I60" s="155"/>
      <c r="J60" s="155"/>
      <c r="K60" s="155"/>
      <c r="L60" s="155"/>
      <c r="Q60" s="155"/>
    </row>
    <row r="61" spans="8:17" ht="30" customHeight="1" x14ac:dyDescent="0.25">
      <c r="H61" s="155"/>
      <c r="I61" s="155"/>
      <c r="J61" s="155"/>
      <c r="K61" s="155"/>
      <c r="L61" s="155"/>
      <c r="Q61" s="155"/>
    </row>
    <row r="62" spans="8:17" ht="30" customHeight="1" x14ac:dyDescent="0.25">
      <c r="H62" s="155"/>
      <c r="I62" s="155"/>
      <c r="J62" s="155"/>
      <c r="K62" s="155"/>
      <c r="L62" s="155"/>
      <c r="Q62" s="155"/>
    </row>
    <row r="63" spans="8:17" ht="30" customHeight="1" x14ac:dyDescent="0.25">
      <c r="H63" s="155"/>
      <c r="I63" s="155"/>
      <c r="J63" s="155"/>
      <c r="K63" s="155"/>
      <c r="L63" s="155"/>
      <c r="Q63" s="155"/>
    </row>
    <row r="64" spans="8:17" ht="30" customHeight="1" x14ac:dyDescent="0.25">
      <c r="H64" s="155"/>
      <c r="I64" s="155"/>
      <c r="J64" s="155"/>
      <c r="K64" s="155"/>
      <c r="L64" s="155"/>
      <c r="Q64" s="155"/>
    </row>
    <row r="65" spans="8:17" ht="30" customHeight="1" x14ac:dyDescent="0.25">
      <c r="H65" s="155"/>
      <c r="I65" s="155"/>
      <c r="J65" s="155"/>
      <c r="K65" s="155"/>
      <c r="L65" s="155"/>
      <c r="Q65" s="155"/>
    </row>
    <row r="66" spans="8:17" ht="30" customHeight="1" x14ac:dyDescent="0.25">
      <c r="H66" s="155"/>
      <c r="I66" s="155"/>
      <c r="J66" s="155"/>
      <c r="K66" s="155"/>
      <c r="L66" s="155"/>
      <c r="Q66" s="155"/>
    </row>
    <row r="67" spans="8:17" ht="30" customHeight="1" x14ac:dyDescent="0.25">
      <c r="H67" s="155"/>
      <c r="I67" s="155"/>
      <c r="J67" s="155"/>
      <c r="K67" s="155"/>
      <c r="L67" s="155"/>
      <c r="Q67" s="155"/>
    </row>
    <row r="68" spans="8:17" ht="30" customHeight="1" x14ac:dyDescent="0.25">
      <c r="H68" s="155"/>
      <c r="I68" s="155"/>
      <c r="J68" s="155"/>
      <c r="K68" s="155"/>
      <c r="L68" s="155"/>
      <c r="Q68" s="155"/>
    </row>
    <row r="69" spans="8:17" ht="30" customHeight="1" x14ac:dyDescent="0.25">
      <c r="H69" s="155"/>
      <c r="I69" s="155"/>
      <c r="J69" s="155"/>
      <c r="K69" s="155"/>
      <c r="L69" s="155"/>
      <c r="Q69" s="155"/>
    </row>
    <row r="70" spans="8:17" ht="30" customHeight="1" x14ac:dyDescent="0.25">
      <c r="H70" s="155"/>
      <c r="I70" s="155"/>
      <c r="J70" s="155"/>
      <c r="K70" s="155"/>
      <c r="L70" s="155"/>
      <c r="Q70" s="155"/>
    </row>
    <row r="71" spans="8:17" ht="30" customHeight="1" x14ac:dyDescent="0.25">
      <c r="H71" s="155"/>
      <c r="I71" s="155"/>
      <c r="J71" s="155"/>
      <c r="K71" s="155"/>
      <c r="L71" s="155"/>
      <c r="Q71" s="155"/>
    </row>
    <row r="72" spans="8:17" ht="30" customHeight="1" x14ac:dyDescent="0.25">
      <c r="H72" s="155"/>
      <c r="I72" s="155"/>
      <c r="J72" s="155"/>
      <c r="K72" s="155"/>
      <c r="L72" s="155"/>
      <c r="Q72" s="155"/>
    </row>
    <row r="73" spans="8:17" ht="30" customHeight="1" x14ac:dyDescent="0.25">
      <c r="H73" s="155"/>
      <c r="I73" s="155"/>
      <c r="J73" s="155"/>
      <c r="K73" s="155"/>
      <c r="L73" s="155"/>
      <c r="Q73" s="155"/>
    </row>
    <row r="74" spans="8:17" ht="30" customHeight="1" x14ac:dyDescent="0.25">
      <c r="H74" s="155"/>
      <c r="I74" s="155"/>
      <c r="J74" s="155"/>
      <c r="K74" s="155"/>
      <c r="L74" s="155"/>
      <c r="Q74" s="155"/>
    </row>
    <row r="75" spans="8:17" ht="30" customHeight="1" x14ac:dyDescent="0.25">
      <c r="H75" s="155"/>
      <c r="I75" s="155"/>
      <c r="J75" s="155"/>
      <c r="K75" s="155"/>
      <c r="L75" s="155"/>
      <c r="Q75" s="155"/>
    </row>
    <row r="76" spans="8:17" ht="30" customHeight="1" x14ac:dyDescent="0.25">
      <c r="H76" s="155"/>
      <c r="I76" s="155"/>
      <c r="J76" s="155"/>
      <c r="K76" s="155"/>
      <c r="L76" s="155"/>
      <c r="Q76" s="155"/>
    </row>
    <row r="77" spans="8:17" ht="30" customHeight="1" x14ac:dyDescent="0.25">
      <c r="H77" s="155"/>
      <c r="I77" s="155"/>
      <c r="J77" s="155"/>
      <c r="K77" s="155"/>
      <c r="L77" s="155"/>
      <c r="Q77" s="155"/>
    </row>
    <row r="78" spans="8:17" ht="30" customHeight="1" x14ac:dyDescent="0.25">
      <c r="H78" s="155"/>
      <c r="I78" s="155"/>
      <c r="J78" s="155"/>
      <c r="K78" s="155"/>
      <c r="L78" s="155"/>
      <c r="Q78" s="155"/>
    </row>
    <row r="79" spans="8:17" ht="30" customHeight="1" x14ac:dyDescent="0.25">
      <c r="H79" s="155"/>
      <c r="I79" s="155"/>
      <c r="J79" s="155"/>
      <c r="K79" s="155"/>
      <c r="L79" s="155"/>
      <c r="Q79" s="155"/>
    </row>
    <row r="80" spans="8:17" ht="30" customHeight="1" x14ac:dyDescent="0.25">
      <c r="H80" s="155"/>
      <c r="I80" s="155"/>
      <c r="J80" s="155"/>
      <c r="K80" s="155"/>
      <c r="L80" s="155"/>
      <c r="Q80" s="155"/>
    </row>
    <row r="81" spans="8:17" ht="30" customHeight="1" x14ac:dyDescent="0.25">
      <c r="H81" s="155"/>
      <c r="I81" s="155"/>
      <c r="J81" s="155"/>
      <c r="K81" s="155"/>
      <c r="L81" s="155"/>
      <c r="Q81" s="155"/>
    </row>
    <row r="82" spans="8:17" ht="30" customHeight="1" x14ac:dyDescent="0.25">
      <c r="H82" s="155"/>
      <c r="I82" s="155"/>
      <c r="J82" s="155"/>
      <c r="K82" s="155"/>
      <c r="L82" s="155"/>
      <c r="Q82" s="155"/>
    </row>
    <row r="83" spans="8:17" ht="30" customHeight="1" x14ac:dyDescent="0.25">
      <c r="H83" s="155"/>
      <c r="I83" s="155"/>
      <c r="J83" s="155"/>
      <c r="K83" s="155"/>
      <c r="L83" s="155"/>
      <c r="Q83" s="155"/>
    </row>
    <row r="84" spans="8:17" ht="30" customHeight="1" x14ac:dyDescent="0.25">
      <c r="H84" s="155"/>
      <c r="I84" s="155"/>
      <c r="J84" s="155"/>
      <c r="K84" s="155"/>
      <c r="L84" s="155"/>
      <c r="Q84" s="155"/>
    </row>
    <row r="85" spans="8:17" ht="30" customHeight="1" x14ac:dyDescent="0.25">
      <c r="H85" s="155"/>
      <c r="I85" s="155"/>
      <c r="J85" s="155"/>
      <c r="K85" s="155"/>
      <c r="L85" s="155"/>
      <c r="Q85" s="155"/>
    </row>
    <row r="86" spans="8:17" ht="30" customHeight="1" x14ac:dyDescent="0.25">
      <c r="H86" s="155"/>
      <c r="I86" s="155"/>
      <c r="J86" s="155"/>
      <c r="K86" s="155"/>
      <c r="L86" s="155"/>
      <c r="Q86" s="155"/>
    </row>
    <row r="87" spans="8:17" ht="30" customHeight="1" x14ac:dyDescent="0.25">
      <c r="H87" s="155"/>
      <c r="I87" s="155"/>
      <c r="J87" s="155"/>
      <c r="K87" s="155"/>
      <c r="L87" s="155"/>
      <c r="Q87" s="155"/>
    </row>
    <row r="88" spans="8:17" ht="30" customHeight="1" x14ac:dyDescent="0.25">
      <c r="H88" s="155"/>
      <c r="I88" s="155"/>
      <c r="J88" s="155"/>
      <c r="K88" s="155"/>
      <c r="L88" s="155"/>
      <c r="Q88" s="155"/>
    </row>
    <row r="89" spans="8:17" ht="30" customHeight="1" x14ac:dyDescent="0.25">
      <c r="H89" s="155"/>
      <c r="I89" s="155"/>
      <c r="J89" s="155"/>
      <c r="K89" s="155"/>
      <c r="L89" s="155"/>
      <c r="Q89" s="155"/>
    </row>
    <row r="90" spans="8:17" ht="30" customHeight="1" x14ac:dyDescent="0.25">
      <c r="H90" s="155"/>
      <c r="I90" s="155"/>
      <c r="J90" s="155"/>
      <c r="K90" s="155"/>
      <c r="L90" s="155"/>
      <c r="Q90" s="155"/>
    </row>
    <row r="91" spans="8:17" ht="30" customHeight="1" x14ac:dyDescent="0.25">
      <c r="H91" s="155"/>
      <c r="I91" s="155"/>
      <c r="J91" s="155"/>
      <c r="K91" s="155"/>
      <c r="L91" s="155"/>
      <c r="Q91" s="155"/>
    </row>
    <row r="92" spans="8:17" ht="30" customHeight="1" x14ac:dyDescent="0.25">
      <c r="H92" s="155"/>
      <c r="I92" s="155"/>
      <c r="J92" s="155"/>
      <c r="K92" s="155"/>
      <c r="L92" s="155"/>
      <c r="Q92" s="155"/>
    </row>
    <row r="93" spans="8:17" ht="30" customHeight="1" x14ac:dyDescent="0.25">
      <c r="H93" s="155"/>
      <c r="I93" s="155"/>
      <c r="J93" s="155"/>
      <c r="K93" s="155"/>
      <c r="L93" s="155"/>
      <c r="Q93" s="155"/>
    </row>
    <row r="94" spans="8:17" ht="30" customHeight="1" x14ac:dyDescent="0.25">
      <c r="H94" s="155"/>
      <c r="I94" s="155"/>
      <c r="J94" s="155"/>
      <c r="K94" s="155"/>
      <c r="L94" s="155"/>
      <c r="Q94" s="155"/>
    </row>
    <row r="95" spans="8:17" ht="30" customHeight="1" x14ac:dyDescent="0.25">
      <c r="H95" s="155"/>
      <c r="I95" s="155"/>
      <c r="J95" s="155"/>
      <c r="K95" s="155"/>
      <c r="L95" s="155"/>
      <c r="Q95" s="155"/>
    </row>
    <row r="96" spans="8:17" ht="30" customHeight="1" x14ac:dyDescent="0.25">
      <c r="H96" s="155"/>
      <c r="I96" s="155"/>
      <c r="J96" s="155"/>
      <c r="K96" s="155"/>
      <c r="L96" s="155"/>
      <c r="Q96" s="155"/>
    </row>
    <row r="97" spans="8:17" ht="30" customHeight="1" x14ac:dyDescent="0.25">
      <c r="H97" s="155"/>
      <c r="I97" s="155"/>
      <c r="J97" s="155"/>
      <c r="K97" s="155"/>
      <c r="L97" s="155"/>
      <c r="Q97" s="155"/>
    </row>
    <row r="98" spans="8:17" ht="30" customHeight="1" x14ac:dyDescent="0.25">
      <c r="H98" s="155"/>
      <c r="I98" s="155"/>
      <c r="J98" s="155"/>
      <c r="K98" s="155"/>
      <c r="L98" s="155"/>
      <c r="Q98" s="155"/>
    </row>
    <row r="99" spans="8:17" ht="30" customHeight="1" x14ac:dyDescent="0.25">
      <c r="H99" s="155"/>
      <c r="I99" s="155"/>
      <c r="J99" s="155"/>
      <c r="K99" s="155"/>
      <c r="L99" s="155"/>
      <c r="Q99" s="155"/>
    </row>
    <row r="100" spans="8:17" ht="30" customHeight="1" x14ac:dyDescent="0.25">
      <c r="H100" s="155"/>
      <c r="I100" s="155"/>
      <c r="J100" s="155"/>
      <c r="K100" s="155"/>
      <c r="L100" s="155"/>
      <c r="Q100" s="155"/>
    </row>
    <row r="101" spans="8:17" ht="30" customHeight="1" x14ac:dyDescent="0.25">
      <c r="H101" s="155"/>
      <c r="I101" s="155"/>
      <c r="J101" s="155"/>
      <c r="K101" s="155"/>
      <c r="L101" s="155"/>
      <c r="Q101" s="155"/>
    </row>
    <row r="102" spans="8:17" ht="30" customHeight="1" x14ac:dyDescent="0.25">
      <c r="H102" s="155"/>
      <c r="I102" s="155"/>
      <c r="J102" s="155"/>
      <c r="K102" s="155"/>
      <c r="L102" s="155"/>
      <c r="Q102" s="155"/>
    </row>
    <row r="103" spans="8:17" ht="30" customHeight="1" x14ac:dyDescent="0.25">
      <c r="H103" s="155"/>
      <c r="I103" s="155"/>
      <c r="J103" s="155"/>
      <c r="K103" s="155"/>
      <c r="L103" s="155"/>
      <c r="Q103" s="155"/>
    </row>
    <row r="104" spans="8:17" ht="30" customHeight="1" x14ac:dyDescent="0.25">
      <c r="H104" s="155"/>
      <c r="I104" s="155"/>
      <c r="J104" s="155"/>
      <c r="K104" s="155"/>
      <c r="L104" s="155"/>
      <c r="Q104" s="155"/>
    </row>
    <row r="105" spans="8:17" ht="30" customHeight="1" x14ac:dyDescent="0.25">
      <c r="H105" s="155"/>
      <c r="I105" s="155"/>
      <c r="J105" s="155"/>
      <c r="K105" s="155"/>
      <c r="L105" s="155"/>
      <c r="Q105" s="155"/>
    </row>
    <row r="106" spans="8:17" ht="30" customHeight="1" x14ac:dyDescent="0.25">
      <c r="H106" s="155"/>
      <c r="I106" s="155"/>
      <c r="J106" s="155"/>
      <c r="K106" s="155"/>
      <c r="L106" s="155"/>
      <c r="Q106" s="155"/>
    </row>
    <row r="107" spans="8:17" ht="30" customHeight="1" x14ac:dyDescent="0.25">
      <c r="H107" s="155"/>
      <c r="I107" s="155"/>
      <c r="J107" s="155"/>
      <c r="K107" s="155"/>
      <c r="L107" s="155"/>
      <c r="Q107" s="155"/>
    </row>
    <row r="108" spans="8:17" ht="30" customHeight="1" x14ac:dyDescent="0.25">
      <c r="H108" s="155"/>
      <c r="I108" s="155"/>
      <c r="J108" s="155"/>
      <c r="K108" s="155"/>
      <c r="L108" s="155"/>
      <c r="Q108" s="155"/>
    </row>
    <row r="109" spans="8:17" ht="30" customHeight="1" x14ac:dyDescent="0.25">
      <c r="H109" s="155"/>
      <c r="I109" s="155"/>
      <c r="J109" s="155"/>
      <c r="K109" s="155"/>
      <c r="L109" s="155"/>
      <c r="Q109" s="155"/>
    </row>
    <row r="110" spans="8:17" ht="30" customHeight="1" x14ac:dyDescent="0.25">
      <c r="H110" s="155"/>
      <c r="I110" s="155"/>
      <c r="J110" s="155"/>
      <c r="K110" s="155"/>
      <c r="L110" s="155"/>
      <c r="Q110" s="155"/>
    </row>
    <row r="111" spans="8:17" ht="30" customHeight="1" x14ac:dyDescent="0.25">
      <c r="H111" s="155"/>
      <c r="I111" s="155"/>
      <c r="J111" s="155"/>
      <c r="K111" s="155"/>
      <c r="L111" s="155"/>
      <c r="Q111" s="155"/>
    </row>
    <row r="112" spans="8:17" ht="30" customHeight="1" x14ac:dyDescent="0.25">
      <c r="H112" s="155"/>
      <c r="I112" s="155"/>
      <c r="J112" s="155"/>
      <c r="K112" s="155"/>
      <c r="L112" s="155"/>
      <c r="Q112" s="155"/>
    </row>
    <row r="113" spans="8:17" ht="30" customHeight="1" x14ac:dyDescent="0.25">
      <c r="H113" s="155"/>
      <c r="I113" s="155"/>
      <c r="J113" s="155"/>
      <c r="K113" s="155"/>
      <c r="L113" s="155"/>
      <c r="Q113" s="155"/>
    </row>
    <row r="114" spans="8:17" ht="30" customHeight="1" x14ac:dyDescent="0.25">
      <c r="H114" s="155"/>
      <c r="I114" s="155"/>
      <c r="J114" s="155"/>
      <c r="K114" s="155"/>
      <c r="L114" s="155"/>
      <c r="Q114" s="155"/>
    </row>
    <row r="115" spans="8:17" ht="30" customHeight="1" x14ac:dyDescent="0.25">
      <c r="H115" s="155"/>
      <c r="I115" s="155"/>
      <c r="J115" s="155"/>
      <c r="K115" s="155"/>
      <c r="L115" s="155"/>
      <c r="Q115" s="155"/>
    </row>
    <row r="116" spans="8:17" ht="30" customHeight="1" x14ac:dyDescent="0.25">
      <c r="H116" s="155"/>
      <c r="I116" s="155"/>
      <c r="J116" s="155"/>
      <c r="K116" s="155"/>
      <c r="L116" s="155"/>
      <c r="Q116" s="155"/>
    </row>
    <row r="117" spans="8:17" ht="30" customHeight="1" x14ac:dyDescent="0.25">
      <c r="H117" s="155"/>
      <c r="I117" s="155"/>
      <c r="J117" s="155"/>
      <c r="K117" s="155"/>
      <c r="L117" s="155"/>
      <c r="Q117" s="155"/>
    </row>
    <row r="118" spans="8:17" ht="30" customHeight="1" x14ac:dyDescent="0.25">
      <c r="H118" s="155"/>
      <c r="I118" s="155"/>
      <c r="J118" s="155"/>
      <c r="K118" s="155"/>
      <c r="L118" s="155"/>
      <c r="Q118" s="155"/>
    </row>
    <row r="119" spans="8:17" ht="30" customHeight="1" x14ac:dyDescent="0.25">
      <c r="H119" s="155"/>
      <c r="I119" s="155"/>
      <c r="J119" s="155"/>
      <c r="K119" s="155"/>
      <c r="L119" s="155"/>
      <c r="Q119" s="155"/>
    </row>
    <row r="120" spans="8:17" ht="30" customHeight="1" x14ac:dyDescent="0.25">
      <c r="H120" s="155"/>
      <c r="I120" s="155"/>
      <c r="J120" s="155"/>
      <c r="K120" s="155"/>
      <c r="L120" s="155"/>
      <c r="Q120" s="155"/>
    </row>
    <row r="121" spans="8:17" ht="30" customHeight="1" x14ac:dyDescent="0.25">
      <c r="H121" s="155"/>
      <c r="I121" s="155"/>
      <c r="J121" s="155"/>
      <c r="K121" s="155"/>
      <c r="L121" s="155"/>
      <c r="Q121" s="155"/>
    </row>
    <row r="122" spans="8:17" ht="30" customHeight="1" x14ac:dyDescent="0.25">
      <c r="H122" s="155"/>
      <c r="I122" s="155"/>
      <c r="J122" s="155"/>
      <c r="K122" s="155"/>
      <c r="L122" s="155"/>
      <c r="Q122" s="155"/>
    </row>
    <row r="123" spans="8:17" ht="30" customHeight="1" x14ac:dyDescent="0.25">
      <c r="H123" s="155"/>
      <c r="I123" s="155"/>
      <c r="J123" s="155"/>
      <c r="K123" s="155"/>
      <c r="L123" s="155"/>
      <c r="Q123" s="155"/>
    </row>
    <row r="124" spans="8:17" ht="30" customHeight="1" x14ac:dyDescent="0.25">
      <c r="H124" s="155"/>
      <c r="I124" s="155"/>
      <c r="J124" s="155"/>
      <c r="K124" s="155"/>
      <c r="L124" s="155"/>
      <c r="Q124" s="155"/>
    </row>
    <row r="125" spans="8:17" ht="30" customHeight="1" x14ac:dyDescent="0.25">
      <c r="H125" s="155"/>
      <c r="I125" s="155"/>
      <c r="J125" s="155"/>
      <c r="K125" s="155"/>
      <c r="L125" s="155"/>
      <c r="Q125" s="155"/>
    </row>
    <row r="126" spans="8:17" ht="30" customHeight="1" x14ac:dyDescent="0.25">
      <c r="H126" s="155"/>
      <c r="I126" s="155"/>
      <c r="J126" s="155"/>
      <c r="K126" s="155"/>
      <c r="L126" s="155"/>
      <c r="Q126" s="155"/>
    </row>
    <row r="127" spans="8:17" ht="30" customHeight="1" x14ac:dyDescent="0.25">
      <c r="H127" s="155"/>
      <c r="I127" s="155"/>
      <c r="J127" s="155"/>
      <c r="K127" s="155"/>
      <c r="L127" s="155"/>
      <c r="Q127" s="155"/>
    </row>
    <row r="128" spans="8:17" ht="30" customHeight="1" x14ac:dyDescent="0.25">
      <c r="H128" s="155"/>
      <c r="I128" s="155"/>
      <c r="J128" s="155"/>
      <c r="K128" s="155"/>
      <c r="L128" s="155"/>
      <c r="Q128" s="155"/>
    </row>
    <row r="129" spans="8:17" ht="30" customHeight="1" x14ac:dyDescent="0.25">
      <c r="H129" s="155"/>
      <c r="I129" s="155"/>
      <c r="J129" s="155"/>
      <c r="K129" s="155"/>
      <c r="L129" s="155"/>
      <c r="Q129" s="155"/>
    </row>
    <row r="130" spans="8:17" ht="30" customHeight="1" x14ac:dyDescent="0.25">
      <c r="H130" s="155"/>
      <c r="I130" s="155"/>
      <c r="J130" s="155"/>
      <c r="K130" s="155"/>
      <c r="L130" s="155"/>
      <c r="Q130" s="155"/>
    </row>
    <row r="131" spans="8:17" ht="30" customHeight="1" x14ac:dyDescent="0.25">
      <c r="H131" s="155"/>
      <c r="I131" s="155"/>
      <c r="J131" s="155"/>
      <c r="K131" s="155"/>
      <c r="L131" s="155"/>
      <c r="Q131" s="155"/>
    </row>
    <row r="132" spans="8:17" ht="30" customHeight="1" x14ac:dyDescent="0.25">
      <c r="H132" s="155"/>
      <c r="I132" s="155"/>
      <c r="J132" s="155"/>
      <c r="K132" s="155"/>
      <c r="L132" s="155"/>
      <c r="Q132" s="155"/>
    </row>
    <row r="133" spans="8:17" ht="30" customHeight="1" x14ac:dyDescent="0.25">
      <c r="H133" s="155"/>
      <c r="I133" s="155"/>
      <c r="J133" s="155"/>
      <c r="K133" s="155"/>
      <c r="L133" s="155"/>
      <c r="Q133" s="155"/>
    </row>
    <row r="134" spans="8:17" ht="30" customHeight="1" x14ac:dyDescent="0.25">
      <c r="H134" s="155"/>
      <c r="I134" s="155"/>
      <c r="J134" s="155"/>
      <c r="K134" s="155"/>
      <c r="L134" s="155"/>
      <c r="Q134" s="155"/>
    </row>
    <row r="135" spans="8:17" ht="30" customHeight="1" x14ac:dyDescent="0.25">
      <c r="H135" s="155"/>
      <c r="I135" s="155"/>
      <c r="J135" s="155"/>
      <c r="K135" s="155"/>
      <c r="L135" s="155"/>
      <c r="Q135" s="155"/>
    </row>
    <row r="136" spans="8:17" ht="30" customHeight="1" x14ac:dyDescent="0.25">
      <c r="H136" s="155"/>
      <c r="I136" s="155"/>
      <c r="J136" s="155"/>
      <c r="K136" s="155"/>
      <c r="L136" s="155"/>
      <c r="Q136" s="155"/>
    </row>
    <row r="137" spans="8:17" ht="30" customHeight="1" x14ac:dyDescent="0.25">
      <c r="H137" s="155"/>
      <c r="I137" s="155"/>
      <c r="J137" s="155"/>
      <c r="K137" s="155"/>
      <c r="L137" s="155"/>
      <c r="Q137" s="155"/>
    </row>
    <row r="138" spans="8:17" ht="30" customHeight="1" x14ac:dyDescent="0.25">
      <c r="H138" s="155"/>
      <c r="I138" s="155"/>
      <c r="J138" s="155"/>
      <c r="K138" s="155"/>
      <c r="L138" s="155"/>
      <c r="Q138" s="155"/>
    </row>
    <row r="139" spans="8:17" ht="30" customHeight="1" x14ac:dyDescent="0.25">
      <c r="H139" s="155"/>
      <c r="I139" s="155"/>
      <c r="J139" s="155"/>
      <c r="K139" s="155"/>
      <c r="L139" s="155"/>
      <c r="Q139" s="155"/>
    </row>
    <row r="140" spans="8:17" ht="30" customHeight="1" x14ac:dyDescent="0.25">
      <c r="H140" s="155"/>
      <c r="I140" s="155"/>
      <c r="J140" s="155"/>
      <c r="K140" s="155"/>
      <c r="L140" s="155"/>
      <c r="Q140" s="155"/>
    </row>
    <row r="141" spans="8:17" ht="30" customHeight="1" x14ac:dyDescent="0.25">
      <c r="H141" s="155"/>
      <c r="I141" s="155"/>
      <c r="J141" s="155"/>
      <c r="K141" s="155"/>
      <c r="L141" s="155"/>
      <c r="Q141" s="155"/>
    </row>
    <row r="142" spans="8:17" ht="30" customHeight="1" x14ac:dyDescent="0.25">
      <c r="H142" s="155"/>
      <c r="I142" s="155"/>
      <c r="J142" s="155"/>
      <c r="K142" s="155"/>
      <c r="L142" s="155"/>
      <c r="Q142" s="155"/>
    </row>
    <row r="143" spans="8:17" ht="30" customHeight="1" x14ac:dyDescent="0.25">
      <c r="H143" s="155"/>
      <c r="I143" s="155"/>
      <c r="J143" s="155"/>
      <c r="K143" s="155"/>
      <c r="L143" s="155"/>
      <c r="Q143" s="155"/>
    </row>
    <row r="144" spans="8:17" ht="30" customHeight="1" x14ac:dyDescent="0.25">
      <c r="H144" s="155"/>
      <c r="I144" s="155"/>
      <c r="J144" s="155"/>
      <c r="K144" s="155"/>
      <c r="L144" s="155"/>
      <c r="Q144" s="155"/>
    </row>
    <row r="145" spans="8:17" ht="30" customHeight="1" x14ac:dyDescent="0.25">
      <c r="H145" s="155"/>
      <c r="I145" s="155"/>
      <c r="J145" s="155"/>
      <c r="K145" s="155"/>
      <c r="L145" s="155"/>
      <c r="Q145" s="155"/>
    </row>
    <row r="146" spans="8:17" ht="30" customHeight="1" x14ac:dyDescent="0.25">
      <c r="H146" s="155"/>
      <c r="I146" s="155"/>
      <c r="J146" s="155"/>
      <c r="K146" s="155"/>
      <c r="L146" s="155"/>
      <c r="Q146" s="155"/>
    </row>
    <row r="147" spans="8:17" ht="30" customHeight="1" x14ac:dyDescent="0.25">
      <c r="H147" s="155"/>
      <c r="I147" s="155"/>
      <c r="J147" s="155"/>
      <c r="K147" s="155"/>
      <c r="L147" s="155"/>
      <c r="Q147" s="155"/>
    </row>
    <row r="148" spans="8:17" ht="30" customHeight="1" x14ac:dyDescent="0.25">
      <c r="H148" s="155"/>
      <c r="I148" s="155"/>
      <c r="J148" s="155"/>
      <c r="K148" s="155"/>
      <c r="L148" s="155"/>
      <c r="Q148" s="155"/>
    </row>
    <row r="149" spans="8:17" ht="30" customHeight="1" x14ac:dyDescent="0.25">
      <c r="H149" s="155"/>
      <c r="I149" s="155"/>
      <c r="J149" s="155"/>
      <c r="K149" s="155"/>
      <c r="L149" s="155"/>
      <c r="Q149" s="155"/>
    </row>
    <row r="150" spans="8:17" ht="30" customHeight="1" x14ac:dyDescent="0.25">
      <c r="H150" s="155"/>
      <c r="I150" s="155"/>
      <c r="J150" s="155"/>
      <c r="K150" s="155"/>
      <c r="L150" s="155"/>
      <c r="Q150" s="155"/>
    </row>
    <row r="151" spans="8:17" ht="30" customHeight="1" x14ac:dyDescent="0.25">
      <c r="H151" s="155"/>
      <c r="I151" s="155"/>
      <c r="J151" s="155"/>
      <c r="K151" s="155"/>
      <c r="L151" s="155"/>
      <c r="Q151" s="155"/>
    </row>
    <row r="152" spans="8:17" ht="30" customHeight="1" x14ac:dyDescent="0.25">
      <c r="H152" s="155"/>
      <c r="I152" s="155"/>
      <c r="J152" s="155"/>
      <c r="K152" s="155"/>
      <c r="L152" s="155"/>
      <c r="Q152" s="155"/>
    </row>
    <row r="153" spans="8:17" ht="30" customHeight="1" x14ac:dyDescent="0.25">
      <c r="H153" s="155"/>
      <c r="I153" s="155"/>
      <c r="J153" s="155"/>
      <c r="K153" s="155"/>
      <c r="L153" s="155"/>
      <c r="Q153" s="155"/>
    </row>
    <row r="154" spans="8:17" ht="30" customHeight="1" x14ac:dyDescent="0.25">
      <c r="H154" s="155"/>
      <c r="I154" s="155"/>
      <c r="J154" s="155"/>
      <c r="K154" s="155"/>
      <c r="L154" s="155"/>
      <c r="Q154" s="155"/>
    </row>
    <row r="155" spans="8:17" ht="30" customHeight="1" x14ac:dyDescent="0.25">
      <c r="H155" s="155"/>
      <c r="I155" s="155"/>
      <c r="J155" s="155"/>
      <c r="K155" s="155"/>
      <c r="L155" s="155"/>
      <c r="Q155" s="155"/>
    </row>
    <row r="156" spans="8:17" ht="30" customHeight="1" x14ac:dyDescent="0.25">
      <c r="H156" s="155"/>
      <c r="I156" s="155"/>
      <c r="J156" s="155"/>
      <c r="K156" s="155"/>
      <c r="L156" s="155"/>
      <c r="Q156" s="155"/>
    </row>
    <row r="157" spans="8:17" ht="30" customHeight="1" x14ac:dyDescent="0.25">
      <c r="H157" s="155"/>
      <c r="I157" s="155"/>
      <c r="J157" s="155"/>
      <c r="K157" s="155"/>
      <c r="L157" s="155"/>
      <c r="Q157" s="155"/>
    </row>
    <row r="158" spans="8:17" ht="30" customHeight="1" x14ac:dyDescent="0.25">
      <c r="H158" s="155"/>
      <c r="I158" s="155"/>
      <c r="J158" s="155"/>
      <c r="K158" s="155"/>
      <c r="L158" s="155"/>
      <c r="Q158" s="155"/>
    </row>
    <row r="159" spans="8:17" ht="30" customHeight="1" x14ac:dyDescent="0.25">
      <c r="H159" s="155"/>
      <c r="I159" s="155"/>
      <c r="J159" s="155"/>
      <c r="K159" s="155"/>
      <c r="L159" s="155"/>
      <c r="Q159" s="155"/>
    </row>
    <row r="160" spans="8:17" ht="30" customHeight="1" x14ac:dyDescent="0.25">
      <c r="H160" s="155"/>
      <c r="I160" s="155"/>
      <c r="J160" s="155"/>
      <c r="K160" s="155"/>
      <c r="L160" s="155"/>
      <c r="Q160" s="155"/>
    </row>
    <row r="161" spans="8:17" ht="30" customHeight="1" x14ac:dyDescent="0.25">
      <c r="H161" s="155"/>
      <c r="I161" s="155"/>
      <c r="J161" s="155"/>
      <c r="K161" s="155"/>
      <c r="L161" s="155"/>
      <c r="Q161" s="155"/>
    </row>
    <row r="162" spans="8:17" ht="30" customHeight="1" x14ac:dyDescent="0.25">
      <c r="H162" s="155"/>
      <c r="I162" s="155"/>
      <c r="J162" s="155"/>
      <c r="K162" s="155"/>
      <c r="L162" s="155"/>
      <c r="Q162" s="155"/>
    </row>
    <row r="163" spans="8:17" ht="30" customHeight="1" x14ac:dyDescent="0.25">
      <c r="H163" s="155"/>
      <c r="I163" s="155"/>
      <c r="J163" s="155"/>
      <c r="K163" s="155"/>
      <c r="L163" s="155"/>
      <c r="Q163" s="155"/>
    </row>
    <row r="164" spans="8:17" ht="30" customHeight="1" x14ac:dyDescent="0.25">
      <c r="H164" s="155"/>
      <c r="I164" s="155"/>
      <c r="J164" s="155"/>
      <c r="K164" s="155"/>
      <c r="L164" s="155"/>
      <c r="Q164" s="155"/>
    </row>
    <row r="165" spans="8:17" ht="30" customHeight="1" x14ac:dyDescent="0.25">
      <c r="H165" s="155"/>
      <c r="I165" s="155"/>
      <c r="J165" s="155"/>
      <c r="K165" s="155"/>
      <c r="L165" s="155"/>
      <c r="Q165" s="155"/>
    </row>
    <row r="166" spans="8:17" ht="30" customHeight="1" x14ac:dyDescent="0.25">
      <c r="H166" s="155"/>
      <c r="I166" s="155"/>
      <c r="J166" s="155"/>
      <c r="K166" s="155"/>
      <c r="L166" s="155"/>
      <c r="Q166" s="155"/>
    </row>
    <row r="167" spans="8:17" ht="30" customHeight="1" x14ac:dyDescent="0.25">
      <c r="H167" s="155"/>
      <c r="I167" s="155"/>
      <c r="J167" s="155"/>
      <c r="K167" s="155"/>
      <c r="L167" s="155"/>
      <c r="Q167" s="155"/>
    </row>
    <row r="168" spans="8:17" ht="30" customHeight="1" x14ac:dyDescent="0.25">
      <c r="H168" s="155"/>
      <c r="I168" s="155"/>
      <c r="J168" s="155"/>
      <c r="K168" s="155"/>
      <c r="L168" s="155"/>
      <c r="Q168" s="155"/>
    </row>
    <row r="169" spans="8:17" ht="30" customHeight="1" x14ac:dyDescent="0.25">
      <c r="H169" s="155"/>
      <c r="I169" s="155"/>
      <c r="J169" s="155"/>
      <c r="K169" s="155"/>
      <c r="L169" s="155"/>
      <c r="Q169" s="155"/>
    </row>
    <row r="170" spans="8:17" ht="30" customHeight="1" x14ac:dyDescent="0.25">
      <c r="H170" s="155"/>
      <c r="I170" s="155"/>
      <c r="J170" s="155"/>
      <c r="K170" s="155"/>
      <c r="L170" s="155"/>
      <c r="Q170" s="155"/>
    </row>
    <row r="171" spans="8:17" ht="30" customHeight="1" x14ac:dyDescent="0.25">
      <c r="H171" s="155"/>
      <c r="I171" s="155"/>
      <c r="J171" s="155"/>
      <c r="K171" s="155"/>
      <c r="L171" s="155"/>
      <c r="Q171" s="155"/>
    </row>
    <row r="172" spans="8:17" ht="30" customHeight="1" x14ac:dyDescent="0.25">
      <c r="H172" s="155"/>
      <c r="I172" s="155"/>
      <c r="J172" s="155"/>
      <c r="K172" s="155"/>
      <c r="L172" s="155"/>
      <c r="Q172" s="155"/>
    </row>
    <row r="173" spans="8:17" ht="30" customHeight="1" x14ac:dyDescent="0.25">
      <c r="H173" s="155"/>
      <c r="I173" s="155"/>
      <c r="J173" s="155"/>
      <c r="K173" s="155"/>
      <c r="L173" s="155"/>
      <c r="Q173" s="155"/>
    </row>
    <row r="174" spans="8:17" ht="30" customHeight="1" x14ac:dyDescent="0.25">
      <c r="H174" s="155"/>
      <c r="I174" s="155"/>
      <c r="J174" s="155"/>
      <c r="K174" s="155"/>
      <c r="L174" s="155"/>
      <c r="Q174" s="155"/>
    </row>
    <row r="175" spans="8:17" ht="30" customHeight="1" x14ac:dyDescent="0.25">
      <c r="H175" s="155"/>
      <c r="I175" s="155"/>
      <c r="J175" s="155"/>
      <c r="K175" s="155"/>
      <c r="L175" s="155"/>
      <c r="Q175" s="155"/>
    </row>
    <row r="176" spans="8:17" ht="30" customHeight="1" x14ac:dyDescent="0.25">
      <c r="H176" s="155"/>
      <c r="I176" s="155"/>
      <c r="J176" s="155"/>
      <c r="K176" s="155"/>
      <c r="L176" s="155"/>
      <c r="Q176" s="155"/>
    </row>
    <row r="177" spans="8:17" ht="30" customHeight="1" x14ac:dyDescent="0.25">
      <c r="H177" s="155"/>
      <c r="I177" s="155"/>
      <c r="J177" s="155"/>
      <c r="K177" s="155"/>
      <c r="L177" s="155"/>
      <c r="Q177" s="155"/>
    </row>
    <row r="178" spans="8:17" ht="30" customHeight="1" x14ac:dyDescent="0.25">
      <c r="H178" s="155"/>
      <c r="I178" s="155"/>
      <c r="J178" s="155"/>
      <c r="K178" s="155"/>
      <c r="L178" s="155"/>
      <c r="Q178" s="155"/>
    </row>
    <row r="179" spans="8:17" ht="30" customHeight="1" x14ac:dyDescent="0.25">
      <c r="H179" s="155"/>
      <c r="I179" s="155"/>
      <c r="J179" s="155"/>
      <c r="K179" s="155"/>
      <c r="L179" s="155"/>
      <c r="Q179" s="155"/>
    </row>
    <row r="180" spans="8:17" ht="30" customHeight="1" x14ac:dyDescent="0.25">
      <c r="H180" s="155"/>
      <c r="I180" s="155"/>
      <c r="J180" s="155"/>
      <c r="K180" s="155"/>
      <c r="L180" s="155"/>
      <c r="Q180" s="155"/>
    </row>
    <row r="181" spans="8:17" ht="30" customHeight="1" x14ac:dyDescent="0.25">
      <c r="H181" s="155"/>
      <c r="I181" s="155"/>
      <c r="J181" s="155"/>
      <c r="K181" s="155"/>
      <c r="L181" s="155"/>
      <c r="Q181" s="155"/>
    </row>
    <row r="182" spans="8:17" ht="30" customHeight="1" x14ac:dyDescent="0.25">
      <c r="H182" s="155"/>
      <c r="I182" s="155"/>
      <c r="J182" s="155"/>
      <c r="K182" s="155"/>
      <c r="L182" s="155"/>
      <c r="Q182" s="155"/>
    </row>
    <row r="183" spans="8:17" ht="30" customHeight="1" x14ac:dyDescent="0.25">
      <c r="H183" s="155"/>
      <c r="I183" s="155"/>
      <c r="J183" s="155"/>
      <c r="K183" s="155"/>
      <c r="L183" s="155"/>
      <c r="Q183" s="155"/>
    </row>
    <row r="184" spans="8:17" ht="30" customHeight="1" x14ac:dyDescent="0.25">
      <c r="H184" s="155"/>
      <c r="I184" s="155"/>
      <c r="J184" s="155"/>
      <c r="K184" s="155"/>
      <c r="L184" s="155"/>
      <c r="Q184" s="155"/>
    </row>
    <row r="185" spans="8:17" ht="30" customHeight="1" x14ac:dyDescent="0.25">
      <c r="H185" s="155"/>
      <c r="I185" s="155"/>
      <c r="J185" s="155"/>
      <c r="K185" s="155"/>
      <c r="L185" s="155"/>
      <c r="Q185" s="155"/>
    </row>
    <row r="186" spans="8:17" ht="30" customHeight="1" x14ac:dyDescent="0.25">
      <c r="H186" s="155"/>
      <c r="I186" s="155"/>
      <c r="J186" s="155"/>
      <c r="K186" s="155"/>
      <c r="L186" s="155"/>
      <c r="Q186" s="155"/>
    </row>
    <row r="187" spans="8:17" ht="30" customHeight="1" x14ac:dyDescent="0.25">
      <c r="H187" s="155"/>
      <c r="I187" s="155"/>
      <c r="J187" s="155"/>
      <c r="K187" s="155"/>
      <c r="L187" s="155"/>
      <c r="Q187" s="155"/>
    </row>
    <row r="188" spans="8:17" ht="30" customHeight="1" x14ac:dyDescent="0.25">
      <c r="H188" s="155"/>
      <c r="I188" s="155"/>
      <c r="J188" s="155"/>
      <c r="K188" s="155"/>
      <c r="L188" s="155"/>
      <c r="Q188" s="155"/>
    </row>
    <row r="189" spans="8:17" ht="30" customHeight="1" x14ac:dyDescent="0.25">
      <c r="H189" s="155"/>
      <c r="I189" s="155"/>
      <c r="J189" s="155"/>
      <c r="K189" s="155"/>
      <c r="L189" s="155"/>
      <c r="Q189" s="155"/>
    </row>
    <row r="190" spans="8:17" ht="30" customHeight="1" x14ac:dyDescent="0.25">
      <c r="H190" s="155"/>
      <c r="I190" s="155"/>
      <c r="J190" s="155"/>
      <c r="K190" s="155"/>
      <c r="L190" s="155"/>
      <c r="Q190" s="155"/>
    </row>
    <row r="191" spans="8:17" ht="30" customHeight="1" x14ac:dyDescent="0.25">
      <c r="H191" s="155"/>
      <c r="I191" s="155"/>
      <c r="J191" s="155"/>
      <c r="K191" s="155"/>
      <c r="L191" s="155"/>
      <c r="Q191" s="155"/>
    </row>
    <row r="192" spans="8:17" ht="30" customHeight="1" x14ac:dyDescent="0.25">
      <c r="H192" s="155"/>
      <c r="I192" s="155"/>
      <c r="J192" s="155"/>
      <c r="K192" s="155"/>
      <c r="L192" s="155"/>
      <c r="Q192" s="155"/>
    </row>
    <row r="193" spans="8:17" ht="30" customHeight="1" x14ac:dyDescent="0.25">
      <c r="H193" s="155"/>
      <c r="I193" s="155"/>
      <c r="J193" s="155"/>
      <c r="K193" s="155"/>
      <c r="L193" s="155"/>
      <c r="Q193" s="155"/>
    </row>
    <row r="194" spans="8:17" ht="30" customHeight="1" x14ac:dyDescent="0.25">
      <c r="H194" s="155"/>
      <c r="I194" s="155"/>
      <c r="J194" s="155"/>
      <c r="K194" s="155"/>
      <c r="L194" s="155"/>
      <c r="Q194" s="155"/>
    </row>
    <row r="195" spans="8:17" ht="30" customHeight="1" x14ac:dyDescent="0.25">
      <c r="H195" s="155"/>
      <c r="I195" s="155"/>
      <c r="J195" s="155"/>
      <c r="K195" s="155"/>
      <c r="L195" s="155"/>
      <c r="Q195" s="155"/>
    </row>
    <row r="196" spans="8:17" ht="30" customHeight="1" x14ac:dyDescent="0.25">
      <c r="H196" s="155"/>
      <c r="I196" s="155"/>
      <c r="J196" s="155"/>
      <c r="K196" s="155"/>
      <c r="L196" s="155"/>
      <c r="Q196" s="155"/>
    </row>
    <row r="197" spans="8:17" ht="30" customHeight="1" x14ac:dyDescent="0.25">
      <c r="H197" s="155"/>
      <c r="I197" s="155"/>
      <c r="J197" s="155"/>
      <c r="K197" s="155"/>
      <c r="L197" s="155"/>
      <c r="Q197" s="155"/>
    </row>
    <row r="198" spans="8:17" ht="30" customHeight="1" x14ac:dyDescent="0.25">
      <c r="H198" s="155"/>
      <c r="I198" s="155"/>
      <c r="J198" s="155"/>
      <c r="K198" s="155"/>
      <c r="L198" s="155"/>
      <c r="Q198" s="155"/>
    </row>
    <row r="199" spans="8:17" ht="30" customHeight="1" x14ac:dyDescent="0.25">
      <c r="H199" s="155"/>
      <c r="I199" s="155"/>
      <c r="J199" s="155"/>
      <c r="K199" s="155"/>
      <c r="L199" s="155"/>
      <c r="Q199" s="155"/>
    </row>
    <row r="200" spans="8:17" ht="30" customHeight="1" x14ac:dyDescent="0.25">
      <c r="H200" s="155"/>
      <c r="I200" s="155"/>
      <c r="J200" s="155"/>
      <c r="K200" s="155"/>
      <c r="L200" s="155"/>
      <c r="Q200" s="155"/>
    </row>
    <row r="201" spans="8:17" ht="30" customHeight="1" x14ac:dyDescent="0.25">
      <c r="H201" s="155"/>
      <c r="I201" s="155"/>
      <c r="J201" s="155"/>
      <c r="K201" s="155"/>
      <c r="L201" s="155"/>
      <c r="Q201" s="155"/>
    </row>
    <row r="202" spans="8:17" ht="30" customHeight="1" x14ac:dyDescent="0.25">
      <c r="H202" s="155"/>
      <c r="I202" s="155"/>
      <c r="J202" s="155"/>
      <c r="K202" s="155"/>
      <c r="L202" s="155"/>
      <c r="Q202" s="155"/>
    </row>
    <row r="203" spans="8:17" ht="30" customHeight="1" x14ac:dyDescent="0.25">
      <c r="H203" s="155"/>
      <c r="I203" s="155"/>
      <c r="J203" s="155"/>
      <c r="K203" s="155"/>
      <c r="L203" s="155"/>
      <c r="Q203" s="155"/>
    </row>
    <row r="204" spans="8:17" ht="30" customHeight="1" x14ac:dyDescent="0.25">
      <c r="H204" s="155"/>
      <c r="I204" s="155"/>
      <c r="J204" s="155"/>
      <c r="K204" s="155"/>
      <c r="L204" s="155"/>
      <c r="Q204" s="155"/>
    </row>
    <row r="205" spans="8:17" ht="30" customHeight="1" x14ac:dyDescent="0.25">
      <c r="H205" s="155"/>
      <c r="I205" s="155"/>
      <c r="J205" s="155"/>
      <c r="K205" s="155"/>
      <c r="L205" s="155"/>
      <c r="Q205" s="155"/>
    </row>
    <row r="206" spans="8:17" ht="30" customHeight="1" x14ac:dyDescent="0.25">
      <c r="H206" s="155"/>
      <c r="I206" s="155"/>
      <c r="J206" s="155"/>
      <c r="K206" s="155"/>
      <c r="L206" s="155"/>
      <c r="Q206" s="155"/>
    </row>
    <row r="207" spans="8:17" ht="30" customHeight="1" x14ac:dyDescent="0.25">
      <c r="H207" s="155"/>
      <c r="I207" s="155"/>
      <c r="J207" s="155"/>
      <c r="K207" s="155"/>
      <c r="L207" s="155"/>
      <c r="Q207" s="155"/>
    </row>
    <row r="208" spans="8:17" ht="30" customHeight="1" x14ac:dyDescent="0.25">
      <c r="H208" s="155"/>
      <c r="I208" s="155"/>
      <c r="J208" s="155"/>
      <c r="K208" s="155"/>
      <c r="L208" s="155"/>
      <c r="Q208" s="155"/>
    </row>
    <row r="209" spans="8:17" ht="30" customHeight="1" x14ac:dyDescent="0.25">
      <c r="H209" s="155"/>
      <c r="I209" s="155"/>
      <c r="J209" s="155"/>
      <c r="K209" s="155"/>
      <c r="L209" s="155"/>
      <c r="Q209" s="155"/>
    </row>
    <row r="210" spans="8:17" ht="30" customHeight="1" x14ac:dyDescent="0.25">
      <c r="H210" s="155"/>
      <c r="I210" s="155"/>
      <c r="J210" s="155"/>
      <c r="K210" s="155"/>
      <c r="L210" s="155"/>
      <c r="Q210" s="155"/>
    </row>
    <row r="211" spans="8:17" ht="30" customHeight="1" x14ac:dyDescent="0.25">
      <c r="H211" s="155"/>
      <c r="I211" s="155"/>
      <c r="J211" s="155"/>
      <c r="K211" s="155"/>
      <c r="L211" s="155"/>
      <c r="Q211" s="155"/>
    </row>
    <row r="212" spans="8:17" ht="30" customHeight="1" x14ac:dyDescent="0.25">
      <c r="H212" s="155"/>
      <c r="I212" s="155"/>
      <c r="J212" s="155"/>
      <c r="K212" s="155"/>
      <c r="L212" s="155"/>
      <c r="Q212" s="155"/>
    </row>
    <row r="213" spans="8:17" ht="30" customHeight="1" x14ac:dyDescent="0.25">
      <c r="H213" s="155"/>
      <c r="I213" s="155"/>
      <c r="J213" s="155"/>
      <c r="K213" s="155"/>
      <c r="L213" s="155"/>
      <c r="Q213" s="155"/>
    </row>
    <row r="214" spans="8:17" ht="30" customHeight="1" x14ac:dyDescent="0.25">
      <c r="H214" s="155"/>
      <c r="I214" s="155"/>
      <c r="J214" s="155"/>
      <c r="K214" s="155"/>
      <c r="L214" s="155"/>
      <c r="Q214" s="155"/>
    </row>
    <row r="215" spans="8:17" ht="30" customHeight="1" x14ac:dyDescent="0.25">
      <c r="H215" s="155"/>
      <c r="I215" s="155"/>
      <c r="J215" s="155"/>
      <c r="K215" s="155"/>
      <c r="L215" s="155"/>
      <c r="Q215" s="155"/>
    </row>
    <row r="216" spans="8:17" ht="30" customHeight="1" x14ac:dyDescent="0.25">
      <c r="H216" s="155"/>
      <c r="I216" s="155"/>
      <c r="J216" s="155"/>
      <c r="K216" s="155"/>
      <c r="L216" s="155"/>
      <c r="Q216" s="155"/>
    </row>
    <row r="217" spans="8:17" ht="30" customHeight="1" x14ac:dyDescent="0.25">
      <c r="H217" s="155"/>
      <c r="I217" s="155"/>
      <c r="J217" s="155"/>
      <c r="K217" s="155"/>
      <c r="L217" s="155"/>
      <c r="Q217" s="155"/>
    </row>
    <row r="218" spans="8:17" ht="30" customHeight="1" x14ac:dyDescent="0.25">
      <c r="H218" s="155"/>
      <c r="I218" s="155"/>
      <c r="J218" s="155"/>
      <c r="K218" s="155"/>
      <c r="L218" s="155"/>
      <c r="Q218" s="155"/>
    </row>
    <row r="219" spans="8:17" ht="30" customHeight="1" x14ac:dyDescent="0.25">
      <c r="H219" s="155"/>
      <c r="I219" s="155"/>
      <c r="J219" s="155"/>
      <c r="K219" s="155"/>
      <c r="L219" s="155"/>
      <c r="Q219" s="155"/>
    </row>
    <row r="220" spans="8:17" ht="30" customHeight="1" x14ac:dyDescent="0.25">
      <c r="H220" s="155"/>
      <c r="I220" s="155"/>
      <c r="J220" s="155"/>
      <c r="K220" s="155"/>
      <c r="L220" s="155"/>
      <c r="Q220" s="155"/>
    </row>
    <row r="221" spans="8:17" ht="30" customHeight="1" x14ac:dyDescent="0.25">
      <c r="H221" s="155"/>
      <c r="I221" s="155"/>
      <c r="J221" s="155"/>
      <c r="K221" s="155"/>
      <c r="L221" s="155"/>
      <c r="Q221" s="155"/>
    </row>
    <row r="222" spans="8:17" ht="30" customHeight="1" x14ac:dyDescent="0.25">
      <c r="H222" s="155"/>
      <c r="I222" s="155"/>
      <c r="J222" s="155"/>
      <c r="K222" s="155"/>
      <c r="L222" s="155"/>
      <c r="Q222" s="155"/>
    </row>
    <row r="223" spans="8:17" ht="30" customHeight="1" x14ac:dyDescent="0.25">
      <c r="H223" s="155"/>
      <c r="I223" s="155"/>
      <c r="J223" s="155"/>
      <c r="K223" s="155"/>
      <c r="L223" s="155"/>
      <c r="Q223" s="155"/>
    </row>
    <row r="224" spans="8:17" ht="30" customHeight="1" x14ac:dyDescent="0.25">
      <c r="H224" s="155"/>
      <c r="I224" s="155"/>
      <c r="J224" s="155"/>
      <c r="K224" s="155"/>
      <c r="L224" s="155"/>
      <c r="Q224" s="155"/>
    </row>
    <row r="225" spans="8:17" ht="30" customHeight="1" x14ac:dyDescent="0.25">
      <c r="H225" s="155"/>
      <c r="I225" s="155"/>
      <c r="J225" s="155"/>
      <c r="K225" s="155"/>
      <c r="L225" s="155"/>
      <c r="Q225" s="155"/>
    </row>
    <row r="226" spans="8:17" ht="30" customHeight="1" x14ac:dyDescent="0.25">
      <c r="H226" s="155"/>
      <c r="I226" s="155"/>
      <c r="J226" s="155"/>
      <c r="K226" s="155"/>
      <c r="L226" s="155"/>
      <c r="Q226" s="155"/>
    </row>
    <row r="227" spans="8:17" ht="30" customHeight="1" x14ac:dyDescent="0.25">
      <c r="H227" s="155"/>
      <c r="I227" s="155"/>
      <c r="J227" s="155"/>
      <c r="K227" s="155"/>
      <c r="L227" s="155"/>
      <c r="Q227" s="155"/>
    </row>
    <row r="228" spans="8:17" ht="30" customHeight="1" x14ac:dyDescent="0.25">
      <c r="H228" s="155"/>
      <c r="I228" s="155"/>
      <c r="J228" s="155"/>
      <c r="K228" s="155"/>
      <c r="L228" s="155"/>
      <c r="Q228" s="155"/>
    </row>
    <row r="229" spans="8:17" ht="30" customHeight="1" x14ac:dyDescent="0.25">
      <c r="H229" s="155"/>
      <c r="I229" s="155"/>
      <c r="J229" s="155"/>
      <c r="K229" s="155"/>
      <c r="L229" s="155"/>
      <c r="Q229" s="155"/>
    </row>
    <row r="230" spans="8:17" ht="30" customHeight="1" x14ac:dyDescent="0.25">
      <c r="H230" s="155"/>
      <c r="I230" s="155"/>
      <c r="J230" s="155"/>
      <c r="K230" s="155"/>
      <c r="L230" s="155"/>
      <c r="Q230" s="155"/>
    </row>
    <row r="231" spans="8:17" ht="30" customHeight="1" x14ac:dyDescent="0.25">
      <c r="H231" s="155"/>
      <c r="I231" s="155"/>
      <c r="J231" s="155"/>
      <c r="K231" s="155"/>
      <c r="L231" s="155"/>
      <c r="Q231" s="155"/>
    </row>
    <row r="232" spans="8:17" ht="30" customHeight="1" x14ac:dyDescent="0.25">
      <c r="H232" s="155"/>
      <c r="I232" s="155"/>
      <c r="J232" s="155"/>
      <c r="K232" s="155"/>
      <c r="L232" s="155"/>
      <c r="Q232" s="155"/>
    </row>
    <row r="233" spans="8:17" ht="30" customHeight="1" x14ac:dyDescent="0.25">
      <c r="H233" s="155"/>
      <c r="I233" s="155"/>
      <c r="J233" s="155"/>
      <c r="K233" s="155"/>
      <c r="L233" s="155"/>
      <c r="Q233" s="155"/>
    </row>
    <row r="234" spans="8:17" ht="30" customHeight="1" x14ac:dyDescent="0.25">
      <c r="H234" s="155"/>
      <c r="I234" s="155"/>
      <c r="J234" s="155"/>
      <c r="K234" s="155"/>
      <c r="L234" s="155"/>
      <c r="Q234" s="155"/>
    </row>
    <row r="235" spans="8:17" ht="30" customHeight="1" x14ac:dyDescent="0.25">
      <c r="H235" s="155"/>
      <c r="I235" s="155"/>
      <c r="J235" s="155"/>
      <c r="K235" s="155"/>
      <c r="L235" s="155"/>
      <c r="Q235" s="155"/>
    </row>
    <row r="236" spans="8:17" ht="30" customHeight="1" x14ac:dyDescent="0.25">
      <c r="H236" s="155"/>
      <c r="I236" s="155"/>
      <c r="J236" s="155"/>
      <c r="K236" s="155"/>
      <c r="L236" s="155"/>
      <c r="Q236" s="155"/>
    </row>
    <row r="237" spans="8:17" ht="30" customHeight="1" x14ac:dyDescent="0.25">
      <c r="H237" s="155"/>
      <c r="I237" s="155"/>
      <c r="J237" s="155"/>
      <c r="K237" s="155"/>
      <c r="L237" s="155"/>
      <c r="Q237" s="155"/>
    </row>
    <row r="238" spans="8:17" ht="30" customHeight="1" x14ac:dyDescent="0.25">
      <c r="H238" s="155"/>
      <c r="I238" s="155"/>
      <c r="J238" s="155"/>
      <c r="K238" s="155"/>
      <c r="L238" s="155"/>
      <c r="Q238" s="155"/>
    </row>
    <row r="239" spans="8:17" ht="30" customHeight="1" x14ac:dyDescent="0.25">
      <c r="H239" s="155"/>
      <c r="I239" s="155"/>
      <c r="J239" s="155"/>
      <c r="K239" s="155"/>
      <c r="L239" s="155"/>
      <c r="Q239" s="155"/>
    </row>
    <row r="240" spans="8:17" ht="30" customHeight="1" x14ac:dyDescent="0.25">
      <c r="H240" s="155"/>
      <c r="I240" s="155"/>
      <c r="J240" s="155"/>
      <c r="K240" s="155"/>
      <c r="L240" s="155"/>
      <c r="Q240" s="155"/>
    </row>
    <row r="241" spans="8:17" ht="30" customHeight="1" x14ac:dyDescent="0.25">
      <c r="H241" s="155"/>
      <c r="I241" s="155"/>
      <c r="J241" s="155"/>
      <c r="K241" s="155"/>
      <c r="L241" s="155"/>
      <c r="Q241" s="155"/>
    </row>
    <row r="242" spans="8:17" ht="30" customHeight="1" x14ac:dyDescent="0.25">
      <c r="H242" s="155"/>
      <c r="I242" s="155"/>
      <c r="J242" s="155"/>
      <c r="K242" s="155"/>
      <c r="L242" s="155"/>
      <c r="Q242" s="155"/>
    </row>
    <row r="243" spans="8:17" ht="30" customHeight="1" x14ac:dyDescent="0.25">
      <c r="H243" s="155"/>
      <c r="I243" s="155"/>
      <c r="J243" s="155"/>
      <c r="K243" s="155"/>
      <c r="L243" s="155"/>
      <c r="Q243" s="155"/>
    </row>
    <row r="244" spans="8:17" ht="30" customHeight="1" x14ac:dyDescent="0.25">
      <c r="H244" s="155"/>
      <c r="I244" s="155"/>
      <c r="J244" s="155"/>
      <c r="K244" s="155"/>
      <c r="L244" s="155"/>
      <c r="Q244" s="155"/>
    </row>
    <row r="245" spans="8:17" ht="30" customHeight="1" x14ac:dyDescent="0.25">
      <c r="H245" s="155"/>
      <c r="I245" s="155"/>
      <c r="J245" s="155"/>
      <c r="K245" s="155"/>
      <c r="L245" s="155"/>
      <c r="Q245" s="155"/>
    </row>
    <row r="246" spans="8:17" ht="30" customHeight="1" x14ac:dyDescent="0.25">
      <c r="H246" s="155"/>
      <c r="I246" s="155"/>
      <c r="J246" s="155"/>
      <c r="K246" s="155"/>
      <c r="L246" s="155"/>
      <c r="Q246" s="155"/>
    </row>
    <row r="247" spans="8:17" ht="30" customHeight="1" x14ac:dyDescent="0.25">
      <c r="H247" s="155"/>
      <c r="I247" s="155"/>
      <c r="J247" s="155"/>
      <c r="K247" s="155"/>
      <c r="L247" s="155"/>
      <c r="Q247" s="155"/>
    </row>
    <row r="248" spans="8:17" ht="30" customHeight="1" x14ac:dyDescent="0.25">
      <c r="H248" s="155"/>
      <c r="I248" s="155"/>
      <c r="J248" s="155"/>
      <c r="K248" s="155"/>
      <c r="L248" s="155"/>
      <c r="Q248" s="155"/>
    </row>
    <row r="249" spans="8:17" ht="30" customHeight="1" x14ac:dyDescent="0.25">
      <c r="H249" s="155"/>
      <c r="I249" s="155"/>
      <c r="J249" s="155"/>
      <c r="K249" s="155"/>
      <c r="L249" s="155"/>
      <c r="Q249" s="155"/>
    </row>
    <row r="250" spans="8:17" ht="30" customHeight="1" x14ac:dyDescent="0.25">
      <c r="H250" s="155"/>
      <c r="I250" s="155"/>
      <c r="J250" s="155"/>
      <c r="K250" s="155"/>
      <c r="L250" s="155"/>
      <c r="Q250" s="155"/>
    </row>
    <row r="251" spans="8:17" ht="30" customHeight="1" x14ac:dyDescent="0.25">
      <c r="H251" s="155"/>
      <c r="I251" s="155"/>
      <c r="J251" s="155"/>
      <c r="K251" s="155"/>
      <c r="L251" s="155"/>
      <c r="Q251" s="155"/>
    </row>
    <row r="252" spans="8:17" ht="30" customHeight="1" x14ac:dyDescent="0.25">
      <c r="H252" s="155"/>
      <c r="I252" s="155"/>
      <c r="J252" s="155"/>
      <c r="K252" s="155"/>
      <c r="L252" s="155"/>
      <c r="Q252" s="155"/>
    </row>
    <row r="253" spans="8:17" ht="30" customHeight="1" x14ac:dyDescent="0.25">
      <c r="H253" s="155"/>
      <c r="I253" s="155"/>
      <c r="J253" s="155"/>
      <c r="K253" s="155"/>
      <c r="L253" s="155"/>
      <c r="Q253" s="155"/>
    </row>
    <row r="254" spans="8:17" ht="30" customHeight="1" x14ac:dyDescent="0.25">
      <c r="H254" s="155"/>
      <c r="I254" s="155"/>
      <c r="J254" s="155"/>
      <c r="K254" s="155"/>
      <c r="L254" s="155"/>
      <c r="Q254" s="155"/>
    </row>
    <row r="255" spans="8:17" ht="30" customHeight="1" x14ac:dyDescent="0.25">
      <c r="H255" s="155"/>
      <c r="I255" s="155"/>
      <c r="J255" s="155"/>
      <c r="K255" s="155"/>
      <c r="L255" s="155"/>
      <c r="Q255" s="155"/>
    </row>
    <row r="256" spans="8:17" ht="30" customHeight="1" x14ac:dyDescent="0.25">
      <c r="H256" s="155"/>
      <c r="I256" s="155"/>
      <c r="J256" s="155"/>
      <c r="K256" s="155"/>
      <c r="L256" s="155"/>
      <c r="Q256" s="155"/>
    </row>
    <row r="257" spans="8:17" ht="30" customHeight="1" x14ac:dyDescent="0.25">
      <c r="H257" s="155"/>
      <c r="I257" s="155"/>
      <c r="J257" s="155"/>
      <c r="K257" s="155"/>
      <c r="L257" s="155"/>
      <c r="Q257" s="155"/>
    </row>
    <row r="258" spans="8:17" ht="30" customHeight="1" x14ac:dyDescent="0.25">
      <c r="H258" s="155"/>
      <c r="I258" s="155"/>
      <c r="J258" s="155"/>
      <c r="K258" s="155"/>
      <c r="L258" s="155"/>
      <c r="Q258" s="155"/>
    </row>
    <row r="259" spans="8:17" ht="30" customHeight="1" x14ac:dyDescent="0.25">
      <c r="H259" s="155"/>
      <c r="I259" s="155"/>
      <c r="J259" s="155"/>
      <c r="K259" s="155"/>
      <c r="L259" s="155"/>
      <c r="Q259" s="155"/>
    </row>
    <row r="260" spans="8:17" ht="30" customHeight="1" x14ac:dyDescent="0.25">
      <c r="H260" s="155"/>
      <c r="I260" s="155"/>
      <c r="J260" s="155"/>
      <c r="K260" s="155"/>
      <c r="L260" s="155"/>
      <c r="Q260" s="155"/>
    </row>
    <row r="261" spans="8:17" ht="30" customHeight="1" x14ac:dyDescent="0.25">
      <c r="H261" s="155"/>
      <c r="I261" s="155"/>
      <c r="J261" s="155"/>
      <c r="K261" s="155"/>
      <c r="L261" s="155"/>
      <c r="Q261" s="155"/>
    </row>
    <row r="262" spans="8:17" ht="30" customHeight="1" x14ac:dyDescent="0.25">
      <c r="H262" s="155"/>
      <c r="I262" s="155"/>
      <c r="J262" s="155"/>
      <c r="K262" s="155"/>
      <c r="L262" s="155"/>
      <c r="Q262" s="155"/>
    </row>
    <row r="263" spans="8:17" ht="30" customHeight="1" x14ac:dyDescent="0.25">
      <c r="H263" s="155"/>
      <c r="I263" s="155"/>
      <c r="J263" s="155"/>
      <c r="K263" s="155"/>
      <c r="L263" s="155"/>
      <c r="Q263" s="155"/>
    </row>
    <row r="264" spans="8:17" ht="30" customHeight="1" x14ac:dyDescent="0.25">
      <c r="H264" s="155"/>
      <c r="I264" s="155"/>
      <c r="J264" s="155"/>
      <c r="K264" s="155"/>
      <c r="L264" s="155"/>
      <c r="Q264" s="155"/>
    </row>
    <row r="265" spans="8:17" ht="30" customHeight="1" x14ac:dyDescent="0.25">
      <c r="H265" s="155"/>
      <c r="I265" s="155"/>
      <c r="J265" s="155"/>
      <c r="K265" s="155"/>
      <c r="L265" s="155"/>
      <c r="Q265" s="155"/>
    </row>
    <row r="266" spans="8:17" ht="30" customHeight="1" x14ac:dyDescent="0.25">
      <c r="H266" s="155"/>
      <c r="I266" s="155"/>
      <c r="J266" s="155"/>
      <c r="K266" s="155"/>
      <c r="L266" s="155"/>
      <c r="Q266" s="155"/>
    </row>
    <row r="267" spans="8:17" ht="30" customHeight="1" x14ac:dyDescent="0.25">
      <c r="H267" s="155"/>
      <c r="I267" s="155"/>
      <c r="J267" s="155"/>
      <c r="K267" s="155"/>
      <c r="L267" s="155"/>
      <c r="Q267" s="155"/>
    </row>
    <row r="268" spans="8:17" ht="30" customHeight="1" x14ac:dyDescent="0.25">
      <c r="H268" s="155"/>
      <c r="I268" s="155"/>
      <c r="J268" s="155"/>
      <c r="K268" s="155"/>
      <c r="L268" s="155"/>
      <c r="Q268" s="155"/>
    </row>
    <row r="269" spans="8:17" ht="30" customHeight="1" x14ac:dyDescent="0.25">
      <c r="H269" s="155"/>
      <c r="I269" s="155"/>
      <c r="J269" s="155"/>
      <c r="K269" s="155"/>
      <c r="L269" s="155"/>
      <c r="Q269" s="155"/>
    </row>
    <row r="270" spans="8:17" ht="30" customHeight="1" x14ac:dyDescent="0.25">
      <c r="H270" s="155"/>
      <c r="I270" s="155"/>
      <c r="J270" s="155"/>
      <c r="K270" s="155"/>
      <c r="L270" s="155"/>
      <c r="Q270" s="155"/>
    </row>
    <row r="271" spans="8:17" ht="30" customHeight="1" x14ac:dyDescent="0.25">
      <c r="H271" s="155"/>
      <c r="I271" s="155"/>
      <c r="J271" s="155"/>
      <c r="K271" s="155"/>
      <c r="L271" s="155"/>
      <c r="Q271" s="155"/>
    </row>
    <row r="272" spans="8:17" ht="30" customHeight="1" x14ac:dyDescent="0.25">
      <c r="H272" s="155"/>
      <c r="I272" s="155"/>
      <c r="J272" s="155"/>
      <c r="K272" s="155"/>
      <c r="L272" s="155"/>
      <c r="Q272" s="155"/>
    </row>
    <row r="273" spans="8:17" ht="30" customHeight="1" x14ac:dyDescent="0.25">
      <c r="H273" s="155"/>
      <c r="I273" s="155"/>
      <c r="J273" s="155"/>
      <c r="K273" s="155"/>
      <c r="L273" s="155"/>
      <c r="Q273" s="155"/>
    </row>
    <row r="274" spans="8:17" ht="30" customHeight="1" x14ac:dyDescent="0.25">
      <c r="H274" s="155"/>
      <c r="I274" s="155"/>
      <c r="J274" s="155"/>
      <c r="K274" s="155"/>
      <c r="L274" s="155"/>
      <c r="Q274" s="155"/>
    </row>
    <row r="275" spans="8:17" ht="30" customHeight="1" x14ac:dyDescent="0.25">
      <c r="H275" s="155"/>
      <c r="I275" s="155"/>
      <c r="J275" s="155"/>
      <c r="K275" s="155"/>
      <c r="L275" s="155"/>
      <c r="Q275" s="155"/>
    </row>
    <row r="276" spans="8:17" ht="30" customHeight="1" x14ac:dyDescent="0.25">
      <c r="H276" s="155"/>
      <c r="I276" s="155"/>
      <c r="J276" s="155"/>
      <c r="K276" s="155"/>
      <c r="L276" s="155"/>
      <c r="Q276" s="155"/>
    </row>
    <row r="277" spans="8:17" ht="30" customHeight="1" x14ac:dyDescent="0.25">
      <c r="H277" s="155"/>
      <c r="I277" s="155"/>
      <c r="J277" s="155"/>
      <c r="K277" s="155"/>
      <c r="L277" s="155"/>
      <c r="Q277" s="155"/>
    </row>
    <row r="278" spans="8:17" ht="30" customHeight="1" x14ac:dyDescent="0.25">
      <c r="H278" s="155"/>
      <c r="I278" s="155"/>
      <c r="J278" s="155"/>
      <c r="K278" s="155"/>
      <c r="L278" s="155"/>
      <c r="Q278" s="155"/>
    </row>
    <row r="279" spans="8:17" ht="30" customHeight="1" x14ac:dyDescent="0.25">
      <c r="H279" s="155"/>
      <c r="I279" s="155"/>
      <c r="J279" s="155"/>
      <c r="K279" s="155"/>
      <c r="L279" s="155"/>
      <c r="Q279" s="155"/>
    </row>
    <row r="280" spans="8:17" ht="30" customHeight="1" x14ac:dyDescent="0.25">
      <c r="H280" s="155"/>
      <c r="I280" s="155"/>
      <c r="J280" s="155"/>
      <c r="K280" s="155"/>
      <c r="L280" s="155"/>
      <c r="Q280" s="155"/>
    </row>
    <row r="281" spans="8:17" ht="30" customHeight="1" x14ac:dyDescent="0.25">
      <c r="H281" s="155"/>
      <c r="I281" s="155"/>
      <c r="J281" s="155"/>
      <c r="K281" s="155"/>
      <c r="L281" s="155"/>
      <c r="Q281" s="155"/>
    </row>
    <row r="282" spans="8:17" ht="30" customHeight="1" x14ac:dyDescent="0.25">
      <c r="H282" s="155"/>
      <c r="I282" s="155"/>
      <c r="J282" s="155"/>
      <c r="K282" s="155"/>
      <c r="L282" s="155"/>
      <c r="Q282" s="155"/>
    </row>
    <row r="283" spans="8:17" ht="30" customHeight="1" x14ac:dyDescent="0.25">
      <c r="H283" s="155"/>
      <c r="I283" s="155"/>
      <c r="J283" s="155"/>
      <c r="K283" s="155"/>
      <c r="L283" s="155"/>
      <c r="Q283" s="155"/>
    </row>
    <row r="284" spans="8:17" ht="30" customHeight="1" x14ac:dyDescent="0.25">
      <c r="H284" s="155"/>
      <c r="I284" s="155"/>
      <c r="J284" s="155"/>
      <c r="K284" s="155"/>
      <c r="L284" s="155"/>
      <c r="Q284" s="155"/>
    </row>
    <row r="285" spans="8:17" ht="30" customHeight="1" x14ac:dyDescent="0.25">
      <c r="H285" s="155"/>
      <c r="I285" s="155"/>
      <c r="J285" s="155"/>
      <c r="K285" s="155"/>
      <c r="L285" s="155"/>
      <c r="Q285" s="155"/>
    </row>
    <row r="286" spans="8:17" ht="30" customHeight="1" x14ac:dyDescent="0.25">
      <c r="H286" s="155"/>
      <c r="I286" s="155"/>
      <c r="J286" s="155"/>
      <c r="K286" s="155"/>
      <c r="L286" s="155"/>
      <c r="Q286" s="155"/>
    </row>
    <row r="287" spans="8:17" ht="30" customHeight="1" x14ac:dyDescent="0.25">
      <c r="H287" s="155"/>
      <c r="I287" s="155"/>
      <c r="J287" s="155"/>
      <c r="K287" s="155"/>
      <c r="L287" s="155"/>
      <c r="Q287" s="155"/>
    </row>
    <row r="288" spans="8:17" ht="30" customHeight="1" x14ac:dyDescent="0.25">
      <c r="H288" s="155"/>
      <c r="I288" s="155"/>
      <c r="J288" s="155"/>
      <c r="K288" s="155"/>
      <c r="L288" s="155"/>
      <c r="Q288" s="155"/>
    </row>
    <row r="289" spans="8:17" ht="30" customHeight="1" x14ac:dyDescent="0.25">
      <c r="H289" s="155"/>
      <c r="I289" s="155"/>
      <c r="J289" s="155"/>
      <c r="K289" s="155"/>
      <c r="L289" s="155"/>
      <c r="Q289" s="155"/>
    </row>
    <row r="290" spans="8:17" ht="30" customHeight="1" x14ac:dyDescent="0.25">
      <c r="H290" s="155"/>
      <c r="I290" s="155"/>
      <c r="J290" s="155"/>
      <c r="K290" s="155"/>
      <c r="L290" s="155"/>
      <c r="Q290" s="155"/>
    </row>
    <row r="291" spans="8:17" ht="30" customHeight="1" x14ac:dyDescent="0.25">
      <c r="H291" s="155"/>
      <c r="I291" s="155"/>
      <c r="J291" s="155"/>
      <c r="K291" s="155"/>
      <c r="L291" s="155"/>
      <c r="Q291" s="155"/>
    </row>
    <row r="292" spans="8:17" ht="30" customHeight="1" x14ac:dyDescent="0.25">
      <c r="H292" s="155"/>
      <c r="I292" s="155"/>
      <c r="J292" s="155"/>
      <c r="K292" s="155"/>
      <c r="L292" s="155"/>
      <c r="Q292" s="155"/>
    </row>
    <row r="293" spans="8:17" ht="30" customHeight="1" x14ac:dyDescent="0.25">
      <c r="H293" s="155"/>
      <c r="I293" s="155"/>
      <c r="J293" s="155"/>
      <c r="K293" s="155"/>
      <c r="L293" s="155"/>
      <c r="Q293" s="155"/>
    </row>
    <row r="294" spans="8:17" ht="30" customHeight="1" x14ac:dyDescent="0.25">
      <c r="H294" s="155"/>
      <c r="I294" s="155"/>
      <c r="J294" s="155"/>
      <c r="K294" s="155"/>
      <c r="L294" s="155"/>
      <c r="Q294" s="155"/>
    </row>
    <row r="295" spans="8:17" ht="30" customHeight="1" x14ac:dyDescent="0.25">
      <c r="H295" s="155"/>
      <c r="I295" s="155"/>
      <c r="J295" s="155"/>
      <c r="K295" s="155"/>
      <c r="L295" s="155"/>
      <c r="Q295" s="155"/>
    </row>
    <row r="296" spans="8:17" ht="30" customHeight="1" x14ac:dyDescent="0.25">
      <c r="H296" s="155"/>
      <c r="I296" s="155"/>
      <c r="J296" s="155"/>
      <c r="K296" s="155"/>
      <c r="L296" s="155"/>
      <c r="Q296" s="155"/>
    </row>
    <row r="297" spans="8:17" ht="30" customHeight="1" x14ac:dyDescent="0.25">
      <c r="H297" s="155"/>
      <c r="I297" s="155"/>
      <c r="J297" s="155"/>
      <c r="K297" s="155"/>
      <c r="L297" s="155"/>
      <c r="Q297" s="155"/>
    </row>
    <row r="298" spans="8:17" ht="30" customHeight="1" x14ac:dyDescent="0.25">
      <c r="H298" s="155"/>
      <c r="I298" s="155"/>
      <c r="J298" s="155"/>
      <c r="K298" s="155"/>
      <c r="L298" s="155"/>
      <c r="Q298" s="155"/>
    </row>
    <row r="299" spans="8:17" ht="30" customHeight="1" x14ac:dyDescent="0.25">
      <c r="H299" s="155"/>
      <c r="I299" s="155"/>
      <c r="J299" s="155"/>
      <c r="K299" s="155"/>
      <c r="L299" s="155"/>
      <c r="Q299" s="155"/>
    </row>
    <row r="300" spans="8:17" ht="30" customHeight="1" x14ac:dyDescent="0.25">
      <c r="H300" s="155"/>
      <c r="I300" s="155"/>
      <c r="J300" s="155"/>
      <c r="K300" s="155"/>
      <c r="L300" s="155"/>
      <c r="Q300" s="155"/>
    </row>
    <row r="301" spans="8:17" ht="30" customHeight="1" x14ac:dyDescent="0.25">
      <c r="H301" s="155"/>
      <c r="I301" s="155"/>
      <c r="J301" s="155"/>
      <c r="K301" s="155"/>
      <c r="L301" s="155"/>
      <c r="Q301" s="155"/>
    </row>
    <row r="302" spans="8:17" ht="30" customHeight="1" x14ac:dyDescent="0.25">
      <c r="H302" s="155"/>
      <c r="I302" s="155"/>
      <c r="J302" s="155"/>
      <c r="K302" s="155"/>
      <c r="L302" s="155"/>
      <c r="Q302" s="155"/>
    </row>
    <row r="303" spans="8:17" ht="30" customHeight="1" x14ac:dyDescent="0.25">
      <c r="H303" s="155"/>
      <c r="I303" s="155"/>
      <c r="J303" s="155"/>
      <c r="K303" s="155"/>
      <c r="L303" s="155"/>
      <c r="Q303" s="155"/>
    </row>
    <row r="304" spans="8:17" ht="30" customHeight="1" x14ac:dyDescent="0.25">
      <c r="H304" s="155"/>
      <c r="I304" s="155"/>
      <c r="J304" s="155"/>
      <c r="K304" s="155"/>
      <c r="L304" s="155"/>
      <c r="Q304" s="155"/>
    </row>
    <row r="305" spans="8:17" ht="30" customHeight="1" x14ac:dyDescent="0.25">
      <c r="H305" s="155"/>
      <c r="I305" s="155"/>
      <c r="J305" s="155"/>
      <c r="K305" s="155"/>
      <c r="L305" s="155"/>
      <c r="Q305" s="155"/>
    </row>
    <row r="306" spans="8:17" ht="30" customHeight="1" x14ac:dyDescent="0.25">
      <c r="H306" s="155"/>
      <c r="I306" s="155"/>
      <c r="J306" s="155"/>
      <c r="K306" s="155"/>
      <c r="L306" s="155"/>
      <c r="Q306" s="155"/>
    </row>
    <row r="307" spans="8:17" ht="30" customHeight="1" x14ac:dyDescent="0.25">
      <c r="H307" s="155"/>
      <c r="I307" s="155"/>
      <c r="J307" s="155"/>
      <c r="K307" s="155"/>
      <c r="L307" s="155"/>
      <c r="Q307" s="155"/>
    </row>
    <row r="308" spans="8:17" ht="30" customHeight="1" x14ac:dyDescent="0.25">
      <c r="H308" s="155"/>
      <c r="I308" s="155"/>
      <c r="J308" s="155"/>
      <c r="K308" s="155"/>
      <c r="L308" s="155"/>
      <c r="Q308" s="155"/>
    </row>
    <row r="309" spans="8:17" ht="30" customHeight="1" x14ac:dyDescent="0.25">
      <c r="H309" s="155"/>
      <c r="I309" s="155"/>
      <c r="J309" s="155"/>
      <c r="K309" s="155"/>
      <c r="L309" s="155"/>
      <c r="Q309" s="155"/>
    </row>
    <row r="310" spans="8:17" ht="30" customHeight="1" x14ac:dyDescent="0.25">
      <c r="H310" s="155"/>
      <c r="I310" s="155"/>
      <c r="J310" s="155"/>
      <c r="K310" s="155"/>
      <c r="L310" s="155"/>
      <c r="Q310" s="155"/>
    </row>
    <row r="311" spans="8:17" ht="30" customHeight="1" x14ac:dyDescent="0.25">
      <c r="H311" s="155"/>
      <c r="I311" s="155"/>
      <c r="J311" s="155"/>
      <c r="K311" s="155"/>
      <c r="L311" s="155"/>
      <c r="Q311" s="155"/>
    </row>
    <row r="312" spans="8:17" ht="30" customHeight="1" x14ac:dyDescent="0.25">
      <c r="H312" s="155"/>
      <c r="I312" s="155"/>
      <c r="J312" s="155"/>
      <c r="K312" s="155"/>
      <c r="L312" s="155"/>
      <c r="Q312" s="155"/>
    </row>
    <row r="313" spans="8:17" ht="30" customHeight="1" x14ac:dyDescent="0.25">
      <c r="H313" s="155"/>
      <c r="I313" s="155"/>
      <c r="J313" s="155"/>
      <c r="K313" s="155"/>
      <c r="L313" s="155"/>
      <c r="Q313" s="155"/>
    </row>
    <row r="314" spans="8:17" ht="30" customHeight="1" x14ac:dyDescent="0.25">
      <c r="H314" s="155"/>
      <c r="I314" s="155"/>
      <c r="J314" s="155"/>
      <c r="K314" s="155"/>
      <c r="L314" s="155"/>
      <c r="Q314" s="155"/>
    </row>
    <row r="315" spans="8:17" ht="30" customHeight="1" x14ac:dyDescent="0.25">
      <c r="H315" s="155"/>
      <c r="I315" s="155"/>
      <c r="J315" s="155"/>
      <c r="K315" s="155"/>
      <c r="L315" s="155"/>
      <c r="Q315" s="155"/>
    </row>
    <row r="316" spans="8:17" ht="30" customHeight="1" x14ac:dyDescent="0.25">
      <c r="H316" s="155"/>
      <c r="I316" s="155"/>
      <c r="J316" s="155"/>
      <c r="K316" s="155"/>
      <c r="L316" s="155"/>
      <c r="Q316" s="155"/>
    </row>
    <row r="317" spans="8:17" ht="30" customHeight="1" x14ac:dyDescent="0.25">
      <c r="H317" s="155"/>
      <c r="I317" s="155"/>
      <c r="J317" s="155"/>
      <c r="K317" s="155"/>
      <c r="L317" s="155"/>
      <c r="Q317" s="155"/>
    </row>
    <row r="318" spans="8:17" ht="30" customHeight="1" x14ac:dyDescent="0.25">
      <c r="H318" s="155"/>
      <c r="I318" s="155"/>
      <c r="J318" s="155"/>
      <c r="K318" s="155"/>
      <c r="L318" s="155"/>
      <c r="Q318" s="155"/>
    </row>
    <row r="319" spans="8:17" ht="30" customHeight="1" x14ac:dyDescent="0.25">
      <c r="H319" s="155"/>
      <c r="I319" s="155"/>
      <c r="J319" s="155"/>
      <c r="K319" s="155"/>
      <c r="L319" s="155"/>
      <c r="Q319" s="155"/>
    </row>
    <row r="320" spans="8:17" ht="30" customHeight="1" x14ac:dyDescent="0.25">
      <c r="H320" s="155"/>
      <c r="I320" s="155"/>
      <c r="J320" s="155"/>
      <c r="K320" s="155"/>
      <c r="L320" s="155"/>
      <c r="Q320" s="155"/>
    </row>
    <row r="321" spans="8:17" ht="30" customHeight="1" x14ac:dyDescent="0.25">
      <c r="H321" s="155"/>
      <c r="I321" s="155"/>
      <c r="J321" s="155"/>
      <c r="K321" s="155"/>
      <c r="L321" s="155"/>
      <c r="Q321" s="155"/>
    </row>
    <row r="322" spans="8:17" ht="30" customHeight="1" x14ac:dyDescent="0.25">
      <c r="H322" s="155"/>
      <c r="I322" s="155"/>
      <c r="J322" s="155"/>
      <c r="K322" s="155"/>
      <c r="L322" s="155"/>
      <c r="Q322" s="155"/>
    </row>
    <row r="323" spans="8:17" ht="30" customHeight="1" x14ac:dyDescent="0.25">
      <c r="H323" s="155"/>
      <c r="I323" s="155"/>
      <c r="J323" s="155"/>
      <c r="K323" s="155"/>
      <c r="L323" s="155"/>
      <c r="Q323" s="155"/>
    </row>
    <row r="324" spans="8:17" ht="30" customHeight="1" x14ac:dyDescent="0.25">
      <c r="H324" s="155"/>
      <c r="I324" s="155"/>
      <c r="J324" s="155"/>
      <c r="K324" s="155"/>
      <c r="L324" s="155"/>
      <c r="Q324" s="155"/>
    </row>
    <row r="325" spans="8:17" ht="30" customHeight="1" x14ac:dyDescent="0.25">
      <c r="H325" s="155"/>
      <c r="I325" s="155"/>
      <c r="J325" s="155"/>
      <c r="K325" s="155"/>
      <c r="L325" s="155"/>
      <c r="Q325" s="155"/>
    </row>
    <row r="326" spans="8:17" ht="30" customHeight="1" x14ac:dyDescent="0.25">
      <c r="H326" s="155"/>
      <c r="I326" s="155"/>
      <c r="J326" s="155"/>
      <c r="K326" s="155"/>
      <c r="L326" s="155"/>
      <c r="Q326" s="155"/>
    </row>
    <row r="327" spans="8:17" ht="30" customHeight="1" x14ac:dyDescent="0.25">
      <c r="H327" s="155"/>
      <c r="I327" s="155"/>
      <c r="J327" s="155"/>
      <c r="K327" s="155"/>
      <c r="L327" s="155"/>
      <c r="Q327" s="155"/>
    </row>
    <row r="328" spans="8:17" ht="30" customHeight="1" x14ac:dyDescent="0.25">
      <c r="H328" s="155"/>
      <c r="I328" s="155"/>
      <c r="J328" s="155"/>
      <c r="K328" s="155"/>
      <c r="L328" s="155"/>
      <c r="Q328" s="155"/>
    </row>
    <row r="329" spans="8:17" ht="30" customHeight="1" x14ac:dyDescent="0.25">
      <c r="H329" s="155"/>
      <c r="I329" s="155"/>
      <c r="J329" s="155"/>
      <c r="K329" s="155"/>
      <c r="L329" s="155"/>
      <c r="Q329" s="155"/>
    </row>
    <row r="330" spans="8:17" ht="30" customHeight="1" x14ac:dyDescent="0.25">
      <c r="H330" s="155"/>
      <c r="I330" s="155"/>
      <c r="J330" s="155"/>
      <c r="K330" s="155"/>
      <c r="L330" s="155"/>
      <c r="Q330" s="155"/>
    </row>
    <row r="331" spans="8:17" ht="30" customHeight="1" x14ac:dyDescent="0.25">
      <c r="H331" s="155"/>
      <c r="I331" s="155"/>
      <c r="J331" s="155"/>
      <c r="K331" s="155"/>
      <c r="L331" s="155"/>
      <c r="Q331" s="155"/>
    </row>
    <row r="332" spans="8:17" ht="30" customHeight="1" x14ac:dyDescent="0.25">
      <c r="H332" s="155"/>
      <c r="I332" s="155"/>
      <c r="J332" s="155"/>
      <c r="K332" s="155"/>
      <c r="L332" s="155"/>
      <c r="Q332" s="155"/>
    </row>
    <row r="333" spans="8:17" ht="30" customHeight="1" x14ac:dyDescent="0.25">
      <c r="H333" s="155"/>
      <c r="I333" s="155"/>
      <c r="J333" s="155"/>
      <c r="K333" s="155"/>
      <c r="L333" s="155"/>
      <c r="Q333" s="155"/>
    </row>
    <row r="334" spans="8:17" ht="30" customHeight="1" x14ac:dyDescent="0.25">
      <c r="H334" s="155"/>
      <c r="I334" s="155"/>
      <c r="J334" s="155"/>
      <c r="K334" s="155"/>
      <c r="L334" s="155"/>
      <c r="Q334" s="155"/>
    </row>
    <row r="335" spans="8:17" ht="30" customHeight="1" x14ac:dyDescent="0.25">
      <c r="H335" s="155"/>
      <c r="I335" s="155"/>
      <c r="J335" s="155"/>
      <c r="K335" s="155"/>
      <c r="L335" s="155"/>
      <c r="Q335" s="155"/>
    </row>
    <row r="336" spans="8:17" ht="30" customHeight="1" x14ac:dyDescent="0.25">
      <c r="H336" s="155"/>
      <c r="I336" s="155"/>
      <c r="J336" s="155"/>
      <c r="K336" s="155"/>
      <c r="L336" s="155"/>
      <c r="Q336" s="155"/>
    </row>
    <row r="337" spans="8:17" ht="30" customHeight="1" x14ac:dyDescent="0.25">
      <c r="H337" s="155"/>
      <c r="I337" s="155"/>
      <c r="J337" s="155"/>
      <c r="K337" s="155"/>
      <c r="L337" s="155"/>
      <c r="Q337" s="155"/>
    </row>
    <row r="338" spans="8:17" ht="30" customHeight="1" x14ac:dyDescent="0.25">
      <c r="H338" s="155"/>
      <c r="I338" s="155"/>
      <c r="J338" s="155"/>
      <c r="K338" s="155"/>
      <c r="L338" s="155"/>
      <c r="Q338" s="155"/>
    </row>
    <row r="339" spans="8:17" ht="30" customHeight="1" x14ac:dyDescent="0.25">
      <c r="H339" s="155"/>
      <c r="I339" s="155"/>
      <c r="J339" s="155"/>
      <c r="K339" s="155"/>
      <c r="L339" s="155"/>
      <c r="Q339" s="155"/>
    </row>
    <row r="340" spans="8:17" ht="30" customHeight="1" x14ac:dyDescent="0.25">
      <c r="H340" s="155"/>
      <c r="I340" s="155"/>
      <c r="J340" s="155"/>
      <c r="K340" s="155"/>
      <c r="L340" s="155"/>
      <c r="Q340" s="155"/>
    </row>
    <row r="341" spans="8:17" ht="30" customHeight="1" x14ac:dyDescent="0.25">
      <c r="H341" s="155"/>
      <c r="I341" s="155"/>
      <c r="J341" s="155"/>
      <c r="K341" s="155"/>
      <c r="L341" s="155"/>
      <c r="Q341" s="155"/>
    </row>
    <row r="342" spans="8:17" ht="30" customHeight="1" x14ac:dyDescent="0.25">
      <c r="H342" s="155"/>
      <c r="I342" s="155"/>
      <c r="J342" s="155"/>
      <c r="K342" s="155"/>
      <c r="L342" s="155"/>
      <c r="Q342" s="155"/>
    </row>
    <row r="343" spans="8:17" ht="30" customHeight="1" x14ac:dyDescent="0.25">
      <c r="H343" s="155"/>
      <c r="I343" s="155"/>
      <c r="J343" s="155"/>
      <c r="K343" s="155"/>
      <c r="L343" s="155"/>
      <c r="Q343" s="155"/>
    </row>
    <row r="344" spans="8:17" ht="30" customHeight="1" x14ac:dyDescent="0.25">
      <c r="H344" s="155"/>
      <c r="I344" s="155"/>
      <c r="J344" s="155"/>
      <c r="K344" s="155"/>
      <c r="L344" s="155"/>
      <c r="Q344" s="155"/>
    </row>
    <row r="345" spans="8:17" ht="30" customHeight="1" x14ac:dyDescent="0.25">
      <c r="H345" s="155"/>
      <c r="I345" s="155"/>
      <c r="J345" s="155"/>
      <c r="K345" s="155"/>
      <c r="L345" s="155"/>
      <c r="Q345" s="155"/>
    </row>
    <row r="346" spans="8:17" ht="30" customHeight="1" x14ac:dyDescent="0.25">
      <c r="H346" s="155"/>
      <c r="I346" s="155"/>
      <c r="J346" s="155"/>
      <c r="K346" s="155"/>
      <c r="L346" s="155"/>
      <c r="Q346" s="155"/>
    </row>
    <row r="347" spans="8:17" ht="30" customHeight="1" x14ac:dyDescent="0.25">
      <c r="H347" s="155"/>
      <c r="I347" s="155"/>
      <c r="J347" s="155"/>
      <c r="K347" s="155"/>
      <c r="L347" s="155"/>
      <c r="Q347" s="155"/>
    </row>
    <row r="348" spans="8:17" ht="30" customHeight="1" x14ac:dyDescent="0.25">
      <c r="H348" s="155"/>
      <c r="I348" s="155"/>
      <c r="J348" s="155"/>
      <c r="K348" s="155"/>
      <c r="L348" s="155"/>
      <c r="Q348" s="155"/>
    </row>
    <row r="349" spans="8:17" ht="30" customHeight="1" x14ac:dyDescent="0.25">
      <c r="H349" s="155"/>
      <c r="I349" s="155"/>
      <c r="J349" s="155"/>
      <c r="K349" s="155"/>
      <c r="L349" s="155"/>
      <c r="Q349" s="155"/>
    </row>
    <row r="350" spans="8:17" ht="30" customHeight="1" x14ac:dyDescent="0.25">
      <c r="H350" s="155"/>
      <c r="I350" s="155"/>
      <c r="J350" s="155"/>
      <c r="K350" s="155"/>
      <c r="L350" s="155"/>
      <c r="Q350" s="155"/>
    </row>
    <row r="351" spans="8:17" ht="30" customHeight="1" x14ac:dyDescent="0.25">
      <c r="H351" s="155"/>
      <c r="I351" s="155"/>
      <c r="J351" s="155"/>
      <c r="K351" s="155"/>
      <c r="L351" s="155"/>
      <c r="Q351" s="155"/>
    </row>
    <row r="352" spans="8:17" ht="30" customHeight="1" x14ac:dyDescent="0.25">
      <c r="H352" s="155"/>
      <c r="I352" s="155"/>
      <c r="J352" s="155"/>
      <c r="K352" s="155"/>
      <c r="L352" s="155"/>
      <c r="Q352" s="155"/>
    </row>
    <row r="353" spans="8:17" ht="30" customHeight="1" x14ac:dyDescent="0.25">
      <c r="H353" s="155"/>
      <c r="I353" s="155"/>
      <c r="J353" s="155"/>
      <c r="K353" s="155"/>
      <c r="L353" s="155"/>
      <c r="Q353" s="155"/>
    </row>
    <row r="354" spans="8:17" ht="30" customHeight="1" x14ac:dyDescent="0.25">
      <c r="H354" s="155"/>
      <c r="I354" s="155"/>
      <c r="J354" s="155"/>
      <c r="K354" s="155"/>
      <c r="L354" s="155"/>
      <c r="Q354" s="155"/>
    </row>
    <row r="355" spans="8:17" ht="30" customHeight="1" x14ac:dyDescent="0.25">
      <c r="H355" s="155"/>
      <c r="I355" s="155"/>
      <c r="J355" s="155"/>
      <c r="K355" s="155"/>
      <c r="L355" s="155"/>
      <c r="Q355" s="155"/>
    </row>
    <row r="356" spans="8:17" ht="30" customHeight="1" x14ac:dyDescent="0.25">
      <c r="H356" s="155"/>
      <c r="I356" s="155"/>
      <c r="J356" s="155"/>
      <c r="K356" s="155"/>
      <c r="L356" s="155"/>
      <c r="Q356" s="155"/>
    </row>
    <row r="357" spans="8:17" ht="30" customHeight="1" x14ac:dyDescent="0.25">
      <c r="H357" s="155"/>
      <c r="I357" s="155"/>
      <c r="J357" s="155"/>
      <c r="K357" s="155"/>
      <c r="L357" s="155"/>
      <c r="Q357" s="155"/>
    </row>
    <row r="358" spans="8:17" ht="30" customHeight="1" x14ac:dyDescent="0.25">
      <c r="H358" s="155"/>
      <c r="I358" s="155"/>
      <c r="J358" s="155"/>
      <c r="K358" s="155"/>
      <c r="L358" s="155"/>
      <c r="Q358" s="155"/>
    </row>
    <row r="359" spans="8:17" ht="30" customHeight="1" x14ac:dyDescent="0.25">
      <c r="H359" s="155"/>
      <c r="I359" s="155"/>
      <c r="J359" s="155"/>
      <c r="K359" s="155"/>
      <c r="L359" s="155"/>
      <c r="Q359" s="155"/>
    </row>
    <row r="360" spans="8:17" ht="30" customHeight="1" x14ac:dyDescent="0.25">
      <c r="H360" s="155"/>
      <c r="I360" s="155"/>
      <c r="J360" s="155"/>
      <c r="K360" s="155"/>
      <c r="L360" s="155"/>
      <c r="Q360" s="155"/>
    </row>
    <row r="361" spans="8:17" ht="30" customHeight="1" x14ac:dyDescent="0.25">
      <c r="H361" s="155"/>
      <c r="I361" s="155"/>
      <c r="J361" s="155"/>
      <c r="K361" s="155"/>
      <c r="L361" s="155"/>
      <c r="Q361" s="155"/>
    </row>
    <row r="362" spans="8:17" ht="30" customHeight="1" x14ac:dyDescent="0.25">
      <c r="H362" s="155"/>
      <c r="I362" s="155"/>
      <c r="J362" s="155"/>
      <c r="K362" s="155"/>
      <c r="L362" s="155"/>
      <c r="Q362" s="155"/>
    </row>
    <row r="363" spans="8:17" ht="30" customHeight="1" x14ac:dyDescent="0.25">
      <c r="H363" s="155"/>
      <c r="I363" s="155"/>
      <c r="J363" s="155"/>
      <c r="K363" s="155"/>
      <c r="L363" s="155"/>
      <c r="Q363" s="155"/>
    </row>
    <row r="364" spans="8:17" ht="30" customHeight="1" x14ac:dyDescent="0.25">
      <c r="H364" s="155"/>
      <c r="I364" s="155"/>
      <c r="J364" s="155"/>
      <c r="K364" s="155"/>
      <c r="L364" s="155"/>
      <c r="Q364" s="155"/>
    </row>
    <row r="365" spans="8:17" ht="30" customHeight="1" x14ac:dyDescent="0.25">
      <c r="H365" s="155"/>
      <c r="I365" s="155"/>
      <c r="J365" s="155"/>
      <c r="K365" s="155"/>
      <c r="L365" s="155"/>
      <c r="Q365" s="155"/>
    </row>
    <row r="366" spans="8:17" ht="30" customHeight="1" x14ac:dyDescent="0.25">
      <c r="H366" s="155"/>
      <c r="I366" s="155"/>
      <c r="J366" s="155"/>
      <c r="K366" s="155"/>
      <c r="L366" s="155"/>
      <c r="Q366" s="155"/>
    </row>
    <row r="367" spans="8:17" ht="30" customHeight="1" x14ac:dyDescent="0.25">
      <c r="H367" s="155"/>
      <c r="I367" s="155"/>
      <c r="J367" s="155"/>
      <c r="K367" s="155"/>
      <c r="L367" s="155"/>
      <c r="Q367" s="155"/>
    </row>
    <row r="368" spans="8:17" ht="30" customHeight="1" x14ac:dyDescent="0.25">
      <c r="H368" s="155"/>
      <c r="I368" s="155"/>
      <c r="J368" s="155"/>
      <c r="K368" s="155"/>
      <c r="L368" s="155"/>
      <c r="Q368" s="155"/>
    </row>
    <row r="369" spans="8:17" ht="30" customHeight="1" x14ac:dyDescent="0.25">
      <c r="H369" s="155"/>
      <c r="I369" s="155"/>
      <c r="J369" s="155"/>
      <c r="K369" s="155"/>
      <c r="L369" s="155"/>
      <c r="Q369" s="155"/>
    </row>
    <row r="370" spans="8:17" ht="30" customHeight="1" x14ac:dyDescent="0.25">
      <c r="H370" s="155"/>
      <c r="I370" s="155"/>
      <c r="J370" s="155"/>
      <c r="K370" s="155"/>
      <c r="L370" s="155"/>
      <c r="Q370" s="155"/>
    </row>
    <row r="371" spans="8:17" ht="30" customHeight="1" x14ac:dyDescent="0.25">
      <c r="H371" s="155"/>
      <c r="I371" s="155"/>
      <c r="J371" s="155"/>
      <c r="K371" s="155"/>
      <c r="L371" s="155"/>
      <c r="Q371" s="155"/>
    </row>
    <row r="372" spans="8:17" ht="30" customHeight="1" x14ac:dyDescent="0.25">
      <c r="H372" s="155"/>
      <c r="I372" s="155"/>
      <c r="J372" s="155"/>
      <c r="K372" s="155"/>
      <c r="L372" s="155"/>
      <c r="Q372" s="155"/>
    </row>
    <row r="373" spans="8:17" ht="30" customHeight="1" x14ac:dyDescent="0.25">
      <c r="H373" s="155"/>
      <c r="I373" s="155"/>
      <c r="J373" s="155"/>
      <c r="K373" s="155"/>
      <c r="L373" s="155"/>
      <c r="Q373" s="155"/>
    </row>
    <row r="374" spans="8:17" ht="30" customHeight="1" x14ac:dyDescent="0.25">
      <c r="H374" s="155"/>
      <c r="I374" s="155"/>
      <c r="J374" s="155"/>
      <c r="K374" s="155"/>
      <c r="L374" s="155"/>
      <c r="Q374" s="155"/>
    </row>
    <row r="375" spans="8:17" ht="30" customHeight="1" x14ac:dyDescent="0.25">
      <c r="H375" s="155"/>
      <c r="I375" s="155"/>
      <c r="J375" s="155"/>
      <c r="K375" s="155"/>
      <c r="L375" s="155"/>
      <c r="Q375" s="155"/>
    </row>
    <row r="376" spans="8:17" ht="30" customHeight="1" x14ac:dyDescent="0.25">
      <c r="H376" s="155"/>
      <c r="I376" s="155"/>
      <c r="J376" s="155"/>
      <c r="K376" s="155"/>
      <c r="L376" s="155"/>
      <c r="Q376" s="155"/>
    </row>
    <row r="377" spans="8:17" ht="30" customHeight="1" x14ac:dyDescent="0.25">
      <c r="H377" s="155"/>
      <c r="I377" s="155"/>
      <c r="J377" s="155"/>
      <c r="K377" s="155"/>
      <c r="L377" s="155"/>
      <c r="Q377" s="155"/>
    </row>
    <row r="378" spans="8:17" ht="30" customHeight="1" x14ac:dyDescent="0.25">
      <c r="H378" s="155"/>
      <c r="I378" s="155"/>
      <c r="J378" s="155"/>
      <c r="K378" s="155"/>
      <c r="L378" s="155"/>
      <c r="Q378" s="155"/>
    </row>
    <row r="379" spans="8:17" ht="30" customHeight="1" x14ac:dyDescent="0.25">
      <c r="H379" s="155"/>
      <c r="I379" s="155"/>
      <c r="J379" s="155"/>
      <c r="K379" s="155"/>
      <c r="L379" s="155"/>
      <c r="Q379" s="155"/>
    </row>
    <row r="380" spans="8:17" ht="30" customHeight="1" x14ac:dyDescent="0.25">
      <c r="H380" s="155"/>
      <c r="I380" s="155"/>
      <c r="J380" s="155"/>
      <c r="K380" s="155"/>
      <c r="L380" s="155"/>
      <c r="Q380" s="155"/>
    </row>
    <row r="381" spans="8:17" ht="30" customHeight="1" x14ac:dyDescent="0.25">
      <c r="H381" s="155"/>
      <c r="I381" s="155"/>
      <c r="J381" s="155"/>
      <c r="K381" s="155"/>
      <c r="L381" s="155"/>
      <c r="Q381" s="155"/>
    </row>
    <row r="382" spans="8:17" ht="30" customHeight="1" x14ac:dyDescent="0.25">
      <c r="H382" s="155"/>
      <c r="I382" s="155"/>
      <c r="J382" s="155"/>
      <c r="K382" s="155"/>
      <c r="L382" s="155"/>
      <c r="Q382" s="155"/>
    </row>
    <row r="383" spans="8:17" ht="30" customHeight="1" x14ac:dyDescent="0.25">
      <c r="H383" s="155"/>
      <c r="I383" s="155"/>
      <c r="J383" s="155"/>
      <c r="K383" s="155"/>
      <c r="L383" s="155"/>
      <c r="Q383" s="155"/>
    </row>
    <row r="384" spans="8:17" ht="30" customHeight="1" x14ac:dyDescent="0.25">
      <c r="H384" s="155"/>
      <c r="I384" s="155"/>
      <c r="J384" s="155"/>
      <c r="K384" s="155"/>
      <c r="L384" s="155"/>
      <c r="Q384" s="155"/>
    </row>
    <row r="385" spans="8:17" ht="30" customHeight="1" x14ac:dyDescent="0.25">
      <c r="H385" s="155"/>
      <c r="I385" s="155"/>
      <c r="J385" s="155"/>
      <c r="K385" s="155"/>
      <c r="L385" s="155"/>
      <c r="Q385" s="155"/>
    </row>
    <row r="386" spans="8:17" ht="30" customHeight="1" x14ac:dyDescent="0.25">
      <c r="H386" s="155"/>
      <c r="I386" s="155"/>
      <c r="J386" s="155"/>
      <c r="K386" s="155"/>
      <c r="L386" s="155"/>
      <c r="Q386" s="155"/>
    </row>
    <row r="387" spans="8:17" ht="30" customHeight="1" x14ac:dyDescent="0.25">
      <c r="H387" s="155"/>
      <c r="I387" s="155"/>
      <c r="J387" s="155"/>
      <c r="K387" s="155"/>
      <c r="L387" s="155"/>
      <c r="Q387" s="155"/>
    </row>
    <row r="388" spans="8:17" ht="30" customHeight="1" x14ac:dyDescent="0.25">
      <c r="H388" s="155"/>
      <c r="I388" s="155"/>
      <c r="J388" s="155"/>
      <c r="K388" s="155"/>
      <c r="L388" s="155"/>
      <c r="Q388" s="155"/>
    </row>
    <row r="389" spans="8:17" ht="30" customHeight="1" x14ac:dyDescent="0.25">
      <c r="H389" s="155"/>
      <c r="I389" s="155"/>
      <c r="J389" s="155"/>
      <c r="K389" s="155"/>
      <c r="L389" s="155"/>
      <c r="Q389" s="155"/>
    </row>
    <row r="390" spans="8:17" ht="30" customHeight="1" x14ac:dyDescent="0.25">
      <c r="H390" s="155"/>
      <c r="I390" s="155"/>
      <c r="J390" s="155"/>
      <c r="K390" s="155"/>
      <c r="L390" s="155"/>
      <c r="Q390" s="155"/>
    </row>
    <row r="391" spans="8:17" ht="30" customHeight="1" x14ac:dyDescent="0.25">
      <c r="H391" s="155"/>
      <c r="I391" s="155"/>
      <c r="J391" s="155"/>
      <c r="K391" s="155"/>
      <c r="L391" s="155"/>
      <c r="Q391" s="155"/>
    </row>
    <row r="392" spans="8:17" ht="30" customHeight="1" x14ac:dyDescent="0.25">
      <c r="H392" s="155"/>
      <c r="I392" s="155"/>
      <c r="J392" s="155"/>
      <c r="K392" s="155"/>
      <c r="L392" s="155"/>
      <c r="Q392" s="155"/>
    </row>
    <row r="393" spans="8:17" ht="30" customHeight="1" x14ac:dyDescent="0.25">
      <c r="H393" s="155"/>
      <c r="I393" s="155"/>
      <c r="J393" s="155"/>
      <c r="K393" s="155"/>
      <c r="L393" s="155"/>
      <c r="Q393" s="155"/>
    </row>
    <row r="394" spans="8:17" ht="30" customHeight="1" x14ac:dyDescent="0.25">
      <c r="H394" s="155"/>
      <c r="I394" s="155"/>
      <c r="J394" s="155"/>
      <c r="K394" s="155"/>
      <c r="L394" s="155"/>
      <c r="Q394" s="155"/>
    </row>
    <row r="395" spans="8:17" ht="30" customHeight="1" x14ac:dyDescent="0.25">
      <c r="H395" s="155"/>
      <c r="I395" s="155"/>
      <c r="J395" s="155"/>
      <c r="K395" s="155"/>
      <c r="L395" s="155"/>
      <c r="Q395" s="155"/>
    </row>
    <row r="396" spans="8:17" ht="30" customHeight="1" x14ac:dyDescent="0.25">
      <c r="H396" s="155"/>
      <c r="I396" s="155"/>
      <c r="J396" s="155"/>
      <c r="K396" s="155"/>
      <c r="L396" s="155"/>
      <c r="Q396" s="155"/>
    </row>
    <row r="397" spans="8:17" ht="30" customHeight="1" x14ac:dyDescent="0.25">
      <c r="H397" s="155"/>
      <c r="I397" s="155"/>
      <c r="J397" s="155"/>
      <c r="K397" s="155"/>
      <c r="L397" s="155"/>
      <c r="Q397" s="155"/>
    </row>
    <row r="398" spans="8:17" ht="30" customHeight="1" x14ac:dyDescent="0.25">
      <c r="H398" s="155"/>
      <c r="I398" s="155"/>
      <c r="J398" s="155"/>
      <c r="K398" s="155"/>
      <c r="L398" s="155"/>
      <c r="Q398" s="155"/>
    </row>
    <row r="399" spans="8:17" ht="30" customHeight="1" x14ac:dyDescent="0.25">
      <c r="H399" s="155"/>
      <c r="I399" s="155"/>
      <c r="J399" s="155"/>
      <c r="K399" s="155"/>
      <c r="L399" s="155"/>
      <c r="Q399" s="155"/>
    </row>
    <row r="400" spans="8:17" ht="30" customHeight="1" x14ac:dyDescent="0.25">
      <c r="H400" s="155"/>
      <c r="I400" s="155"/>
      <c r="J400" s="155"/>
      <c r="K400" s="155"/>
      <c r="L400" s="155"/>
      <c r="Q400" s="155"/>
    </row>
    <row r="401" spans="8:17" ht="30" customHeight="1" x14ac:dyDescent="0.25">
      <c r="H401" s="155"/>
      <c r="I401" s="155"/>
      <c r="J401" s="155"/>
      <c r="K401" s="155"/>
      <c r="L401" s="155"/>
      <c r="Q401" s="155"/>
    </row>
    <row r="402" spans="8:17" ht="30" customHeight="1" x14ac:dyDescent="0.25">
      <c r="H402" s="155"/>
      <c r="I402" s="155"/>
      <c r="J402" s="155"/>
      <c r="K402" s="155"/>
      <c r="L402" s="155"/>
      <c r="Q402" s="155"/>
    </row>
    <row r="403" spans="8:17" ht="30" customHeight="1" x14ac:dyDescent="0.25">
      <c r="H403" s="155"/>
      <c r="I403" s="155"/>
      <c r="J403" s="155"/>
      <c r="K403" s="155"/>
      <c r="L403" s="155"/>
      <c r="Q403" s="155"/>
    </row>
    <row r="404" spans="8:17" ht="30" customHeight="1" x14ac:dyDescent="0.25">
      <c r="H404" s="155"/>
      <c r="I404" s="155"/>
      <c r="J404" s="155"/>
      <c r="K404" s="155"/>
      <c r="L404" s="155"/>
      <c r="Q404" s="155"/>
    </row>
    <row r="405" spans="8:17" ht="30" customHeight="1" x14ac:dyDescent="0.25">
      <c r="H405" s="155"/>
      <c r="I405" s="155"/>
      <c r="J405" s="155"/>
      <c r="K405" s="155"/>
      <c r="L405" s="155"/>
      <c r="Q405" s="155"/>
    </row>
    <row r="406" spans="8:17" ht="30" customHeight="1" x14ac:dyDescent="0.25">
      <c r="H406" s="155"/>
      <c r="I406" s="155"/>
      <c r="J406" s="155"/>
      <c r="K406" s="155"/>
      <c r="L406" s="155"/>
      <c r="Q406" s="155"/>
    </row>
    <row r="407" spans="8:17" ht="30" customHeight="1" x14ac:dyDescent="0.25">
      <c r="H407" s="155"/>
      <c r="I407" s="155"/>
      <c r="J407" s="155"/>
      <c r="K407" s="155"/>
      <c r="L407" s="155"/>
      <c r="Q407" s="155"/>
    </row>
    <row r="408" spans="8:17" ht="30" customHeight="1" x14ac:dyDescent="0.25">
      <c r="H408" s="155"/>
      <c r="I408" s="155"/>
      <c r="J408" s="155"/>
      <c r="K408" s="155"/>
      <c r="L408" s="155"/>
      <c r="Q408" s="155"/>
    </row>
    <row r="409" spans="8:17" ht="30" customHeight="1" x14ac:dyDescent="0.25">
      <c r="H409" s="155"/>
      <c r="I409" s="155"/>
      <c r="J409" s="155"/>
      <c r="K409" s="155"/>
      <c r="L409" s="155"/>
      <c r="Q409" s="155"/>
    </row>
    <row r="410" spans="8:17" ht="30" customHeight="1" x14ac:dyDescent="0.25">
      <c r="H410" s="155"/>
      <c r="I410" s="155"/>
      <c r="J410" s="155"/>
      <c r="K410" s="155"/>
      <c r="L410" s="155"/>
      <c r="Q410" s="155"/>
    </row>
    <row r="411" spans="8:17" ht="30" customHeight="1" x14ac:dyDescent="0.25">
      <c r="H411" s="155"/>
      <c r="I411" s="155"/>
      <c r="J411" s="155"/>
      <c r="K411" s="155"/>
      <c r="L411" s="155"/>
      <c r="Q411" s="155"/>
    </row>
    <row r="412" spans="8:17" ht="30" customHeight="1" x14ac:dyDescent="0.25">
      <c r="H412" s="155"/>
      <c r="I412" s="155"/>
      <c r="J412" s="155"/>
      <c r="K412" s="155"/>
      <c r="L412" s="155"/>
      <c r="Q412" s="155"/>
    </row>
    <row r="413" spans="8:17" ht="30" customHeight="1" x14ac:dyDescent="0.25">
      <c r="H413" s="155"/>
      <c r="I413" s="155"/>
      <c r="J413" s="155"/>
      <c r="K413" s="155"/>
      <c r="L413" s="155"/>
      <c r="Q413" s="155"/>
    </row>
    <row r="414" spans="8:17" ht="30" customHeight="1" x14ac:dyDescent="0.25">
      <c r="H414" s="155"/>
      <c r="I414" s="155"/>
      <c r="J414" s="155"/>
      <c r="K414" s="155"/>
      <c r="L414" s="155"/>
      <c r="Q414" s="155"/>
    </row>
    <row r="415" spans="8:17" ht="30" customHeight="1" x14ac:dyDescent="0.25">
      <c r="H415" s="155"/>
      <c r="I415" s="155"/>
      <c r="J415" s="155"/>
      <c r="K415" s="155"/>
      <c r="L415" s="155"/>
      <c r="Q415" s="155"/>
    </row>
    <row r="416" spans="8:17" ht="30" customHeight="1" x14ac:dyDescent="0.25">
      <c r="H416" s="155"/>
      <c r="I416" s="155"/>
      <c r="J416" s="155"/>
      <c r="K416" s="155"/>
      <c r="L416" s="155"/>
      <c r="Q416" s="155"/>
    </row>
    <row r="417" spans="8:17" ht="30" customHeight="1" x14ac:dyDescent="0.25">
      <c r="H417" s="155"/>
      <c r="I417" s="155"/>
      <c r="J417" s="155"/>
      <c r="K417" s="155"/>
      <c r="L417" s="155"/>
      <c r="Q417" s="155"/>
    </row>
    <row r="418" spans="8:17" ht="30" customHeight="1" x14ac:dyDescent="0.25">
      <c r="H418" s="155"/>
      <c r="I418" s="155"/>
      <c r="J418" s="155"/>
      <c r="K418" s="155"/>
      <c r="L418" s="155"/>
      <c r="Q418" s="155"/>
    </row>
    <row r="419" spans="8:17" ht="30" customHeight="1" x14ac:dyDescent="0.25">
      <c r="H419" s="155"/>
      <c r="I419" s="155"/>
      <c r="J419" s="155"/>
      <c r="K419" s="155"/>
      <c r="L419" s="155"/>
      <c r="Q419" s="155"/>
    </row>
    <row r="420" spans="8:17" ht="30" customHeight="1" x14ac:dyDescent="0.25">
      <c r="H420" s="155"/>
      <c r="I420" s="155"/>
      <c r="J420" s="155"/>
      <c r="K420" s="155"/>
      <c r="L420" s="155"/>
      <c r="Q420" s="155"/>
    </row>
    <row r="421" spans="8:17" ht="30" customHeight="1" x14ac:dyDescent="0.25">
      <c r="H421" s="155"/>
      <c r="I421" s="155"/>
      <c r="J421" s="155"/>
      <c r="K421" s="155"/>
      <c r="L421" s="155"/>
      <c r="Q421" s="155"/>
    </row>
    <row r="422" spans="8:17" ht="30" customHeight="1" x14ac:dyDescent="0.25">
      <c r="H422" s="155"/>
      <c r="I422" s="155"/>
      <c r="J422" s="155"/>
      <c r="K422" s="155"/>
      <c r="L422" s="155"/>
      <c r="Q422" s="155"/>
    </row>
    <row r="423" spans="8:17" ht="30" customHeight="1" x14ac:dyDescent="0.25">
      <c r="H423" s="155"/>
      <c r="I423" s="155"/>
      <c r="J423" s="155"/>
      <c r="K423" s="155"/>
      <c r="L423" s="155"/>
      <c r="Q423" s="155"/>
    </row>
    <row r="424" spans="8:17" ht="30" customHeight="1" x14ac:dyDescent="0.25">
      <c r="H424" s="155"/>
      <c r="I424" s="155"/>
      <c r="J424" s="155"/>
      <c r="K424" s="155"/>
      <c r="L424" s="155"/>
      <c r="Q424" s="155"/>
    </row>
    <row r="425" spans="8:17" ht="30" customHeight="1" x14ac:dyDescent="0.25">
      <c r="H425" s="155"/>
      <c r="I425" s="155"/>
      <c r="J425" s="155"/>
      <c r="K425" s="155"/>
      <c r="L425" s="155"/>
      <c r="Q425" s="155"/>
    </row>
    <row r="426" spans="8:17" ht="30" customHeight="1" x14ac:dyDescent="0.25">
      <c r="H426" s="155"/>
      <c r="I426" s="155"/>
      <c r="J426" s="155"/>
      <c r="K426" s="155"/>
      <c r="L426" s="155"/>
      <c r="Q426" s="155"/>
    </row>
    <row r="427" spans="8:17" ht="30" customHeight="1" x14ac:dyDescent="0.25">
      <c r="H427" s="155"/>
      <c r="I427" s="155"/>
      <c r="J427" s="155"/>
      <c r="K427" s="155"/>
      <c r="L427" s="155"/>
      <c r="Q427" s="155"/>
    </row>
    <row r="428" spans="8:17" ht="30" customHeight="1" x14ac:dyDescent="0.25">
      <c r="H428" s="155"/>
      <c r="I428" s="155"/>
      <c r="J428" s="155"/>
      <c r="K428" s="155"/>
      <c r="L428" s="155"/>
      <c r="Q428" s="155"/>
    </row>
    <row r="429" spans="8:17" ht="30" customHeight="1" x14ac:dyDescent="0.25">
      <c r="H429" s="155"/>
      <c r="I429" s="155"/>
      <c r="J429" s="155"/>
      <c r="K429" s="155"/>
      <c r="L429" s="155"/>
      <c r="Q429" s="155"/>
    </row>
    <row r="430" spans="8:17" ht="30" customHeight="1" x14ac:dyDescent="0.25">
      <c r="H430" s="155"/>
      <c r="I430" s="155"/>
      <c r="J430" s="155"/>
      <c r="K430" s="155"/>
      <c r="L430" s="155"/>
      <c r="Q430" s="155"/>
    </row>
    <row r="431" spans="8:17" ht="30" customHeight="1" x14ac:dyDescent="0.25">
      <c r="H431" s="155"/>
      <c r="I431" s="155"/>
      <c r="J431" s="155"/>
      <c r="K431" s="155"/>
      <c r="L431" s="155"/>
      <c r="Q431" s="155"/>
    </row>
    <row r="432" spans="8:17" ht="30" customHeight="1" x14ac:dyDescent="0.25">
      <c r="H432" s="155"/>
      <c r="I432" s="155"/>
      <c r="J432" s="155"/>
      <c r="K432" s="155"/>
      <c r="L432" s="155"/>
      <c r="Q432" s="155"/>
    </row>
    <row r="433" spans="8:17" ht="30" customHeight="1" x14ac:dyDescent="0.25">
      <c r="H433" s="155"/>
      <c r="I433" s="155"/>
      <c r="J433" s="155"/>
      <c r="K433" s="155"/>
      <c r="L433" s="155"/>
      <c r="Q433" s="155"/>
    </row>
    <row r="434" spans="8:17" ht="30" customHeight="1" x14ac:dyDescent="0.25">
      <c r="H434" s="155"/>
      <c r="I434" s="155"/>
      <c r="J434" s="155"/>
      <c r="K434" s="155"/>
      <c r="L434" s="155"/>
      <c r="Q434" s="155"/>
    </row>
    <row r="435" spans="8:17" ht="30" customHeight="1" x14ac:dyDescent="0.25">
      <c r="H435" s="155"/>
      <c r="I435" s="155"/>
      <c r="J435" s="155"/>
      <c r="K435" s="155"/>
      <c r="L435" s="155"/>
      <c r="Q435" s="155"/>
    </row>
    <row r="436" spans="8:17" ht="30" customHeight="1" x14ac:dyDescent="0.25">
      <c r="H436" s="155"/>
      <c r="I436" s="155"/>
      <c r="J436" s="155"/>
      <c r="K436" s="155"/>
      <c r="L436" s="155"/>
      <c r="Q436" s="155"/>
    </row>
    <row r="437" spans="8:17" ht="30" customHeight="1" x14ac:dyDescent="0.25">
      <c r="H437" s="155"/>
      <c r="I437" s="155"/>
      <c r="J437" s="155"/>
      <c r="K437" s="155"/>
      <c r="L437" s="155"/>
      <c r="Q437" s="155"/>
    </row>
    <row r="438" spans="8:17" ht="30" customHeight="1" x14ac:dyDescent="0.25">
      <c r="H438" s="155"/>
      <c r="I438" s="155"/>
      <c r="J438" s="155"/>
      <c r="K438" s="155"/>
      <c r="L438" s="155"/>
      <c r="Q438" s="155"/>
    </row>
    <row r="439" spans="8:17" ht="30" customHeight="1" x14ac:dyDescent="0.25">
      <c r="H439" s="155"/>
      <c r="I439" s="155"/>
      <c r="J439" s="155"/>
      <c r="K439" s="155"/>
      <c r="L439" s="155"/>
      <c r="Q439" s="155"/>
    </row>
    <row r="440" spans="8:17" ht="30" customHeight="1" x14ac:dyDescent="0.25">
      <c r="H440" s="155"/>
      <c r="I440" s="155"/>
      <c r="J440" s="155"/>
      <c r="K440" s="155"/>
      <c r="L440" s="155"/>
      <c r="Q440" s="155"/>
    </row>
    <row r="441" spans="8:17" ht="30" customHeight="1" x14ac:dyDescent="0.25">
      <c r="H441" s="155"/>
      <c r="I441" s="155"/>
      <c r="J441" s="155"/>
      <c r="K441" s="155"/>
      <c r="L441" s="155"/>
      <c r="Q441" s="155"/>
    </row>
    <row r="442" spans="8:17" ht="30" customHeight="1" x14ac:dyDescent="0.25">
      <c r="H442" s="155"/>
      <c r="I442" s="155"/>
      <c r="J442" s="155"/>
      <c r="K442" s="155"/>
      <c r="L442" s="155"/>
      <c r="Q442" s="155"/>
    </row>
    <row r="443" spans="8:17" ht="30" customHeight="1" x14ac:dyDescent="0.25">
      <c r="H443" s="155"/>
      <c r="I443" s="155"/>
      <c r="J443" s="155"/>
      <c r="K443" s="155"/>
      <c r="L443" s="155"/>
      <c r="Q443" s="155"/>
    </row>
    <row r="444" spans="8:17" ht="30" customHeight="1" x14ac:dyDescent="0.25">
      <c r="H444" s="155"/>
      <c r="I444" s="155"/>
      <c r="J444" s="155"/>
      <c r="K444" s="155"/>
      <c r="L444" s="155"/>
      <c r="Q444" s="155"/>
    </row>
    <row r="445" spans="8:17" ht="30" customHeight="1" x14ac:dyDescent="0.25">
      <c r="H445" s="155"/>
      <c r="I445" s="155"/>
      <c r="J445" s="155"/>
      <c r="K445" s="155"/>
      <c r="L445" s="155"/>
      <c r="Q445" s="155"/>
    </row>
    <row r="446" spans="8:17" ht="30" customHeight="1" x14ac:dyDescent="0.25">
      <c r="H446" s="155"/>
      <c r="I446" s="155"/>
      <c r="J446" s="155"/>
      <c r="K446" s="155"/>
      <c r="L446" s="155"/>
      <c r="Q446" s="155"/>
    </row>
    <row r="447" spans="8:17" ht="30" customHeight="1" x14ac:dyDescent="0.25">
      <c r="H447" s="155"/>
      <c r="I447" s="155"/>
      <c r="J447" s="155"/>
      <c r="K447" s="155"/>
      <c r="L447" s="155"/>
      <c r="Q447" s="155"/>
    </row>
    <row r="448" spans="8:17" ht="30" customHeight="1" x14ac:dyDescent="0.25">
      <c r="H448" s="155"/>
      <c r="I448" s="155"/>
      <c r="J448" s="155"/>
      <c r="K448" s="155"/>
      <c r="L448" s="155"/>
      <c r="Q448" s="155"/>
    </row>
    <row r="449" spans="8:17" ht="30" customHeight="1" x14ac:dyDescent="0.25">
      <c r="H449" s="155"/>
      <c r="I449" s="155"/>
      <c r="J449" s="155"/>
      <c r="K449" s="155"/>
      <c r="L449" s="155"/>
      <c r="Q449" s="155"/>
    </row>
    <row r="450" spans="8:17" ht="30" customHeight="1" x14ac:dyDescent="0.25">
      <c r="H450" s="155"/>
      <c r="I450" s="155"/>
      <c r="J450" s="155"/>
      <c r="K450" s="155"/>
      <c r="L450" s="155"/>
      <c r="Q450" s="155"/>
    </row>
    <row r="451" spans="8:17" ht="30" customHeight="1" x14ac:dyDescent="0.25">
      <c r="H451" s="155"/>
      <c r="I451" s="155"/>
      <c r="J451" s="155"/>
      <c r="K451" s="155"/>
      <c r="L451" s="155"/>
      <c r="Q451" s="155"/>
    </row>
    <row r="452" spans="8:17" ht="30" customHeight="1" x14ac:dyDescent="0.25">
      <c r="H452" s="155"/>
      <c r="I452" s="155"/>
      <c r="J452" s="155"/>
      <c r="K452" s="155"/>
      <c r="L452" s="155"/>
      <c r="Q452" s="155"/>
    </row>
    <row r="453" spans="8:17" ht="30" customHeight="1" x14ac:dyDescent="0.25">
      <c r="H453" s="155"/>
      <c r="I453" s="155"/>
      <c r="J453" s="155"/>
      <c r="K453" s="155"/>
      <c r="L453" s="155"/>
      <c r="Q453" s="155"/>
    </row>
    <row r="454" spans="8:17" ht="30" customHeight="1" x14ac:dyDescent="0.25">
      <c r="H454" s="155"/>
      <c r="I454" s="155"/>
      <c r="J454" s="155"/>
      <c r="K454" s="155"/>
      <c r="L454" s="155"/>
      <c r="Q454" s="155"/>
    </row>
    <row r="455" spans="8:17" ht="30" customHeight="1" x14ac:dyDescent="0.25">
      <c r="H455" s="155"/>
      <c r="I455" s="155"/>
      <c r="J455" s="155"/>
      <c r="K455" s="155"/>
      <c r="L455" s="155"/>
      <c r="Q455" s="155"/>
    </row>
    <row r="456" spans="8:17" ht="30" customHeight="1" x14ac:dyDescent="0.25">
      <c r="H456" s="155"/>
      <c r="I456" s="155"/>
      <c r="J456" s="155"/>
      <c r="K456" s="155"/>
      <c r="L456" s="155"/>
      <c r="Q456" s="155"/>
    </row>
    <row r="457" spans="8:17" ht="30" customHeight="1" x14ac:dyDescent="0.25">
      <c r="H457" s="155"/>
      <c r="I457" s="155"/>
      <c r="J457" s="155"/>
      <c r="K457" s="155"/>
      <c r="L457" s="155"/>
      <c r="Q457" s="155"/>
    </row>
    <row r="458" spans="8:17" ht="30" customHeight="1" x14ac:dyDescent="0.25">
      <c r="H458" s="155"/>
      <c r="I458" s="155"/>
      <c r="J458" s="155"/>
      <c r="K458" s="155"/>
      <c r="L458" s="155"/>
      <c r="Q458" s="155"/>
    </row>
    <row r="459" spans="8:17" ht="30" customHeight="1" x14ac:dyDescent="0.25">
      <c r="H459" s="155"/>
      <c r="I459" s="155"/>
      <c r="J459" s="155"/>
      <c r="K459" s="155"/>
      <c r="L459" s="155"/>
      <c r="Q459" s="155"/>
    </row>
    <row r="460" spans="8:17" ht="30" customHeight="1" x14ac:dyDescent="0.25">
      <c r="H460" s="155"/>
      <c r="I460" s="155"/>
      <c r="J460" s="155"/>
      <c r="K460" s="155"/>
      <c r="L460" s="155"/>
      <c r="Q460" s="155"/>
    </row>
    <row r="461" spans="8:17" ht="30" customHeight="1" x14ac:dyDescent="0.25">
      <c r="H461" s="155"/>
      <c r="I461" s="155"/>
      <c r="J461" s="155"/>
      <c r="K461" s="155"/>
      <c r="L461" s="155"/>
      <c r="Q461" s="155"/>
    </row>
    <row r="462" spans="8:17" ht="30" customHeight="1" x14ac:dyDescent="0.25">
      <c r="H462" s="155"/>
      <c r="I462" s="155"/>
      <c r="J462" s="155"/>
      <c r="K462" s="155"/>
      <c r="L462" s="155"/>
      <c r="Q462" s="155"/>
    </row>
    <row r="463" spans="8:17" ht="30" customHeight="1" x14ac:dyDescent="0.25">
      <c r="H463" s="155"/>
      <c r="I463" s="155"/>
      <c r="J463" s="155"/>
      <c r="K463" s="155"/>
      <c r="L463" s="155"/>
      <c r="Q463" s="155"/>
    </row>
    <row r="464" spans="8:17" ht="30" customHeight="1" x14ac:dyDescent="0.25">
      <c r="H464" s="155"/>
      <c r="I464" s="155"/>
      <c r="J464" s="155"/>
      <c r="K464" s="155"/>
      <c r="L464" s="155"/>
      <c r="Q464" s="155"/>
    </row>
    <row r="465" spans="8:17" ht="30" customHeight="1" x14ac:dyDescent="0.25">
      <c r="H465" s="155"/>
      <c r="I465" s="155"/>
      <c r="J465" s="155"/>
      <c r="K465" s="155"/>
      <c r="L465" s="155"/>
      <c r="Q465" s="155"/>
    </row>
    <row r="466" spans="8:17" ht="30" customHeight="1" x14ac:dyDescent="0.25">
      <c r="H466" s="155"/>
      <c r="I466" s="155"/>
      <c r="J466" s="155"/>
      <c r="K466" s="155"/>
      <c r="L466" s="155"/>
      <c r="Q466" s="155"/>
    </row>
    <row r="467" spans="8:17" ht="30" customHeight="1" x14ac:dyDescent="0.25">
      <c r="H467" s="155"/>
      <c r="I467" s="155"/>
      <c r="J467" s="155"/>
      <c r="K467" s="155"/>
      <c r="L467" s="155"/>
      <c r="Q467" s="155"/>
    </row>
    <row r="468" spans="8:17" ht="30" customHeight="1" x14ac:dyDescent="0.25">
      <c r="H468" s="155"/>
      <c r="I468" s="155"/>
      <c r="J468" s="155"/>
      <c r="K468" s="155"/>
      <c r="L468" s="155"/>
      <c r="Q468" s="155"/>
    </row>
    <row r="469" spans="8:17" ht="30" customHeight="1" x14ac:dyDescent="0.25">
      <c r="H469" s="155"/>
      <c r="I469" s="155"/>
      <c r="J469" s="155"/>
      <c r="K469" s="155"/>
      <c r="L469" s="155"/>
      <c r="Q469" s="155"/>
    </row>
    <row r="470" spans="8:17" ht="30" customHeight="1" x14ac:dyDescent="0.25">
      <c r="H470" s="155"/>
      <c r="I470" s="155"/>
      <c r="J470" s="155"/>
      <c r="K470" s="155"/>
      <c r="L470" s="155"/>
      <c r="Q470" s="155"/>
    </row>
    <row r="471" spans="8:17" ht="30" customHeight="1" x14ac:dyDescent="0.25">
      <c r="H471" s="155"/>
      <c r="I471" s="155"/>
      <c r="J471" s="155"/>
      <c r="K471" s="155"/>
      <c r="L471" s="155"/>
      <c r="Q471" s="155"/>
    </row>
    <row r="472" spans="8:17" ht="30" customHeight="1" x14ac:dyDescent="0.25">
      <c r="H472" s="155"/>
      <c r="I472" s="155"/>
      <c r="J472" s="155"/>
      <c r="K472" s="155"/>
      <c r="L472" s="155"/>
      <c r="Q472" s="155"/>
    </row>
    <row r="473" spans="8:17" ht="30" customHeight="1" x14ac:dyDescent="0.25">
      <c r="H473" s="155"/>
      <c r="I473" s="155"/>
      <c r="J473" s="155"/>
      <c r="K473" s="155"/>
      <c r="L473" s="155"/>
      <c r="Q473" s="155"/>
    </row>
    <row r="474" spans="8:17" ht="30" customHeight="1" x14ac:dyDescent="0.25">
      <c r="H474" s="155"/>
      <c r="I474" s="155"/>
      <c r="J474" s="155"/>
      <c r="K474" s="155"/>
      <c r="L474" s="155"/>
      <c r="Q474" s="155"/>
    </row>
    <row r="475" spans="8:17" ht="30" customHeight="1" x14ac:dyDescent="0.25">
      <c r="H475" s="155"/>
      <c r="I475" s="155"/>
      <c r="J475" s="155"/>
      <c r="K475" s="155"/>
      <c r="L475" s="155"/>
      <c r="Q475" s="155"/>
    </row>
    <row r="476" spans="8:17" ht="30" customHeight="1" x14ac:dyDescent="0.25">
      <c r="H476" s="155"/>
      <c r="I476" s="155"/>
      <c r="J476" s="155"/>
      <c r="K476" s="155"/>
      <c r="L476" s="155"/>
      <c r="Q476" s="155"/>
    </row>
    <row r="477" spans="8:17" ht="30" customHeight="1" x14ac:dyDescent="0.25">
      <c r="H477" s="155"/>
      <c r="I477" s="155"/>
      <c r="J477" s="155"/>
      <c r="K477" s="155"/>
      <c r="L477" s="155"/>
      <c r="Q477" s="155"/>
    </row>
    <row r="478" spans="8:17" ht="30" customHeight="1" x14ac:dyDescent="0.25">
      <c r="H478" s="155"/>
      <c r="I478" s="155"/>
      <c r="J478" s="155"/>
      <c r="K478" s="155"/>
      <c r="L478" s="155"/>
      <c r="Q478" s="155"/>
    </row>
    <row r="479" spans="8:17" ht="30" customHeight="1" x14ac:dyDescent="0.25">
      <c r="H479" s="155"/>
      <c r="I479" s="155"/>
      <c r="J479" s="155"/>
      <c r="K479" s="155"/>
      <c r="L479" s="155"/>
      <c r="Q479" s="155"/>
    </row>
    <row r="480" spans="8:17" ht="30" customHeight="1" x14ac:dyDescent="0.25">
      <c r="H480" s="155"/>
      <c r="I480" s="155"/>
      <c r="J480" s="155"/>
      <c r="K480" s="155"/>
      <c r="L480" s="155"/>
      <c r="Q480" s="155"/>
    </row>
    <row r="481" spans="8:17" ht="30" customHeight="1" x14ac:dyDescent="0.25">
      <c r="H481" s="155"/>
      <c r="I481" s="155"/>
      <c r="J481" s="155"/>
      <c r="K481" s="155"/>
      <c r="L481" s="155"/>
      <c r="Q481" s="155"/>
    </row>
    <row r="482" spans="8:17" ht="30" customHeight="1" x14ac:dyDescent="0.25">
      <c r="H482" s="155"/>
      <c r="I482" s="155"/>
      <c r="J482" s="155"/>
      <c r="K482" s="155"/>
      <c r="L482" s="155"/>
      <c r="Q482" s="155"/>
    </row>
    <row r="483" spans="8:17" ht="30" customHeight="1" x14ac:dyDescent="0.25">
      <c r="H483" s="155"/>
      <c r="I483" s="155"/>
      <c r="J483" s="155"/>
      <c r="K483" s="155"/>
      <c r="L483" s="155"/>
      <c r="Q483" s="155"/>
    </row>
    <row r="484" spans="8:17" ht="30" customHeight="1" x14ac:dyDescent="0.25">
      <c r="H484" s="155"/>
      <c r="I484" s="155"/>
      <c r="J484" s="155"/>
      <c r="K484" s="155"/>
      <c r="L484" s="155"/>
      <c r="Q484" s="155"/>
    </row>
    <row r="485" spans="8:17" ht="30" customHeight="1" x14ac:dyDescent="0.25">
      <c r="H485" s="155"/>
      <c r="I485" s="155"/>
      <c r="J485" s="155"/>
      <c r="K485" s="155"/>
      <c r="L485" s="155"/>
      <c r="Q485" s="155"/>
    </row>
    <row r="486" spans="8:17" ht="30" customHeight="1" x14ac:dyDescent="0.25">
      <c r="H486" s="155"/>
      <c r="I486" s="155"/>
      <c r="J486" s="155"/>
      <c r="K486" s="155"/>
      <c r="L486" s="155"/>
      <c r="Q486" s="155"/>
    </row>
    <row r="487" spans="8:17" ht="30" customHeight="1" x14ac:dyDescent="0.25">
      <c r="H487" s="155"/>
      <c r="I487" s="155"/>
      <c r="J487" s="155"/>
      <c r="K487" s="155"/>
      <c r="L487" s="155"/>
      <c r="Q487" s="155"/>
    </row>
    <row r="488" spans="8:17" ht="30" customHeight="1" x14ac:dyDescent="0.25">
      <c r="H488" s="155"/>
      <c r="I488" s="155"/>
      <c r="J488" s="155"/>
      <c r="K488" s="155"/>
      <c r="L488" s="155"/>
      <c r="Q488" s="155"/>
    </row>
    <row r="489" spans="8:17" ht="30" customHeight="1" x14ac:dyDescent="0.25">
      <c r="H489" s="155"/>
      <c r="I489" s="155"/>
      <c r="J489" s="155"/>
      <c r="K489" s="155"/>
      <c r="L489" s="155"/>
      <c r="Q489" s="155"/>
    </row>
    <row r="490" spans="8:17" ht="30" customHeight="1" x14ac:dyDescent="0.25">
      <c r="H490" s="155"/>
      <c r="I490" s="155"/>
      <c r="J490" s="155"/>
      <c r="K490" s="155"/>
      <c r="L490" s="155"/>
      <c r="Q490" s="155"/>
    </row>
    <row r="491" spans="8:17" ht="30" customHeight="1" x14ac:dyDescent="0.25">
      <c r="H491" s="155"/>
      <c r="I491" s="155"/>
      <c r="J491" s="155"/>
      <c r="K491" s="155"/>
      <c r="L491" s="155"/>
      <c r="Q491" s="155"/>
    </row>
    <row r="492" spans="8:17" ht="30" customHeight="1" x14ac:dyDescent="0.25">
      <c r="H492" s="155"/>
      <c r="I492" s="155"/>
      <c r="J492" s="155"/>
      <c r="K492" s="155"/>
      <c r="L492" s="155"/>
      <c r="Q492" s="155"/>
    </row>
    <row r="493" spans="8:17" ht="30" customHeight="1" x14ac:dyDescent="0.25">
      <c r="H493" s="155"/>
      <c r="I493" s="155"/>
      <c r="J493" s="155"/>
      <c r="K493" s="155"/>
      <c r="L493" s="155"/>
      <c r="Q493" s="155"/>
    </row>
    <row r="494" spans="8:17" ht="30" customHeight="1" x14ac:dyDescent="0.25">
      <c r="H494" s="155"/>
      <c r="I494" s="155"/>
      <c r="J494" s="155"/>
      <c r="K494" s="155"/>
      <c r="L494" s="155"/>
      <c r="Q494" s="155"/>
    </row>
    <row r="495" spans="8:17" ht="30" customHeight="1" x14ac:dyDescent="0.25">
      <c r="H495" s="155"/>
      <c r="I495" s="155"/>
      <c r="J495" s="155"/>
      <c r="K495" s="155"/>
      <c r="L495" s="155"/>
      <c r="Q495" s="155"/>
    </row>
    <row r="496" spans="8:17" ht="30" customHeight="1" x14ac:dyDescent="0.25">
      <c r="H496" s="155"/>
      <c r="I496" s="155"/>
      <c r="J496" s="155"/>
      <c r="K496" s="155"/>
      <c r="L496" s="155"/>
      <c r="Q496" s="155"/>
    </row>
    <row r="497" spans="8:17" ht="30" customHeight="1" x14ac:dyDescent="0.25">
      <c r="H497" s="155"/>
      <c r="I497" s="155"/>
      <c r="J497" s="155"/>
      <c r="K497" s="155"/>
      <c r="L497" s="155"/>
      <c r="Q497" s="155"/>
    </row>
    <row r="498" spans="8:17" ht="30" customHeight="1" x14ac:dyDescent="0.25">
      <c r="H498" s="155"/>
      <c r="I498" s="155"/>
      <c r="J498" s="155"/>
      <c r="K498" s="155"/>
      <c r="L498" s="155"/>
      <c r="Q498" s="155"/>
    </row>
    <row r="499" spans="8:17" ht="30" customHeight="1" x14ac:dyDescent="0.25">
      <c r="H499" s="155"/>
      <c r="I499" s="155"/>
      <c r="J499" s="155"/>
      <c r="K499" s="155"/>
      <c r="L499" s="155"/>
      <c r="Q499" s="155"/>
    </row>
    <row r="500" spans="8:17" ht="30" customHeight="1" x14ac:dyDescent="0.25">
      <c r="H500" s="155"/>
      <c r="I500" s="155"/>
      <c r="J500" s="155"/>
      <c r="K500" s="155"/>
      <c r="L500" s="155"/>
      <c r="Q500" s="155"/>
    </row>
    <row r="501" spans="8:17" ht="30" customHeight="1" x14ac:dyDescent="0.25">
      <c r="H501" s="155"/>
      <c r="I501" s="155"/>
      <c r="J501" s="155"/>
      <c r="K501" s="155"/>
      <c r="L501" s="155"/>
      <c r="Q501" s="155"/>
    </row>
    <row r="502" spans="8:17" ht="30" customHeight="1" x14ac:dyDescent="0.25">
      <c r="H502" s="155"/>
      <c r="I502" s="155"/>
      <c r="J502" s="155"/>
      <c r="K502" s="155"/>
      <c r="L502" s="155"/>
      <c r="Q502" s="155"/>
    </row>
    <row r="503" spans="8:17" ht="30" customHeight="1" x14ac:dyDescent="0.25">
      <c r="H503" s="155"/>
      <c r="I503" s="155"/>
      <c r="J503" s="155"/>
      <c r="K503" s="155"/>
      <c r="L503" s="155"/>
      <c r="Q503" s="155"/>
    </row>
    <row r="504" spans="8:17" ht="30" customHeight="1" x14ac:dyDescent="0.25">
      <c r="H504" s="155"/>
      <c r="I504" s="155"/>
      <c r="J504" s="155"/>
      <c r="K504" s="155"/>
      <c r="L504" s="155"/>
      <c r="Q504" s="155"/>
    </row>
    <row r="505" spans="8:17" ht="30" customHeight="1" x14ac:dyDescent="0.25">
      <c r="H505" s="155"/>
      <c r="I505" s="155"/>
      <c r="J505" s="155"/>
      <c r="K505" s="155"/>
      <c r="L505" s="155"/>
      <c r="Q505" s="155"/>
    </row>
    <row r="506" spans="8:17" ht="30" customHeight="1" x14ac:dyDescent="0.25">
      <c r="H506" s="155"/>
      <c r="I506" s="155"/>
      <c r="J506" s="155"/>
      <c r="K506" s="155"/>
      <c r="L506" s="155"/>
      <c r="Q506" s="155"/>
    </row>
    <row r="507" spans="8:17" ht="30" customHeight="1" x14ac:dyDescent="0.25">
      <c r="H507" s="155"/>
      <c r="I507" s="155"/>
      <c r="J507" s="155"/>
      <c r="K507" s="155"/>
      <c r="L507" s="155"/>
      <c r="Q507" s="155"/>
    </row>
    <row r="508" spans="8:17" ht="30" customHeight="1" x14ac:dyDescent="0.25">
      <c r="H508" s="155"/>
      <c r="I508" s="155"/>
      <c r="J508" s="155"/>
      <c r="K508" s="155"/>
      <c r="L508" s="155"/>
      <c r="Q508" s="155"/>
    </row>
    <row r="509" spans="8:17" ht="30" customHeight="1" x14ac:dyDescent="0.25">
      <c r="H509" s="155"/>
      <c r="I509" s="155"/>
      <c r="J509" s="155"/>
      <c r="K509" s="155"/>
      <c r="L509" s="155"/>
      <c r="Q509" s="155"/>
    </row>
    <row r="510" spans="8:17" ht="30" customHeight="1" x14ac:dyDescent="0.25">
      <c r="H510" s="155"/>
      <c r="I510" s="155"/>
      <c r="J510" s="155"/>
      <c r="K510" s="155"/>
      <c r="L510" s="155"/>
      <c r="Q510" s="155"/>
    </row>
    <row r="511" spans="8:17" ht="30" customHeight="1" x14ac:dyDescent="0.25">
      <c r="H511" s="155"/>
      <c r="I511" s="155"/>
      <c r="J511" s="155"/>
      <c r="K511" s="155"/>
      <c r="L511" s="155"/>
      <c r="Q511" s="155"/>
    </row>
    <row r="512" spans="8:17" ht="30" customHeight="1" x14ac:dyDescent="0.25">
      <c r="H512" s="155"/>
      <c r="I512" s="155"/>
      <c r="J512" s="155"/>
      <c r="K512" s="155"/>
      <c r="L512" s="155"/>
      <c r="Q512" s="155"/>
    </row>
    <row r="513" spans="8:17" ht="30" customHeight="1" x14ac:dyDescent="0.25">
      <c r="H513" s="155"/>
      <c r="I513" s="155"/>
      <c r="J513" s="155"/>
      <c r="K513" s="155"/>
      <c r="L513" s="155"/>
      <c r="Q513" s="155"/>
    </row>
    <row r="514" spans="8:17" ht="30" customHeight="1" x14ac:dyDescent="0.25">
      <c r="H514" s="155"/>
      <c r="I514" s="155"/>
      <c r="J514" s="155"/>
      <c r="K514" s="155"/>
      <c r="L514" s="155"/>
      <c r="Q514" s="155"/>
    </row>
    <row r="515" spans="8:17" ht="30" customHeight="1" x14ac:dyDescent="0.25">
      <c r="H515" s="155"/>
      <c r="I515" s="155"/>
      <c r="J515" s="155"/>
      <c r="K515" s="155"/>
      <c r="L515" s="155"/>
      <c r="Q515" s="155"/>
    </row>
    <row r="516" spans="8:17" ht="30" customHeight="1" x14ac:dyDescent="0.25">
      <c r="H516" s="155"/>
      <c r="I516" s="155"/>
      <c r="J516" s="155"/>
      <c r="K516" s="155"/>
      <c r="L516" s="155"/>
      <c r="Q516" s="155"/>
    </row>
    <row r="517" spans="8:17" ht="30" customHeight="1" x14ac:dyDescent="0.25">
      <c r="H517" s="155"/>
      <c r="I517" s="155"/>
      <c r="J517" s="155"/>
      <c r="K517" s="155"/>
      <c r="L517" s="155"/>
      <c r="Q517" s="155"/>
    </row>
    <row r="518" spans="8:17" ht="30" customHeight="1" x14ac:dyDescent="0.25">
      <c r="H518" s="155"/>
      <c r="I518" s="155"/>
      <c r="J518" s="155"/>
      <c r="K518" s="155"/>
      <c r="L518" s="155"/>
      <c r="Q518" s="155"/>
    </row>
    <row r="519" spans="8:17" ht="30" customHeight="1" x14ac:dyDescent="0.25">
      <c r="H519" s="155"/>
      <c r="I519" s="155"/>
      <c r="J519" s="155"/>
      <c r="K519" s="155"/>
      <c r="L519" s="155"/>
      <c r="Q519" s="155"/>
    </row>
    <row r="520" spans="8:17" ht="30" customHeight="1" x14ac:dyDescent="0.25">
      <c r="H520" s="155"/>
      <c r="I520" s="155"/>
      <c r="J520" s="155"/>
      <c r="K520" s="155"/>
      <c r="L520" s="155"/>
      <c r="Q520" s="155"/>
    </row>
    <row r="521" spans="8:17" ht="30" customHeight="1" x14ac:dyDescent="0.25">
      <c r="H521" s="155"/>
      <c r="I521" s="155"/>
      <c r="J521" s="155"/>
      <c r="K521" s="155"/>
      <c r="L521" s="155"/>
      <c r="Q521" s="155"/>
    </row>
    <row r="522" spans="8:17" ht="30" customHeight="1" x14ac:dyDescent="0.25">
      <c r="H522" s="155"/>
      <c r="I522" s="155"/>
      <c r="J522" s="155"/>
      <c r="K522" s="155"/>
      <c r="L522" s="155"/>
      <c r="Q522" s="155"/>
    </row>
    <row r="523" spans="8:17" ht="30" customHeight="1" x14ac:dyDescent="0.25">
      <c r="H523" s="155"/>
      <c r="I523" s="155"/>
      <c r="J523" s="155"/>
      <c r="K523" s="155"/>
      <c r="L523" s="155"/>
      <c r="Q523" s="155"/>
    </row>
    <row r="524" spans="8:17" ht="30" customHeight="1" x14ac:dyDescent="0.25">
      <c r="H524" s="155"/>
      <c r="I524" s="155"/>
      <c r="J524" s="155"/>
      <c r="K524" s="155"/>
      <c r="L524" s="155"/>
      <c r="Q524" s="155"/>
    </row>
    <row r="525" spans="8:17" ht="30" customHeight="1" x14ac:dyDescent="0.25">
      <c r="H525" s="155"/>
      <c r="I525" s="155"/>
      <c r="J525" s="155"/>
      <c r="K525" s="155"/>
      <c r="L525" s="155"/>
      <c r="Q525" s="155"/>
    </row>
    <row r="526" spans="8:17" ht="30" customHeight="1" x14ac:dyDescent="0.25">
      <c r="H526" s="155"/>
      <c r="I526" s="155"/>
      <c r="J526" s="155"/>
      <c r="K526" s="155"/>
      <c r="L526" s="155"/>
      <c r="Q526" s="155"/>
    </row>
    <row r="527" spans="8:17" ht="30" customHeight="1" x14ac:dyDescent="0.25">
      <c r="H527" s="155"/>
      <c r="I527" s="155"/>
      <c r="J527" s="155"/>
      <c r="K527" s="155"/>
      <c r="L527" s="155"/>
      <c r="Q527" s="155"/>
    </row>
    <row r="528" spans="8:17" ht="30" customHeight="1" x14ac:dyDescent="0.25">
      <c r="H528" s="155"/>
      <c r="I528" s="155"/>
      <c r="J528" s="155"/>
      <c r="K528" s="155"/>
      <c r="L528" s="155"/>
      <c r="Q528" s="155"/>
    </row>
    <row r="529" spans="8:17" ht="30" customHeight="1" x14ac:dyDescent="0.25">
      <c r="H529" s="155"/>
      <c r="I529" s="155"/>
      <c r="J529" s="155"/>
      <c r="K529" s="155"/>
      <c r="L529" s="155"/>
      <c r="Q529" s="155"/>
    </row>
    <row r="530" spans="8:17" ht="30" customHeight="1" x14ac:dyDescent="0.25">
      <c r="H530" s="155"/>
      <c r="I530" s="155"/>
      <c r="J530" s="155"/>
      <c r="K530" s="155"/>
      <c r="L530" s="155"/>
      <c r="Q530" s="155"/>
    </row>
    <row r="531" spans="8:17" ht="30" customHeight="1" x14ac:dyDescent="0.25">
      <c r="H531" s="155"/>
      <c r="I531" s="155"/>
      <c r="J531" s="155"/>
      <c r="K531" s="155"/>
      <c r="L531" s="155"/>
      <c r="Q531" s="155"/>
    </row>
    <row r="532" spans="8:17" ht="30" customHeight="1" x14ac:dyDescent="0.25">
      <c r="H532" s="155"/>
      <c r="I532" s="155"/>
      <c r="J532" s="155"/>
      <c r="K532" s="155"/>
      <c r="L532" s="155"/>
      <c r="Q532" s="155"/>
    </row>
    <row r="533" spans="8:17" ht="30" customHeight="1" x14ac:dyDescent="0.25">
      <c r="H533" s="155"/>
      <c r="I533" s="155"/>
      <c r="J533" s="155"/>
      <c r="K533" s="155"/>
      <c r="L533" s="155"/>
      <c r="Q533" s="155"/>
    </row>
    <row r="534" spans="8:17" ht="30" customHeight="1" x14ac:dyDescent="0.25">
      <c r="H534" s="155"/>
      <c r="I534" s="155"/>
      <c r="J534" s="155"/>
      <c r="K534" s="155"/>
      <c r="L534" s="155"/>
      <c r="Q534" s="155"/>
    </row>
    <row r="535" spans="8:17" ht="30" customHeight="1" x14ac:dyDescent="0.25">
      <c r="H535" s="155"/>
      <c r="I535" s="155"/>
      <c r="J535" s="155"/>
      <c r="K535" s="155"/>
      <c r="L535" s="155"/>
      <c r="Q535" s="155"/>
    </row>
    <row r="536" spans="8:17" ht="30" customHeight="1" x14ac:dyDescent="0.25">
      <c r="H536" s="155"/>
      <c r="I536" s="155"/>
      <c r="J536" s="155"/>
      <c r="K536" s="155"/>
      <c r="L536" s="155"/>
      <c r="Q536" s="155"/>
    </row>
    <row r="537" spans="8:17" ht="30" customHeight="1" x14ac:dyDescent="0.25">
      <c r="H537" s="155"/>
      <c r="I537" s="155"/>
      <c r="J537" s="155"/>
      <c r="K537" s="155"/>
      <c r="L537" s="155"/>
      <c r="Q537" s="155"/>
    </row>
    <row r="538" spans="8:17" ht="30" customHeight="1" x14ac:dyDescent="0.25">
      <c r="H538" s="155"/>
      <c r="I538" s="155"/>
      <c r="J538" s="155"/>
      <c r="K538" s="155"/>
      <c r="L538" s="155"/>
      <c r="Q538" s="155"/>
    </row>
    <row r="539" spans="8:17" ht="30" customHeight="1" x14ac:dyDescent="0.25">
      <c r="H539" s="155"/>
      <c r="I539" s="155"/>
      <c r="J539" s="155"/>
      <c r="K539" s="155"/>
      <c r="L539" s="155"/>
      <c r="Q539" s="155"/>
    </row>
    <row r="540" spans="8:17" ht="30" customHeight="1" x14ac:dyDescent="0.25">
      <c r="H540" s="155"/>
      <c r="I540" s="155"/>
      <c r="J540" s="155"/>
      <c r="K540" s="155"/>
      <c r="L540" s="155"/>
      <c r="Q540" s="155"/>
    </row>
    <row r="541" spans="8:17" ht="30" customHeight="1" x14ac:dyDescent="0.25">
      <c r="H541" s="155"/>
      <c r="I541" s="155"/>
      <c r="J541" s="155"/>
      <c r="K541" s="155"/>
      <c r="L541" s="155"/>
      <c r="Q541" s="155"/>
    </row>
    <row r="542" spans="8:17" ht="30" customHeight="1" x14ac:dyDescent="0.25">
      <c r="H542" s="155"/>
      <c r="I542" s="155"/>
      <c r="J542" s="155"/>
      <c r="K542" s="155"/>
      <c r="L542" s="155"/>
      <c r="Q542" s="155"/>
    </row>
    <row r="543" spans="8:17" ht="30" customHeight="1" x14ac:dyDescent="0.25">
      <c r="H543" s="155"/>
      <c r="I543" s="155"/>
      <c r="J543" s="155"/>
      <c r="K543" s="155"/>
      <c r="L543" s="155"/>
      <c r="Q543" s="155"/>
    </row>
    <row r="544" spans="8:17" ht="30" customHeight="1" x14ac:dyDescent="0.25">
      <c r="H544" s="155"/>
      <c r="I544" s="155"/>
      <c r="J544" s="155"/>
      <c r="K544" s="155"/>
      <c r="L544" s="155"/>
      <c r="Q544" s="155"/>
    </row>
    <row r="545" spans="8:17" ht="30" customHeight="1" x14ac:dyDescent="0.25">
      <c r="H545" s="155"/>
      <c r="I545" s="155"/>
      <c r="J545" s="155"/>
      <c r="K545" s="155"/>
      <c r="L545" s="155"/>
      <c r="Q545" s="155"/>
    </row>
    <row r="546" spans="8:17" ht="30" customHeight="1" x14ac:dyDescent="0.25">
      <c r="H546" s="155"/>
      <c r="I546" s="155"/>
      <c r="J546" s="155"/>
      <c r="K546" s="155"/>
      <c r="L546" s="155"/>
      <c r="Q546" s="155"/>
    </row>
    <row r="547" spans="8:17" ht="30" customHeight="1" x14ac:dyDescent="0.25">
      <c r="H547" s="155"/>
      <c r="I547" s="155"/>
      <c r="J547" s="155"/>
      <c r="K547" s="155"/>
      <c r="L547" s="155"/>
      <c r="Q547" s="155"/>
    </row>
    <row r="548" spans="8:17" ht="30" customHeight="1" x14ac:dyDescent="0.25">
      <c r="H548" s="155"/>
      <c r="I548" s="155"/>
      <c r="J548" s="155"/>
      <c r="K548" s="155"/>
      <c r="L548" s="155"/>
      <c r="Q548" s="155"/>
    </row>
    <row r="549" spans="8:17" ht="30" customHeight="1" x14ac:dyDescent="0.25">
      <c r="H549" s="155"/>
      <c r="I549" s="155"/>
      <c r="J549" s="155"/>
      <c r="K549" s="155"/>
      <c r="L549" s="155"/>
      <c r="Q549" s="155"/>
    </row>
    <row r="550" spans="8:17" ht="30" customHeight="1" x14ac:dyDescent="0.25">
      <c r="H550" s="155"/>
      <c r="I550" s="155"/>
      <c r="J550" s="155"/>
      <c r="K550" s="155"/>
      <c r="L550" s="155"/>
      <c r="Q550" s="155"/>
    </row>
    <row r="551" spans="8:17" ht="30" customHeight="1" x14ac:dyDescent="0.25">
      <c r="H551" s="155"/>
      <c r="I551" s="155"/>
      <c r="J551" s="155"/>
      <c r="K551" s="155"/>
      <c r="L551" s="155"/>
      <c r="Q551" s="155"/>
    </row>
    <row r="552" spans="8:17" ht="30" customHeight="1" x14ac:dyDescent="0.25">
      <c r="H552" s="155"/>
      <c r="I552" s="155"/>
      <c r="J552" s="155"/>
      <c r="K552" s="155"/>
      <c r="L552" s="155"/>
      <c r="Q552" s="155"/>
    </row>
    <row r="553" spans="8:17" ht="30" customHeight="1" x14ac:dyDescent="0.25">
      <c r="H553" s="155"/>
      <c r="I553" s="155"/>
      <c r="J553" s="155"/>
      <c r="K553" s="155"/>
      <c r="L553" s="155"/>
      <c r="Q553" s="155"/>
    </row>
    <row r="554" spans="8:17" ht="30" customHeight="1" x14ac:dyDescent="0.25">
      <c r="H554" s="155"/>
      <c r="I554" s="155"/>
      <c r="J554" s="155"/>
      <c r="K554" s="155"/>
      <c r="L554" s="155"/>
      <c r="Q554" s="155"/>
    </row>
    <row r="555" spans="8:17" ht="30" customHeight="1" x14ac:dyDescent="0.25">
      <c r="H555" s="155"/>
      <c r="I555" s="155"/>
      <c r="J555" s="155"/>
      <c r="K555" s="155"/>
      <c r="L555" s="155"/>
      <c r="Q555" s="155"/>
    </row>
    <row r="556" spans="8:17" ht="30" customHeight="1" x14ac:dyDescent="0.25">
      <c r="H556" s="155"/>
      <c r="I556" s="155"/>
      <c r="J556" s="155"/>
      <c r="K556" s="155"/>
      <c r="L556" s="155"/>
      <c r="Q556" s="155"/>
    </row>
    <row r="557" spans="8:17" ht="30" customHeight="1" x14ac:dyDescent="0.25">
      <c r="H557" s="155"/>
      <c r="I557" s="155"/>
      <c r="J557" s="155"/>
      <c r="K557" s="155"/>
      <c r="L557" s="155"/>
      <c r="Q557" s="155"/>
    </row>
    <row r="558" spans="8:17" ht="30" customHeight="1" x14ac:dyDescent="0.25">
      <c r="H558" s="155"/>
      <c r="I558" s="155"/>
      <c r="J558" s="155"/>
      <c r="K558" s="155"/>
      <c r="L558" s="155"/>
      <c r="Q558" s="155"/>
    </row>
    <row r="559" spans="8:17" ht="30" customHeight="1" x14ac:dyDescent="0.25">
      <c r="H559" s="155"/>
      <c r="I559" s="155"/>
      <c r="J559" s="155"/>
      <c r="K559" s="155"/>
      <c r="L559" s="155"/>
      <c r="Q559" s="155"/>
    </row>
    <row r="560" spans="8:17" ht="30" customHeight="1" x14ac:dyDescent="0.25">
      <c r="H560" s="155"/>
      <c r="I560" s="155"/>
      <c r="J560" s="155"/>
      <c r="K560" s="155"/>
      <c r="L560" s="155"/>
      <c r="Q560" s="155"/>
    </row>
    <row r="561" spans="8:17" ht="30" customHeight="1" x14ac:dyDescent="0.25">
      <c r="H561" s="155"/>
      <c r="I561" s="155"/>
      <c r="J561" s="155"/>
      <c r="K561" s="155"/>
      <c r="L561" s="155"/>
      <c r="Q561" s="155"/>
    </row>
    <row r="562" spans="8:17" ht="30" customHeight="1" x14ac:dyDescent="0.25">
      <c r="H562" s="155"/>
      <c r="I562" s="155"/>
      <c r="J562" s="155"/>
      <c r="K562" s="155"/>
      <c r="L562" s="155"/>
      <c r="Q562" s="155"/>
    </row>
    <row r="563" spans="8:17" ht="30" customHeight="1" x14ac:dyDescent="0.25">
      <c r="H563" s="155"/>
      <c r="I563" s="155"/>
      <c r="J563" s="155"/>
      <c r="K563" s="155"/>
      <c r="L563" s="155"/>
      <c r="Q563" s="155"/>
    </row>
    <row r="564" spans="8:17" ht="30" customHeight="1" x14ac:dyDescent="0.25">
      <c r="H564" s="155"/>
      <c r="I564" s="155"/>
      <c r="J564" s="155"/>
      <c r="K564" s="155"/>
      <c r="L564" s="155"/>
      <c r="Q564" s="155"/>
    </row>
    <row r="565" spans="8:17" ht="30" customHeight="1" x14ac:dyDescent="0.25">
      <c r="H565" s="155"/>
      <c r="I565" s="155"/>
      <c r="J565" s="155"/>
      <c r="K565" s="155"/>
      <c r="L565" s="155"/>
      <c r="Q565" s="155"/>
    </row>
    <row r="566" spans="8:17" ht="30" customHeight="1" x14ac:dyDescent="0.25">
      <c r="H566" s="155"/>
      <c r="I566" s="155"/>
      <c r="J566" s="155"/>
      <c r="K566" s="155"/>
      <c r="L566" s="155"/>
      <c r="Q566" s="155"/>
    </row>
    <row r="567" spans="8:17" ht="30" customHeight="1" x14ac:dyDescent="0.25">
      <c r="H567" s="155"/>
      <c r="I567" s="155"/>
      <c r="J567" s="155"/>
      <c r="K567" s="155"/>
      <c r="L567" s="155"/>
      <c r="Q567" s="155"/>
    </row>
    <row r="568" spans="8:17" ht="30" customHeight="1" x14ac:dyDescent="0.25">
      <c r="H568" s="155"/>
      <c r="I568" s="155"/>
      <c r="J568" s="155"/>
      <c r="K568" s="155"/>
      <c r="L568" s="155"/>
      <c r="Q568" s="155"/>
    </row>
    <row r="569" spans="8:17" ht="30" customHeight="1" x14ac:dyDescent="0.25">
      <c r="H569" s="155"/>
      <c r="I569" s="155"/>
      <c r="J569" s="155"/>
      <c r="K569" s="155"/>
      <c r="L569" s="155"/>
      <c r="Q569" s="155"/>
    </row>
    <row r="570" spans="8:17" ht="30" customHeight="1" x14ac:dyDescent="0.25">
      <c r="H570" s="155"/>
      <c r="I570" s="155"/>
      <c r="J570" s="155"/>
      <c r="K570" s="155"/>
      <c r="L570" s="155"/>
      <c r="Q570" s="155"/>
    </row>
    <row r="571" spans="8:17" ht="30" customHeight="1" x14ac:dyDescent="0.25">
      <c r="H571" s="155"/>
      <c r="I571" s="155"/>
      <c r="J571" s="155"/>
      <c r="K571" s="155"/>
      <c r="L571" s="155"/>
      <c r="Q571" s="155"/>
    </row>
    <row r="572" spans="8:17" ht="30" customHeight="1" x14ac:dyDescent="0.25">
      <c r="H572" s="155"/>
      <c r="I572" s="155"/>
      <c r="J572" s="155"/>
      <c r="K572" s="155"/>
      <c r="L572" s="155"/>
      <c r="Q572" s="155"/>
    </row>
    <row r="573" spans="8:17" ht="30" customHeight="1" x14ac:dyDescent="0.25">
      <c r="H573" s="155"/>
      <c r="I573" s="155"/>
      <c r="J573" s="155"/>
      <c r="K573" s="155"/>
      <c r="L573" s="155"/>
      <c r="Q573" s="155"/>
    </row>
    <row r="574" spans="8:17" ht="30" customHeight="1" x14ac:dyDescent="0.25">
      <c r="H574" s="155"/>
      <c r="I574" s="155"/>
      <c r="J574" s="155"/>
      <c r="K574" s="155"/>
      <c r="L574" s="155"/>
      <c r="Q574" s="155"/>
    </row>
    <row r="575" spans="8:17" ht="30" customHeight="1" x14ac:dyDescent="0.25">
      <c r="H575" s="155"/>
      <c r="I575" s="155"/>
      <c r="J575" s="155"/>
      <c r="K575" s="155"/>
      <c r="L575" s="155"/>
      <c r="Q575" s="155"/>
    </row>
    <row r="576" spans="8:17" ht="30" customHeight="1" x14ac:dyDescent="0.25">
      <c r="H576" s="155"/>
      <c r="I576" s="155"/>
      <c r="J576" s="155"/>
      <c r="K576" s="155"/>
      <c r="L576" s="155"/>
      <c r="Q576" s="155"/>
    </row>
    <row r="577" spans="8:17" ht="30" customHeight="1" x14ac:dyDescent="0.25">
      <c r="H577" s="155"/>
      <c r="I577" s="155"/>
      <c r="J577" s="155"/>
      <c r="K577" s="155"/>
      <c r="L577" s="155"/>
      <c r="Q577" s="155"/>
    </row>
    <row r="578" spans="8:17" ht="30" customHeight="1" x14ac:dyDescent="0.25">
      <c r="H578" s="155"/>
      <c r="I578" s="155"/>
      <c r="J578" s="155"/>
      <c r="K578" s="155"/>
      <c r="L578" s="155"/>
      <c r="Q578" s="155"/>
    </row>
    <row r="579" spans="8:17" ht="30" customHeight="1" x14ac:dyDescent="0.25">
      <c r="H579" s="155"/>
      <c r="I579" s="155"/>
      <c r="J579" s="155"/>
      <c r="K579" s="155"/>
      <c r="L579" s="155"/>
      <c r="Q579" s="155"/>
    </row>
    <row r="580" spans="8:17" ht="30" customHeight="1" x14ac:dyDescent="0.25">
      <c r="H580" s="155"/>
      <c r="I580" s="155"/>
      <c r="J580" s="155"/>
      <c r="K580" s="155"/>
      <c r="L580" s="155"/>
      <c r="Q580" s="155"/>
    </row>
    <row r="581" spans="8:17" ht="30" customHeight="1" x14ac:dyDescent="0.25">
      <c r="H581" s="155"/>
      <c r="I581" s="155"/>
      <c r="J581" s="155"/>
      <c r="K581" s="155"/>
      <c r="L581" s="155"/>
      <c r="Q581" s="155"/>
    </row>
    <row r="582" spans="8:17" ht="30" customHeight="1" x14ac:dyDescent="0.25">
      <c r="H582" s="155"/>
      <c r="I582" s="155"/>
      <c r="J582" s="155"/>
      <c r="K582" s="155"/>
      <c r="L582" s="155"/>
      <c r="Q582" s="155"/>
    </row>
    <row r="583" spans="8:17" ht="30" customHeight="1" x14ac:dyDescent="0.25">
      <c r="H583" s="155"/>
      <c r="I583" s="155"/>
      <c r="J583" s="155"/>
      <c r="K583" s="155"/>
      <c r="L583" s="155"/>
      <c r="Q583" s="155"/>
    </row>
    <row r="584" spans="8:17" ht="30" customHeight="1" x14ac:dyDescent="0.25">
      <c r="H584" s="155"/>
      <c r="I584" s="155"/>
      <c r="J584" s="155"/>
      <c r="K584" s="155"/>
      <c r="L584" s="155"/>
      <c r="Q584" s="155"/>
    </row>
    <row r="585" spans="8:17" ht="30" customHeight="1" x14ac:dyDescent="0.25">
      <c r="H585" s="155"/>
      <c r="I585" s="155"/>
      <c r="J585" s="155"/>
      <c r="K585" s="155"/>
      <c r="L585" s="155"/>
      <c r="Q585" s="155"/>
    </row>
    <row r="586" spans="8:17" ht="30" customHeight="1" x14ac:dyDescent="0.25">
      <c r="H586" s="155"/>
      <c r="I586" s="155"/>
      <c r="J586" s="155"/>
      <c r="K586" s="155"/>
      <c r="L586" s="155"/>
      <c r="Q586" s="155"/>
    </row>
    <row r="587" spans="8:17" ht="30" customHeight="1" x14ac:dyDescent="0.25">
      <c r="H587" s="155"/>
      <c r="I587" s="155"/>
      <c r="J587" s="155"/>
      <c r="K587" s="155"/>
      <c r="L587" s="155"/>
      <c r="Q587" s="155"/>
    </row>
    <row r="588" spans="8:17" ht="30" customHeight="1" x14ac:dyDescent="0.25">
      <c r="H588" s="155"/>
      <c r="I588" s="155"/>
      <c r="J588" s="155"/>
      <c r="K588" s="155"/>
      <c r="L588" s="155"/>
      <c r="Q588" s="155"/>
    </row>
    <row r="589" spans="8:17" ht="30" customHeight="1" x14ac:dyDescent="0.25">
      <c r="H589" s="155"/>
      <c r="I589" s="155"/>
      <c r="J589" s="155"/>
      <c r="K589" s="155"/>
      <c r="L589" s="155"/>
      <c r="Q589" s="155"/>
    </row>
    <row r="590" spans="8:17" ht="30" customHeight="1" x14ac:dyDescent="0.25">
      <c r="H590" s="155"/>
      <c r="I590" s="155"/>
      <c r="J590" s="155"/>
      <c r="K590" s="155"/>
      <c r="L590" s="155"/>
      <c r="Q590" s="155"/>
    </row>
    <row r="591" spans="8:17" ht="30" customHeight="1" x14ac:dyDescent="0.25">
      <c r="H591" s="155"/>
      <c r="I591" s="155"/>
      <c r="J591" s="155"/>
      <c r="K591" s="155"/>
      <c r="L591" s="155"/>
      <c r="Q591" s="155"/>
    </row>
    <row r="592" spans="8:17" ht="30" customHeight="1" x14ac:dyDescent="0.25">
      <c r="H592" s="155"/>
      <c r="I592" s="155"/>
      <c r="J592" s="155"/>
      <c r="K592" s="155"/>
      <c r="L592" s="155"/>
      <c r="Q592" s="155"/>
    </row>
    <row r="593" spans="8:17" ht="30" customHeight="1" x14ac:dyDescent="0.25">
      <c r="H593" s="155"/>
      <c r="I593" s="155"/>
      <c r="J593" s="155"/>
      <c r="K593" s="155"/>
      <c r="L593" s="155"/>
      <c r="Q593" s="155"/>
    </row>
    <row r="594" spans="8:17" ht="30" customHeight="1" x14ac:dyDescent="0.25">
      <c r="H594" s="155"/>
      <c r="I594" s="155"/>
      <c r="J594" s="155"/>
      <c r="K594" s="155"/>
      <c r="L594" s="155"/>
      <c r="Q594" s="155"/>
    </row>
    <row r="595" spans="8:17" ht="30" customHeight="1" x14ac:dyDescent="0.25">
      <c r="H595" s="155"/>
      <c r="I595" s="155"/>
      <c r="J595" s="155"/>
      <c r="K595" s="155"/>
      <c r="L595" s="155"/>
      <c r="Q595" s="155"/>
    </row>
    <row r="596" spans="8:17" ht="30" customHeight="1" x14ac:dyDescent="0.25">
      <c r="H596" s="155"/>
      <c r="I596" s="155"/>
      <c r="J596" s="155"/>
      <c r="K596" s="155"/>
      <c r="L596" s="155"/>
      <c r="Q596" s="155"/>
    </row>
    <row r="597" spans="8:17" ht="30" customHeight="1" x14ac:dyDescent="0.25">
      <c r="H597" s="155"/>
      <c r="I597" s="155"/>
      <c r="J597" s="155"/>
      <c r="K597" s="155"/>
      <c r="L597" s="155"/>
      <c r="Q597" s="155"/>
    </row>
    <row r="598" spans="8:17" ht="30" customHeight="1" x14ac:dyDescent="0.25">
      <c r="H598" s="155"/>
      <c r="I598" s="155"/>
      <c r="J598" s="155"/>
      <c r="K598" s="155"/>
      <c r="L598" s="155"/>
      <c r="Q598" s="155"/>
    </row>
    <row r="599" spans="8:17" ht="30" customHeight="1" x14ac:dyDescent="0.25">
      <c r="H599" s="155"/>
      <c r="I599" s="155"/>
      <c r="J599" s="155"/>
      <c r="K599" s="155"/>
      <c r="L599" s="155"/>
      <c r="Q599" s="155"/>
    </row>
    <row r="600" spans="8:17" ht="30" customHeight="1" x14ac:dyDescent="0.25">
      <c r="H600" s="155"/>
      <c r="I600" s="155"/>
      <c r="J600" s="155"/>
      <c r="K600" s="155"/>
      <c r="L600" s="155"/>
      <c r="Q600" s="155"/>
    </row>
    <row r="601" spans="8:17" ht="30" customHeight="1" x14ac:dyDescent="0.25">
      <c r="H601" s="155"/>
      <c r="I601" s="155"/>
      <c r="J601" s="155"/>
      <c r="K601" s="155"/>
      <c r="L601" s="155"/>
      <c r="Q601" s="155"/>
    </row>
    <row r="602" spans="8:17" ht="30" customHeight="1" x14ac:dyDescent="0.25">
      <c r="H602" s="155"/>
      <c r="I602" s="155"/>
      <c r="J602" s="155"/>
      <c r="K602" s="155"/>
      <c r="L602" s="155"/>
      <c r="Q602" s="155"/>
    </row>
    <row r="603" spans="8:17" ht="30" customHeight="1" x14ac:dyDescent="0.25">
      <c r="H603" s="155"/>
      <c r="I603" s="155"/>
      <c r="J603" s="155"/>
      <c r="K603" s="155"/>
      <c r="L603" s="155"/>
      <c r="Q603" s="155"/>
    </row>
    <row r="604" spans="8:17" ht="30" customHeight="1" x14ac:dyDescent="0.25">
      <c r="H604" s="155"/>
      <c r="I604" s="155"/>
      <c r="J604" s="155"/>
      <c r="K604" s="155"/>
      <c r="L604" s="155"/>
      <c r="Q604" s="155"/>
    </row>
    <row r="605" spans="8:17" ht="30" customHeight="1" x14ac:dyDescent="0.25">
      <c r="H605" s="155"/>
      <c r="I605" s="155"/>
      <c r="J605" s="155"/>
      <c r="K605" s="155"/>
      <c r="L605" s="155"/>
      <c r="Q605" s="155"/>
    </row>
    <row r="606" spans="8:17" ht="30" customHeight="1" x14ac:dyDescent="0.25">
      <c r="H606" s="155"/>
      <c r="I606" s="155"/>
      <c r="J606" s="155"/>
      <c r="K606" s="155"/>
      <c r="L606" s="155"/>
      <c r="Q606" s="155"/>
    </row>
    <row r="607" spans="8:17" ht="30" customHeight="1" x14ac:dyDescent="0.25">
      <c r="H607" s="155"/>
      <c r="I607" s="155"/>
      <c r="J607" s="155"/>
      <c r="K607" s="155"/>
      <c r="L607" s="155"/>
      <c r="Q607" s="155"/>
    </row>
    <row r="608" spans="8:17" ht="30" customHeight="1" x14ac:dyDescent="0.25">
      <c r="H608" s="155"/>
      <c r="I608" s="155"/>
      <c r="J608" s="155"/>
      <c r="K608" s="155"/>
      <c r="L608" s="155"/>
      <c r="Q608" s="155"/>
    </row>
    <row r="609" spans="8:17" ht="30" customHeight="1" x14ac:dyDescent="0.25">
      <c r="H609" s="155"/>
      <c r="I609" s="155"/>
      <c r="J609" s="155"/>
      <c r="K609" s="155"/>
      <c r="L609" s="155"/>
      <c r="Q609" s="155"/>
    </row>
    <row r="610" spans="8:17" ht="30" customHeight="1" x14ac:dyDescent="0.25">
      <c r="H610" s="155"/>
      <c r="I610" s="155"/>
      <c r="J610" s="155"/>
      <c r="K610" s="155"/>
      <c r="L610" s="155"/>
      <c r="Q610" s="155"/>
    </row>
    <row r="611" spans="8:17" ht="30" customHeight="1" x14ac:dyDescent="0.25">
      <c r="H611" s="155"/>
      <c r="I611" s="155"/>
      <c r="J611" s="155"/>
      <c r="K611" s="155"/>
      <c r="L611" s="155"/>
      <c r="Q611" s="155"/>
    </row>
    <row r="612" spans="8:17" ht="30" customHeight="1" x14ac:dyDescent="0.25">
      <c r="H612" s="155"/>
      <c r="I612" s="155"/>
      <c r="J612" s="155"/>
      <c r="K612" s="155"/>
      <c r="L612" s="155"/>
      <c r="Q612" s="155"/>
    </row>
    <row r="613" spans="8:17" ht="30" customHeight="1" x14ac:dyDescent="0.25">
      <c r="H613" s="155"/>
      <c r="I613" s="155"/>
      <c r="J613" s="155"/>
      <c r="K613" s="155"/>
      <c r="L613" s="155"/>
      <c r="Q613" s="155"/>
    </row>
    <row r="614" spans="8:17" ht="30" customHeight="1" x14ac:dyDescent="0.25">
      <c r="H614" s="155"/>
      <c r="I614" s="155"/>
      <c r="J614" s="155"/>
      <c r="K614" s="155"/>
      <c r="L614" s="155"/>
      <c r="Q614" s="155"/>
    </row>
    <row r="615" spans="8:17" ht="30" customHeight="1" x14ac:dyDescent="0.25">
      <c r="H615" s="155"/>
      <c r="I615" s="155"/>
      <c r="J615" s="155"/>
      <c r="K615" s="155"/>
      <c r="L615" s="155"/>
      <c r="Q615" s="155"/>
    </row>
    <row r="616" spans="8:17" ht="30" customHeight="1" x14ac:dyDescent="0.25">
      <c r="H616" s="155"/>
      <c r="I616" s="155"/>
      <c r="J616" s="155"/>
      <c r="K616" s="155"/>
      <c r="L616" s="155"/>
      <c r="Q616" s="155"/>
    </row>
    <row r="617" spans="8:17" ht="30" customHeight="1" x14ac:dyDescent="0.25">
      <c r="H617" s="155"/>
      <c r="I617" s="155"/>
      <c r="J617" s="155"/>
      <c r="K617" s="155"/>
      <c r="L617" s="155"/>
      <c r="Q617" s="155"/>
    </row>
    <row r="618" spans="8:17" ht="30" customHeight="1" x14ac:dyDescent="0.25">
      <c r="H618" s="155"/>
      <c r="I618" s="155"/>
      <c r="J618" s="155"/>
      <c r="K618" s="155"/>
      <c r="L618" s="155"/>
      <c r="Q618" s="155"/>
    </row>
    <row r="619" spans="8:17" ht="30" customHeight="1" x14ac:dyDescent="0.25">
      <c r="H619" s="155"/>
      <c r="I619" s="155"/>
      <c r="J619" s="155"/>
      <c r="K619" s="155"/>
      <c r="L619" s="155"/>
      <c r="Q619" s="155"/>
    </row>
    <row r="620" spans="8:17" ht="30" customHeight="1" x14ac:dyDescent="0.25">
      <c r="H620" s="155"/>
      <c r="I620" s="155"/>
      <c r="J620" s="155"/>
      <c r="K620" s="155"/>
      <c r="L620" s="155"/>
      <c r="Q620" s="155"/>
    </row>
    <row r="621" spans="8:17" ht="30" customHeight="1" x14ac:dyDescent="0.25">
      <c r="H621" s="155"/>
      <c r="I621" s="155"/>
      <c r="J621" s="155"/>
      <c r="K621" s="155"/>
      <c r="L621" s="155"/>
      <c r="Q621" s="155"/>
    </row>
    <row r="622" spans="8:17" ht="30" customHeight="1" x14ac:dyDescent="0.25">
      <c r="H622" s="155"/>
      <c r="I622" s="155"/>
      <c r="J622" s="155"/>
      <c r="K622" s="155"/>
      <c r="L622" s="155"/>
      <c r="Q622" s="155"/>
    </row>
    <row r="623" spans="8:17" ht="30" customHeight="1" x14ac:dyDescent="0.25">
      <c r="H623" s="155"/>
      <c r="I623" s="155"/>
      <c r="J623" s="155"/>
      <c r="K623" s="155"/>
      <c r="L623" s="155"/>
      <c r="Q623" s="155"/>
    </row>
    <row r="624" spans="8:17" ht="30" customHeight="1" x14ac:dyDescent="0.25">
      <c r="H624" s="155"/>
      <c r="I624" s="155"/>
      <c r="J624" s="155"/>
      <c r="K624" s="155"/>
      <c r="L624" s="155"/>
      <c r="Q624" s="155"/>
    </row>
    <row r="625" spans="8:17" ht="30" customHeight="1" x14ac:dyDescent="0.25">
      <c r="H625" s="155"/>
      <c r="I625" s="155"/>
      <c r="J625" s="155"/>
      <c r="K625" s="155"/>
      <c r="L625" s="155"/>
      <c r="Q625" s="155"/>
    </row>
    <row r="626" spans="8:17" ht="30" customHeight="1" x14ac:dyDescent="0.25">
      <c r="H626" s="155"/>
      <c r="I626" s="155"/>
      <c r="J626" s="155"/>
      <c r="K626" s="155"/>
      <c r="L626" s="155"/>
      <c r="Q626" s="155"/>
    </row>
    <row r="627" spans="8:17" ht="30" customHeight="1" x14ac:dyDescent="0.25">
      <c r="H627" s="155"/>
      <c r="I627" s="155"/>
      <c r="J627" s="155"/>
      <c r="K627" s="155"/>
      <c r="L627" s="155"/>
      <c r="Q627" s="155"/>
    </row>
    <row r="628" spans="8:17" ht="30" customHeight="1" x14ac:dyDescent="0.25">
      <c r="H628" s="155"/>
      <c r="I628" s="155"/>
      <c r="J628" s="155"/>
      <c r="K628" s="155"/>
      <c r="L628" s="155"/>
      <c r="Q628" s="155"/>
    </row>
    <row r="629" spans="8:17" ht="30" customHeight="1" x14ac:dyDescent="0.25">
      <c r="H629" s="155"/>
      <c r="I629" s="155"/>
      <c r="J629" s="155"/>
      <c r="K629" s="155"/>
      <c r="L629" s="155"/>
      <c r="Q629" s="155"/>
    </row>
    <row r="630" spans="8:17" ht="30" customHeight="1" x14ac:dyDescent="0.25">
      <c r="H630" s="155"/>
      <c r="I630" s="155"/>
      <c r="J630" s="155"/>
      <c r="K630" s="155"/>
      <c r="L630" s="155"/>
      <c r="Q630" s="155"/>
    </row>
    <row r="631" spans="8:17" ht="30" customHeight="1" x14ac:dyDescent="0.25">
      <c r="H631" s="155"/>
      <c r="I631" s="155"/>
      <c r="J631" s="155"/>
      <c r="K631" s="155"/>
      <c r="L631" s="155"/>
      <c r="Q631" s="155"/>
    </row>
    <row r="632" spans="8:17" ht="30" customHeight="1" x14ac:dyDescent="0.25">
      <c r="H632" s="155"/>
      <c r="I632" s="155"/>
      <c r="J632" s="155"/>
      <c r="K632" s="155"/>
      <c r="L632" s="155"/>
      <c r="Q632" s="155"/>
    </row>
    <row r="633" spans="8:17" ht="30" customHeight="1" x14ac:dyDescent="0.25">
      <c r="H633" s="155"/>
      <c r="I633" s="155"/>
      <c r="J633" s="155"/>
      <c r="K633" s="155"/>
      <c r="L633" s="155"/>
      <c r="Q633" s="155"/>
    </row>
    <row r="634" spans="8:17" ht="30" customHeight="1" x14ac:dyDescent="0.25">
      <c r="H634" s="155"/>
      <c r="I634" s="155"/>
      <c r="J634" s="155"/>
      <c r="K634" s="155"/>
      <c r="L634" s="155"/>
      <c r="Q634" s="155"/>
    </row>
    <row r="635" spans="8:17" ht="30" customHeight="1" x14ac:dyDescent="0.25">
      <c r="H635" s="155"/>
      <c r="I635" s="155"/>
      <c r="J635" s="155"/>
      <c r="K635" s="155"/>
      <c r="L635" s="155"/>
      <c r="Q635" s="155"/>
    </row>
    <row r="636" spans="8:17" ht="30" customHeight="1" x14ac:dyDescent="0.25">
      <c r="H636" s="155"/>
      <c r="I636" s="155"/>
      <c r="J636" s="155"/>
      <c r="K636" s="155"/>
      <c r="L636" s="155"/>
      <c r="Q636" s="155"/>
    </row>
    <row r="637" spans="8:17" ht="30" customHeight="1" x14ac:dyDescent="0.25">
      <c r="H637" s="155"/>
      <c r="I637" s="155"/>
      <c r="J637" s="155"/>
      <c r="K637" s="155"/>
      <c r="L637" s="155"/>
      <c r="Q637" s="155"/>
    </row>
    <row r="638" spans="8:17" ht="30" customHeight="1" x14ac:dyDescent="0.25">
      <c r="H638" s="155"/>
      <c r="I638" s="155"/>
      <c r="J638" s="155"/>
      <c r="K638" s="155"/>
      <c r="L638" s="155"/>
      <c r="Q638" s="155"/>
    </row>
    <row r="639" spans="8:17" ht="30" customHeight="1" x14ac:dyDescent="0.25">
      <c r="H639" s="155"/>
      <c r="I639" s="155"/>
      <c r="J639" s="155"/>
      <c r="K639" s="155"/>
      <c r="L639" s="155"/>
      <c r="Q639" s="155"/>
    </row>
    <row r="640" spans="8:17" ht="30" customHeight="1" x14ac:dyDescent="0.25">
      <c r="H640" s="155"/>
      <c r="I640" s="155"/>
      <c r="J640" s="155"/>
      <c r="K640" s="155"/>
      <c r="L640" s="155"/>
      <c r="Q640" s="155"/>
    </row>
    <row r="641" spans="8:17" ht="30" customHeight="1" x14ac:dyDescent="0.25">
      <c r="H641" s="155"/>
      <c r="I641" s="155"/>
      <c r="J641" s="155"/>
      <c r="K641" s="155"/>
      <c r="L641" s="155"/>
      <c r="Q641" s="155"/>
    </row>
    <row r="642" spans="8:17" ht="30" customHeight="1" x14ac:dyDescent="0.25">
      <c r="H642" s="155"/>
      <c r="I642" s="155"/>
      <c r="J642" s="155"/>
      <c r="K642" s="155"/>
      <c r="L642" s="155"/>
      <c r="Q642" s="155"/>
    </row>
    <row r="643" spans="8:17" ht="30" customHeight="1" x14ac:dyDescent="0.25">
      <c r="H643" s="155"/>
      <c r="I643" s="155"/>
      <c r="J643" s="155"/>
      <c r="K643" s="155"/>
      <c r="L643" s="155"/>
      <c r="Q643" s="155"/>
    </row>
    <row r="644" spans="8:17" ht="30" customHeight="1" x14ac:dyDescent="0.25">
      <c r="H644" s="155"/>
      <c r="I644" s="155"/>
      <c r="J644" s="155"/>
      <c r="K644" s="155"/>
      <c r="L644" s="155"/>
      <c r="Q644" s="155"/>
    </row>
    <row r="645" spans="8:17" ht="30" customHeight="1" x14ac:dyDescent="0.25">
      <c r="H645" s="155"/>
      <c r="I645" s="155"/>
      <c r="J645" s="155"/>
      <c r="K645" s="155"/>
      <c r="L645" s="155"/>
      <c r="Q645" s="155"/>
    </row>
    <row r="646" spans="8:17" ht="30" customHeight="1" x14ac:dyDescent="0.25">
      <c r="H646" s="155"/>
      <c r="I646" s="155"/>
      <c r="J646" s="155"/>
      <c r="K646" s="155"/>
      <c r="L646" s="155"/>
      <c r="Q646" s="155"/>
    </row>
    <row r="647" spans="8:17" ht="30" customHeight="1" x14ac:dyDescent="0.25">
      <c r="H647" s="155"/>
      <c r="I647" s="155"/>
      <c r="J647" s="155"/>
      <c r="K647" s="155"/>
      <c r="L647" s="155"/>
      <c r="Q647" s="155"/>
    </row>
    <row r="648" spans="8:17" ht="30" customHeight="1" x14ac:dyDescent="0.25">
      <c r="H648" s="155"/>
      <c r="I648" s="155"/>
      <c r="J648" s="155"/>
      <c r="K648" s="155"/>
      <c r="L648" s="155"/>
      <c r="Q648" s="155"/>
    </row>
    <row r="649" spans="8:17" ht="30" customHeight="1" x14ac:dyDescent="0.25">
      <c r="H649" s="155"/>
      <c r="I649" s="155"/>
      <c r="J649" s="155"/>
      <c r="K649" s="155"/>
      <c r="L649" s="155"/>
      <c r="Q649" s="155"/>
    </row>
    <row r="650" spans="8:17" ht="30" customHeight="1" x14ac:dyDescent="0.25">
      <c r="H650" s="155"/>
      <c r="I650" s="155"/>
      <c r="J650" s="155"/>
      <c r="K650" s="155"/>
      <c r="L650" s="155"/>
      <c r="Q650" s="155"/>
    </row>
    <row r="651" spans="8:17" ht="30" customHeight="1" x14ac:dyDescent="0.25">
      <c r="H651" s="155"/>
      <c r="I651" s="155"/>
      <c r="J651" s="155"/>
      <c r="K651" s="155"/>
      <c r="L651" s="155"/>
      <c r="Q651" s="155"/>
    </row>
    <row r="652" spans="8:17" ht="30" customHeight="1" x14ac:dyDescent="0.25">
      <c r="H652" s="155"/>
      <c r="I652" s="155"/>
      <c r="J652" s="155"/>
      <c r="K652" s="155"/>
      <c r="L652" s="155"/>
      <c r="Q652" s="155"/>
    </row>
    <row r="653" spans="8:17" ht="30" customHeight="1" x14ac:dyDescent="0.25">
      <c r="H653" s="155"/>
      <c r="I653" s="155"/>
      <c r="J653" s="155"/>
      <c r="K653" s="155"/>
      <c r="L653" s="155"/>
      <c r="Q653" s="155"/>
    </row>
    <row r="654" spans="8:17" ht="30" customHeight="1" x14ac:dyDescent="0.25">
      <c r="H654" s="155"/>
      <c r="I654" s="155"/>
      <c r="J654" s="155"/>
      <c r="K654" s="155"/>
      <c r="L654" s="155"/>
      <c r="Q654" s="155"/>
    </row>
    <row r="655" spans="8:17" ht="30" customHeight="1" x14ac:dyDescent="0.25">
      <c r="H655" s="155"/>
      <c r="I655" s="155"/>
      <c r="J655" s="155"/>
      <c r="K655" s="155"/>
      <c r="L655" s="155"/>
      <c r="Q655" s="155"/>
    </row>
    <row r="656" spans="8:17" ht="30" customHeight="1" x14ac:dyDescent="0.25">
      <c r="H656" s="155"/>
      <c r="I656" s="155"/>
      <c r="J656" s="155"/>
      <c r="K656" s="155"/>
      <c r="L656" s="155"/>
      <c r="Q656" s="155"/>
    </row>
    <row r="657" spans="8:17" ht="30" customHeight="1" x14ac:dyDescent="0.25">
      <c r="H657" s="155"/>
      <c r="I657" s="155"/>
      <c r="J657" s="155"/>
      <c r="K657" s="155"/>
      <c r="L657" s="155"/>
      <c r="Q657" s="155"/>
    </row>
    <row r="658" spans="8:17" ht="30" customHeight="1" x14ac:dyDescent="0.25">
      <c r="H658" s="155"/>
      <c r="I658" s="155"/>
      <c r="J658" s="155"/>
      <c r="K658" s="155"/>
      <c r="L658" s="155"/>
      <c r="Q658" s="155"/>
    </row>
    <row r="659" spans="8:17" ht="30" customHeight="1" x14ac:dyDescent="0.25">
      <c r="H659" s="155"/>
      <c r="I659" s="155"/>
      <c r="J659" s="155"/>
      <c r="K659" s="155"/>
      <c r="L659" s="155"/>
      <c r="Q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row r="65536" spans="8:11" x14ac:dyDescent="0.25">
      <c r="H65536" s="155"/>
      <c r="I65536" s="155"/>
      <c r="J65536" s="155"/>
      <c r="K65536" s="155"/>
    </row>
    <row r="65537" spans="8:11" x14ac:dyDescent="0.25">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5"/>
  <sheetViews>
    <sheetView zoomScale="120" zoomScaleNormal="120" workbookViewId="0">
      <selection activeCell="C135" sqref="C135"/>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00" t="str">
        <f>Parameters!B1</f>
        <v>IEEE 802.11 WIRELESS LOCAL AREA NETWORKS SESSION #203</v>
      </c>
      <c r="B1" s="501"/>
      <c r="C1" s="501"/>
      <c r="D1" s="501"/>
      <c r="E1" s="501"/>
      <c r="F1" s="501"/>
      <c r="G1" s="501"/>
      <c r="H1" s="501"/>
      <c r="I1" s="501"/>
    </row>
    <row r="2" spans="1:9" ht="25.35" customHeight="1" x14ac:dyDescent="0.4">
      <c r="A2" s="500" t="str">
        <f>Parameters!B2</f>
        <v>Hilton Panama, Panama City, Panama and teleconference</v>
      </c>
      <c r="B2" s="501"/>
      <c r="C2" s="501"/>
      <c r="D2" s="501"/>
      <c r="E2" s="501"/>
      <c r="F2" s="501"/>
      <c r="G2" s="501"/>
      <c r="H2" s="501"/>
      <c r="I2" s="501"/>
    </row>
    <row r="3" spans="1:9" ht="25.35" customHeight="1" x14ac:dyDescent="0.4">
      <c r="A3" s="500" t="str">
        <f>Parameters!B3</f>
        <v>January 14-19, 2024</v>
      </c>
      <c r="B3" s="501"/>
      <c r="C3" s="501"/>
      <c r="D3" s="501"/>
      <c r="E3" s="501"/>
      <c r="F3" s="501"/>
      <c r="G3" s="501"/>
      <c r="H3" s="501"/>
      <c r="I3" s="501"/>
    </row>
    <row r="4" spans="1:9" ht="18" customHeight="1" x14ac:dyDescent="0.3">
      <c r="A4" s="502" t="s">
        <v>254</v>
      </c>
      <c r="B4" s="501"/>
      <c r="C4" s="501"/>
      <c r="D4" s="501"/>
      <c r="E4" s="501"/>
      <c r="F4" s="501"/>
      <c r="G4" s="501"/>
      <c r="H4" s="501"/>
      <c r="I4" s="501"/>
    </row>
    <row r="5" spans="1:9" ht="18" customHeight="1" x14ac:dyDescent="0.3">
      <c r="A5" s="502" t="s">
        <v>70</v>
      </c>
      <c r="B5" s="501"/>
      <c r="C5" s="501"/>
      <c r="D5" s="501"/>
      <c r="E5" s="501"/>
      <c r="F5" s="501"/>
      <c r="G5" s="501"/>
      <c r="H5" s="501"/>
      <c r="I5" s="501"/>
    </row>
    <row r="6" spans="1:9" ht="18" customHeight="1" x14ac:dyDescent="0.3">
      <c r="A6" s="502" t="s">
        <v>255</v>
      </c>
      <c r="B6" s="501"/>
      <c r="C6" s="501"/>
      <c r="D6" s="501"/>
      <c r="E6" s="501"/>
      <c r="F6" s="501"/>
      <c r="G6" s="501"/>
      <c r="H6" s="501"/>
      <c r="I6" s="501"/>
    </row>
    <row r="7" spans="1:9" ht="18" customHeight="1" x14ac:dyDescent="0.3">
      <c r="A7" s="502" t="s">
        <v>357</v>
      </c>
      <c r="B7" s="501"/>
      <c r="C7" s="501"/>
      <c r="D7" s="501"/>
      <c r="E7" s="501"/>
      <c r="F7" s="501"/>
      <c r="G7" s="501"/>
      <c r="H7" s="501"/>
      <c r="I7" s="501"/>
    </row>
    <row r="8" spans="1:9" ht="30" customHeight="1" x14ac:dyDescent="0.5">
      <c r="A8" s="503" t="str">
        <f>"Agenda R" &amp; Parameters!$B$8</f>
        <v>Agenda R2</v>
      </c>
      <c r="B8" s="504"/>
      <c r="C8" s="504"/>
      <c r="D8" s="504"/>
      <c r="E8" s="504"/>
      <c r="F8" s="504"/>
      <c r="G8" s="504"/>
      <c r="H8" s="504"/>
      <c r="I8" s="504"/>
    </row>
    <row r="12" spans="1:9" ht="15.6" x14ac:dyDescent="0.3">
      <c r="A12" s="505" t="s">
        <v>535</v>
      </c>
      <c r="B12" s="506"/>
      <c r="C12" s="506"/>
      <c r="D12" s="506"/>
      <c r="E12" s="506"/>
      <c r="F12" s="506"/>
      <c r="G12" s="506"/>
      <c r="H12" s="506"/>
      <c r="I12" s="506"/>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59" t="s">
        <v>79</v>
      </c>
      <c r="B14" s="68"/>
      <c r="C14" s="68" t="s">
        <v>80</v>
      </c>
      <c r="D14" s="68"/>
      <c r="E14" s="68"/>
      <c r="F14" s="116"/>
      <c r="G14" s="78"/>
      <c r="H14" s="116"/>
      <c r="I14" s="88"/>
    </row>
    <row r="15" spans="1:9" ht="15" x14ac:dyDescent="0.25">
      <c r="A15" s="60" t="s">
        <v>81</v>
      </c>
      <c r="B15" s="69" t="s">
        <v>82</v>
      </c>
      <c r="C15" s="69" t="s">
        <v>83</v>
      </c>
      <c r="D15" s="69"/>
      <c r="E15" s="69" t="s">
        <v>101</v>
      </c>
      <c r="F15" s="117">
        <v>0.375</v>
      </c>
      <c r="G15" s="79">
        <v>1</v>
      </c>
      <c r="H15" s="117">
        <f t="shared" ref="H15:H20" si="0">F15+TIME(0,G15,0)</f>
        <v>0.37569444444444444</v>
      </c>
      <c r="I15" s="89"/>
    </row>
    <row r="16" spans="1:9" ht="30" x14ac:dyDescent="0.25">
      <c r="A16" s="60" t="s">
        <v>84</v>
      </c>
      <c r="B16" s="69" t="s">
        <v>82</v>
      </c>
      <c r="C16" s="69" t="s">
        <v>319</v>
      </c>
      <c r="D16" s="69"/>
      <c r="E16" s="69" t="s">
        <v>85</v>
      </c>
      <c r="F16" s="117">
        <f>H15</f>
        <v>0.37569444444444444</v>
      </c>
      <c r="G16" s="79">
        <v>1</v>
      </c>
      <c r="H16" s="117">
        <f t="shared" si="0"/>
        <v>0.37638888888888888</v>
      </c>
      <c r="I16" s="89"/>
    </row>
    <row r="17" spans="1:10" ht="15" x14ac:dyDescent="0.25">
      <c r="A17" s="60" t="s">
        <v>86</v>
      </c>
      <c r="B17" s="69" t="s">
        <v>82</v>
      </c>
      <c r="C17" s="69" t="s">
        <v>262</v>
      </c>
      <c r="D17" s="137" t="s">
        <v>240</v>
      </c>
      <c r="E17" s="69" t="s">
        <v>101</v>
      </c>
      <c r="F17" s="117">
        <f>H16</f>
        <v>0.37638888888888888</v>
      </c>
      <c r="G17" s="79">
        <v>1</v>
      </c>
      <c r="H17" s="117">
        <f t="shared" si="0"/>
        <v>0.37708333333333333</v>
      </c>
      <c r="I17" s="89"/>
    </row>
    <row r="18" spans="1:10" ht="30" x14ac:dyDescent="0.25">
      <c r="A18" s="60" t="s">
        <v>87</v>
      </c>
      <c r="B18" s="69" t="s">
        <v>88</v>
      </c>
      <c r="C18" s="69" t="s">
        <v>218</v>
      </c>
      <c r="D18" s="137" t="s">
        <v>48</v>
      </c>
      <c r="E18" s="69" t="s">
        <v>101</v>
      </c>
      <c r="F18" s="117">
        <f>H17</f>
        <v>0.37708333333333333</v>
      </c>
      <c r="G18" s="79">
        <v>2</v>
      </c>
      <c r="H18" s="117">
        <f t="shared" si="0"/>
        <v>0.37847222222222221</v>
      </c>
      <c r="I18" s="89"/>
    </row>
    <row r="19" spans="1:10" ht="15" x14ac:dyDescent="0.25">
      <c r="A19" s="60" t="s">
        <v>89</v>
      </c>
      <c r="B19" s="69" t="s">
        <v>88</v>
      </c>
      <c r="C19" s="69" t="s">
        <v>90</v>
      </c>
      <c r="D19" s="137" t="s">
        <v>241</v>
      </c>
      <c r="E19" s="69" t="s">
        <v>91</v>
      </c>
      <c r="F19" s="117">
        <f>H18</f>
        <v>0.37847222222222221</v>
      </c>
      <c r="G19" s="79">
        <v>1</v>
      </c>
      <c r="H19" s="117">
        <f t="shared" si="0"/>
        <v>0.37916666666666665</v>
      </c>
      <c r="I19" s="89"/>
    </row>
    <row r="20" spans="1:10" ht="15" x14ac:dyDescent="0.25">
      <c r="A20" s="61" t="s">
        <v>92</v>
      </c>
      <c r="B20" s="70" t="s">
        <v>82</v>
      </c>
      <c r="C20" s="70" t="s">
        <v>93</v>
      </c>
      <c r="D20" s="70"/>
      <c r="E20" s="70" t="s">
        <v>101</v>
      </c>
      <c r="F20" s="118">
        <f>H19</f>
        <v>0.37916666666666665</v>
      </c>
      <c r="G20" s="80">
        <v>1</v>
      </c>
      <c r="H20" s="118">
        <f t="shared" si="0"/>
        <v>0.37986111111111109</v>
      </c>
      <c r="I20" s="90"/>
    </row>
    <row r="21" spans="1:10" ht="13.8" x14ac:dyDescent="0.25">
      <c r="D21" s="133"/>
      <c r="J21" s="268"/>
    </row>
    <row r="22" spans="1:10" ht="15.6" x14ac:dyDescent="0.3">
      <c r="A22" s="59" t="s">
        <v>94</v>
      </c>
      <c r="B22" s="68"/>
      <c r="C22" s="68" t="s">
        <v>95</v>
      </c>
      <c r="D22" s="134"/>
      <c r="E22" s="68"/>
      <c r="F22" s="116"/>
      <c r="G22" s="78"/>
      <c r="H22" s="116"/>
      <c r="I22" s="88"/>
    </row>
    <row r="23" spans="1:10" ht="15.6" x14ac:dyDescent="0.3">
      <c r="A23" s="62" t="s">
        <v>96</v>
      </c>
      <c r="B23" s="71" t="s">
        <v>82</v>
      </c>
      <c r="C23" s="71" t="s">
        <v>97</v>
      </c>
      <c r="D23" s="73"/>
      <c r="E23" s="73"/>
      <c r="F23" s="121"/>
      <c r="G23" s="83"/>
      <c r="H23" s="121"/>
      <c r="I23" s="93"/>
    </row>
    <row r="24" spans="1:10" ht="27.6" x14ac:dyDescent="0.25">
      <c r="A24" s="63" t="s">
        <v>98</v>
      </c>
      <c r="B24" s="72" t="s">
        <v>82</v>
      </c>
      <c r="C24" s="72" t="s">
        <v>99</v>
      </c>
      <c r="D24" s="137" t="s">
        <v>100</v>
      </c>
      <c r="E24" s="69" t="s">
        <v>144</v>
      </c>
      <c r="F24" s="120">
        <f>H20</f>
        <v>0.37986111111111109</v>
      </c>
      <c r="G24" s="82">
        <v>2</v>
      </c>
      <c r="H24" s="120">
        <f>F24+TIME(0,G24,0)</f>
        <v>0.38124999999999998</v>
      </c>
      <c r="I24" s="92"/>
    </row>
    <row r="25" spans="1:10" ht="18" customHeight="1" x14ac:dyDescent="0.25">
      <c r="A25" s="63" t="s">
        <v>102</v>
      </c>
      <c r="B25" s="72" t="s">
        <v>82</v>
      </c>
      <c r="C25" s="72" t="s">
        <v>285</v>
      </c>
      <c r="D25" s="137" t="s">
        <v>263</v>
      </c>
      <c r="E25" s="69" t="s">
        <v>144</v>
      </c>
      <c r="F25" s="120">
        <f>H24</f>
        <v>0.38124999999999998</v>
      </c>
      <c r="G25" s="82">
        <v>2</v>
      </c>
      <c r="H25" s="120">
        <f>F25+TIME(0,G25,0)</f>
        <v>0.38263888888888886</v>
      </c>
      <c r="I25" s="93"/>
    </row>
    <row r="26" spans="1:10" ht="18.600000000000001" customHeight="1" x14ac:dyDescent="0.25">
      <c r="A26" s="63" t="s">
        <v>286</v>
      </c>
      <c r="B26" s="72" t="s">
        <v>82</v>
      </c>
      <c r="C26" s="72" t="s">
        <v>289</v>
      </c>
      <c r="D26" s="137" t="s">
        <v>263</v>
      </c>
      <c r="E26" s="69" t="s">
        <v>144</v>
      </c>
      <c r="F26" s="120">
        <f>H25</f>
        <v>0.38263888888888886</v>
      </c>
      <c r="G26" s="82">
        <v>2</v>
      </c>
      <c r="H26" s="120">
        <f t="shared" ref="H26:H36" si="1">F26+TIME(0,G26,0)</f>
        <v>0.38402777777777775</v>
      </c>
      <c r="I26" s="92"/>
    </row>
    <row r="27" spans="1:10" ht="19.2" customHeight="1" x14ac:dyDescent="0.25">
      <c r="A27" s="63" t="s">
        <v>287</v>
      </c>
      <c r="B27" s="72" t="s">
        <v>82</v>
      </c>
      <c r="C27" s="72" t="s">
        <v>394</v>
      </c>
      <c r="D27" s="137" t="s">
        <v>263</v>
      </c>
      <c r="E27" s="69" t="s">
        <v>144</v>
      </c>
      <c r="F27" s="120">
        <f t="shared" ref="F27:F36" si="2">H26</f>
        <v>0.38402777777777775</v>
      </c>
      <c r="G27" s="82">
        <v>1</v>
      </c>
      <c r="H27" s="120">
        <f t="shared" si="1"/>
        <v>0.38472222222222219</v>
      </c>
      <c r="I27" s="92"/>
    </row>
    <row r="28" spans="1:10" ht="15" x14ac:dyDescent="0.25">
      <c r="A28" s="63" t="s">
        <v>288</v>
      </c>
      <c r="B28" s="72" t="s">
        <v>82</v>
      </c>
      <c r="C28" s="72" t="s">
        <v>395</v>
      </c>
      <c r="D28" s="137" t="s">
        <v>290</v>
      </c>
      <c r="E28" s="69" t="s">
        <v>144</v>
      </c>
      <c r="F28" s="120">
        <f t="shared" si="2"/>
        <v>0.38472222222222219</v>
      </c>
      <c r="G28" s="82">
        <v>1</v>
      </c>
      <c r="H28" s="120">
        <f t="shared" si="1"/>
        <v>0.38541666666666663</v>
      </c>
      <c r="I28" s="92"/>
    </row>
    <row r="29" spans="1:10" ht="18.600000000000001" customHeight="1" x14ac:dyDescent="0.25">
      <c r="A29" s="63" t="s">
        <v>291</v>
      </c>
      <c r="B29" s="72" t="s">
        <v>82</v>
      </c>
      <c r="C29" s="72" t="s">
        <v>292</v>
      </c>
      <c r="D29" s="137" t="s">
        <v>263</v>
      </c>
      <c r="E29" s="69" t="s">
        <v>144</v>
      </c>
      <c r="F29" s="120">
        <f t="shared" si="2"/>
        <v>0.38541666666666663</v>
      </c>
      <c r="G29" s="82">
        <v>1</v>
      </c>
      <c r="H29" s="120">
        <f t="shared" si="1"/>
        <v>0.38611111111111107</v>
      </c>
      <c r="I29" s="92"/>
    </row>
    <row r="30" spans="1:10" ht="18" customHeight="1" x14ac:dyDescent="0.25">
      <c r="A30" s="63" t="s">
        <v>293</v>
      </c>
      <c r="B30" s="72" t="s">
        <v>82</v>
      </c>
      <c r="C30" s="72" t="s">
        <v>294</v>
      </c>
      <c r="D30" s="137" t="s">
        <v>263</v>
      </c>
      <c r="E30" s="69" t="s">
        <v>144</v>
      </c>
      <c r="F30" s="120">
        <f t="shared" si="2"/>
        <v>0.38611111111111107</v>
      </c>
      <c r="G30" s="82">
        <v>1</v>
      </c>
      <c r="H30" s="120">
        <f t="shared" si="1"/>
        <v>0.38680555555555551</v>
      </c>
      <c r="I30" s="92"/>
    </row>
    <row r="31" spans="1:10" ht="15.6" customHeight="1" x14ac:dyDescent="0.25">
      <c r="A31" s="63" t="s">
        <v>295</v>
      </c>
      <c r="B31" s="72" t="s">
        <v>82</v>
      </c>
      <c r="C31" s="72" t="s">
        <v>296</v>
      </c>
      <c r="D31" s="137" t="s">
        <v>263</v>
      </c>
      <c r="E31" s="69" t="s">
        <v>144</v>
      </c>
      <c r="F31" s="120">
        <f t="shared" si="2"/>
        <v>0.38680555555555551</v>
      </c>
      <c r="G31" s="82">
        <v>1</v>
      </c>
      <c r="H31" s="120">
        <f t="shared" si="1"/>
        <v>0.38749999999999996</v>
      </c>
      <c r="I31" s="92"/>
    </row>
    <row r="32" spans="1:10" ht="16.95" customHeight="1" x14ac:dyDescent="0.25">
      <c r="A32" s="63" t="s">
        <v>297</v>
      </c>
      <c r="B32" s="72" t="s">
        <v>82</v>
      </c>
      <c r="C32" s="72" t="s">
        <v>298</v>
      </c>
      <c r="D32" s="137" t="s">
        <v>263</v>
      </c>
      <c r="E32" s="69" t="s">
        <v>144</v>
      </c>
      <c r="F32" s="120">
        <f t="shared" si="2"/>
        <v>0.38749999999999996</v>
      </c>
      <c r="G32" s="82">
        <v>1</v>
      </c>
      <c r="H32" s="120">
        <f t="shared" si="1"/>
        <v>0.3881944444444444</v>
      </c>
      <c r="I32" s="92"/>
    </row>
    <row r="33" spans="1:10" ht="15.6" customHeight="1" x14ac:dyDescent="0.25">
      <c r="A33" s="63" t="s">
        <v>299</v>
      </c>
      <c r="B33" s="72" t="s">
        <v>82</v>
      </c>
      <c r="C33" s="72" t="s">
        <v>300</v>
      </c>
      <c r="D33" s="137" t="s">
        <v>263</v>
      </c>
      <c r="E33" s="69" t="s">
        <v>144</v>
      </c>
      <c r="F33" s="120">
        <f t="shared" si="2"/>
        <v>0.3881944444444444</v>
      </c>
      <c r="G33" s="82">
        <v>1</v>
      </c>
      <c r="H33" s="120">
        <f t="shared" si="1"/>
        <v>0.38888888888888884</v>
      </c>
      <c r="I33" s="92"/>
    </row>
    <row r="34" spans="1:10" ht="16.350000000000001" customHeight="1" x14ac:dyDescent="0.25">
      <c r="A34" s="63" t="s">
        <v>301</v>
      </c>
      <c r="B34" s="72" t="s">
        <v>82</v>
      </c>
      <c r="C34" s="72" t="s">
        <v>302</v>
      </c>
      <c r="D34" s="137" t="s">
        <v>263</v>
      </c>
      <c r="E34" s="69" t="s">
        <v>144</v>
      </c>
      <c r="F34" s="120">
        <f t="shared" si="2"/>
        <v>0.38888888888888884</v>
      </c>
      <c r="G34" s="82">
        <v>1</v>
      </c>
      <c r="H34" s="120">
        <f t="shared" si="1"/>
        <v>0.38958333333333328</v>
      </c>
      <c r="I34" s="92"/>
    </row>
    <row r="35" spans="1:10" ht="15.6" customHeight="1" x14ac:dyDescent="0.25">
      <c r="A35" s="63" t="s">
        <v>303</v>
      </c>
      <c r="B35" s="72" t="s">
        <v>82</v>
      </c>
      <c r="C35" s="72" t="s">
        <v>304</v>
      </c>
      <c r="D35" s="137" t="s">
        <v>263</v>
      </c>
      <c r="E35" s="69" t="s">
        <v>144</v>
      </c>
      <c r="F35" s="120">
        <f t="shared" si="2"/>
        <v>0.38958333333333328</v>
      </c>
      <c r="G35" s="82">
        <v>2</v>
      </c>
      <c r="H35" s="120">
        <f t="shared" si="1"/>
        <v>0.39097222222222217</v>
      </c>
      <c r="I35" s="92"/>
    </row>
    <row r="36" spans="1:10" ht="16.2" customHeight="1" x14ac:dyDescent="0.25">
      <c r="A36" s="63" t="s">
        <v>305</v>
      </c>
      <c r="B36" s="72"/>
      <c r="C36" s="72"/>
      <c r="D36" s="76"/>
      <c r="E36" s="72"/>
      <c r="F36" s="120">
        <f t="shared" si="2"/>
        <v>0.39097222222222217</v>
      </c>
      <c r="G36" s="82">
        <v>0</v>
      </c>
      <c r="H36" s="120">
        <f t="shared" si="1"/>
        <v>0.39097222222222217</v>
      </c>
      <c r="I36" s="92"/>
    </row>
    <row r="37" spans="1:10" ht="15.6" x14ac:dyDescent="0.3">
      <c r="A37" s="62" t="s">
        <v>306</v>
      </c>
      <c r="B37" s="71"/>
      <c r="C37" s="73" t="s">
        <v>105</v>
      </c>
      <c r="D37" s="73"/>
      <c r="E37" s="71"/>
      <c r="F37" s="119"/>
      <c r="G37" s="81"/>
      <c r="H37" s="119"/>
      <c r="I37" s="91"/>
    </row>
    <row r="38" spans="1:10" ht="27.6" x14ac:dyDescent="0.25">
      <c r="A38" s="63" t="s">
        <v>307</v>
      </c>
      <c r="B38" s="72" t="s">
        <v>82</v>
      </c>
      <c r="C38" s="72" t="s">
        <v>106</v>
      </c>
      <c r="D38" s="137" t="s">
        <v>240</v>
      </c>
      <c r="E38" s="69" t="s">
        <v>101</v>
      </c>
      <c r="F38" s="120">
        <f>H36</f>
        <v>0.39097222222222217</v>
      </c>
      <c r="G38" s="82">
        <v>1</v>
      </c>
      <c r="H38" s="120">
        <f>F38+TIME(0,G38,0)</f>
        <v>0.39166666666666661</v>
      </c>
      <c r="I38" s="92"/>
    </row>
    <row r="39" spans="1:10" ht="28.2" x14ac:dyDescent="0.3">
      <c r="A39" s="62" t="s">
        <v>308</v>
      </c>
      <c r="B39" s="69" t="s">
        <v>82</v>
      </c>
      <c r="C39" s="73" t="s">
        <v>127</v>
      </c>
      <c r="D39" s="137" t="s">
        <v>240</v>
      </c>
      <c r="E39" s="69" t="s">
        <v>101</v>
      </c>
      <c r="F39" s="117">
        <f>H38</f>
        <v>0.39166666666666661</v>
      </c>
      <c r="G39" s="79">
        <v>1</v>
      </c>
      <c r="H39" s="117">
        <f>F39+TIME(0,G39,0)</f>
        <v>0.39236111111111105</v>
      </c>
      <c r="I39" s="89"/>
    </row>
    <row r="40" spans="1:10" ht="15" x14ac:dyDescent="0.25">
      <c r="A40" s="97"/>
      <c r="B40" s="102"/>
      <c r="C40" s="102"/>
      <c r="D40" s="99"/>
      <c r="E40" s="102"/>
      <c r="F40" s="122">
        <f>H39</f>
        <v>0.39236111111111105</v>
      </c>
      <c r="G40" s="106">
        <v>0</v>
      </c>
      <c r="H40" s="122">
        <f>F40+TIME(0,G40,0)</f>
        <v>0.39236111111111105</v>
      </c>
      <c r="I40" s="110"/>
    </row>
    <row r="41" spans="1:10" ht="13.8" x14ac:dyDescent="0.25">
      <c r="D41" s="133"/>
      <c r="J41" s="268"/>
    </row>
    <row r="42" spans="1:10" ht="15.6" x14ac:dyDescent="0.3">
      <c r="A42" s="59" t="s">
        <v>109</v>
      </c>
      <c r="B42" s="68"/>
      <c r="C42" s="68" t="s">
        <v>110</v>
      </c>
      <c r="D42" s="134"/>
      <c r="E42" s="68"/>
      <c r="F42" s="116"/>
      <c r="G42" s="78"/>
      <c r="H42" s="116"/>
      <c r="I42" s="88"/>
    </row>
    <row r="43" spans="1:10" ht="15" x14ac:dyDescent="0.25">
      <c r="A43" s="60" t="s">
        <v>111</v>
      </c>
      <c r="B43" s="69" t="s">
        <v>82</v>
      </c>
      <c r="C43" s="69" t="s">
        <v>112</v>
      </c>
      <c r="D43" s="137" t="s">
        <v>240</v>
      </c>
      <c r="E43" s="69" t="s">
        <v>101</v>
      </c>
      <c r="F43" s="117">
        <f>H40</f>
        <v>0.39236111111111105</v>
      </c>
      <c r="G43" s="79">
        <v>1</v>
      </c>
      <c r="H43" s="117">
        <f t="shared" ref="H43:H51" si="3">F43+TIME(0,G43,0)</f>
        <v>0.39305555555555549</v>
      </c>
      <c r="I43" s="89"/>
    </row>
    <row r="44" spans="1:10" ht="30" x14ac:dyDescent="0.25">
      <c r="A44" s="60" t="s">
        <v>113</v>
      </c>
      <c r="B44" s="69" t="s">
        <v>82</v>
      </c>
      <c r="C44" s="69" t="s">
        <v>393</v>
      </c>
      <c r="D44" s="137" t="s">
        <v>240</v>
      </c>
      <c r="E44" s="69" t="s">
        <v>101</v>
      </c>
      <c r="F44" s="117">
        <f t="shared" ref="F44:F51" si="4">H43</f>
        <v>0.39305555555555549</v>
      </c>
      <c r="G44" s="79">
        <v>1</v>
      </c>
      <c r="H44" s="117">
        <f t="shared" si="3"/>
        <v>0.39374999999999993</v>
      </c>
      <c r="I44" s="89"/>
    </row>
    <row r="45" spans="1:10" ht="15" x14ac:dyDescent="0.25">
      <c r="A45" s="60" t="s">
        <v>114</v>
      </c>
      <c r="B45" s="69" t="s">
        <v>82</v>
      </c>
      <c r="C45" s="69" t="s">
        <v>53</v>
      </c>
      <c r="D45" s="137" t="s">
        <v>242</v>
      </c>
      <c r="E45" s="69" t="s">
        <v>115</v>
      </c>
      <c r="F45" s="117">
        <f t="shared" si="4"/>
        <v>0.39374999999999993</v>
      </c>
      <c r="G45" s="79">
        <v>8</v>
      </c>
      <c r="H45" s="117">
        <f t="shared" si="3"/>
        <v>0.39930555555555547</v>
      </c>
      <c r="I45" s="89"/>
    </row>
    <row r="46" spans="1:10" ht="15" x14ac:dyDescent="0.25">
      <c r="A46" s="60" t="s">
        <v>116</v>
      </c>
      <c r="B46" s="69" t="s">
        <v>82</v>
      </c>
      <c r="C46" s="69" t="s">
        <v>117</v>
      </c>
      <c r="D46" s="137" t="s">
        <v>242</v>
      </c>
      <c r="E46" s="69" t="s">
        <v>115</v>
      </c>
      <c r="F46" s="117">
        <f t="shared" si="4"/>
        <v>0.39930555555555547</v>
      </c>
      <c r="G46" s="79">
        <v>2</v>
      </c>
      <c r="H46" s="117">
        <f t="shared" si="3"/>
        <v>0.40069444444444435</v>
      </c>
      <c r="I46" s="89"/>
    </row>
    <row r="47" spans="1:10" ht="15" x14ac:dyDescent="0.25">
      <c r="A47" s="60" t="s">
        <v>118</v>
      </c>
      <c r="B47" s="69" t="s">
        <v>82</v>
      </c>
      <c r="C47" s="69" t="s">
        <v>121</v>
      </c>
      <c r="D47" s="137" t="s">
        <v>242</v>
      </c>
      <c r="E47" s="69" t="s">
        <v>115</v>
      </c>
      <c r="F47" s="117">
        <f t="shared" si="4"/>
        <v>0.40069444444444435</v>
      </c>
      <c r="G47" s="79">
        <v>1</v>
      </c>
      <c r="H47" s="117">
        <f t="shared" si="3"/>
        <v>0.4013888888888888</v>
      </c>
      <c r="I47" s="89"/>
    </row>
    <row r="48" spans="1:10" ht="15" x14ac:dyDescent="0.25">
      <c r="A48" s="60" t="s">
        <v>120</v>
      </c>
      <c r="B48" s="69" t="s">
        <v>82</v>
      </c>
      <c r="C48" s="69" t="s">
        <v>123</v>
      </c>
      <c r="D48" s="137" t="s">
        <v>242</v>
      </c>
      <c r="E48" s="69" t="s">
        <v>115</v>
      </c>
      <c r="F48" s="117">
        <f t="shared" si="4"/>
        <v>0.4013888888888888</v>
      </c>
      <c r="G48" s="79">
        <v>1</v>
      </c>
      <c r="H48" s="117">
        <f t="shared" si="3"/>
        <v>0.40208333333333324</v>
      </c>
      <c r="I48" s="89"/>
    </row>
    <row r="49" spans="1:10" ht="15" x14ac:dyDescent="0.25">
      <c r="A49" s="60" t="s">
        <v>122</v>
      </c>
      <c r="B49" s="69" t="s">
        <v>82</v>
      </c>
      <c r="C49" s="69" t="s">
        <v>266</v>
      </c>
      <c r="D49" s="137" t="s">
        <v>242</v>
      </c>
      <c r="E49" s="69" t="s">
        <v>115</v>
      </c>
      <c r="F49" s="117">
        <f t="shared" si="4"/>
        <v>0.40208333333333324</v>
      </c>
      <c r="G49" s="79">
        <v>1</v>
      </c>
      <c r="H49" s="117">
        <f t="shared" si="3"/>
        <v>0.40277777777777768</v>
      </c>
      <c r="I49" s="89"/>
    </row>
    <row r="50" spans="1:10" ht="15" x14ac:dyDescent="0.25">
      <c r="A50" s="60" t="s">
        <v>124</v>
      </c>
      <c r="B50" s="69" t="s">
        <v>82</v>
      </c>
      <c r="C50" s="69" t="s">
        <v>126</v>
      </c>
      <c r="D50" s="137" t="s">
        <v>242</v>
      </c>
      <c r="E50" s="69" t="s">
        <v>115</v>
      </c>
      <c r="F50" s="117">
        <f t="shared" si="4"/>
        <v>0.40277777777777768</v>
      </c>
      <c r="G50" s="79">
        <v>3</v>
      </c>
      <c r="H50" s="117">
        <f t="shared" si="3"/>
        <v>0.40486111111111101</v>
      </c>
      <c r="I50" s="89"/>
    </row>
    <row r="51" spans="1:10" ht="15" x14ac:dyDescent="0.25">
      <c r="A51" s="61" t="s">
        <v>125</v>
      </c>
      <c r="B51" s="70"/>
      <c r="C51" s="70"/>
      <c r="D51" s="192" t="s">
        <v>242</v>
      </c>
      <c r="E51" s="70" t="s">
        <v>115</v>
      </c>
      <c r="F51" s="118">
        <f t="shared" si="4"/>
        <v>0.40486111111111101</v>
      </c>
      <c r="G51" s="80">
        <v>0</v>
      </c>
      <c r="H51" s="118">
        <f t="shared" si="3"/>
        <v>0.40486111111111101</v>
      </c>
      <c r="I51" s="90"/>
    </row>
    <row r="52" spans="1:10" ht="15" x14ac:dyDescent="0.25">
      <c r="D52" s="141"/>
      <c r="J52" s="268"/>
    </row>
    <row r="53" spans="1:10" ht="15.6" x14ac:dyDescent="0.3">
      <c r="A53" s="59" t="s">
        <v>128</v>
      </c>
      <c r="B53" s="68"/>
      <c r="C53" s="68" t="s">
        <v>129</v>
      </c>
      <c r="D53" s="134"/>
      <c r="E53" s="68"/>
      <c r="F53" s="116"/>
      <c r="G53" s="78"/>
      <c r="H53" s="116"/>
      <c r="I53" s="88"/>
    </row>
    <row r="54" spans="1:10" ht="15.6" x14ac:dyDescent="0.3">
      <c r="A54" s="62" t="s">
        <v>130</v>
      </c>
      <c r="B54" s="71"/>
      <c r="C54" s="71" t="s">
        <v>131</v>
      </c>
      <c r="D54" s="73"/>
      <c r="E54" s="71"/>
      <c r="F54" s="119"/>
      <c r="G54" s="81"/>
      <c r="H54" s="119"/>
      <c r="I54" s="91"/>
    </row>
    <row r="55" spans="1:10" ht="13.8" x14ac:dyDescent="0.25">
      <c r="A55" s="63" t="s">
        <v>132</v>
      </c>
      <c r="B55" s="72" t="s">
        <v>82</v>
      </c>
      <c r="C55" s="72" t="s">
        <v>133</v>
      </c>
      <c r="D55" s="137" t="s">
        <v>240</v>
      </c>
      <c r="E55" s="72" t="s">
        <v>101</v>
      </c>
      <c r="F55" s="120">
        <f>H51</f>
        <v>0.40486111111111101</v>
      </c>
      <c r="G55" s="82">
        <v>0</v>
      </c>
      <c r="H55" s="120">
        <f t="shared" ref="H55:H64" si="5">F55+TIME(0,G55,0)</f>
        <v>0.40486111111111101</v>
      </c>
      <c r="I55" s="94"/>
    </row>
    <row r="56" spans="1:10" ht="13.8" x14ac:dyDescent="0.25">
      <c r="A56" s="63" t="s">
        <v>134</v>
      </c>
      <c r="B56" s="72" t="s">
        <v>82</v>
      </c>
      <c r="C56" s="72" t="s">
        <v>320</v>
      </c>
      <c r="D56" s="137" t="s">
        <v>240</v>
      </c>
      <c r="E56" s="72" t="s">
        <v>101</v>
      </c>
      <c r="F56" s="120">
        <f t="shared" ref="F56:F64" si="6">H55</f>
        <v>0.40486111111111101</v>
      </c>
      <c r="G56" s="82">
        <v>0</v>
      </c>
      <c r="H56" s="120">
        <f t="shared" si="5"/>
        <v>0.40486111111111101</v>
      </c>
      <c r="I56" s="94"/>
    </row>
    <row r="57" spans="1:10" ht="13.8" x14ac:dyDescent="0.25">
      <c r="A57" s="63" t="s">
        <v>135</v>
      </c>
      <c r="B57" s="72" t="s">
        <v>82</v>
      </c>
      <c r="C57" s="72" t="s">
        <v>259</v>
      </c>
      <c r="D57" s="137" t="s">
        <v>240</v>
      </c>
      <c r="E57" s="72" t="s">
        <v>101</v>
      </c>
      <c r="F57" s="120">
        <f t="shared" si="6"/>
        <v>0.40486111111111101</v>
      </c>
      <c r="G57" s="82">
        <v>0</v>
      </c>
      <c r="H57" s="120">
        <f t="shared" si="5"/>
        <v>0.40486111111111101</v>
      </c>
      <c r="I57" s="94"/>
    </row>
    <row r="58" spans="1:10" ht="13.8" x14ac:dyDescent="0.25">
      <c r="A58" s="63" t="s">
        <v>136</v>
      </c>
      <c r="B58" s="72" t="s">
        <v>82</v>
      </c>
      <c r="C58" s="72" t="s">
        <v>137</v>
      </c>
      <c r="D58" s="137" t="s">
        <v>240</v>
      </c>
      <c r="E58" s="72" t="s">
        <v>101</v>
      </c>
      <c r="F58" s="120">
        <f t="shared" si="6"/>
        <v>0.40486111111111101</v>
      </c>
      <c r="G58" s="82">
        <v>0</v>
      </c>
      <c r="H58" s="120">
        <f t="shared" si="5"/>
        <v>0.40486111111111101</v>
      </c>
      <c r="I58" s="94"/>
    </row>
    <row r="59" spans="1:10" ht="13.8" x14ac:dyDescent="0.25">
      <c r="A59" s="63" t="s">
        <v>138</v>
      </c>
      <c r="B59" s="72" t="s">
        <v>82</v>
      </c>
      <c r="C59" s="72" t="s">
        <v>139</v>
      </c>
      <c r="D59" s="137" t="s">
        <v>240</v>
      </c>
      <c r="E59" s="72" t="s">
        <v>101</v>
      </c>
      <c r="F59" s="120">
        <f t="shared" si="6"/>
        <v>0.40486111111111101</v>
      </c>
      <c r="G59" s="82">
        <v>0</v>
      </c>
      <c r="H59" s="120">
        <f t="shared" si="5"/>
        <v>0.40486111111111101</v>
      </c>
      <c r="I59" s="94"/>
    </row>
    <row r="60" spans="1:10" ht="13.8" x14ac:dyDescent="0.25">
      <c r="A60" s="63" t="s">
        <v>140</v>
      </c>
      <c r="B60" s="72" t="s">
        <v>82</v>
      </c>
      <c r="C60" s="72" t="s">
        <v>141</v>
      </c>
      <c r="D60" s="137" t="s">
        <v>240</v>
      </c>
      <c r="E60" s="72" t="s">
        <v>101</v>
      </c>
      <c r="F60" s="120">
        <f t="shared" si="6"/>
        <v>0.40486111111111101</v>
      </c>
      <c r="G60" s="82">
        <v>1</v>
      </c>
      <c r="H60" s="120">
        <f t="shared" si="5"/>
        <v>0.40555555555555545</v>
      </c>
      <c r="I60" s="94"/>
    </row>
    <row r="61" spans="1:10" ht="13.8" x14ac:dyDescent="0.25">
      <c r="A61" s="63" t="s">
        <v>142</v>
      </c>
      <c r="B61" s="72" t="s">
        <v>82</v>
      </c>
      <c r="C61" s="72" t="s">
        <v>146</v>
      </c>
      <c r="D61" s="72"/>
      <c r="E61" s="72" t="s">
        <v>91</v>
      </c>
      <c r="F61" s="120">
        <f t="shared" si="6"/>
        <v>0.40555555555555545</v>
      </c>
      <c r="G61" s="82">
        <v>1</v>
      </c>
      <c r="H61" s="120">
        <f t="shared" si="5"/>
        <v>0.40624999999999989</v>
      </c>
      <c r="I61" s="94"/>
    </row>
    <row r="62" spans="1:10" ht="13.8" x14ac:dyDescent="0.25">
      <c r="A62" s="63" t="s">
        <v>145</v>
      </c>
      <c r="B62" s="72" t="s">
        <v>82</v>
      </c>
      <c r="C62" s="72" t="s">
        <v>148</v>
      </c>
      <c r="D62" s="137" t="s">
        <v>243</v>
      </c>
      <c r="E62" s="72" t="s">
        <v>144</v>
      </c>
      <c r="F62" s="120">
        <f t="shared" si="6"/>
        <v>0.40624999999999989</v>
      </c>
      <c r="G62" s="82">
        <v>1</v>
      </c>
      <c r="H62" s="120">
        <f t="shared" si="5"/>
        <v>0.40694444444444433</v>
      </c>
      <c r="I62" s="94"/>
    </row>
    <row r="63" spans="1:10" ht="13.8" x14ac:dyDescent="0.25">
      <c r="A63" s="63" t="s">
        <v>147</v>
      </c>
      <c r="B63" s="72" t="s">
        <v>82</v>
      </c>
      <c r="C63" s="72" t="s">
        <v>143</v>
      </c>
      <c r="D63" s="137" t="s">
        <v>243</v>
      </c>
      <c r="E63" s="72" t="s">
        <v>144</v>
      </c>
      <c r="F63" s="120">
        <f t="shared" si="6"/>
        <v>0.40694444444444433</v>
      </c>
      <c r="G63" s="82">
        <v>1</v>
      </c>
      <c r="H63" s="120">
        <f t="shared" si="5"/>
        <v>0.40763888888888877</v>
      </c>
      <c r="I63" s="94"/>
    </row>
    <row r="64" spans="1:10" ht="13.8" x14ac:dyDescent="0.25">
      <c r="A64" s="188" t="s">
        <v>149</v>
      </c>
      <c r="B64" s="99"/>
      <c r="C64" s="99"/>
      <c r="D64" s="101"/>
      <c r="E64" s="99"/>
      <c r="F64" s="186">
        <f t="shared" si="6"/>
        <v>0.40763888888888877</v>
      </c>
      <c r="G64" s="187">
        <v>0</v>
      </c>
      <c r="H64" s="186">
        <f t="shared" si="5"/>
        <v>0.40763888888888877</v>
      </c>
      <c r="I64" s="108"/>
    </row>
    <row r="65" spans="1:9" ht="15.6" x14ac:dyDescent="0.3">
      <c r="A65" s="62" t="s">
        <v>150</v>
      </c>
      <c r="B65" s="71"/>
      <c r="C65" s="71" t="s">
        <v>151</v>
      </c>
      <c r="D65" s="73"/>
      <c r="E65" s="71"/>
      <c r="F65" s="119"/>
      <c r="G65" s="81"/>
      <c r="H65" s="119"/>
      <c r="I65" s="91"/>
    </row>
    <row r="66" spans="1:9" ht="13.8" x14ac:dyDescent="0.25">
      <c r="A66" s="63" t="s">
        <v>152</v>
      </c>
      <c r="B66" s="72" t="s">
        <v>82</v>
      </c>
      <c r="C66" s="72" t="s">
        <v>197</v>
      </c>
      <c r="D66" s="137" t="s">
        <v>243</v>
      </c>
      <c r="E66" s="72" t="s">
        <v>198</v>
      </c>
      <c r="F66" s="120">
        <f>H64</f>
        <v>0.40763888888888877</v>
      </c>
      <c r="G66" s="82">
        <v>2</v>
      </c>
      <c r="H66" s="120">
        <f t="shared" ref="H66:H71" si="7">F66+TIME(0,G66,0)</f>
        <v>0.40902777777777766</v>
      </c>
      <c r="I66" s="92"/>
    </row>
    <row r="67" spans="1:9" ht="13.8" x14ac:dyDescent="0.25">
      <c r="A67" s="63" t="s">
        <v>153</v>
      </c>
      <c r="B67" s="72" t="s">
        <v>82</v>
      </c>
      <c r="C67" s="72" t="s">
        <v>239</v>
      </c>
      <c r="D67" s="137" t="s">
        <v>243</v>
      </c>
      <c r="E67" s="72" t="s">
        <v>268</v>
      </c>
      <c r="F67" s="120">
        <f>H66</f>
        <v>0.40902777777777766</v>
      </c>
      <c r="G67" s="82">
        <v>2</v>
      </c>
      <c r="H67" s="120">
        <f t="shared" si="7"/>
        <v>0.41041666666666654</v>
      </c>
      <c r="I67" s="92"/>
    </row>
    <row r="68" spans="1:9" ht="13.8" x14ac:dyDescent="0.25">
      <c r="A68" s="63" t="s">
        <v>155</v>
      </c>
      <c r="B68" s="72" t="s">
        <v>82</v>
      </c>
      <c r="C68" s="72" t="s">
        <v>154</v>
      </c>
      <c r="D68" s="137" t="s">
        <v>243</v>
      </c>
      <c r="E68" s="72" t="s">
        <v>115</v>
      </c>
      <c r="F68" s="120">
        <f>H67</f>
        <v>0.41041666666666654</v>
      </c>
      <c r="G68" s="82">
        <v>1</v>
      </c>
      <c r="H68" s="120">
        <f t="shared" si="7"/>
        <v>0.41111111111111098</v>
      </c>
      <c r="I68" s="92"/>
    </row>
    <row r="69" spans="1:9" ht="13.8" x14ac:dyDescent="0.25">
      <c r="A69" s="63" t="s">
        <v>156</v>
      </c>
      <c r="B69" s="72" t="s">
        <v>82</v>
      </c>
      <c r="C69" s="72" t="s">
        <v>157</v>
      </c>
      <c r="D69" s="137" t="s">
        <v>243</v>
      </c>
      <c r="E69" s="72" t="s">
        <v>265</v>
      </c>
      <c r="F69" s="120">
        <f>H68</f>
        <v>0.41111111111111098</v>
      </c>
      <c r="G69" s="82">
        <v>0</v>
      </c>
      <c r="H69" s="120">
        <f t="shared" si="7"/>
        <v>0.41111111111111098</v>
      </c>
      <c r="I69" s="92"/>
    </row>
    <row r="70" spans="1:9" ht="13.8" x14ac:dyDescent="0.25">
      <c r="A70" s="63" t="s">
        <v>158</v>
      </c>
      <c r="B70" s="72" t="s">
        <v>82</v>
      </c>
      <c r="C70" s="72" t="s">
        <v>159</v>
      </c>
      <c r="D70" s="137" t="s">
        <v>243</v>
      </c>
      <c r="E70" s="72" t="s">
        <v>260</v>
      </c>
      <c r="F70" s="120">
        <f>H69</f>
        <v>0.41111111111111098</v>
      </c>
      <c r="G70" s="82">
        <v>2</v>
      </c>
      <c r="H70" s="120">
        <f t="shared" si="7"/>
        <v>0.41249999999999987</v>
      </c>
      <c r="I70" s="92"/>
    </row>
    <row r="71" spans="1:9" ht="13.8" x14ac:dyDescent="0.25">
      <c r="A71" s="63" t="s">
        <v>226</v>
      </c>
      <c r="B71" s="72" t="s">
        <v>82</v>
      </c>
      <c r="C71" s="72"/>
      <c r="D71" s="137"/>
      <c r="E71" s="72"/>
      <c r="F71" s="120">
        <f>H70</f>
        <v>0.41249999999999987</v>
      </c>
      <c r="G71" s="82">
        <v>0</v>
      </c>
      <c r="H71" s="120">
        <f t="shared" si="7"/>
        <v>0.41249999999999987</v>
      </c>
      <c r="I71" s="92"/>
    </row>
    <row r="72" spans="1:9" ht="15.6" x14ac:dyDescent="0.3">
      <c r="A72" s="62" t="s">
        <v>160</v>
      </c>
      <c r="B72" s="71"/>
      <c r="C72" s="71" t="s">
        <v>161</v>
      </c>
      <c r="D72" s="76"/>
      <c r="E72" s="71"/>
      <c r="F72" s="119"/>
      <c r="G72" s="81"/>
      <c r="H72" s="119"/>
      <c r="I72" s="91"/>
    </row>
    <row r="73" spans="1:9" ht="13.8" x14ac:dyDescent="0.25">
      <c r="A73" s="63" t="s">
        <v>162</v>
      </c>
      <c r="B73" s="72" t="s">
        <v>82</v>
      </c>
      <c r="C73" s="72" t="s">
        <v>364</v>
      </c>
      <c r="D73" s="137" t="s">
        <v>243</v>
      </c>
      <c r="E73" s="72" t="s">
        <v>391</v>
      </c>
      <c r="F73" s="120">
        <f>H71</f>
        <v>0.41249999999999987</v>
      </c>
      <c r="G73" s="82">
        <v>1</v>
      </c>
      <c r="H73" s="120">
        <f t="shared" ref="H73:H80" si="8">F73+TIME(0,G73,0)</f>
        <v>0.41319444444444431</v>
      </c>
      <c r="I73" s="92"/>
    </row>
    <row r="74" spans="1:9" ht="13.8" x14ac:dyDescent="0.25">
      <c r="A74" s="63" t="s">
        <v>163</v>
      </c>
      <c r="B74" s="72" t="s">
        <v>82</v>
      </c>
      <c r="C74" s="72" t="s">
        <v>269</v>
      </c>
      <c r="D74" s="137" t="s">
        <v>243</v>
      </c>
      <c r="E74" s="72" t="s">
        <v>270</v>
      </c>
      <c r="F74" s="120">
        <f>H73</f>
        <v>0.41319444444444431</v>
      </c>
      <c r="G74" s="82">
        <v>1</v>
      </c>
      <c r="H74" s="120">
        <f t="shared" si="8"/>
        <v>0.41388888888888875</v>
      </c>
      <c r="I74" s="92"/>
    </row>
    <row r="75" spans="1:9" ht="13.8" x14ac:dyDescent="0.25">
      <c r="A75" s="63" t="s">
        <v>164</v>
      </c>
      <c r="B75" s="72" t="s">
        <v>82</v>
      </c>
      <c r="C75" s="72" t="s">
        <v>337</v>
      </c>
      <c r="D75" s="137" t="s">
        <v>243</v>
      </c>
      <c r="E75" s="72" t="s">
        <v>284</v>
      </c>
      <c r="F75" s="120">
        <f>H74</f>
        <v>0.41388888888888875</v>
      </c>
      <c r="G75" s="82">
        <v>1</v>
      </c>
      <c r="H75" s="120">
        <f t="shared" si="8"/>
        <v>0.41458333333333319</v>
      </c>
      <c r="I75" s="92"/>
    </row>
    <row r="76" spans="1:9" ht="13.8" x14ac:dyDescent="0.25">
      <c r="A76" s="63" t="s">
        <v>165</v>
      </c>
      <c r="B76" s="72" t="s">
        <v>82</v>
      </c>
      <c r="C76" s="72" t="s">
        <v>366</v>
      </c>
      <c r="D76" s="137" t="s">
        <v>243</v>
      </c>
      <c r="E76" s="72" t="s">
        <v>198</v>
      </c>
      <c r="F76" s="120">
        <f>H75</f>
        <v>0.41458333333333319</v>
      </c>
      <c r="G76" s="82">
        <v>2</v>
      </c>
      <c r="H76" s="120">
        <f t="shared" si="8"/>
        <v>0.41597222222222208</v>
      </c>
      <c r="I76" s="92"/>
    </row>
    <row r="77" spans="1:9" ht="13.8" x14ac:dyDescent="0.25">
      <c r="A77" s="63" t="s">
        <v>166</v>
      </c>
      <c r="B77" s="72" t="s">
        <v>82</v>
      </c>
      <c r="C77" s="72" t="s">
        <v>365</v>
      </c>
      <c r="D77" s="137" t="s">
        <v>243</v>
      </c>
      <c r="E77" s="72" t="s">
        <v>392</v>
      </c>
      <c r="F77" s="120">
        <f t="shared" ref="F77:F80" si="9">H76</f>
        <v>0.41597222222222208</v>
      </c>
      <c r="G77" s="82">
        <v>2</v>
      </c>
      <c r="H77" s="120">
        <f t="shared" si="8"/>
        <v>0.41736111111111096</v>
      </c>
      <c r="I77" s="92"/>
    </row>
    <row r="78" spans="1:9" ht="13.8" x14ac:dyDescent="0.25">
      <c r="A78" s="138" t="s">
        <v>167</v>
      </c>
      <c r="B78" s="72" t="s">
        <v>82</v>
      </c>
      <c r="C78" s="72" t="s">
        <v>486</v>
      </c>
      <c r="D78" s="137" t="s">
        <v>243</v>
      </c>
      <c r="E78" s="72" t="s">
        <v>512</v>
      </c>
      <c r="F78" s="120">
        <f t="shared" si="9"/>
        <v>0.41736111111111096</v>
      </c>
      <c r="G78" s="82">
        <v>2</v>
      </c>
      <c r="H78" s="120">
        <f t="shared" si="8"/>
        <v>0.41874999999999984</v>
      </c>
      <c r="I78" s="92"/>
    </row>
    <row r="79" spans="1:9" ht="13.8" x14ac:dyDescent="0.25">
      <c r="A79" s="138" t="s">
        <v>168</v>
      </c>
      <c r="B79" s="72" t="s">
        <v>82</v>
      </c>
      <c r="C79" s="72" t="s">
        <v>511</v>
      </c>
      <c r="D79" s="137" t="s">
        <v>243</v>
      </c>
      <c r="E79" s="133" t="s">
        <v>270</v>
      </c>
      <c r="F79" s="120">
        <f t="shared" si="9"/>
        <v>0.41874999999999984</v>
      </c>
      <c r="G79" s="82">
        <v>2</v>
      </c>
      <c r="H79" s="120">
        <f t="shared" si="8"/>
        <v>0.42013888888888873</v>
      </c>
      <c r="I79" s="92"/>
    </row>
    <row r="80" spans="1:9" ht="13.8" x14ac:dyDescent="0.25">
      <c r="A80" s="138" t="s">
        <v>169</v>
      </c>
      <c r="B80" s="72" t="s">
        <v>82</v>
      </c>
      <c r="C80" s="72"/>
      <c r="D80" s="137" t="s">
        <v>243</v>
      </c>
      <c r="F80" s="120">
        <f t="shared" si="9"/>
        <v>0.42013888888888873</v>
      </c>
      <c r="G80" s="82">
        <v>0</v>
      </c>
      <c r="H80" s="120">
        <f t="shared" si="8"/>
        <v>0.42013888888888873</v>
      </c>
      <c r="I80" s="92"/>
    </row>
    <row r="81" spans="1:10" ht="13.8" x14ac:dyDescent="0.25">
      <c r="A81" s="138"/>
      <c r="B81" s="72"/>
      <c r="C81" s="72"/>
      <c r="D81" s="137"/>
      <c r="E81" s="72"/>
      <c r="F81" s="120"/>
      <c r="G81" s="82"/>
      <c r="H81" s="120"/>
      <c r="I81" s="92"/>
    </row>
    <row r="82" spans="1:10" ht="15.6" x14ac:dyDescent="0.3">
      <c r="A82" s="139" t="s">
        <v>170</v>
      </c>
      <c r="B82" s="71"/>
      <c r="C82" s="71" t="s">
        <v>309</v>
      </c>
      <c r="D82" s="137"/>
      <c r="E82" s="71"/>
      <c r="F82" s="119"/>
      <c r="G82" s="81"/>
      <c r="H82" s="119"/>
      <c r="I82" s="91"/>
    </row>
    <row r="83" spans="1:10" ht="20.25" customHeight="1" x14ac:dyDescent="0.25">
      <c r="A83" s="138" t="s">
        <v>171</v>
      </c>
      <c r="B83" s="72" t="s">
        <v>82</v>
      </c>
      <c r="C83" s="72" t="s">
        <v>502</v>
      </c>
      <c r="D83" s="137" t="s">
        <v>243</v>
      </c>
      <c r="E83" s="72" t="s">
        <v>256</v>
      </c>
      <c r="F83" s="120">
        <f>H80</f>
        <v>0.42013888888888873</v>
      </c>
      <c r="G83" s="82">
        <v>2</v>
      </c>
      <c r="H83" s="120">
        <f>F83+TIME(0,G83,0)</f>
        <v>0.42152777777777761</v>
      </c>
      <c r="I83" s="92"/>
    </row>
    <row r="84" spans="1:10" ht="13.8" x14ac:dyDescent="0.25">
      <c r="A84" s="138" t="s">
        <v>229</v>
      </c>
      <c r="B84" s="72" t="s">
        <v>82</v>
      </c>
      <c r="C84" s="72" t="s">
        <v>513</v>
      </c>
      <c r="D84" s="137" t="s">
        <v>243</v>
      </c>
      <c r="E84" s="72" t="s">
        <v>476</v>
      </c>
      <c r="F84" s="120">
        <f>H83</f>
        <v>0.42152777777777761</v>
      </c>
      <c r="G84" s="82">
        <v>2</v>
      </c>
      <c r="H84" s="120">
        <f>F84+TIME(0,G84,0)</f>
        <v>0.4229166666666665</v>
      </c>
      <c r="I84" s="92"/>
    </row>
    <row r="85" spans="1:10" ht="13.8" x14ac:dyDescent="0.25">
      <c r="A85" s="196" t="s">
        <v>429</v>
      </c>
      <c r="B85" s="72" t="s">
        <v>82</v>
      </c>
      <c r="C85" s="72" t="s">
        <v>431</v>
      </c>
      <c r="D85" s="137" t="s">
        <v>243</v>
      </c>
      <c r="E85" s="72" t="s">
        <v>430</v>
      </c>
      <c r="F85" s="120">
        <f>H84</f>
        <v>0.4229166666666665</v>
      </c>
      <c r="G85" s="82">
        <v>2</v>
      </c>
      <c r="H85" s="120">
        <f>F85+TIME(0,G85,0)</f>
        <v>0.42430555555555538</v>
      </c>
      <c r="I85" s="92"/>
    </row>
    <row r="86" spans="1:10" ht="13.8" x14ac:dyDescent="0.25">
      <c r="A86" s="196" t="s">
        <v>475</v>
      </c>
      <c r="B86" s="72" t="s">
        <v>82</v>
      </c>
      <c r="C86" s="72" t="s">
        <v>312</v>
      </c>
      <c r="D86" s="137" t="s">
        <v>243</v>
      </c>
      <c r="E86" s="72" t="s">
        <v>314</v>
      </c>
      <c r="F86" s="120">
        <f>H85</f>
        <v>0.42430555555555538</v>
      </c>
      <c r="G86" s="82">
        <v>1</v>
      </c>
      <c r="H86" s="120">
        <f>F86+TIME(0,G86,0)</f>
        <v>0.42499999999999982</v>
      </c>
      <c r="I86" s="92"/>
    </row>
    <row r="87" spans="1:10" ht="13.8" x14ac:dyDescent="0.25">
      <c r="A87" s="196"/>
      <c r="B87" s="72"/>
      <c r="C87" s="72"/>
      <c r="D87" s="137"/>
      <c r="E87" s="72"/>
      <c r="F87" s="131"/>
      <c r="G87" s="132"/>
      <c r="H87" s="131"/>
      <c r="I87" s="267"/>
    </row>
    <row r="88" spans="1:10" ht="15.6" x14ac:dyDescent="0.3">
      <c r="A88" s="59" t="s">
        <v>315</v>
      </c>
      <c r="B88" s="291"/>
      <c r="C88" s="134" t="s">
        <v>572</v>
      </c>
      <c r="D88" s="389"/>
      <c r="E88" s="291"/>
      <c r="F88" s="292">
        <f>H86</f>
        <v>0.42499999999999982</v>
      </c>
      <c r="G88" s="293">
        <v>0</v>
      </c>
      <c r="H88" s="294">
        <f>F88+TIME(0,G88,0)</f>
        <v>0.42499999999999982</v>
      </c>
      <c r="I88" s="295"/>
    </row>
    <row r="89" spans="1:10" ht="14.1" customHeight="1" x14ac:dyDescent="0.25">
      <c r="A89" s="63"/>
      <c r="B89" s="130"/>
      <c r="C89" s="72"/>
      <c r="D89" s="137"/>
      <c r="E89" s="130"/>
      <c r="F89" s="120"/>
      <c r="G89" s="82"/>
      <c r="H89" s="131"/>
      <c r="I89" s="92"/>
    </row>
    <row r="90" spans="1:10" ht="15.6" x14ac:dyDescent="0.3">
      <c r="A90" s="59" t="s">
        <v>318</v>
      </c>
      <c r="B90" s="68"/>
      <c r="C90" s="68" t="s">
        <v>173</v>
      </c>
      <c r="D90" s="68"/>
      <c r="E90" s="68"/>
      <c r="F90" s="116"/>
      <c r="G90" s="78"/>
      <c r="H90" s="116"/>
      <c r="I90" s="88"/>
    </row>
    <row r="91" spans="1:10" ht="15" x14ac:dyDescent="0.25">
      <c r="A91" s="60" t="s">
        <v>200</v>
      </c>
      <c r="B91" s="72" t="s">
        <v>82</v>
      </c>
      <c r="C91" s="72" t="s">
        <v>508</v>
      </c>
      <c r="D91" s="137"/>
      <c r="E91" s="72" t="s">
        <v>421</v>
      </c>
      <c r="F91" s="120">
        <f>H88</f>
        <v>0.42499999999999982</v>
      </c>
      <c r="G91" s="82">
        <v>0</v>
      </c>
      <c r="H91" s="120">
        <f>F91+TIME(0,G91,0)</f>
        <v>0.42499999999999982</v>
      </c>
      <c r="I91" s="89"/>
      <c r="J91" s="25"/>
    </row>
    <row r="92" spans="1:10" ht="15" x14ac:dyDescent="0.25">
      <c r="A92" s="60" t="s">
        <v>202</v>
      </c>
      <c r="B92" s="72" t="s">
        <v>82</v>
      </c>
      <c r="C92" s="72" t="s">
        <v>95</v>
      </c>
      <c r="D92" s="137"/>
      <c r="E92" s="72" t="s">
        <v>101</v>
      </c>
      <c r="F92" s="120">
        <f>H91</f>
        <v>0.42499999999999982</v>
      </c>
      <c r="G92" s="82">
        <v>1</v>
      </c>
      <c r="H92" s="120">
        <f>F92+TIME(0,G92,0)</f>
        <v>0.42569444444444426</v>
      </c>
      <c r="I92" s="89"/>
      <c r="J92" s="25"/>
    </row>
    <row r="93" spans="1:10" ht="15" x14ac:dyDescent="0.25">
      <c r="A93" s="60" t="s">
        <v>202</v>
      </c>
      <c r="B93" s="72"/>
      <c r="C93" s="72"/>
      <c r="D93" s="137"/>
      <c r="E93" s="72"/>
      <c r="F93" s="120">
        <f>H92</f>
        <v>0.42569444444444426</v>
      </c>
      <c r="G93" s="82">
        <v>0</v>
      </c>
      <c r="H93" s="120">
        <f>F93+TIME(0,G93,0)</f>
        <v>0.42569444444444426</v>
      </c>
      <c r="I93" s="147"/>
    </row>
    <row r="94" spans="1:10" ht="15" x14ac:dyDescent="0.25">
      <c r="A94" s="61"/>
      <c r="B94" s="130"/>
      <c r="C94" s="130"/>
      <c r="D94" s="143"/>
      <c r="E94" s="130"/>
      <c r="F94" s="131">
        <f>H93</f>
        <v>0.42569444444444426</v>
      </c>
      <c r="G94" s="132">
        <v>0</v>
      </c>
      <c r="H94" s="131">
        <f>F94+TIME(0,G94,0)</f>
        <v>0.42569444444444426</v>
      </c>
      <c r="I94" s="150"/>
    </row>
    <row r="95" spans="1:10" ht="15.6" x14ac:dyDescent="0.3">
      <c r="A95" s="64" t="s">
        <v>462</v>
      </c>
      <c r="B95" s="74"/>
      <c r="C95" s="74" t="s">
        <v>178</v>
      </c>
      <c r="D95" s="74"/>
      <c r="E95" s="74" t="s">
        <v>101</v>
      </c>
      <c r="F95" s="124">
        <f>H93</f>
        <v>0.42569444444444426</v>
      </c>
      <c r="G95" s="84">
        <v>1</v>
      </c>
      <c r="H95" s="124">
        <f>F95+TIME(0,G95,0)</f>
        <v>0.42638888888888871</v>
      </c>
      <c r="I95" s="148"/>
    </row>
    <row r="96" spans="1:10" x14ac:dyDescent="0.25">
      <c r="A96" s="65"/>
      <c r="B96" s="65"/>
      <c r="C96" s="65" t="s">
        <v>179</v>
      </c>
      <c r="D96" s="65"/>
      <c r="E96" s="65"/>
      <c r="F96" s="125"/>
      <c r="G96" s="85">
        <f>(H96-H95) * 24 * 60</f>
        <v>1.0000000000002363</v>
      </c>
      <c r="H96" s="125">
        <v>0.42708333333333331</v>
      </c>
      <c r="I96" s="165"/>
    </row>
    <row r="97" spans="1:15" x14ac:dyDescent="0.25">
      <c r="I97" s="147"/>
    </row>
    <row r="98" spans="1:15" ht="15.6" x14ac:dyDescent="0.3">
      <c r="A98" s="505" t="s">
        <v>534</v>
      </c>
      <c r="B98" s="506"/>
      <c r="C98" s="506"/>
      <c r="D98" s="506"/>
      <c r="E98" s="506"/>
      <c r="F98" s="506"/>
      <c r="G98" s="506"/>
      <c r="H98" s="506"/>
      <c r="I98" s="506"/>
    </row>
    <row r="99" spans="1:15" s="2" customFormat="1" ht="31.2" x14ac:dyDescent="0.3">
      <c r="A99" s="58" t="s">
        <v>71</v>
      </c>
      <c r="B99" s="58" t="s">
        <v>72</v>
      </c>
      <c r="C99" s="58" t="s">
        <v>17</v>
      </c>
      <c r="D99" s="58" t="s">
        <v>73</v>
      </c>
      <c r="E99" s="58" t="s">
        <v>74</v>
      </c>
      <c r="F99" s="115" t="s">
        <v>75</v>
      </c>
      <c r="G99" s="77" t="s">
        <v>76</v>
      </c>
      <c r="H99" s="115" t="s">
        <v>77</v>
      </c>
      <c r="I99" s="58" t="s">
        <v>78</v>
      </c>
    </row>
    <row r="100" spans="1:15" ht="15.6" x14ac:dyDescent="0.3">
      <c r="A100" s="59" t="s">
        <v>79</v>
      </c>
      <c r="B100" s="68"/>
      <c r="C100" s="68" t="s">
        <v>80</v>
      </c>
      <c r="D100" s="68"/>
      <c r="E100" s="68"/>
      <c r="F100" s="116"/>
      <c r="G100" s="78"/>
      <c r="H100" s="116"/>
      <c r="I100" s="88"/>
    </row>
    <row r="101" spans="1:15" ht="15" x14ac:dyDescent="0.25">
      <c r="A101" s="60" t="s">
        <v>81</v>
      </c>
      <c r="B101" s="69" t="s">
        <v>82</v>
      </c>
      <c r="C101" s="69" t="s">
        <v>180</v>
      </c>
      <c r="D101" s="69"/>
      <c r="E101" s="69" t="s">
        <v>101</v>
      </c>
      <c r="F101" s="117">
        <v>0.5625</v>
      </c>
      <c r="G101" s="79">
        <v>1</v>
      </c>
      <c r="H101" s="117">
        <f>F101+TIME(0,G101,0)</f>
        <v>0.56319444444444444</v>
      </c>
      <c r="I101" s="89"/>
    </row>
    <row r="102" spans="1:15" ht="15" x14ac:dyDescent="0.25">
      <c r="A102" s="60" t="s">
        <v>84</v>
      </c>
      <c r="B102" s="69" t="s">
        <v>82</v>
      </c>
      <c r="C102" s="69" t="s">
        <v>321</v>
      </c>
      <c r="D102" s="69"/>
      <c r="E102" s="69" t="s">
        <v>85</v>
      </c>
      <c r="F102" s="117">
        <f>H101</f>
        <v>0.56319444444444444</v>
      </c>
      <c r="G102" s="79">
        <v>1</v>
      </c>
      <c r="H102" s="117">
        <f>F102+TIME(0,G102,0)</f>
        <v>0.56388888888888888</v>
      </c>
      <c r="I102" s="89"/>
    </row>
    <row r="103" spans="1:15" ht="30" x14ac:dyDescent="0.25">
      <c r="A103" s="61" t="s">
        <v>86</v>
      </c>
      <c r="B103" s="70" t="s">
        <v>88</v>
      </c>
      <c r="C103" s="70" t="s">
        <v>434</v>
      </c>
      <c r="D103" s="143" t="s">
        <v>48</v>
      </c>
      <c r="E103" s="70" t="s">
        <v>101</v>
      </c>
      <c r="F103" s="118">
        <f>H102</f>
        <v>0.56388888888888888</v>
      </c>
      <c r="G103" s="80">
        <v>1</v>
      </c>
      <c r="H103" s="118">
        <f>F103+TIME(0,G103,0)</f>
        <v>0.56458333333333333</v>
      </c>
      <c r="I103" s="90"/>
    </row>
    <row r="104" spans="1:15" ht="15" x14ac:dyDescent="0.25">
      <c r="D104" s="141"/>
      <c r="J104" s="268"/>
    </row>
    <row r="105" spans="1:15" ht="15.6" x14ac:dyDescent="0.3">
      <c r="A105" s="59" t="s">
        <v>94</v>
      </c>
      <c r="B105" s="68"/>
      <c r="C105" s="68" t="s">
        <v>95</v>
      </c>
      <c r="D105" s="68"/>
      <c r="E105" s="68"/>
      <c r="F105" s="116"/>
      <c r="G105" s="78"/>
      <c r="H105" s="116"/>
      <c r="I105" s="88"/>
    </row>
    <row r="106" spans="1:15" ht="15" x14ac:dyDescent="0.25">
      <c r="A106" s="60" t="s">
        <v>96</v>
      </c>
      <c r="B106" s="69" t="s">
        <v>82</v>
      </c>
      <c r="C106" s="69" t="s">
        <v>181</v>
      </c>
      <c r="D106" s="140" t="s">
        <v>244</v>
      </c>
      <c r="E106" s="69" t="s">
        <v>101</v>
      </c>
      <c r="F106" s="117">
        <f>H103</f>
        <v>0.56458333333333333</v>
      </c>
      <c r="G106" s="79">
        <v>1</v>
      </c>
      <c r="H106" s="117">
        <f t="shared" ref="H106:H112" si="10">F106+TIME(0,G106,0)</f>
        <v>0.56527777777777777</v>
      </c>
      <c r="I106" s="89"/>
    </row>
    <row r="107" spans="1:15" ht="15" x14ac:dyDescent="0.25">
      <c r="A107" s="60" t="s">
        <v>103</v>
      </c>
      <c r="B107" s="69" t="s">
        <v>82</v>
      </c>
      <c r="C107" s="69" t="s">
        <v>182</v>
      </c>
      <c r="D107" s="140" t="s">
        <v>244</v>
      </c>
      <c r="E107" s="69" t="s">
        <v>101</v>
      </c>
      <c r="F107" s="117">
        <f t="shared" ref="F107:F112" si="11">H106</f>
        <v>0.56527777777777777</v>
      </c>
      <c r="G107" s="79">
        <v>1</v>
      </c>
      <c r="H107" s="117">
        <f t="shared" si="10"/>
        <v>0.56597222222222221</v>
      </c>
      <c r="I107" s="89"/>
    </row>
    <row r="108" spans="1:15" ht="15" x14ac:dyDescent="0.25">
      <c r="A108" s="60" t="s">
        <v>104</v>
      </c>
      <c r="B108" s="69" t="s">
        <v>82</v>
      </c>
      <c r="C108" s="69" t="s">
        <v>262</v>
      </c>
      <c r="D108" s="140" t="s">
        <v>244</v>
      </c>
      <c r="E108" s="69" t="s">
        <v>101</v>
      </c>
      <c r="F108" s="117">
        <f t="shared" si="11"/>
        <v>0.56597222222222221</v>
      </c>
      <c r="G108" s="79">
        <v>1</v>
      </c>
      <c r="H108" s="117">
        <f t="shared" si="10"/>
        <v>0.56666666666666665</v>
      </c>
      <c r="I108" s="89"/>
    </row>
    <row r="109" spans="1:15" ht="15" x14ac:dyDescent="0.25">
      <c r="A109" s="60" t="s">
        <v>107</v>
      </c>
      <c r="B109" s="69" t="s">
        <v>82</v>
      </c>
      <c r="C109" s="69" t="s">
        <v>463</v>
      </c>
      <c r="D109" s="140" t="s">
        <v>244</v>
      </c>
      <c r="E109" s="69" t="s">
        <v>101</v>
      </c>
      <c r="F109" s="117">
        <f t="shared" si="11"/>
        <v>0.56666666666666665</v>
      </c>
      <c r="G109" s="79">
        <v>1</v>
      </c>
      <c r="H109" s="117">
        <f t="shared" si="10"/>
        <v>0.56736111111111109</v>
      </c>
      <c r="I109" s="89"/>
    </row>
    <row r="110" spans="1:15" ht="15" x14ac:dyDescent="0.25">
      <c r="A110" s="60" t="s">
        <v>108</v>
      </c>
      <c r="B110" s="69" t="s">
        <v>82</v>
      </c>
      <c r="C110" s="69" t="s">
        <v>95</v>
      </c>
      <c r="D110" s="140" t="s">
        <v>244</v>
      </c>
      <c r="E110" s="69" t="s">
        <v>85</v>
      </c>
      <c r="F110" s="117">
        <f t="shared" si="11"/>
        <v>0.56736111111111109</v>
      </c>
      <c r="G110" s="79">
        <v>2</v>
      </c>
      <c r="H110" s="117">
        <f t="shared" si="10"/>
        <v>0.56874999999999998</v>
      </c>
      <c r="I110" s="89"/>
    </row>
    <row r="111" spans="1:15" ht="15" x14ac:dyDescent="0.25">
      <c r="A111" s="60" t="s">
        <v>183</v>
      </c>
      <c r="B111" s="69" t="s">
        <v>82</v>
      </c>
      <c r="C111" s="69" t="s">
        <v>466</v>
      </c>
      <c r="D111" s="137" t="s">
        <v>240</v>
      </c>
      <c r="E111" s="69" t="s">
        <v>101</v>
      </c>
      <c r="F111" s="117">
        <f t="shared" si="11"/>
        <v>0.56874999999999998</v>
      </c>
      <c r="G111" s="79">
        <v>10</v>
      </c>
      <c r="H111" s="117">
        <f t="shared" si="10"/>
        <v>0.5756944444444444</v>
      </c>
      <c r="I111" s="89"/>
      <c r="L111" s="117"/>
      <c r="M111" s="79"/>
      <c r="N111" s="117"/>
      <c r="O111" s="69"/>
    </row>
    <row r="112" spans="1:15" ht="15" x14ac:dyDescent="0.25">
      <c r="A112" s="60" t="s">
        <v>191</v>
      </c>
      <c r="B112" s="69" t="s">
        <v>82</v>
      </c>
      <c r="C112" s="69" t="s">
        <v>474</v>
      </c>
      <c r="D112" s="137"/>
      <c r="E112" s="69" t="s">
        <v>91</v>
      </c>
      <c r="F112" s="117">
        <f t="shared" si="11"/>
        <v>0.5756944444444444</v>
      </c>
      <c r="G112" s="79">
        <v>1</v>
      </c>
      <c r="H112" s="117">
        <f t="shared" si="10"/>
        <v>0.57638888888888884</v>
      </c>
      <c r="I112" s="89"/>
      <c r="L112" s="117"/>
      <c r="M112" s="79"/>
      <c r="N112" s="117"/>
      <c r="O112" s="69"/>
    </row>
    <row r="113" spans="1:10" ht="13.8" x14ac:dyDescent="0.25">
      <c r="D113" s="133"/>
      <c r="J113" s="268"/>
    </row>
    <row r="114" spans="1:10" ht="15.6" x14ac:dyDescent="0.3">
      <c r="A114" s="59" t="s">
        <v>109</v>
      </c>
      <c r="B114" s="68"/>
      <c r="C114" s="68" t="s">
        <v>184</v>
      </c>
      <c r="D114" s="134"/>
      <c r="E114" s="68"/>
      <c r="F114" s="116"/>
      <c r="G114" s="78"/>
      <c r="H114" s="116"/>
      <c r="I114" s="148"/>
    </row>
    <row r="115" spans="1:10" ht="13.8" x14ac:dyDescent="0.25">
      <c r="A115" s="63" t="s">
        <v>375</v>
      </c>
      <c r="B115" s="72" t="s">
        <v>82</v>
      </c>
      <c r="C115" s="72" t="s">
        <v>510</v>
      </c>
      <c r="D115" s="137"/>
      <c r="E115" s="72" t="s">
        <v>509</v>
      </c>
      <c r="F115" s="120">
        <f>H112</f>
        <v>0.57638888888888884</v>
      </c>
      <c r="G115" s="82">
        <v>5</v>
      </c>
      <c r="H115" s="120">
        <f>F115+TIME(0,G115,0)</f>
        <v>0.57986111111111105</v>
      </c>
      <c r="I115" s="92"/>
    </row>
    <row r="116" spans="1:10" ht="13.8" x14ac:dyDescent="0.25">
      <c r="A116" s="63" t="s">
        <v>376</v>
      </c>
      <c r="B116" s="72" t="s">
        <v>82</v>
      </c>
      <c r="C116" s="72" t="s">
        <v>185</v>
      </c>
      <c r="D116" s="137"/>
      <c r="E116" s="72" t="s">
        <v>260</v>
      </c>
      <c r="F116" s="120">
        <f>H115</f>
        <v>0.57986111111111105</v>
      </c>
      <c r="G116" s="82">
        <v>10</v>
      </c>
      <c r="H116" s="120">
        <f>F116+TIME(0,G116,0)</f>
        <v>0.58680555555555547</v>
      </c>
      <c r="I116" s="92"/>
    </row>
    <row r="117" spans="1:10" ht="13.8" x14ac:dyDescent="0.25">
      <c r="A117" s="63" t="s">
        <v>377</v>
      </c>
      <c r="B117" s="72" t="s">
        <v>82</v>
      </c>
      <c r="C117" s="72"/>
      <c r="D117" s="76"/>
      <c r="E117" s="72"/>
      <c r="F117" s="120">
        <f>H116</f>
        <v>0.58680555555555547</v>
      </c>
      <c r="G117" s="82">
        <v>0</v>
      </c>
      <c r="H117" s="120">
        <f>F117+TIME(0,G117,0)</f>
        <v>0.58680555555555547</v>
      </c>
      <c r="I117" s="92"/>
    </row>
    <row r="118" spans="1:10" ht="13.8" x14ac:dyDescent="0.25">
      <c r="A118" s="138"/>
      <c r="B118" s="72"/>
      <c r="C118" s="72"/>
      <c r="D118" s="137"/>
      <c r="E118" s="72"/>
      <c r="F118" s="120"/>
      <c r="G118" s="82"/>
      <c r="H118" s="120"/>
      <c r="I118" s="92"/>
    </row>
    <row r="119" spans="1:10" ht="15.6" x14ac:dyDescent="0.3">
      <c r="A119" s="62" t="s">
        <v>175</v>
      </c>
      <c r="B119" s="71"/>
      <c r="C119" s="71" t="s">
        <v>186</v>
      </c>
      <c r="D119" s="73"/>
      <c r="E119" s="71"/>
      <c r="F119" s="119"/>
      <c r="G119" s="81"/>
      <c r="H119" s="119"/>
      <c r="I119" s="91"/>
    </row>
    <row r="120" spans="1:10" ht="13.8" x14ac:dyDescent="0.25">
      <c r="A120" s="63" t="s">
        <v>316</v>
      </c>
      <c r="B120" s="72" t="s">
        <v>82</v>
      </c>
      <c r="C120" s="72" t="s">
        <v>494</v>
      </c>
      <c r="D120" s="137"/>
      <c r="E120" s="72" t="s">
        <v>512</v>
      </c>
      <c r="F120" s="120">
        <f>H117</f>
        <v>0.58680555555555547</v>
      </c>
      <c r="G120" s="82">
        <v>10</v>
      </c>
      <c r="H120" s="120">
        <f>F120+TIME(0,G120,0)</f>
        <v>0.59374999999999989</v>
      </c>
      <c r="I120" s="92"/>
    </row>
    <row r="121" spans="1:10" ht="13.8" x14ac:dyDescent="0.25">
      <c r="A121" s="138" t="s">
        <v>317</v>
      </c>
      <c r="B121" s="72" t="s">
        <v>82</v>
      </c>
      <c r="C121" s="72" t="s">
        <v>245</v>
      </c>
      <c r="D121" s="137" t="s">
        <v>538</v>
      </c>
      <c r="E121" s="72" t="s">
        <v>419</v>
      </c>
      <c r="F121" s="120">
        <f>H120</f>
        <v>0.59374999999999989</v>
      </c>
      <c r="G121" s="82">
        <v>10</v>
      </c>
      <c r="H121" s="120">
        <f>F121+TIME(0,G121,0)</f>
        <v>0.60069444444444431</v>
      </c>
      <c r="I121" s="92"/>
    </row>
    <row r="122" spans="1:10" ht="14.1" customHeight="1" x14ac:dyDescent="0.25">
      <c r="A122" s="138" t="s">
        <v>484</v>
      </c>
      <c r="B122" s="72" t="s">
        <v>82</v>
      </c>
      <c r="C122" s="72" t="s">
        <v>267</v>
      </c>
      <c r="D122" s="137"/>
      <c r="E122" s="72" t="s">
        <v>274</v>
      </c>
      <c r="F122" s="120">
        <f>H121</f>
        <v>0.60069444444444431</v>
      </c>
      <c r="G122" s="82">
        <v>5</v>
      </c>
      <c r="H122" s="120">
        <f>F122+TIME(0,G122,0)</f>
        <v>0.60416666666666652</v>
      </c>
      <c r="I122" s="92"/>
    </row>
    <row r="123" spans="1:10" ht="14.1" customHeight="1" x14ac:dyDescent="0.25">
      <c r="A123" s="138" t="s">
        <v>485</v>
      </c>
      <c r="B123" s="72" t="s">
        <v>82</v>
      </c>
      <c r="C123" s="72" t="s">
        <v>420</v>
      </c>
      <c r="D123" s="76"/>
      <c r="E123" s="72" t="s">
        <v>421</v>
      </c>
      <c r="F123" s="120">
        <f>H122</f>
        <v>0.60416666666666652</v>
      </c>
      <c r="G123" s="82">
        <v>0</v>
      </c>
      <c r="H123" s="120">
        <f>F123+TIME(0,G123,0)</f>
        <v>0.60416666666666652</v>
      </c>
      <c r="I123" s="92"/>
    </row>
    <row r="124" spans="1:10" ht="14.1" customHeight="1" x14ac:dyDescent="0.25">
      <c r="A124" s="138"/>
      <c r="B124" s="72"/>
      <c r="C124" s="72"/>
      <c r="D124" s="76"/>
      <c r="E124" s="72"/>
      <c r="F124" s="120"/>
      <c r="G124" s="82"/>
      <c r="H124" s="120"/>
      <c r="I124" s="92"/>
    </row>
    <row r="125" spans="1:10" ht="15.6" x14ac:dyDescent="0.3">
      <c r="A125" s="59" t="s">
        <v>433</v>
      </c>
      <c r="B125" s="68"/>
      <c r="C125" s="68" t="s">
        <v>173</v>
      </c>
      <c r="D125" s="134"/>
      <c r="E125" s="68"/>
      <c r="F125" s="116"/>
      <c r="G125" s="78"/>
      <c r="H125" s="116"/>
      <c r="I125" s="172"/>
    </row>
    <row r="126" spans="1:10" ht="15.6" customHeight="1" x14ac:dyDescent="0.25">
      <c r="A126" s="138" t="s">
        <v>130</v>
      </c>
      <c r="B126" s="72" t="s">
        <v>82</v>
      </c>
      <c r="C126" s="72" t="s">
        <v>580</v>
      </c>
      <c r="D126" s="372"/>
      <c r="E126" s="133" t="s">
        <v>256</v>
      </c>
      <c r="F126" s="120">
        <f>H123</f>
        <v>0.60416666666666652</v>
      </c>
      <c r="G126" s="82">
        <v>5</v>
      </c>
      <c r="H126" s="120">
        <f>F126+TIME(0,G126,0)</f>
        <v>0.60763888888888873</v>
      </c>
      <c r="I126" s="92"/>
    </row>
    <row r="127" spans="1:10" ht="15.6" customHeight="1" x14ac:dyDescent="0.25">
      <c r="A127" s="138" t="s">
        <v>150</v>
      </c>
      <c r="B127" s="72" t="s">
        <v>82</v>
      </c>
      <c r="C127" s="72" t="s">
        <v>577</v>
      </c>
      <c r="D127" s="372"/>
      <c r="E127" s="133" t="s">
        <v>579</v>
      </c>
      <c r="F127" s="120">
        <f>H126</f>
        <v>0.60763888888888873</v>
      </c>
      <c r="G127" s="82">
        <v>45</v>
      </c>
      <c r="H127" s="120">
        <f>F127+TIME(0,G127,0)</f>
        <v>0.63888888888888873</v>
      </c>
      <c r="I127" s="92"/>
    </row>
    <row r="128" spans="1:10" ht="13.8" x14ac:dyDescent="0.25">
      <c r="A128" s="63" t="s">
        <v>160</v>
      </c>
      <c r="B128" s="72" t="s">
        <v>82</v>
      </c>
      <c r="C128" s="72"/>
      <c r="D128" s="137"/>
      <c r="E128" s="72"/>
      <c r="F128" s="120">
        <f>H127</f>
        <v>0.63888888888888873</v>
      </c>
      <c r="G128" s="82">
        <v>0</v>
      </c>
      <c r="H128" s="120">
        <f>F128+TIME(0,G128,0)</f>
        <v>0.63888888888888873</v>
      </c>
      <c r="I128" s="92"/>
    </row>
    <row r="129" spans="1:9" ht="13.8" x14ac:dyDescent="0.25">
      <c r="A129" s="63" t="s">
        <v>170</v>
      </c>
      <c r="B129" s="72" t="s">
        <v>82</v>
      </c>
      <c r="C129" s="72"/>
      <c r="D129" s="140"/>
      <c r="E129" s="72"/>
      <c r="F129" s="120">
        <f>H128</f>
        <v>0.63888888888888873</v>
      </c>
      <c r="G129" s="82">
        <v>0</v>
      </c>
      <c r="H129" s="120">
        <f>F129+TIME(0,G129,0)</f>
        <v>0.63888888888888873</v>
      </c>
      <c r="I129" s="92"/>
    </row>
    <row r="130" spans="1:9" ht="13.8" x14ac:dyDescent="0.25">
      <c r="A130" s="63" t="s">
        <v>504</v>
      </c>
      <c r="B130" s="72" t="s">
        <v>88</v>
      </c>
      <c r="C130" s="72"/>
      <c r="D130" s="137"/>
      <c r="E130" s="72"/>
      <c r="F130" s="120">
        <f>H129</f>
        <v>0.63888888888888873</v>
      </c>
      <c r="G130" s="82">
        <v>0</v>
      </c>
      <c r="H130" s="120">
        <f>F130+TIME(0,G130,0)</f>
        <v>0.63888888888888873</v>
      </c>
      <c r="I130" s="92"/>
    </row>
    <row r="131" spans="1:9" ht="13.8" x14ac:dyDescent="0.25">
      <c r="A131" s="63" t="s">
        <v>505</v>
      </c>
      <c r="B131" s="72" t="s">
        <v>82</v>
      </c>
      <c r="C131" s="72"/>
      <c r="D131" s="140"/>
      <c r="E131" s="72"/>
      <c r="F131" s="120">
        <f t="shared" ref="F131" si="12">H130</f>
        <v>0.63888888888888873</v>
      </c>
      <c r="G131" s="82">
        <v>0</v>
      </c>
      <c r="H131" s="120">
        <f t="shared" ref="H131" si="13">F131+TIME(0,G131,0)</f>
        <v>0.63888888888888873</v>
      </c>
      <c r="I131" s="92"/>
    </row>
    <row r="132" spans="1:9" ht="15" x14ac:dyDescent="0.25">
      <c r="A132" s="287"/>
      <c r="B132" s="287"/>
      <c r="C132" s="287"/>
      <c r="D132" s="287"/>
      <c r="E132" s="287"/>
      <c r="F132" s="288"/>
      <c r="G132" s="289"/>
      <c r="H132" s="288"/>
      <c r="I132" s="92"/>
    </row>
    <row r="133" spans="1:9" ht="15.6" x14ac:dyDescent="0.3">
      <c r="A133" s="64" t="s">
        <v>208</v>
      </c>
      <c r="B133" s="74"/>
      <c r="C133" s="74" t="s">
        <v>178</v>
      </c>
      <c r="D133" s="136"/>
      <c r="E133" s="74" t="s">
        <v>101</v>
      </c>
      <c r="F133" s="117">
        <f>H131</f>
        <v>0.63888888888888873</v>
      </c>
      <c r="G133" s="79">
        <v>1</v>
      </c>
      <c r="H133" s="120">
        <f t="shared" ref="H133" si="14">F133+TIME(0,G133,0)</f>
        <v>0.63958333333333317</v>
      </c>
      <c r="I133" s="172"/>
    </row>
    <row r="134" spans="1:9" ht="15" x14ac:dyDescent="0.25">
      <c r="A134" s="290"/>
      <c r="B134" s="69"/>
      <c r="C134" s="69"/>
      <c r="D134" s="69"/>
      <c r="E134" s="69"/>
      <c r="F134" s="117">
        <f>H133</f>
        <v>0.63958333333333317</v>
      </c>
      <c r="G134" s="79">
        <v>0</v>
      </c>
      <c r="H134" s="120">
        <f t="shared" ref="H134" si="15">F134+TIME(0,G134,0)</f>
        <v>0.63958333333333317</v>
      </c>
      <c r="I134" s="92"/>
    </row>
    <row r="135" spans="1:9" ht="15" x14ac:dyDescent="0.25">
      <c r="A135" s="290"/>
      <c r="B135" s="69"/>
      <c r="C135" s="69"/>
      <c r="D135" s="69"/>
      <c r="E135" s="69"/>
      <c r="F135" s="117"/>
      <c r="G135" s="79"/>
      <c r="H135" s="117"/>
      <c r="I135" s="92"/>
    </row>
    <row r="136" spans="1:9" ht="15" x14ac:dyDescent="0.25">
      <c r="A136" s="290"/>
      <c r="B136" s="69"/>
      <c r="C136" s="69"/>
      <c r="D136" s="69"/>
      <c r="E136" s="69"/>
      <c r="F136" s="117"/>
      <c r="G136" s="79"/>
      <c r="H136" s="117"/>
      <c r="I136" s="92"/>
    </row>
    <row r="137" spans="1:9" ht="15" x14ac:dyDescent="0.25">
      <c r="A137" s="290"/>
      <c r="B137" s="69"/>
      <c r="C137" s="69"/>
      <c r="D137" s="69"/>
      <c r="E137" s="69"/>
      <c r="F137" s="117"/>
      <c r="G137" s="79"/>
      <c r="H137" s="117"/>
      <c r="I137" s="92"/>
    </row>
    <row r="138" spans="1:9" ht="15" x14ac:dyDescent="0.25">
      <c r="A138" s="290"/>
      <c r="B138" s="69"/>
      <c r="C138" s="69"/>
      <c r="D138" s="69"/>
      <c r="E138" s="69"/>
      <c r="F138" s="117"/>
      <c r="G138" s="79"/>
      <c r="H138" s="117"/>
      <c r="I138" s="92"/>
    </row>
    <row r="139" spans="1:9" x14ac:dyDescent="0.25">
      <c r="A139" s="144"/>
      <c r="B139" s="144"/>
      <c r="C139" s="144" t="s">
        <v>179</v>
      </c>
      <c r="D139" s="144"/>
      <c r="E139" s="144"/>
      <c r="F139" s="145"/>
      <c r="G139" s="146">
        <f>(H139-H134) * 24 * 60</f>
        <v>9.0000000000002878</v>
      </c>
      <c r="H139" s="145">
        <v>0.64583333333333337</v>
      </c>
      <c r="I139" s="149"/>
    </row>
    <row r="140" spans="1:9" ht="13.8" x14ac:dyDescent="0.25">
      <c r="D140" s="133"/>
      <c r="I140" s="177"/>
    </row>
    <row r="141" spans="1:9" ht="13.8" x14ac:dyDescent="0.25">
      <c r="A141" s="63"/>
      <c r="B141" s="72"/>
      <c r="C141" s="72"/>
      <c r="D141" s="151"/>
      <c r="E141" s="72"/>
      <c r="F141" s="120"/>
      <c r="G141" s="82"/>
      <c r="H141" s="120"/>
      <c r="I141" s="92"/>
    </row>
    <row r="142" spans="1:9" ht="15.6" x14ac:dyDescent="0.3">
      <c r="A142" s="62"/>
      <c r="B142" s="71"/>
      <c r="C142" s="71"/>
      <c r="D142" s="73"/>
      <c r="E142" s="71"/>
      <c r="F142" s="119"/>
      <c r="G142" s="81"/>
      <c r="H142" s="119"/>
      <c r="I142" s="91"/>
    </row>
    <row r="143" spans="1:9" ht="13.8" x14ac:dyDescent="0.25">
      <c r="A143" s="63"/>
      <c r="B143" s="72"/>
      <c r="C143" s="72"/>
      <c r="D143" s="151"/>
      <c r="E143" s="72"/>
      <c r="F143" s="120"/>
      <c r="G143" s="82"/>
      <c r="H143" s="120"/>
      <c r="I143" s="92"/>
    </row>
    <row r="144" spans="1:9" ht="13.8" x14ac:dyDescent="0.25">
      <c r="A144" s="63"/>
      <c r="B144" s="72"/>
      <c r="C144" s="72"/>
      <c r="D144" s="137"/>
      <c r="E144" s="72"/>
      <c r="F144" s="120"/>
      <c r="G144" s="82"/>
      <c r="H144" s="120"/>
      <c r="I144" s="92"/>
    </row>
    <row r="145" spans="1:14" ht="13.8" x14ac:dyDescent="0.25">
      <c r="A145" s="63"/>
      <c r="B145" s="72"/>
      <c r="C145" s="72"/>
      <c r="D145" s="151"/>
      <c r="E145" s="72"/>
      <c r="F145" s="120"/>
      <c r="G145" s="82"/>
      <c r="H145" s="120"/>
      <c r="I145" s="92"/>
    </row>
    <row r="146" spans="1:14" ht="14.1" customHeight="1" x14ac:dyDescent="0.25">
      <c r="A146" s="63"/>
      <c r="B146" s="72"/>
      <c r="C146" s="72"/>
      <c r="D146" s="72"/>
      <c r="E146" s="72"/>
      <c r="F146" s="120"/>
      <c r="G146" s="82"/>
      <c r="H146" s="120"/>
      <c r="I146" s="92"/>
    </row>
    <row r="147" spans="1:14" ht="15" x14ac:dyDescent="0.25">
      <c r="A147" s="63"/>
      <c r="B147" s="72"/>
      <c r="C147" s="72"/>
      <c r="D147" s="137"/>
      <c r="E147" s="69"/>
      <c r="F147" s="120"/>
      <c r="G147" s="82"/>
      <c r="H147" s="120"/>
      <c r="I147" s="92"/>
    </row>
    <row r="148" spans="1:14" ht="13.8" x14ac:dyDescent="0.25">
      <c r="A148" s="63"/>
      <c r="B148" s="72"/>
      <c r="C148" s="72"/>
      <c r="D148" s="137"/>
      <c r="E148" s="72"/>
      <c r="F148" s="120"/>
      <c r="G148" s="82"/>
      <c r="H148" s="120"/>
      <c r="I148" s="92"/>
    </row>
    <row r="149" spans="1:14" ht="13.8" x14ac:dyDescent="0.25">
      <c r="A149" s="63"/>
      <c r="B149" s="72"/>
      <c r="C149" s="72"/>
      <c r="D149" s="151"/>
      <c r="E149" s="72"/>
      <c r="F149" s="120"/>
      <c r="G149" s="82"/>
      <c r="H149" s="120"/>
      <c r="I149" s="92"/>
    </row>
    <row r="150" spans="1:14" ht="13.8" x14ac:dyDescent="0.25">
      <c r="A150" s="63"/>
      <c r="B150" s="72"/>
      <c r="C150" s="72"/>
      <c r="D150" s="151"/>
      <c r="E150" s="72"/>
      <c r="F150" s="120"/>
      <c r="G150" s="82"/>
      <c r="H150" s="120"/>
      <c r="I150" s="92"/>
    </row>
    <row r="151" spans="1:14" ht="13.8" x14ac:dyDescent="0.25">
      <c r="A151" s="63"/>
      <c r="B151" s="72"/>
      <c r="C151" s="72"/>
      <c r="D151" s="137"/>
      <c r="E151" s="72"/>
      <c r="F151" s="120"/>
      <c r="G151" s="82"/>
      <c r="H151" s="120"/>
      <c r="I151" s="92"/>
    </row>
    <row r="152" spans="1:14" ht="13.8" x14ac:dyDescent="0.25">
      <c r="A152" s="63"/>
      <c r="B152" s="72"/>
      <c r="C152" s="72"/>
      <c r="D152" s="151"/>
      <c r="E152" s="72"/>
      <c r="F152" s="120"/>
      <c r="G152" s="82"/>
      <c r="H152" s="120"/>
      <c r="I152" s="92"/>
    </row>
    <row r="153" spans="1:14" ht="13.8" x14ac:dyDescent="0.25">
      <c r="A153" s="63"/>
      <c r="B153" s="72"/>
      <c r="C153" s="72"/>
      <c r="D153" s="137"/>
      <c r="E153" s="72"/>
      <c r="F153" s="120"/>
      <c r="G153" s="82"/>
      <c r="H153" s="120"/>
      <c r="I153" s="92"/>
    </row>
    <row r="154" spans="1:14" ht="13.8" x14ac:dyDescent="0.25">
      <c r="D154" s="133"/>
      <c r="I154" s="150"/>
    </row>
    <row r="155" spans="1:14" ht="13.8" x14ac:dyDescent="0.25">
      <c r="A155" s="63"/>
      <c r="B155" s="72"/>
      <c r="C155" s="72"/>
      <c r="D155" s="151"/>
      <c r="E155" s="72"/>
      <c r="F155" s="120"/>
      <c r="G155" s="82"/>
      <c r="H155" s="120"/>
      <c r="I155" s="92"/>
    </row>
    <row r="156" spans="1:14" ht="15.6" x14ac:dyDescent="0.3">
      <c r="A156" s="62"/>
      <c r="B156" s="71"/>
      <c r="C156" s="71"/>
      <c r="D156" s="73"/>
      <c r="E156" s="71"/>
      <c r="F156" s="119"/>
      <c r="G156" s="81"/>
      <c r="H156" s="119"/>
      <c r="I156" s="91"/>
      <c r="N156" s="72"/>
    </row>
    <row r="157" spans="1:14" ht="15" x14ac:dyDescent="0.25">
      <c r="A157" s="63"/>
      <c r="B157" s="72"/>
      <c r="C157" s="72"/>
      <c r="D157" s="137"/>
      <c r="E157" s="72"/>
      <c r="F157" s="120"/>
      <c r="G157" s="82"/>
      <c r="H157" s="120"/>
      <c r="I157" s="89"/>
    </row>
    <row r="158" spans="1:14" ht="13.8" x14ac:dyDescent="0.25">
      <c r="A158" s="63"/>
      <c r="B158" s="72"/>
      <c r="C158" s="72"/>
      <c r="D158" s="137"/>
      <c r="E158" s="72"/>
      <c r="F158" s="120"/>
      <c r="G158" s="82"/>
      <c r="H158" s="120"/>
      <c r="I158" s="94"/>
    </row>
    <row r="159" spans="1:14" ht="13.8" x14ac:dyDescent="0.25">
      <c r="A159" s="63"/>
      <c r="B159" s="72"/>
      <c r="C159" s="72"/>
      <c r="D159" s="137"/>
      <c r="E159" s="72"/>
      <c r="F159" s="120"/>
      <c r="G159" s="82"/>
      <c r="H159" s="120"/>
      <c r="I159" s="92"/>
    </row>
    <row r="160" spans="1:14" ht="13.8" x14ac:dyDescent="0.25">
      <c r="A160" s="63"/>
      <c r="B160" s="72"/>
      <c r="C160" s="72"/>
      <c r="D160" s="72"/>
      <c r="E160" s="72"/>
      <c r="F160" s="120"/>
      <c r="G160" s="82"/>
      <c r="H160" s="120"/>
      <c r="I160" s="92"/>
    </row>
    <row r="161" spans="1:9" ht="15.6" x14ac:dyDescent="0.3">
      <c r="A161" s="62"/>
      <c r="B161" s="71"/>
      <c r="C161" s="71"/>
      <c r="D161" s="73"/>
      <c r="E161" s="71"/>
      <c r="F161" s="119"/>
      <c r="G161" s="81"/>
      <c r="H161" s="119"/>
      <c r="I161" s="91"/>
    </row>
    <row r="162" spans="1:9" ht="13.8" x14ac:dyDescent="0.25">
      <c r="A162" s="63"/>
      <c r="B162" s="72"/>
      <c r="C162" s="72"/>
      <c r="D162" s="137"/>
      <c r="E162" s="72"/>
      <c r="F162" s="120"/>
      <c r="G162" s="82"/>
      <c r="H162" s="120"/>
      <c r="I162" s="92"/>
    </row>
    <row r="163" spans="1:9" ht="13.8" x14ac:dyDescent="0.25">
      <c r="A163" s="63"/>
      <c r="B163" s="72"/>
      <c r="C163" s="72"/>
      <c r="D163" s="137"/>
      <c r="E163" s="72"/>
      <c r="F163" s="120"/>
      <c r="G163" s="82"/>
      <c r="H163" s="120"/>
      <c r="I163" s="92"/>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5.6" x14ac:dyDescent="0.3">
      <c r="A168" s="62"/>
      <c r="B168" s="71"/>
      <c r="C168" s="71"/>
      <c r="D168" s="73"/>
      <c r="E168" s="71"/>
      <c r="F168" s="119"/>
      <c r="G168" s="81"/>
      <c r="H168" s="119"/>
      <c r="I168" s="91"/>
    </row>
    <row r="169" spans="1:9" ht="13.8" x14ac:dyDescent="0.25">
      <c r="A169" s="63"/>
      <c r="B169" s="72"/>
      <c r="C169" s="72"/>
      <c r="D169" s="137"/>
      <c r="E169" s="72"/>
      <c r="F169" s="120"/>
      <c r="G169" s="82"/>
      <c r="H169" s="120"/>
      <c r="I169" s="92"/>
    </row>
    <row r="170" spans="1:9" ht="13.8" x14ac:dyDescent="0.25">
      <c r="A170" s="63"/>
      <c r="B170" s="72"/>
      <c r="C170" s="72"/>
      <c r="D170" s="137"/>
      <c r="E170" s="72"/>
      <c r="F170" s="120"/>
      <c r="G170" s="82"/>
      <c r="H170" s="120"/>
      <c r="I170" s="92"/>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120"/>
      <c r="F174" s="120"/>
      <c r="G174" s="82"/>
      <c r="H174" s="120"/>
      <c r="I174" s="92"/>
    </row>
    <row r="175" spans="1:9" ht="13.8" x14ac:dyDescent="0.25">
      <c r="A175" s="63"/>
      <c r="B175" s="72"/>
      <c r="C175" s="72"/>
      <c r="D175" s="137"/>
      <c r="E175" s="72"/>
      <c r="F175" s="120"/>
      <c r="G175" s="82"/>
      <c r="H175" s="120"/>
      <c r="I175" s="92"/>
    </row>
    <row r="176" spans="1:9" ht="13.8" x14ac:dyDescent="0.25">
      <c r="A176" s="63"/>
      <c r="B176" s="72"/>
      <c r="C176" s="72"/>
      <c r="D176" s="137"/>
      <c r="E176" s="72"/>
      <c r="F176" s="120"/>
      <c r="G176" s="82"/>
      <c r="H176" s="120"/>
      <c r="I176" s="92"/>
    </row>
    <row r="177" spans="1:9" ht="13.8" x14ac:dyDescent="0.25">
      <c r="A177" s="63"/>
      <c r="B177" s="72"/>
      <c r="C177" s="72"/>
      <c r="D177" s="137"/>
      <c r="E177" s="72"/>
      <c r="F177" s="120"/>
      <c r="G177" s="82"/>
      <c r="H177" s="120"/>
      <c r="I177" s="92"/>
    </row>
    <row r="178" spans="1:9" ht="18" customHeight="1" x14ac:dyDescent="0.25">
      <c r="A178" s="63"/>
      <c r="B178" s="72"/>
      <c r="C178" s="72"/>
      <c r="D178" s="137"/>
      <c r="E178" s="72"/>
      <c r="F178" s="120"/>
      <c r="G178" s="82"/>
      <c r="H178" s="120"/>
      <c r="I178" s="92"/>
    </row>
    <row r="179" spans="1:9" ht="15.6" x14ac:dyDescent="0.3">
      <c r="A179" s="62"/>
      <c r="B179" s="71"/>
      <c r="C179" s="71"/>
      <c r="D179" s="73"/>
      <c r="E179" s="71"/>
      <c r="F179" s="119"/>
      <c r="G179" s="81"/>
      <c r="H179" s="119"/>
      <c r="I179" s="91"/>
    </row>
    <row r="180" spans="1:9" ht="13.8" x14ac:dyDescent="0.25">
      <c r="A180" s="63"/>
      <c r="C180" s="72"/>
      <c r="D180" s="137"/>
      <c r="E180" s="133"/>
      <c r="F180" s="160"/>
      <c r="G180" s="161"/>
      <c r="H180" s="160"/>
      <c r="I180" s="92"/>
    </row>
    <row r="181" spans="1:9" ht="13.8" x14ac:dyDescent="0.25">
      <c r="A181" s="138"/>
      <c r="B181" s="72"/>
      <c r="C181" s="72"/>
      <c r="D181" s="137"/>
      <c r="E181" s="72"/>
      <c r="F181" s="120"/>
      <c r="G181" s="82"/>
      <c r="H181" s="120"/>
      <c r="I181" s="92"/>
    </row>
    <row r="182" spans="1:9" ht="13.8" x14ac:dyDescent="0.25">
      <c r="A182" s="63"/>
      <c r="B182" s="72"/>
      <c r="C182" s="72"/>
      <c r="D182" s="151"/>
      <c r="E182" s="72"/>
      <c r="F182" s="120"/>
      <c r="G182" s="82"/>
      <c r="H182" s="120"/>
      <c r="I182" s="92"/>
    </row>
    <row r="183" spans="1:9" ht="15" x14ac:dyDescent="0.25">
      <c r="A183" s="138"/>
      <c r="B183" s="72"/>
      <c r="C183" s="72"/>
      <c r="D183" s="137"/>
      <c r="E183" s="72"/>
      <c r="F183" s="120"/>
      <c r="G183" s="82"/>
      <c r="H183" s="120"/>
      <c r="I183" s="89"/>
    </row>
    <row r="184" spans="1:9" ht="15" x14ac:dyDescent="0.25">
      <c r="A184" s="138"/>
      <c r="B184" s="72"/>
      <c r="C184" s="72"/>
      <c r="D184" s="137"/>
      <c r="E184" s="72"/>
      <c r="F184" s="120"/>
      <c r="G184" s="82"/>
      <c r="H184" s="120"/>
      <c r="I184" s="89"/>
    </row>
    <row r="185" spans="1:9" ht="15" x14ac:dyDescent="0.25">
      <c r="A185" s="63"/>
      <c r="B185" s="72"/>
      <c r="C185" s="72"/>
      <c r="D185" s="140"/>
      <c r="E185" s="72"/>
      <c r="F185" s="120"/>
      <c r="G185" s="82"/>
      <c r="H185" s="120"/>
      <c r="I185" s="89"/>
    </row>
    <row r="186" spans="1:9" ht="15" x14ac:dyDescent="0.25">
      <c r="A186" s="63"/>
      <c r="B186" s="72"/>
      <c r="C186" s="72"/>
      <c r="D186" s="140"/>
      <c r="E186" s="72"/>
      <c r="F186" s="120"/>
      <c r="G186" s="82"/>
      <c r="H186" s="120"/>
      <c r="I186" s="89"/>
    </row>
    <row r="187" spans="1:9" ht="15" x14ac:dyDescent="0.25">
      <c r="A187" s="63"/>
      <c r="B187" s="72"/>
      <c r="C187" s="72"/>
      <c r="D187" s="135"/>
      <c r="E187" s="72"/>
      <c r="F187" s="120"/>
      <c r="G187" s="82"/>
      <c r="H187" s="120"/>
      <c r="I187" s="89"/>
    </row>
    <row r="188" spans="1:9" ht="15" x14ac:dyDescent="0.25">
      <c r="A188" s="138"/>
      <c r="B188" s="72"/>
      <c r="C188" s="72"/>
      <c r="D188" s="137"/>
      <c r="E188" s="72"/>
      <c r="F188" s="120"/>
      <c r="G188" s="82"/>
      <c r="H188" s="120"/>
      <c r="I188" s="89"/>
    </row>
    <row r="189" spans="1:9" ht="13.8" x14ac:dyDescent="0.25">
      <c r="D189" s="133"/>
      <c r="I189" s="147"/>
    </row>
    <row r="190" spans="1:9" ht="13.8" x14ac:dyDescent="0.25">
      <c r="A190" s="63"/>
      <c r="B190" s="72"/>
      <c r="C190" s="72"/>
      <c r="D190" s="151"/>
      <c r="E190" s="72"/>
      <c r="F190" s="120"/>
      <c r="G190" s="82"/>
      <c r="H190" s="120"/>
      <c r="I190" s="92"/>
    </row>
    <row r="191" spans="1:9" ht="15" x14ac:dyDescent="0.25">
      <c r="A191" s="138"/>
      <c r="B191" s="72"/>
      <c r="C191" s="72"/>
      <c r="D191" s="140"/>
      <c r="E191" s="72"/>
      <c r="F191" s="120"/>
      <c r="G191" s="82"/>
      <c r="H191" s="120"/>
      <c r="I191" s="89"/>
    </row>
    <row r="192" spans="1:9" ht="15" x14ac:dyDescent="0.25">
      <c r="A192" s="138"/>
      <c r="B192" s="72"/>
      <c r="C192" s="72"/>
      <c r="D192" s="140"/>
      <c r="E192" s="72"/>
      <c r="F192" s="120"/>
      <c r="G192" s="82"/>
      <c r="H192" s="120"/>
      <c r="I192" s="89"/>
    </row>
    <row r="193" spans="1:9" ht="15" x14ac:dyDescent="0.25">
      <c r="A193" s="138"/>
      <c r="B193" s="72"/>
      <c r="C193" s="72"/>
      <c r="D193" s="140"/>
      <c r="E193" s="72"/>
      <c r="F193" s="120"/>
      <c r="G193" s="82"/>
      <c r="H193" s="120"/>
      <c r="I193" s="89"/>
    </row>
    <row r="194" spans="1:9" ht="15" x14ac:dyDescent="0.25">
      <c r="A194" s="138"/>
      <c r="B194" s="72"/>
      <c r="C194" s="72"/>
      <c r="D194" s="72"/>
      <c r="E194" s="72"/>
      <c r="F194" s="120"/>
      <c r="G194" s="82"/>
      <c r="H194" s="120"/>
      <c r="I194" s="89"/>
    </row>
    <row r="195" spans="1:9" ht="13.8" x14ac:dyDescent="0.25">
      <c r="A195" s="63"/>
      <c r="B195" s="72"/>
      <c r="C195" s="72"/>
      <c r="D195" s="151"/>
      <c r="E195" s="72"/>
      <c r="F195" s="120"/>
      <c r="G195" s="82"/>
      <c r="H195" s="120"/>
      <c r="I195" s="92"/>
    </row>
  </sheetData>
  <mergeCells count="10">
    <mergeCell ref="A7:I7"/>
    <mergeCell ref="A8:I8"/>
    <mergeCell ref="A12:I12"/>
    <mergeCell ref="A98:I98"/>
    <mergeCell ref="A6:I6"/>
    <mergeCell ref="A1:I1"/>
    <mergeCell ref="A2:I2"/>
    <mergeCell ref="A3:I3"/>
    <mergeCell ref="A4:I4"/>
    <mergeCell ref="A5:I5"/>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6"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3"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7" location="Links!B46" display="Supplementary" xr:uid="{00000000-0004-0000-0300-000032000000}"/>
    <hyperlink ref="D108" location="Links!B46" display="Supplementary" xr:uid="{00000000-0004-0000-0300-000033000000}"/>
    <hyperlink ref="D109"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1" location="Links!B41" display="Opening Report" xr:uid="{00000000-0004-0000-0300-00003D000000}"/>
    <hyperlink ref="D86" location="Links!B42" display="Snapshots Report" xr:uid="{00000000-0004-0000-0300-00003F000000}"/>
    <hyperlink ref="D110" location="Links!B46" display="Supplementary" xr:uid="{00000000-0004-0000-0300-000041000000}"/>
    <hyperlink ref="D121" r:id="rId3" xr:uid="{34310507-71CA-4715-9289-B3A605483F7F}"/>
  </hyperlinks>
  <pageMargins left="0.7" right="0.7" top="0.75" bottom="0.75" header="0.3" footer="0.3"/>
  <pageSetup paperSize="9" orientation="portrait"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topLeftCell="A39" zoomScale="120" zoomScaleNormal="120" workbookViewId="0">
      <selection activeCell="D70" sqref="D70"/>
    </sheetView>
  </sheetViews>
  <sheetFormatPr defaultColWidth="8.664062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00" t="str">
        <f>Parameters!B1</f>
        <v>IEEE 802.11 WIRELESS LOCAL AREA NETWORKS SESSION #203</v>
      </c>
      <c r="B1" s="501"/>
      <c r="C1" s="501"/>
      <c r="D1" s="501"/>
      <c r="E1" s="501"/>
      <c r="F1" s="501"/>
      <c r="G1" s="501"/>
      <c r="H1" s="501"/>
      <c r="I1" s="501"/>
    </row>
    <row r="2" spans="1:9" ht="25.35" customHeight="1" x14ac:dyDescent="0.4">
      <c r="A2" s="500" t="str">
        <f>Parameters!B2</f>
        <v>Hilton Panama, Panama City, Panama and teleconference</v>
      </c>
      <c r="B2" s="501"/>
      <c r="C2" s="501"/>
      <c r="D2" s="501"/>
      <c r="E2" s="501"/>
      <c r="F2" s="501"/>
      <c r="G2" s="501"/>
      <c r="H2" s="501"/>
      <c r="I2" s="501"/>
    </row>
    <row r="3" spans="1:9" ht="25.35" customHeight="1" x14ac:dyDescent="0.4">
      <c r="A3" s="500" t="str">
        <f>Parameters!B3</f>
        <v>January 14-19, 2024</v>
      </c>
      <c r="B3" s="501"/>
      <c r="C3" s="501"/>
      <c r="D3" s="501"/>
      <c r="E3" s="501"/>
      <c r="F3" s="501"/>
      <c r="G3" s="501"/>
      <c r="H3" s="501"/>
      <c r="I3" s="501"/>
    </row>
    <row r="4" spans="1:9" ht="18" customHeight="1" x14ac:dyDescent="0.3">
      <c r="A4" s="502" t="s">
        <v>254</v>
      </c>
      <c r="B4" s="501"/>
      <c r="C4" s="501"/>
      <c r="D4" s="501"/>
      <c r="E4" s="501"/>
      <c r="F4" s="501"/>
      <c r="G4" s="501"/>
      <c r="H4" s="501"/>
      <c r="I4" s="501"/>
    </row>
    <row r="5" spans="1:9" ht="18" customHeight="1" x14ac:dyDescent="0.3">
      <c r="A5" s="502" t="s">
        <v>70</v>
      </c>
      <c r="B5" s="501"/>
      <c r="C5" s="501"/>
      <c r="D5" s="501"/>
      <c r="E5" s="501"/>
      <c r="F5" s="501"/>
      <c r="G5" s="501"/>
      <c r="H5" s="501"/>
      <c r="I5" s="501"/>
    </row>
    <row r="6" spans="1:9" ht="18" customHeight="1" x14ac:dyDescent="0.3">
      <c r="A6" s="502" t="s">
        <v>255</v>
      </c>
      <c r="B6" s="501"/>
      <c r="C6" s="501"/>
      <c r="D6" s="501"/>
      <c r="E6" s="501"/>
      <c r="F6" s="501"/>
      <c r="G6" s="501"/>
      <c r="H6" s="501"/>
      <c r="I6" s="501"/>
    </row>
    <row r="7" spans="1:9" ht="18" customHeight="1" x14ac:dyDescent="0.3">
      <c r="A7" s="502" t="s">
        <v>357</v>
      </c>
      <c r="B7" s="501"/>
      <c r="C7" s="501"/>
      <c r="D7" s="501"/>
      <c r="E7" s="501"/>
      <c r="F7" s="501"/>
      <c r="G7" s="501"/>
      <c r="H7" s="501"/>
      <c r="I7" s="501"/>
    </row>
    <row r="8" spans="1:9" ht="30" customHeight="1" x14ac:dyDescent="0.5">
      <c r="A8" s="503" t="str">
        <f>"Agenda R" &amp; Parameters!$B$8</f>
        <v>Agenda R2</v>
      </c>
      <c r="B8" s="504"/>
      <c r="C8" s="504"/>
      <c r="D8" s="504"/>
      <c r="E8" s="504"/>
      <c r="F8" s="504"/>
      <c r="G8" s="504"/>
      <c r="H8" s="504"/>
      <c r="I8" s="504"/>
    </row>
    <row r="13" spans="1:9" ht="15.6" x14ac:dyDescent="0.3">
      <c r="A13" s="505" t="s">
        <v>533</v>
      </c>
      <c r="B13" s="506"/>
      <c r="C13" s="506"/>
      <c r="D13" s="506"/>
      <c r="E13" s="506"/>
      <c r="F13" s="506"/>
      <c r="G13" s="506"/>
      <c r="H13" s="506"/>
      <c r="I13" s="506"/>
    </row>
    <row r="14" spans="1:9" s="2" customFormat="1" ht="31.2" x14ac:dyDescent="0.3">
      <c r="A14" s="58" t="s">
        <v>71</v>
      </c>
      <c r="B14" s="58" t="s">
        <v>72</v>
      </c>
      <c r="C14" s="58" t="s">
        <v>17</v>
      </c>
      <c r="D14" s="58" t="s">
        <v>73</v>
      </c>
      <c r="E14" s="58" t="s">
        <v>74</v>
      </c>
      <c r="F14" s="115" t="s">
        <v>75</v>
      </c>
      <c r="G14" s="77" t="s">
        <v>76</v>
      </c>
      <c r="H14" s="115" t="s">
        <v>77</v>
      </c>
      <c r="I14" s="58" t="s">
        <v>78</v>
      </c>
    </row>
    <row r="15" spans="1:9" ht="15.6" x14ac:dyDescent="0.3">
      <c r="A15" s="59" t="s">
        <v>79</v>
      </c>
      <c r="B15" s="68"/>
      <c r="C15" s="68" t="s">
        <v>80</v>
      </c>
      <c r="D15" s="68"/>
      <c r="E15" s="68"/>
      <c r="F15" s="116"/>
      <c r="G15" s="78"/>
      <c r="H15" s="116"/>
      <c r="I15" s="88"/>
    </row>
    <row r="16" spans="1:9" ht="15" x14ac:dyDescent="0.25">
      <c r="A16" s="60" t="s">
        <v>81</v>
      </c>
      <c r="B16" s="69" t="s">
        <v>82</v>
      </c>
      <c r="C16" s="69" t="s">
        <v>180</v>
      </c>
      <c r="D16" s="69"/>
      <c r="E16" s="69" t="s">
        <v>101</v>
      </c>
      <c r="F16" s="117">
        <v>0.33333333333333331</v>
      </c>
      <c r="G16" s="79">
        <v>1</v>
      </c>
      <c r="H16" s="117">
        <f>F16+TIME(0,G16,0)</f>
        <v>0.33402777777777776</v>
      </c>
      <c r="I16" s="89"/>
    </row>
    <row r="17" spans="1:15" ht="15" x14ac:dyDescent="0.25">
      <c r="A17" s="60" t="s">
        <v>84</v>
      </c>
      <c r="B17" s="69" t="s">
        <v>82</v>
      </c>
      <c r="C17" s="69" t="s">
        <v>321</v>
      </c>
      <c r="D17" s="69"/>
      <c r="E17" s="69" t="s">
        <v>85</v>
      </c>
      <c r="F17" s="117">
        <f>H16</f>
        <v>0.33402777777777776</v>
      </c>
      <c r="G17" s="79">
        <v>1</v>
      </c>
      <c r="H17" s="117">
        <f>F17+TIME(0,G17,0)</f>
        <v>0.3347222222222222</v>
      </c>
      <c r="I17" s="89"/>
    </row>
    <row r="18" spans="1:15" ht="15" x14ac:dyDescent="0.25">
      <c r="A18" s="61" t="s">
        <v>86</v>
      </c>
      <c r="B18" s="70" t="s">
        <v>88</v>
      </c>
      <c r="C18" s="70" t="s">
        <v>322</v>
      </c>
      <c r="D18" s="143" t="s">
        <v>48</v>
      </c>
      <c r="E18" s="69" t="s">
        <v>101</v>
      </c>
      <c r="F18" s="118">
        <f>H17</f>
        <v>0.3347222222222222</v>
      </c>
      <c r="G18" s="80">
        <v>1</v>
      </c>
      <c r="H18" s="118">
        <f>F18+TIME(0,G18,0)</f>
        <v>0.33541666666666664</v>
      </c>
      <c r="I18" s="90"/>
    </row>
    <row r="19" spans="1:15" ht="15" x14ac:dyDescent="0.25">
      <c r="D19" s="141"/>
      <c r="E19" s="388"/>
    </row>
    <row r="20" spans="1:15" ht="15.6" x14ac:dyDescent="0.3">
      <c r="A20" s="59" t="s">
        <v>94</v>
      </c>
      <c r="B20" s="68"/>
      <c r="C20" s="68" t="s">
        <v>95</v>
      </c>
      <c r="D20" s="68"/>
      <c r="E20" s="68"/>
      <c r="F20" s="116"/>
      <c r="G20" s="78"/>
      <c r="H20" s="116"/>
      <c r="I20" s="88"/>
    </row>
    <row r="21" spans="1:15" ht="15" x14ac:dyDescent="0.25">
      <c r="A21" s="60" t="s">
        <v>96</v>
      </c>
      <c r="B21" s="69" t="s">
        <v>82</v>
      </c>
      <c r="C21" s="69" t="s">
        <v>181</v>
      </c>
      <c r="D21" s="140" t="s">
        <v>244</v>
      </c>
      <c r="E21" s="69" t="s">
        <v>101</v>
      </c>
      <c r="F21" s="117">
        <f>H18</f>
        <v>0.33541666666666664</v>
      </c>
      <c r="G21" s="79">
        <v>1</v>
      </c>
      <c r="H21" s="117">
        <f t="shared" ref="H21:H33" si="0">F21+TIME(0,G21,0)</f>
        <v>0.33611111111111108</v>
      </c>
      <c r="I21" s="89"/>
    </row>
    <row r="22" spans="1:15" ht="15" x14ac:dyDescent="0.25">
      <c r="A22" s="60" t="s">
        <v>103</v>
      </c>
      <c r="B22" s="69" t="s">
        <v>82</v>
      </c>
      <c r="C22" s="69" t="s">
        <v>182</v>
      </c>
      <c r="D22" s="140" t="s">
        <v>244</v>
      </c>
      <c r="E22" s="69" t="s">
        <v>101</v>
      </c>
      <c r="F22" s="117">
        <f>H21</f>
        <v>0.33611111111111108</v>
      </c>
      <c r="G22" s="79">
        <v>1</v>
      </c>
      <c r="H22" s="117">
        <f t="shared" si="0"/>
        <v>0.33680555555555552</v>
      </c>
      <c r="I22" s="89"/>
    </row>
    <row r="23" spans="1:15" ht="15" x14ac:dyDescent="0.25">
      <c r="A23" s="60" t="s">
        <v>104</v>
      </c>
      <c r="B23" s="69" t="s">
        <v>82</v>
      </c>
      <c r="C23" s="69" t="s">
        <v>262</v>
      </c>
      <c r="D23" s="140" t="s">
        <v>244</v>
      </c>
      <c r="E23" s="69" t="s">
        <v>101</v>
      </c>
      <c r="F23" s="117">
        <f>H22</f>
        <v>0.33680555555555552</v>
      </c>
      <c r="G23" s="79">
        <v>1</v>
      </c>
      <c r="H23" s="117">
        <f t="shared" si="0"/>
        <v>0.33749999999999997</v>
      </c>
      <c r="I23" s="89"/>
    </row>
    <row r="24" spans="1:15" ht="15" x14ac:dyDescent="0.25">
      <c r="A24" s="60" t="s">
        <v>107</v>
      </c>
      <c r="B24" s="69" t="s">
        <v>82</v>
      </c>
      <c r="C24" s="69" t="s">
        <v>410</v>
      </c>
      <c r="D24" s="140" t="s">
        <v>244</v>
      </c>
      <c r="E24" s="69" t="s">
        <v>101</v>
      </c>
      <c r="F24" s="117">
        <f>H23</f>
        <v>0.33749999999999997</v>
      </c>
      <c r="G24" s="79">
        <v>1</v>
      </c>
      <c r="H24" s="117">
        <f t="shared" si="0"/>
        <v>0.33819444444444441</v>
      </c>
      <c r="I24" s="89"/>
    </row>
    <row r="25" spans="1:15" ht="15" x14ac:dyDescent="0.25">
      <c r="A25" s="60" t="s">
        <v>108</v>
      </c>
      <c r="B25" s="69" t="s">
        <v>82</v>
      </c>
      <c r="C25" s="69" t="s">
        <v>500</v>
      </c>
      <c r="D25" s="140" t="s">
        <v>244</v>
      </c>
      <c r="E25" s="69" t="s">
        <v>85</v>
      </c>
      <c r="F25" s="117">
        <f>H24</f>
        <v>0.33819444444444441</v>
      </c>
      <c r="G25" s="79">
        <v>3</v>
      </c>
      <c r="H25" s="117">
        <f t="shared" si="0"/>
        <v>0.34027777777777773</v>
      </c>
      <c r="I25" s="89"/>
    </row>
    <row r="26" spans="1:15" ht="15" x14ac:dyDescent="0.25">
      <c r="A26" s="60" t="s">
        <v>183</v>
      </c>
      <c r="B26" s="69" t="s">
        <v>82</v>
      </c>
      <c r="C26" s="69" t="s">
        <v>188</v>
      </c>
      <c r="D26" s="140"/>
      <c r="E26" s="69" t="s">
        <v>91</v>
      </c>
      <c r="F26" s="117">
        <f t="shared" ref="F26:F32" si="1">H25</f>
        <v>0.34027777777777773</v>
      </c>
      <c r="G26" s="79">
        <v>1</v>
      </c>
      <c r="H26" s="117">
        <f t="shared" si="0"/>
        <v>0.34097222222222218</v>
      </c>
      <c r="I26" s="89"/>
    </row>
    <row r="27" spans="1:15" ht="15" x14ac:dyDescent="0.25">
      <c r="A27" s="60" t="s">
        <v>191</v>
      </c>
      <c r="B27" s="69" t="s">
        <v>82</v>
      </c>
      <c r="C27" s="69" t="s">
        <v>189</v>
      </c>
      <c r="D27" s="140" t="s">
        <v>244</v>
      </c>
      <c r="E27" s="69" t="s">
        <v>101</v>
      </c>
      <c r="F27" s="117">
        <f t="shared" si="1"/>
        <v>0.34097222222222218</v>
      </c>
      <c r="G27" s="79">
        <v>1</v>
      </c>
      <c r="H27" s="117">
        <f t="shared" si="0"/>
        <v>0.34166666666666662</v>
      </c>
      <c r="I27" s="89"/>
    </row>
    <row r="28" spans="1:15" ht="15" x14ac:dyDescent="0.25">
      <c r="A28" s="60" t="s">
        <v>216</v>
      </c>
      <c r="B28" s="69" t="s">
        <v>82</v>
      </c>
      <c r="C28" s="69" t="s">
        <v>190</v>
      </c>
      <c r="D28" s="140" t="s">
        <v>244</v>
      </c>
      <c r="E28" s="69" t="s">
        <v>101</v>
      </c>
      <c r="F28" s="117">
        <f t="shared" si="1"/>
        <v>0.34166666666666662</v>
      </c>
      <c r="G28" s="79">
        <v>1</v>
      </c>
      <c r="H28" s="117">
        <f t="shared" si="0"/>
        <v>0.34236111111111106</v>
      </c>
      <c r="I28" s="89"/>
    </row>
    <row r="29" spans="1:15" ht="15" x14ac:dyDescent="0.25">
      <c r="A29" s="60" t="s">
        <v>324</v>
      </c>
      <c r="B29" s="69" t="s">
        <v>82</v>
      </c>
      <c r="C29" s="69" t="s">
        <v>192</v>
      </c>
      <c r="D29" s="140" t="s">
        <v>244</v>
      </c>
      <c r="E29" s="69" t="s">
        <v>101</v>
      </c>
      <c r="F29" s="117">
        <f t="shared" si="1"/>
        <v>0.34236111111111106</v>
      </c>
      <c r="G29" s="79">
        <v>1</v>
      </c>
      <c r="H29" s="117">
        <f t="shared" si="0"/>
        <v>0.3430555555555555</v>
      </c>
      <c r="I29" s="89"/>
    </row>
    <row r="30" spans="1:15" ht="15" x14ac:dyDescent="0.25">
      <c r="A30" s="60" t="s">
        <v>325</v>
      </c>
      <c r="B30" s="69" t="s">
        <v>82</v>
      </c>
      <c r="C30" s="69" t="s">
        <v>261</v>
      </c>
      <c r="D30" s="140" t="s">
        <v>244</v>
      </c>
      <c r="E30" s="69" t="s">
        <v>101</v>
      </c>
      <c r="F30" s="117">
        <f t="shared" si="1"/>
        <v>0.3430555555555555</v>
      </c>
      <c r="G30" s="79">
        <v>1</v>
      </c>
      <c r="H30" s="117">
        <f t="shared" si="0"/>
        <v>0.34374999999999994</v>
      </c>
      <c r="I30" s="89"/>
    </row>
    <row r="31" spans="1:15" ht="15" x14ac:dyDescent="0.25">
      <c r="A31" s="60" t="s">
        <v>326</v>
      </c>
      <c r="B31" s="69" t="s">
        <v>82</v>
      </c>
      <c r="C31" s="69" t="s">
        <v>333</v>
      </c>
      <c r="D31" s="140" t="s">
        <v>244</v>
      </c>
      <c r="E31" s="69" t="s">
        <v>101</v>
      </c>
      <c r="F31" s="117">
        <f t="shared" si="1"/>
        <v>0.34374999999999994</v>
      </c>
      <c r="G31" s="79">
        <v>3</v>
      </c>
      <c r="H31" s="117">
        <f t="shared" si="0"/>
        <v>0.34583333333333327</v>
      </c>
      <c r="I31" s="89"/>
      <c r="L31" s="117"/>
      <c r="M31" s="79"/>
      <c r="N31" s="117"/>
      <c r="O31" s="69"/>
    </row>
    <row r="32" spans="1:15" ht="15" x14ac:dyDescent="0.25">
      <c r="A32" s="60" t="s">
        <v>327</v>
      </c>
      <c r="B32" s="69"/>
      <c r="C32" s="69"/>
      <c r="D32" s="140"/>
      <c r="E32" s="69"/>
      <c r="F32" s="117">
        <f t="shared" si="1"/>
        <v>0.34583333333333327</v>
      </c>
      <c r="G32" s="79">
        <v>0</v>
      </c>
      <c r="H32" s="117">
        <f t="shared" si="0"/>
        <v>0.34583333333333327</v>
      </c>
      <c r="I32" s="89"/>
      <c r="L32" s="117"/>
      <c r="M32" s="79"/>
      <c r="N32" s="117"/>
      <c r="O32" s="69"/>
    </row>
    <row r="33" spans="1:9" ht="15" x14ac:dyDescent="0.25">
      <c r="A33" s="96" t="s">
        <v>332</v>
      </c>
      <c r="B33" s="100"/>
      <c r="C33" s="100"/>
      <c r="D33" s="103"/>
      <c r="E33" s="100"/>
      <c r="F33" s="123">
        <f>H32</f>
        <v>0.34583333333333327</v>
      </c>
      <c r="G33" s="105">
        <v>0</v>
      </c>
      <c r="H33" s="123">
        <f t="shared" si="0"/>
        <v>0.34583333333333327</v>
      </c>
      <c r="I33" s="109"/>
    </row>
    <row r="34" spans="1:9" ht="13.8" x14ac:dyDescent="0.25">
      <c r="D34" s="133"/>
    </row>
    <row r="35" spans="1:9" ht="15.6" x14ac:dyDescent="0.3">
      <c r="A35" s="59" t="s">
        <v>109</v>
      </c>
      <c r="B35" s="68"/>
      <c r="C35" s="68" t="s">
        <v>193</v>
      </c>
      <c r="D35" s="134"/>
      <c r="E35" s="68"/>
      <c r="F35" s="116"/>
      <c r="G35" s="78"/>
      <c r="H35" s="116"/>
      <c r="I35" s="88"/>
    </row>
    <row r="36" spans="1:9" ht="15.6" x14ac:dyDescent="0.3">
      <c r="A36" s="62" t="s">
        <v>111</v>
      </c>
      <c r="B36" s="71"/>
      <c r="C36" s="71" t="s">
        <v>194</v>
      </c>
      <c r="D36" s="73"/>
      <c r="E36" s="71"/>
      <c r="F36" s="119"/>
      <c r="G36" s="81"/>
      <c r="H36" s="119"/>
      <c r="I36" s="91"/>
    </row>
    <row r="37" spans="1:9" ht="13.8" x14ac:dyDescent="0.25">
      <c r="A37" s="63" t="s">
        <v>219</v>
      </c>
      <c r="B37" s="72" t="s">
        <v>82</v>
      </c>
      <c r="C37" s="72" t="s">
        <v>195</v>
      </c>
      <c r="D37" s="151" t="s">
        <v>195</v>
      </c>
      <c r="E37" s="72" t="s">
        <v>115</v>
      </c>
      <c r="F37" s="120">
        <f>H32</f>
        <v>0.34583333333333327</v>
      </c>
      <c r="G37" s="82">
        <v>5</v>
      </c>
      <c r="H37" s="120">
        <f t="shared" ref="H37:H43" si="2">F37+TIME(0,G37,0)</f>
        <v>0.34930555555555548</v>
      </c>
      <c r="I37" s="92"/>
    </row>
    <row r="38" spans="1:9" ht="13.8" x14ac:dyDescent="0.25">
      <c r="A38" s="63" t="s">
        <v>220</v>
      </c>
      <c r="B38" s="72" t="s">
        <v>187</v>
      </c>
      <c r="C38" s="72" t="s">
        <v>331</v>
      </c>
      <c r="D38" s="137" t="s">
        <v>242</v>
      </c>
      <c r="E38" s="72" t="s">
        <v>115</v>
      </c>
      <c r="F38" s="120">
        <f t="shared" ref="F38:F43" si="3">H37</f>
        <v>0.34930555555555548</v>
      </c>
      <c r="G38" s="82">
        <v>15</v>
      </c>
      <c r="H38" s="120">
        <f t="shared" si="2"/>
        <v>0.35972222222222217</v>
      </c>
      <c r="I38" s="92"/>
    </row>
    <row r="39" spans="1:9" ht="13.8" x14ac:dyDescent="0.25">
      <c r="A39" s="63" t="s">
        <v>221</v>
      </c>
      <c r="B39" s="72" t="s">
        <v>187</v>
      </c>
      <c r="C39" s="72" t="s">
        <v>472</v>
      </c>
      <c r="D39" s="151" t="s">
        <v>417</v>
      </c>
      <c r="E39" s="72" t="s">
        <v>115</v>
      </c>
      <c r="F39" s="120">
        <f t="shared" si="3"/>
        <v>0.35972222222222217</v>
      </c>
      <c r="G39" s="82">
        <v>10</v>
      </c>
      <c r="H39" s="120">
        <f t="shared" si="2"/>
        <v>0.36666666666666659</v>
      </c>
      <c r="I39" s="92"/>
    </row>
    <row r="40" spans="1:9" ht="14.1" customHeight="1" x14ac:dyDescent="0.25">
      <c r="A40" s="63" t="s">
        <v>222</v>
      </c>
      <c r="B40" s="72" t="s">
        <v>82</v>
      </c>
      <c r="C40" s="72" t="s">
        <v>196</v>
      </c>
      <c r="D40" s="72"/>
      <c r="E40" s="72" t="s">
        <v>91</v>
      </c>
      <c r="F40" s="120">
        <f t="shared" si="3"/>
        <v>0.36666666666666659</v>
      </c>
      <c r="G40" s="82">
        <v>3</v>
      </c>
      <c r="H40" s="120">
        <f t="shared" si="2"/>
        <v>0.36874999999999991</v>
      </c>
      <c r="I40" s="92"/>
    </row>
    <row r="41" spans="1:9" ht="13.8" x14ac:dyDescent="0.25">
      <c r="A41" s="63" t="s">
        <v>223</v>
      </c>
      <c r="B41" s="72" t="s">
        <v>82</v>
      </c>
      <c r="C41" s="72" t="s">
        <v>414</v>
      </c>
      <c r="D41" s="137" t="s">
        <v>335</v>
      </c>
      <c r="E41" s="72" t="s">
        <v>144</v>
      </c>
      <c r="F41" s="120">
        <f t="shared" si="3"/>
        <v>0.36874999999999991</v>
      </c>
      <c r="G41" s="82">
        <v>3</v>
      </c>
      <c r="H41" s="120">
        <f t="shared" si="2"/>
        <v>0.37083333333333324</v>
      </c>
      <c r="I41" s="92"/>
    </row>
    <row r="42" spans="1:9" ht="13.8" x14ac:dyDescent="0.25">
      <c r="A42" s="63" t="s">
        <v>224</v>
      </c>
      <c r="B42" s="72" t="s">
        <v>82</v>
      </c>
      <c r="C42" s="72" t="s">
        <v>368</v>
      </c>
      <c r="D42" s="137" t="s">
        <v>335</v>
      </c>
      <c r="E42" s="72" t="s">
        <v>144</v>
      </c>
      <c r="F42" s="120">
        <f t="shared" si="3"/>
        <v>0.37083333333333324</v>
      </c>
      <c r="G42" s="82">
        <v>3</v>
      </c>
      <c r="H42" s="120">
        <f t="shared" si="2"/>
        <v>0.37291666666666656</v>
      </c>
      <c r="I42" s="92"/>
    </row>
    <row r="43" spans="1:9" ht="14.1" customHeight="1" x14ac:dyDescent="0.25">
      <c r="A43" s="63" t="s">
        <v>225</v>
      </c>
      <c r="B43" s="72"/>
      <c r="C43" s="72"/>
      <c r="D43" s="72"/>
      <c r="E43" s="72"/>
      <c r="F43" s="120">
        <f t="shared" si="3"/>
        <v>0.37291666666666656</v>
      </c>
      <c r="G43" s="82">
        <v>0</v>
      </c>
      <c r="H43" s="120">
        <f t="shared" si="2"/>
        <v>0.37291666666666656</v>
      </c>
      <c r="I43" s="92"/>
    </row>
    <row r="44" spans="1:9" ht="14.1" customHeight="1" x14ac:dyDescent="0.3">
      <c r="A44" s="62" t="s">
        <v>113</v>
      </c>
      <c r="B44" s="71"/>
      <c r="C44" s="71" t="s">
        <v>151</v>
      </c>
      <c r="D44" s="73"/>
      <c r="E44" s="71"/>
      <c r="F44" s="119"/>
      <c r="G44" s="81"/>
      <c r="H44" s="119"/>
      <c r="I44" s="92"/>
    </row>
    <row r="45" spans="1:9" ht="14.1" customHeight="1" x14ac:dyDescent="0.25">
      <c r="A45" s="63" t="s">
        <v>369</v>
      </c>
      <c r="B45" s="72" t="s">
        <v>82</v>
      </c>
      <c r="C45" s="72" t="s">
        <v>197</v>
      </c>
      <c r="D45" s="137" t="s">
        <v>335</v>
      </c>
      <c r="E45" s="72" t="s">
        <v>198</v>
      </c>
      <c r="F45" s="120">
        <f>H43</f>
        <v>0.37291666666666656</v>
      </c>
      <c r="G45" s="82">
        <v>3</v>
      </c>
      <c r="H45" s="120">
        <f t="shared" ref="H45:H50" si="4">F45+TIME(0,G45,0)</f>
        <v>0.37499999999999989</v>
      </c>
      <c r="I45" s="92"/>
    </row>
    <row r="46" spans="1:9" ht="14.1" customHeight="1" x14ac:dyDescent="0.25">
      <c r="A46" s="63" t="s">
        <v>370</v>
      </c>
      <c r="B46" s="72" t="s">
        <v>82</v>
      </c>
      <c r="C46" s="72" t="s">
        <v>239</v>
      </c>
      <c r="D46" s="137" t="s">
        <v>335</v>
      </c>
      <c r="E46" s="72" t="s">
        <v>268</v>
      </c>
      <c r="F46" s="120">
        <f>H45</f>
        <v>0.37499999999999989</v>
      </c>
      <c r="G46" s="82">
        <v>3</v>
      </c>
      <c r="H46" s="120">
        <f t="shared" si="4"/>
        <v>0.37708333333333321</v>
      </c>
      <c r="I46" s="92"/>
    </row>
    <row r="47" spans="1:9" ht="13.8" x14ac:dyDescent="0.25">
      <c r="A47" s="63" t="s">
        <v>371</v>
      </c>
      <c r="B47" s="72" t="s">
        <v>82</v>
      </c>
      <c r="C47" s="72" t="s">
        <v>154</v>
      </c>
      <c r="D47" s="137" t="s">
        <v>335</v>
      </c>
      <c r="E47" s="72" t="s">
        <v>115</v>
      </c>
      <c r="F47" s="120">
        <f>H46</f>
        <v>0.37708333333333321</v>
      </c>
      <c r="G47" s="82">
        <v>3</v>
      </c>
      <c r="H47" s="120">
        <f t="shared" si="4"/>
        <v>0.37916666666666654</v>
      </c>
      <c r="I47" s="92"/>
    </row>
    <row r="48" spans="1:9" ht="15.6" x14ac:dyDescent="0.3">
      <c r="A48" s="63" t="s">
        <v>372</v>
      </c>
      <c r="B48" s="72" t="s">
        <v>82</v>
      </c>
      <c r="C48" s="72" t="s">
        <v>157</v>
      </c>
      <c r="D48" s="137" t="s">
        <v>335</v>
      </c>
      <c r="E48" s="72" t="s">
        <v>265</v>
      </c>
      <c r="F48" s="120">
        <f>H47</f>
        <v>0.37916666666666654</v>
      </c>
      <c r="G48" s="82">
        <v>3</v>
      </c>
      <c r="H48" s="120">
        <f t="shared" si="4"/>
        <v>0.38124999999999987</v>
      </c>
      <c r="I48" s="91"/>
    </row>
    <row r="49" spans="1:14" ht="13.8" x14ac:dyDescent="0.25">
      <c r="A49" s="63" t="s">
        <v>373</v>
      </c>
      <c r="B49" s="72" t="s">
        <v>82</v>
      </c>
      <c r="C49" s="72" t="s">
        <v>159</v>
      </c>
      <c r="D49" s="137" t="s">
        <v>335</v>
      </c>
      <c r="E49" s="72" t="s">
        <v>260</v>
      </c>
      <c r="F49" s="120">
        <f>H48</f>
        <v>0.38124999999999987</v>
      </c>
      <c r="G49" s="82">
        <v>3</v>
      </c>
      <c r="H49" s="120">
        <f t="shared" si="4"/>
        <v>0.38333333333333319</v>
      </c>
      <c r="I49" s="92"/>
    </row>
    <row r="50" spans="1:14" ht="13.8" x14ac:dyDescent="0.25">
      <c r="A50" s="63" t="s">
        <v>374</v>
      </c>
      <c r="B50" s="72" t="s">
        <v>82</v>
      </c>
      <c r="C50" s="72"/>
      <c r="D50" s="137"/>
      <c r="E50" s="72"/>
      <c r="F50" s="120">
        <f>H49</f>
        <v>0.38333333333333319</v>
      </c>
      <c r="G50" s="82">
        <v>0</v>
      </c>
      <c r="H50" s="120">
        <f t="shared" si="4"/>
        <v>0.38333333333333319</v>
      </c>
      <c r="I50" s="92"/>
    </row>
    <row r="51" spans="1:14" ht="13.8" x14ac:dyDescent="0.25">
      <c r="A51" s="63"/>
      <c r="B51" s="72"/>
      <c r="C51" s="72"/>
      <c r="D51" s="137"/>
      <c r="E51" s="72"/>
      <c r="F51" s="120"/>
      <c r="G51" s="82"/>
      <c r="H51" s="120"/>
      <c r="I51" s="92"/>
    </row>
    <row r="52" spans="1:14" ht="15.6" x14ac:dyDescent="0.3">
      <c r="A52" s="62" t="s">
        <v>114</v>
      </c>
      <c r="B52" s="71"/>
      <c r="C52" s="71" t="s">
        <v>161</v>
      </c>
      <c r="D52" s="76"/>
      <c r="E52" s="71"/>
      <c r="F52" s="119"/>
      <c r="G52" s="81"/>
      <c r="H52" s="119"/>
      <c r="I52" s="92"/>
    </row>
    <row r="53" spans="1:14" ht="15.6" x14ac:dyDescent="0.3">
      <c r="A53" s="63" t="s">
        <v>375</v>
      </c>
      <c r="B53" s="72" t="s">
        <v>82</v>
      </c>
      <c r="C53" s="72" t="s">
        <v>364</v>
      </c>
      <c r="D53" s="137" t="s">
        <v>335</v>
      </c>
      <c r="E53" s="72" t="s">
        <v>391</v>
      </c>
      <c r="F53" s="120">
        <f>H50</f>
        <v>0.38333333333333319</v>
      </c>
      <c r="G53" s="82">
        <v>3</v>
      </c>
      <c r="H53" s="120">
        <f t="shared" ref="H53:H60" si="5">F53+TIME(0,G53,0)</f>
        <v>0.38541666666666652</v>
      </c>
      <c r="I53" s="91"/>
    </row>
    <row r="54" spans="1:14" ht="15.6" x14ac:dyDescent="0.3">
      <c r="A54" s="63" t="s">
        <v>376</v>
      </c>
      <c r="B54" s="72" t="s">
        <v>82</v>
      </c>
      <c r="C54" s="72" t="s">
        <v>269</v>
      </c>
      <c r="D54" s="137" t="s">
        <v>335</v>
      </c>
      <c r="E54" s="72" t="s">
        <v>270</v>
      </c>
      <c r="F54" s="120">
        <f>H53</f>
        <v>0.38541666666666652</v>
      </c>
      <c r="G54" s="82">
        <v>3</v>
      </c>
      <c r="H54" s="120">
        <f t="shared" si="5"/>
        <v>0.38749999999999984</v>
      </c>
      <c r="I54" s="91"/>
      <c r="J54" s="87"/>
    </row>
    <row r="55" spans="1:14" ht="15.6" x14ac:dyDescent="0.3">
      <c r="A55" s="63" t="s">
        <v>377</v>
      </c>
      <c r="B55" s="72" t="s">
        <v>82</v>
      </c>
      <c r="C55" s="72" t="s">
        <v>337</v>
      </c>
      <c r="D55" s="137" t="s">
        <v>335</v>
      </c>
      <c r="E55" s="72" t="s">
        <v>284</v>
      </c>
      <c r="F55" s="120">
        <f t="shared" ref="F55:F60" si="6">H54</f>
        <v>0.38749999999999984</v>
      </c>
      <c r="G55" s="82">
        <v>3</v>
      </c>
      <c r="H55" s="120">
        <f t="shared" si="5"/>
        <v>0.38958333333333317</v>
      </c>
      <c r="I55" s="91"/>
      <c r="N55" s="72"/>
    </row>
    <row r="56" spans="1:14" ht="15" x14ac:dyDescent="0.25">
      <c r="A56" s="63" t="s">
        <v>378</v>
      </c>
      <c r="B56" s="72" t="s">
        <v>82</v>
      </c>
      <c r="C56" s="72" t="s">
        <v>366</v>
      </c>
      <c r="D56" s="137" t="s">
        <v>335</v>
      </c>
      <c r="E56" s="72" t="s">
        <v>198</v>
      </c>
      <c r="F56" s="120">
        <f t="shared" si="6"/>
        <v>0.38958333333333317</v>
      </c>
      <c r="G56" s="82">
        <v>3</v>
      </c>
      <c r="H56" s="120">
        <f t="shared" si="5"/>
        <v>0.3916666666666665</v>
      </c>
      <c r="I56" s="89"/>
    </row>
    <row r="57" spans="1:14" ht="13.8" x14ac:dyDescent="0.25">
      <c r="A57" s="63" t="s">
        <v>379</v>
      </c>
      <c r="B57" s="72" t="s">
        <v>82</v>
      </c>
      <c r="C57" s="72" t="s">
        <v>365</v>
      </c>
      <c r="D57" s="137" t="s">
        <v>335</v>
      </c>
      <c r="E57" s="72" t="s">
        <v>91</v>
      </c>
      <c r="F57" s="120">
        <f t="shared" si="6"/>
        <v>0.3916666666666665</v>
      </c>
      <c r="G57" s="82">
        <v>3</v>
      </c>
      <c r="H57" s="120">
        <f t="shared" si="5"/>
        <v>0.39374999999999982</v>
      </c>
      <c r="I57" s="94"/>
    </row>
    <row r="58" spans="1:14" ht="13.8" x14ac:dyDescent="0.25">
      <c r="A58" s="138" t="s">
        <v>380</v>
      </c>
      <c r="B58" s="72" t="s">
        <v>82</v>
      </c>
      <c r="C58" s="72" t="s">
        <v>486</v>
      </c>
      <c r="D58" s="137" t="s">
        <v>335</v>
      </c>
      <c r="E58" s="72" t="s">
        <v>512</v>
      </c>
      <c r="F58" s="120">
        <f t="shared" si="6"/>
        <v>0.39374999999999982</v>
      </c>
      <c r="G58" s="82">
        <v>3</v>
      </c>
      <c r="H58" s="120">
        <f t="shared" si="5"/>
        <v>0.39583333333333315</v>
      </c>
      <c r="I58" s="92"/>
    </row>
    <row r="59" spans="1:14" ht="13.8" x14ac:dyDescent="0.25">
      <c r="A59" s="138" t="s">
        <v>381</v>
      </c>
      <c r="B59" s="72" t="s">
        <v>82</v>
      </c>
      <c r="C59" s="72" t="s">
        <v>511</v>
      </c>
      <c r="D59" s="137" t="s">
        <v>335</v>
      </c>
      <c r="E59" s="72" t="s">
        <v>270</v>
      </c>
      <c r="F59" s="120">
        <f t="shared" si="6"/>
        <v>0.39583333333333315</v>
      </c>
      <c r="G59" s="82">
        <v>3</v>
      </c>
      <c r="H59" s="120">
        <f t="shared" si="5"/>
        <v>0.39791666666666647</v>
      </c>
      <c r="I59" s="92"/>
    </row>
    <row r="60" spans="1:14" ht="15.6" x14ac:dyDescent="0.3">
      <c r="A60" s="138" t="s">
        <v>382</v>
      </c>
      <c r="B60" s="72" t="s">
        <v>82</v>
      </c>
      <c r="C60" s="72"/>
      <c r="D60" s="137" t="s">
        <v>335</v>
      </c>
      <c r="E60" s="72"/>
      <c r="F60" s="120">
        <f t="shared" si="6"/>
        <v>0.39791666666666647</v>
      </c>
      <c r="G60" s="82">
        <v>0</v>
      </c>
      <c r="H60" s="120">
        <f t="shared" si="5"/>
        <v>0.39791666666666647</v>
      </c>
      <c r="I60" s="91"/>
    </row>
    <row r="61" spans="1:14" ht="13.8" x14ac:dyDescent="0.25">
      <c r="A61" s="138"/>
      <c r="B61" s="72"/>
      <c r="C61" s="72"/>
      <c r="D61" s="137"/>
      <c r="E61" s="72"/>
      <c r="F61" s="120"/>
      <c r="G61" s="82"/>
      <c r="H61" s="120"/>
      <c r="I61" s="92"/>
    </row>
    <row r="62" spans="1:14" ht="15.6" x14ac:dyDescent="0.3">
      <c r="A62" s="139" t="s">
        <v>116</v>
      </c>
      <c r="B62" s="71"/>
      <c r="C62" s="71" t="s">
        <v>309</v>
      </c>
      <c r="D62" s="137"/>
      <c r="E62" s="71"/>
      <c r="F62" s="119"/>
      <c r="G62" s="81"/>
      <c r="H62" s="119"/>
      <c r="I62" s="92"/>
    </row>
    <row r="63" spans="1:14" ht="19.5" customHeight="1" x14ac:dyDescent="0.25">
      <c r="A63" s="138" t="s">
        <v>383</v>
      </c>
      <c r="B63" s="72" t="s">
        <v>82</v>
      </c>
      <c r="C63" s="72" t="s">
        <v>502</v>
      </c>
      <c r="D63" s="137" t="s">
        <v>335</v>
      </c>
      <c r="E63" s="72" t="s">
        <v>256</v>
      </c>
      <c r="F63" s="120">
        <f>H60</f>
        <v>0.39791666666666647</v>
      </c>
      <c r="G63" s="82">
        <v>3</v>
      </c>
      <c r="H63" s="120">
        <f>F63+TIME(0,G63,0)</f>
        <v>0.3999999999999998</v>
      </c>
      <c r="I63" s="92"/>
    </row>
    <row r="64" spans="1:14" ht="13.8" x14ac:dyDescent="0.25">
      <c r="A64" s="138" t="s">
        <v>384</v>
      </c>
      <c r="B64" s="72" t="s">
        <v>82</v>
      </c>
      <c r="C64" s="72" t="s">
        <v>513</v>
      </c>
      <c r="D64" s="137" t="s">
        <v>335</v>
      </c>
      <c r="E64" s="72" t="s">
        <v>476</v>
      </c>
      <c r="F64" s="120">
        <f>H63</f>
        <v>0.3999999999999998</v>
      </c>
      <c r="G64" s="82">
        <v>3</v>
      </c>
      <c r="H64" s="120">
        <f>F64+TIME(0,G64,0)</f>
        <v>0.40208333333333313</v>
      </c>
      <c r="I64" s="92"/>
    </row>
    <row r="65" spans="1:9" ht="13.8" x14ac:dyDescent="0.25">
      <c r="A65" s="138" t="s">
        <v>432</v>
      </c>
      <c r="B65" s="72" t="s">
        <v>82</v>
      </c>
      <c r="C65" s="72" t="s">
        <v>431</v>
      </c>
      <c r="D65" s="137" t="s">
        <v>335</v>
      </c>
      <c r="E65" s="72" t="s">
        <v>430</v>
      </c>
      <c r="F65" s="120">
        <f>H64</f>
        <v>0.40208333333333313</v>
      </c>
      <c r="G65" s="82">
        <v>3</v>
      </c>
      <c r="H65" s="120">
        <f>F65+TIME(0,G65,0)</f>
        <v>0.40416666666666645</v>
      </c>
      <c r="I65" s="92"/>
    </row>
    <row r="66" spans="1:9" ht="13.8" x14ac:dyDescent="0.25">
      <c r="A66" s="138" t="s">
        <v>477</v>
      </c>
      <c r="B66" s="72" t="s">
        <v>82</v>
      </c>
      <c r="C66" s="72" t="s">
        <v>312</v>
      </c>
      <c r="D66" s="137" t="s">
        <v>335</v>
      </c>
      <c r="E66" s="72" t="s">
        <v>314</v>
      </c>
      <c r="F66" s="120">
        <f>H65</f>
        <v>0.40416666666666645</v>
      </c>
      <c r="G66" s="82">
        <v>3</v>
      </c>
      <c r="H66" s="120">
        <f>F66+TIME(0,G66,0)</f>
        <v>0.40624999999999978</v>
      </c>
      <c r="I66" s="92"/>
    </row>
    <row r="67" spans="1:9" ht="13.8" x14ac:dyDescent="0.25">
      <c r="A67" s="138"/>
      <c r="B67" s="72"/>
      <c r="C67" s="72"/>
      <c r="D67" s="137"/>
      <c r="E67" s="72"/>
      <c r="F67" s="120"/>
      <c r="G67" s="82"/>
      <c r="H67" s="120"/>
      <c r="I67" s="92"/>
    </row>
    <row r="68" spans="1:9" ht="15.6" x14ac:dyDescent="0.3">
      <c r="A68" s="139" t="s">
        <v>118</v>
      </c>
      <c r="B68" s="71"/>
      <c r="C68" s="71" t="s">
        <v>464</v>
      </c>
      <c r="D68" s="137"/>
      <c r="E68" s="71"/>
      <c r="F68" s="119"/>
      <c r="G68" s="81"/>
      <c r="H68" s="119"/>
      <c r="I68" s="92"/>
    </row>
    <row r="69" spans="1:9" ht="13.8" x14ac:dyDescent="0.25">
      <c r="A69" s="138" t="s">
        <v>383</v>
      </c>
      <c r="B69" s="72" t="s">
        <v>82</v>
      </c>
      <c r="C69" s="72" t="s">
        <v>503</v>
      </c>
      <c r="D69" s="137"/>
      <c r="E69" s="72" t="s">
        <v>421</v>
      </c>
      <c r="F69" s="120">
        <f>H66</f>
        <v>0.40624999999999978</v>
      </c>
      <c r="G69" s="82">
        <v>10</v>
      </c>
      <c r="H69" s="120">
        <f>F69+TIME(0,G69,0)</f>
        <v>0.4131944444444442</v>
      </c>
      <c r="I69" s="92"/>
    </row>
    <row r="70" spans="1:9" ht="13.8" x14ac:dyDescent="0.25">
      <c r="A70" s="138" t="s">
        <v>383</v>
      </c>
      <c r="B70" s="72" t="s">
        <v>82</v>
      </c>
      <c r="C70" s="72" t="s">
        <v>523</v>
      </c>
      <c r="D70" s="137" t="s">
        <v>524</v>
      </c>
      <c r="E70" s="72" t="s">
        <v>512</v>
      </c>
      <c r="F70" s="120">
        <f>H69</f>
        <v>0.4131944444444442</v>
      </c>
      <c r="G70" s="82">
        <v>0</v>
      </c>
      <c r="H70" s="120">
        <f>F70+TIME(0,G70,0)</f>
        <v>0.4131944444444442</v>
      </c>
      <c r="I70" s="92"/>
    </row>
    <row r="71" spans="1:9" ht="13.8" x14ac:dyDescent="0.25">
      <c r="A71" s="142"/>
      <c r="B71" s="130" t="s">
        <v>82</v>
      </c>
      <c r="C71" s="130"/>
      <c r="D71" s="143"/>
      <c r="E71" s="130"/>
      <c r="F71" s="131"/>
      <c r="G71" s="132"/>
      <c r="H71" s="131"/>
      <c r="I71" s="92"/>
    </row>
    <row r="72" spans="1:9" ht="15.6" x14ac:dyDescent="0.3">
      <c r="A72" s="59" t="s">
        <v>433</v>
      </c>
      <c r="B72" s="68"/>
      <c r="C72" s="68" t="s">
        <v>199</v>
      </c>
      <c r="D72" s="134"/>
      <c r="E72" s="68"/>
      <c r="F72" s="116"/>
      <c r="G72" s="78"/>
      <c r="H72" s="116"/>
      <c r="I72" s="88"/>
    </row>
    <row r="73" spans="1:9" ht="15.6" x14ac:dyDescent="0.3">
      <c r="A73" s="62" t="s">
        <v>130</v>
      </c>
      <c r="B73" s="71"/>
      <c r="C73" s="71" t="s">
        <v>201</v>
      </c>
      <c r="D73" s="73"/>
      <c r="E73" s="71"/>
      <c r="F73" s="119"/>
      <c r="G73" s="81"/>
      <c r="H73" s="119"/>
      <c r="I73" s="92"/>
    </row>
    <row r="74" spans="1:9" ht="18" customHeight="1" x14ac:dyDescent="0.25">
      <c r="A74" s="63" t="s">
        <v>132</v>
      </c>
      <c r="B74" s="72" t="s">
        <v>88</v>
      </c>
      <c r="C74" s="72" t="s">
        <v>310</v>
      </c>
      <c r="D74" s="137" t="s">
        <v>1</v>
      </c>
      <c r="E74" s="72" t="s">
        <v>101</v>
      </c>
      <c r="F74" s="120">
        <f>H70</f>
        <v>0.4131944444444442</v>
      </c>
      <c r="G74" s="82">
        <v>0</v>
      </c>
      <c r="H74" s="120">
        <f>F74+TIME(0,G74,0)</f>
        <v>0.4131944444444442</v>
      </c>
      <c r="I74" s="92"/>
    </row>
    <row r="75" spans="1:9" ht="15" x14ac:dyDescent="0.25">
      <c r="A75" s="63" t="s">
        <v>134</v>
      </c>
      <c r="B75" s="72" t="s">
        <v>88</v>
      </c>
      <c r="C75" s="72" t="s">
        <v>525</v>
      </c>
      <c r="D75" s="137" t="s">
        <v>1</v>
      </c>
      <c r="E75" s="72" t="s">
        <v>101</v>
      </c>
      <c r="F75" s="120">
        <f>H74</f>
        <v>0.4131944444444442</v>
      </c>
      <c r="G75" s="82">
        <v>5</v>
      </c>
      <c r="H75" s="120">
        <f>F75+TIME(0,G75,0)</f>
        <v>0.41666666666666641</v>
      </c>
      <c r="I75" s="89"/>
    </row>
    <row r="76" spans="1:9" ht="13.8" x14ac:dyDescent="0.25">
      <c r="A76" s="63" t="s">
        <v>135</v>
      </c>
      <c r="B76" s="72" t="s">
        <v>204</v>
      </c>
      <c r="C76" s="72" t="s">
        <v>573</v>
      </c>
      <c r="D76" s="137" t="s">
        <v>1</v>
      </c>
      <c r="E76" s="72" t="s">
        <v>144</v>
      </c>
      <c r="F76" s="120">
        <f>H75</f>
        <v>0.41666666666666641</v>
      </c>
      <c r="G76" s="82">
        <v>5</v>
      </c>
      <c r="H76" s="120">
        <f>F76+TIME(0,G76,0)</f>
        <v>0.42013888888888862</v>
      </c>
      <c r="I76" s="92"/>
    </row>
    <row r="77" spans="1:9" ht="13.8" x14ac:dyDescent="0.25">
      <c r="A77" s="63"/>
      <c r="B77" s="72"/>
      <c r="C77" s="72"/>
      <c r="D77" s="72"/>
      <c r="E77" s="72"/>
      <c r="F77" s="120"/>
      <c r="G77" s="82"/>
      <c r="H77" s="120"/>
      <c r="I77" s="92"/>
    </row>
    <row r="78" spans="1:9" ht="15.6" x14ac:dyDescent="0.3">
      <c r="A78" s="62" t="s">
        <v>150</v>
      </c>
      <c r="B78" s="71"/>
      <c r="C78" s="71" t="s">
        <v>203</v>
      </c>
      <c r="D78" s="73"/>
      <c r="E78" s="71"/>
      <c r="F78" s="119"/>
      <c r="G78" s="81"/>
      <c r="H78" s="119"/>
      <c r="I78" s="171"/>
    </row>
    <row r="79" spans="1:9" ht="13.8" x14ac:dyDescent="0.25">
      <c r="A79" s="63" t="s">
        <v>152</v>
      </c>
      <c r="B79" s="72" t="s">
        <v>204</v>
      </c>
      <c r="C79" s="72" t="s">
        <v>197</v>
      </c>
      <c r="D79" s="137" t="s">
        <v>1</v>
      </c>
      <c r="E79" s="72" t="s">
        <v>198</v>
      </c>
      <c r="F79" s="120">
        <f>H76</f>
        <v>0.42013888888888862</v>
      </c>
      <c r="G79" s="82">
        <v>0</v>
      </c>
      <c r="H79" s="120">
        <f t="shared" ref="H79:H84" si="7">F79+TIME(0,G79,0)</f>
        <v>0.42013888888888862</v>
      </c>
      <c r="I79" s="92"/>
    </row>
    <row r="80" spans="1:9" ht="15" x14ac:dyDescent="0.25">
      <c r="A80" s="63" t="s">
        <v>153</v>
      </c>
      <c r="B80" s="72" t="s">
        <v>88</v>
      </c>
      <c r="C80" s="72" t="s">
        <v>239</v>
      </c>
      <c r="D80" s="137" t="s">
        <v>1</v>
      </c>
      <c r="E80" s="72" t="s">
        <v>268</v>
      </c>
      <c r="F80" s="120">
        <f>H79</f>
        <v>0.42013888888888862</v>
      </c>
      <c r="G80" s="82">
        <v>0</v>
      </c>
      <c r="H80" s="120">
        <f t="shared" si="7"/>
        <v>0.42013888888888862</v>
      </c>
      <c r="I80" s="89"/>
    </row>
    <row r="81" spans="1:9" ht="15" x14ac:dyDescent="0.25">
      <c r="A81" s="63" t="s">
        <v>155</v>
      </c>
      <c r="B81" s="72" t="s">
        <v>204</v>
      </c>
      <c r="C81" s="72" t="s">
        <v>154</v>
      </c>
      <c r="D81" s="137" t="s">
        <v>1</v>
      </c>
      <c r="E81" s="72" t="s">
        <v>115</v>
      </c>
      <c r="F81" s="120">
        <f>H80</f>
        <v>0.42013888888888862</v>
      </c>
      <c r="G81" s="82">
        <v>0</v>
      </c>
      <c r="H81" s="120">
        <f t="shared" si="7"/>
        <v>0.42013888888888862</v>
      </c>
      <c r="I81" s="89"/>
    </row>
    <row r="82" spans="1:9" ht="15" x14ac:dyDescent="0.25">
      <c r="A82" s="63" t="s">
        <v>156</v>
      </c>
      <c r="B82" s="72" t="s">
        <v>204</v>
      </c>
      <c r="C82" s="72" t="s">
        <v>157</v>
      </c>
      <c r="D82" s="137" t="s">
        <v>1</v>
      </c>
      <c r="E82" s="72" t="s">
        <v>265</v>
      </c>
      <c r="F82" s="120">
        <f>H81</f>
        <v>0.42013888888888862</v>
      </c>
      <c r="G82" s="82">
        <v>0</v>
      </c>
      <c r="H82" s="120">
        <f t="shared" si="7"/>
        <v>0.42013888888888862</v>
      </c>
      <c r="I82" s="89"/>
    </row>
    <row r="83" spans="1:9" ht="15" x14ac:dyDescent="0.25">
      <c r="A83" s="63" t="s">
        <v>158</v>
      </c>
      <c r="B83" s="72" t="s">
        <v>204</v>
      </c>
      <c r="C83" s="72" t="s">
        <v>159</v>
      </c>
      <c r="D83" s="137" t="s">
        <v>1</v>
      </c>
      <c r="E83" s="72" t="s">
        <v>260</v>
      </c>
      <c r="F83" s="120">
        <f>H82</f>
        <v>0.42013888888888862</v>
      </c>
      <c r="G83" s="82">
        <v>0</v>
      </c>
      <c r="H83" s="120">
        <f t="shared" si="7"/>
        <v>0.42013888888888862</v>
      </c>
      <c r="I83" s="89"/>
    </row>
    <row r="84" spans="1:9" ht="15" x14ac:dyDescent="0.25">
      <c r="A84" s="63" t="s">
        <v>226</v>
      </c>
      <c r="B84" s="72"/>
      <c r="C84" s="72"/>
      <c r="D84" s="137"/>
      <c r="E84" s="72"/>
      <c r="F84" s="120">
        <f>H83</f>
        <v>0.42013888888888862</v>
      </c>
      <c r="G84" s="82">
        <v>0</v>
      </c>
      <c r="H84" s="120">
        <f t="shared" si="7"/>
        <v>0.42013888888888862</v>
      </c>
      <c r="I84" s="89"/>
    </row>
    <row r="85" spans="1:9" ht="15.6" x14ac:dyDescent="0.3">
      <c r="A85" s="62" t="s">
        <v>160</v>
      </c>
      <c r="B85" s="71"/>
      <c r="C85" s="71" t="s">
        <v>206</v>
      </c>
      <c r="D85" s="73"/>
      <c r="E85" s="71"/>
      <c r="F85" s="119"/>
      <c r="G85" s="81"/>
      <c r="H85" s="119"/>
      <c r="I85" s="89"/>
    </row>
    <row r="86" spans="1:9" ht="13.8" x14ac:dyDescent="0.25">
      <c r="A86" s="63" t="s">
        <v>162</v>
      </c>
      <c r="B86" s="72" t="s">
        <v>204</v>
      </c>
      <c r="C86" s="72" t="s">
        <v>388</v>
      </c>
      <c r="D86" s="137" t="s">
        <v>1</v>
      </c>
      <c r="E86" s="72" t="s">
        <v>391</v>
      </c>
      <c r="F86" s="120">
        <f>H84</f>
        <v>0.42013888888888862</v>
      </c>
      <c r="G86" s="82">
        <v>0</v>
      </c>
      <c r="H86" s="120">
        <f t="shared" ref="H86:H93" si="8">F86+TIME(0,G86,0)</f>
        <v>0.42013888888888862</v>
      </c>
      <c r="I86" s="171"/>
    </row>
    <row r="87" spans="1:9" ht="13.8" x14ac:dyDescent="0.25">
      <c r="A87" s="63" t="s">
        <v>163</v>
      </c>
      <c r="B87" s="72" t="s">
        <v>88</v>
      </c>
      <c r="C87" s="72" t="s">
        <v>269</v>
      </c>
      <c r="D87" s="137" t="s">
        <v>1</v>
      </c>
      <c r="E87" s="72" t="s">
        <v>270</v>
      </c>
      <c r="F87" s="120">
        <f t="shared" ref="F87:F93" si="9">H86</f>
        <v>0.42013888888888862</v>
      </c>
      <c r="G87" s="82">
        <v>0</v>
      </c>
      <c r="H87" s="120">
        <f t="shared" si="8"/>
        <v>0.42013888888888862</v>
      </c>
      <c r="I87" s="94"/>
    </row>
    <row r="88" spans="1:9" ht="13.8" x14ac:dyDescent="0.25">
      <c r="A88" s="63" t="s">
        <v>164</v>
      </c>
      <c r="B88" s="72" t="s">
        <v>88</v>
      </c>
      <c r="C88" s="72" t="s">
        <v>337</v>
      </c>
      <c r="D88" s="137" t="s">
        <v>1</v>
      </c>
      <c r="E88" s="72" t="s">
        <v>284</v>
      </c>
      <c r="F88" s="120">
        <f t="shared" si="9"/>
        <v>0.42013888888888862</v>
      </c>
      <c r="G88" s="82">
        <v>0</v>
      </c>
      <c r="H88" s="120">
        <f t="shared" si="8"/>
        <v>0.42013888888888862</v>
      </c>
      <c r="I88" s="94"/>
    </row>
    <row r="89" spans="1:9" ht="13.8" x14ac:dyDescent="0.25">
      <c r="A89" s="63" t="s">
        <v>165</v>
      </c>
      <c r="B89" s="72" t="s">
        <v>204</v>
      </c>
      <c r="C89" s="72" t="s">
        <v>416</v>
      </c>
      <c r="D89" s="137" t="s">
        <v>1</v>
      </c>
      <c r="E89" s="72" t="s">
        <v>198</v>
      </c>
      <c r="F89" s="120">
        <f t="shared" si="9"/>
        <v>0.42013888888888862</v>
      </c>
      <c r="G89" s="82">
        <v>0</v>
      </c>
      <c r="H89" s="120">
        <f t="shared" si="8"/>
        <v>0.42013888888888862</v>
      </c>
      <c r="I89" s="94"/>
    </row>
    <row r="90" spans="1:9" ht="13.8" x14ac:dyDescent="0.25">
      <c r="A90" s="63" t="s">
        <v>166</v>
      </c>
      <c r="B90" s="72" t="s">
        <v>88</v>
      </c>
      <c r="C90" s="72" t="s">
        <v>365</v>
      </c>
      <c r="D90" s="137" t="s">
        <v>1</v>
      </c>
      <c r="E90" s="72" t="s">
        <v>91</v>
      </c>
      <c r="F90" s="120">
        <f t="shared" si="9"/>
        <v>0.42013888888888862</v>
      </c>
      <c r="G90" s="82">
        <v>0</v>
      </c>
      <c r="H90" s="120">
        <f t="shared" si="8"/>
        <v>0.42013888888888862</v>
      </c>
      <c r="I90" s="94"/>
    </row>
    <row r="91" spans="1:9" ht="13.8" x14ac:dyDescent="0.25">
      <c r="A91" s="63" t="s">
        <v>167</v>
      </c>
      <c r="B91" s="72" t="s">
        <v>88</v>
      </c>
      <c r="C91" s="72" t="s">
        <v>486</v>
      </c>
      <c r="D91" s="137" t="s">
        <v>1</v>
      </c>
      <c r="E91" s="72" t="s">
        <v>512</v>
      </c>
      <c r="F91" s="120">
        <f t="shared" si="9"/>
        <v>0.42013888888888862</v>
      </c>
      <c r="G91" s="82">
        <v>0</v>
      </c>
      <c r="H91" s="120">
        <f t="shared" si="8"/>
        <v>0.42013888888888862</v>
      </c>
      <c r="I91" s="94"/>
    </row>
    <row r="92" spans="1:9" ht="13.8" x14ac:dyDescent="0.25">
      <c r="A92" s="63" t="s">
        <v>168</v>
      </c>
      <c r="B92" s="72" t="s">
        <v>88</v>
      </c>
      <c r="C92" s="72" t="s">
        <v>511</v>
      </c>
      <c r="D92" s="137" t="s">
        <v>1</v>
      </c>
      <c r="E92" s="72" t="s">
        <v>270</v>
      </c>
      <c r="F92" s="120">
        <f t="shared" si="9"/>
        <v>0.42013888888888862</v>
      </c>
      <c r="G92" s="82">
        <v>0</v>
      </c>
      <c r="H92" s="120">
        <f>F92+TIME(0,G92,0)</f>
        <v>0.42013888888888862</v>
      </c>
      <c r="I92" s="92"/>
    </row>
    <row r="93" spans="1:9" ht="13.8" x14ac:dyDescent="0.25">
      <c r="A93" s="63" t="s">
        <v>169</v>
      </c>
      <c r="B93" s="72" t="s">
        <v>88</v>
      </c>
      <c r="C93" s="72"/>
      <c r="D93" s="137" t="s">
        <v>1</v>
      </c>
      <c r="E93" s="72"/>
      <c r="F93" s="120">
        <f t="shared" si="9"/>
        <v>0.42013888888888862</v>
      </c>
      <c r="G93" s="82">
        <v>0</v>
      </c>
      <c r="H93" s="120">
        <f t="shared" si="8"/>
        <v>0.42013888888888862</v>
      </c>
      <c r="I93" s="92"/>
    </row>
    <row r="94" spans="1:9" ht="13.8" x14ac:dyDescent="0.25">
      <c r="A94" s="63"/>
      <c r="B94" s="72"/>
      <c r="C94" s="72"/>
      <c r="D94" s="137"/>
      <c r="F94" s="120"/>
      <c r="G94" s="82"/>
      <c r="H94" s="120"/>
      <c r="I94" s="92"/>
    </row>
    <row r="95" spans="1:9" ht="15.6" x14ac:dyDescent="0.3">
      <c r="A95" s="62" t="s">
        <v>170</v>
      </c>
      <c r="B95" s="71"/>
      <c r="C95" s="71" t="s">
        <v>207</v>
      </c>
      <c r="D95" s="73"/>
      <c r="E95" s="71"/>
      <c r="F95" s="119"/>
      <c r="G95" s="81"/>
      <c r="H95" s="119"/>
      <c r="I95" s="92"/>
    </row>
    <row r="96" spans="1:9" ht="13.8" x14ac:dyDescent="0.25">
      <c r="A96" s="63" t="s">
        <v>458</v>
      </c>
      <c r="B96" s="67" t="s">
        <v>204</v>
      </c>
      <c r="C96" s="72" t="s">
        <v>502</v>
      </c>
      <c r="D96" s="137" t="s">
        <v>1</v>
      </c>
      <c r="E96" s="72" t="s">
        <v>256</v>
      </c>
      <c r="F96" s="160">
        <f>H93</f>
        <v>0.42013888888888862</v>
      </c>
      <c r="G96" s="161">
        <v>0</v>
      </c>
      <c r="H96" s="120">
        <f t="shared" ref="H96" si="10">F96+TIME(0,G96,0)</f>
        <v>0.42013888888888862</v>
      </c>
      <c r="I96" s="92"/>
    </row>
    <row r="97" spans="1:9" ht="13.8" x14ac:dyDescent="0.25">
      <c r="A97" s="138" t="s">
        <v>459</v>
      </c>
      <c r="B97" s="72" t="s">
        <v>204</v>
      </c>
      <c r="C97" s="72" t="s">
        <v>513</v>
      </c>
      <c r="D97" s="137" t="s">
        <v>1</v>
      </c>
      <c r="E97" s="72" t="s">
        <v>476</v>
      </c>
      <c r="F97" s="120">
        <f>H96</f>
        <v>0.42013888888888862</v>
      </c>
      <c r="G97" s="82">
        <v>0</v>
      </c>
      <c r="H97" s="120">
        <f>F97+TIME(0,G97,0)</f>
        <v>0.42013888888888862</v>
      </c>
      <c r="I97" s="92"/>
    </row>
    <row r="98" spans="1:9" ht="13.8" x14ac:dyDescent="0.25">
      <c r="A98" s="63" t="s">
        <v>460</v>
      </c>
      <c r="B98" s="72" t="s">
        <v>204</v>
      </c>
      <c r="C98" s="72" t="s">
        <v>431</v>
      </c>
      <c r="D98" s="137" t="s">
        <v>1</v>
      </c>
      <c r="E98" s="72" t="s">
        <v>430</v>
      </c>
      <c r="F98" s="120">
        <f>H97</f>
        <v>0.42013888888888862</v>
      </c>
      <c r="G98" s="82">
        <v>0</v>
      </c>
      <c r="H98" s="120">
        <f t="shared" ref="H98:H99" si="11">F98+TIME(0,G98,0)</f>
        <v>0.42013888888888862</v>
      </c>
      <c r="I98" s="92"/>
    </row>
    <row r="99" spans="1:9" ht="13.8" x14ac:dyDescent="0.25">
      <c r="A99" s="63" t="s">
        <v>460</v>
      </c>
      <c r="B99" s="72" t="s">
        <v>204</v>
      </c>
      <c r="C99" s="72" t="s">
        <v>312</v>
      </c>
      <c r="D99" s="137" t="s">
        <v>1</v>
      </c>
      <c r="E99" s="72" t="s">
        <v>314</v>
      </c>
      <c r="F99" s="120">
        <f>H98</f>
        <v>0.42013888888888862</v>
      </c>
      <c r="G99" s="82">
        <v>0</v>
      </c>
      <c r="H99" s="120">
        <f t="shared" si="11"/>
        <v>0.42013888888888862</v>
      </c>
      <c r="I99" s="92"/>
    </row>
    <row r="100" spans="1:9" ht="13.8" x14ac:dyDescent="0.25">
      <c r="A100" s="296"/>
      <c r="C100" s="72"/>
      <c r="D100" s="137"/>
      <c r="E100" s="133"/>
      <c r="F100" s="160"/>
      <c r="G100" s="161"/>
      <c r="H100" s="160"/>
      <c r="I100" s="92"/>
    </row>
    <row r="101" spans="1:9" ht="15.6" x14ac:dyDescent="0.3">
      <c r="A101" s="59" t="s">
        <v>172</v>
      </c>
      <c r="B101" s="68"/>
      <c r="C101" s="68" t="s">
        <v>173</v>
      </c>
      <c r="D101" s="134"/>
      <c r="E101" s="68"/>
      <c r="F101" s="116"/>
      <c r="G101" s="78"/>
      <c r="H101" s="116"/>
      <c r="I101" s="172"/>
    </row>
    <row r="102" spans="1:9" ht="13.8" x14ac:dyDescent="0.25">
      <c r="A102" s="138" t="s">
        <v>174</v>
      </c>
      <c r="B102" s="72" t="s">
        <v>204</v>
      </c>
      <c r="C102" s="72"/>
      <c r="D102" s="137"/>
      <c r="E102" s="72"/>
      <c r="F102" s="120">
        <f>H99</f>
        <v>0.42013888888888862</v>
      </c>
      <c r="G102" s="82">
        <v>0</v>
      </c>
      <c r="H102" s="120">
        <f>F102+TIME(0,G102,0)</f>
        <v>0.42013888888888862</v>
      </c>
      <c r="I102" s="92"/>
    </row>
    <row r="103" spans="1:9" ht="13.8" x14ac:dyDescent="0.25">
      <c r="A103" s="138" t="s">
        <v>175</v>
      </c>
      <c r="B103" s="72" t="s">
        <v>187</v>
      </c>
      <c r="C103" s="72"/>
      <c r="D103" s="140"/>
      <c r="E103" s="72"/>
      <c r="F103" s="120">
        <f>H102</f>
        <v>0.42013888888888862</v>
      </c>
      <c r="G103" s="82">
        <v>0</v>
      </c>
      <c r="H103" s="120">
        <f>F103+TIME(0,G103,0)</f>
        <v>0.42013888888888862</v>
      </c>
      <c r="I103" s="92"/>
    </row>
    <row r="104" spans="1:9" ht="13.8" x14ac:dyDescent="0.25">
      <c r="A104" s="63" t="s">
        <v>176</v>
      </c>
      <c r="B104" s="72" t="s">
        <v>82</v>
      </c>
      <c r="C104" s="72"/>
      <c r="D104" s="140"/>
      <c r="E104" s="72"/>
      <c r="F104" s="120">
        <f>H103</f>
        <v>0.42013888888888862</v>
      </c>
      <c r="G104" s="82">
        <v>0</v>
      </c>
      <c r="H104" s="120">
        <f>F104+TIME(0,G104,0)</f>
        <v>0.42013888888888862</v>
      </c>
      <c r="I104" s="92"/>
    </row>
    <row r="105" spans="1:9" ht="13.8" x14ac:dyDescent="0.25">
      <c r="A105" s="173"/>
      <c r="B105" s="173"/>
      <c r="C105" s="173"/>
      <c r="D105" s="174"/>
      <c r="E105" s="173"/>
      <c r="F105" s="175"/>
      <c r="G105" s="176"/>
      <c r="H105" s="175"/>
      <c r="I105" s="92"/>
    </row>
    <row r="106" spans="1:9" ht="15.6" x14ac:dyDescent="0.3">
      <c r="A106" s="64" t="s">
        <v>177</v>
      </c>
      <c r="B106" s="74"/>
      <c r="C106" s="74" t="s">
        <v>209</v>
      </c>
      <c r="D106" s="136"/>
      <c r="E106" s="74"/>
      <c r="F106" s="124"/>
      <c r="G106" s="84"/>
      <c r="H106" s="124"/>
      <c r="I106" s="172"/>
    </row>
    <row r="107" spans="1:9" ht="15" x14ac:dyDescent="0.25">
      <c r="A107" s="138" t="s">
        <v>200</v>
      </c>
      <c r="B107" s="72" t="s">
        <v>82</v>
      </c>
      <c r="C107" s="72" t="s">
        <v>210</v>
      </c>
      <c r="D107" s="140" t="s">
        <v>244</v>
      </c>
      <c r="E107" s="69" t="s">
        <v>101</v>
      </c>
      <c r="F107" s="120">
        <f>H104</f>
        <v>0.42013888888888862</v>
      </c>
      <c r="G107" s="82">
        <v>1</v>
      </c>
      <c r="H107" s="120">
        <f>F107+TIME(0,G107,0)</f>
        <v>0.42083333333333306</v>
      </c>
      <c r="I107" s="92"/>
    </row>
    <row r="108" spans="1:9" ht="15" x14ac:dyDescent="0.25">
      <c r="A108" s="138" t="s">
        <v>202</v>
      </c>
      <c r="B108" s="72" t="s">
        <v>82</v>
      </c>
      <c r="C108" s="72" t="s">
        <v>119</v>
      </c>
      <c r="D108" s="140" t="s">
        <v>244</v>
      </c>
      <c r="E108" s="69" t="s">
        <v>101</v>
      </c>
      <c r="F108" s="120">
        <f>H107</f>
        <v>0.42083333333333306</v>
      </c>
      <c r="G108" s="82">
        <v>1</v>
      </c>
      <c r="H108" s="120">
        <f>F108+TIME(0,G108,0)</f>
        <v>0.4215277777777775</v>
      </c>
      <c r="I108" s="92"/>
    </row>
    <row r="109" spans="1:9" ht="15" x14ac:dyDescent="0.25">
      <c r="A109" s="138" t="s">
        <v>205</v>
      </c>
      <c r="B109" s="72" t="s">
        <v>82</v>
      </c>
      <c r="C109" s="72" t="s">
        <v>95</v>
      </c>
      <c r="D109" s="140" t="s">
        <v>244</v>
      </c>
      <c r="E109" s="69" t="s">
        <v>101</v>
      </c>
      <c r="F109" s="120">
        <f>H108</f>
        <v>0.4215277777777775</v>
      </c>
      <c r="G109" s="82">
        <v>1</v>
      </c>
      <c r="H109" s="120">
        <f>F109+TIME(0,G109,0)</f>
        <v>0.42222222222222194</v>
      </c>
      <c r="I109" s="92"/>
    </row>
    <row r="110" spans="1:9" ht="15" x14ac:dyDescent="0.25">
      <c r="A110" s="138" t="s">
        <v>461</v>
      </c>
      <c r="B110" s="72" t="s">
        <v>88</v>
      </c>
      <c r="C110" s="72" t="s">
        <v>211</v>
      </c>
      <c r="D110" s="72"/>
      <c r="E110" s="69" t="s">
        <v>101</v>
      </c>
      <c r="F110" s="120">
        <f>H109</f>
        <v>0.42222222222222194</v>
      </c>
      <c r="G110" s="82">
        <v>1</v>
      </c>
      <c r="H110" s="120">
        <f>F110+TIME(0,G110,0)</f>
        <v>0.42291666666666639</v>
      </c>
      <c r="I110" s="92"/>
    </row>
    <row r="111" spans="1:9" x14ac:dyDescent="0.25">
      <c r="A111" s="144"/>
      <c r="B111" s="144"/>
      <c r="C111" s="144" t="s">
        <v>179</v>
      </c>
      <c r="D111" s="144"/>
      <c r="E111" s="144"/>
      <c r="F111" s="145"/>
      <c r="G111" s="146">
        <f>(H111-H110) * 24 * 60</f>
        <v>111.0000000000004</v>
      </c>
      <c r="H111" s="145">
        <v>0.5</v>
      </c>
      <c r="I111" s="149"/>
    </row>
    <row r="112" spans="1:9" ht="13.8" x14ac:dyDescent="0.25">
      <c r="D112" s="133"/>
      <c r="I112" s="177"/>
    </row>
    <row r="113" spans="1:14" ht="13.8" x14ac:dyDescent="0.25">
      <c r="A113" s="63"/>
      <c r="B113" s="72"/>
      <c r="C113" s="72"/>
      <c r="D113" s="151"/>
      <c r="E113" s="72"/>
      <c r="F113" s="120"/>
      <c r="G113" s="82"/>
      <c r="H113" s="120"/>
      <c r="I113" s="92"/>
    </row>
    <row r="114" spans="1:14" ht="15.6" x14ac:dyDescent="0.3">
      <c r="A114" s="62"/>
      <c r="B114" s="71"/>
      <c r="C114" s="71"/>
      <c r="D114" s="73"/>
      <c r="E114" s="71"/>
      <c r="F114" s="119"/>
      <c r="G114" s="81"/>
      <c r="H114" s="119"/>
      <c r="I114" s="91"/>
    </row>
    <row r="115" spans="1:14" ht="13.8" x14ac:dyDescent="0.25">
      <c r="A115" s="63"/>
      <c r="B115" s="72"/>
      <c r="C115" s="72"/>
      <c r="D115" s="151"/>
      <c r="E115" s="72"/>
      <c r="F115" s="120"/>
      <c r="G115" s="82"/>
      <c r="H115" s="120"/>
      <c r="I115" s="92"/>
    </row>
    <row r="116" spans="1:14" ht="13.8" x14ac:dyDescent="0.25">
      <c r="A116" s="63"/>
      <c r="B116" s="72"/>
      <c r="C116" s="72"/>
      <c r="D116" s="137"/>
      <c r="E116" s="72"/>
      <c r="F116" s="120"/>
      <c r="G116" s="82"/>
      <c r="H116" s="120"/>
      <c r="I116" s="92"/>
    </row>
    <row r="117" spans="1:14" ht="13.8" x14ac:dyDescent="0.25">
      <c r="A117" s="63"/>
      <c r="B117" s="72"/>
      <c r="C117" s="72"/>
      <c r="D117" s="151"/>
      <c r="E117" s="72"/>
      <c r="F117" s="120"/>
      <c r="G117" s="82"/>
      <c r="H117" s="120"/>
      <c r="I117" s="92"/>
    </row>
    <row r="118" spans="1:14" ht="14.1" customHeight="1" x14ac:dyDescent="0.25">
      <c r="A118" s="63"/>
      <c r="B118" s="72"/>
      <c r="C118" s="72"/>
      <c r="D118" s="72"/>
      <c r="E118" s="72"/>
      <c r="F118" s="120"/>
      <c r="G118" s="82"/>
      <c r="H118" s="120"/>
      <c r="I118" s="92"/>
    </row>
    <row r="119" spans="1:14" ht="15" x14ac:dyDescent="0.25">
      <c r="A119" s="63"/>
      <c r="B119" s="72"/>
      <c r="C119" s="72"/>
      <c r="D119" s="137"/>
      <c r="E119" s="69"/>
      <c r="F119" s="120"/>
      <c r="G119" s="82"/>
      <c r="H119" s="120"/>
      <c r="I119" s="92"/>
    </row>
    <row r="120" spans="1:14" ht="13.8" x14ac:dyDescent="0.25">
      <c r="A120" s="63"/>
      <c r="B120" s="72"/>
      <c r="C120" s="72"/>
      <c r="D120" s="137"/>
      <c r="E120" s="72"/>
      <c r="F120" s="120"/>
      <c r="G120" s="82"/>
      <c r="H120" s="120"/>
      <c r="I120" s="92"/>
    </row>
    <row r="121" spans="1:14" ht="13.8" x14ac:dyDescent="0.25">
      <c r="A121" s="63"/>
      <c r="B121" s="72"/>
      <c r="C121" s="72"/>
      <c r="D121" s="151"/>
      <c r="E121" s="72"/>
      <c r="F121" s="120"/>
      <c r="G121" s="82"/>
      <c r="H121" s="120"/>
      <c r="I121" s="92"/>
    </row>
    <row r="122" spans="1:14" ht="13.8" x14ac:dyDescent="0.25">
      <c r="A122" s="63"/>
      <c r="B122" s="72"/>
      <c r="C122" s="72"/>
      <c r="D122" s="151"/>
      <c r="E122" s="72"/>
      <c r="F122" s="120"/>
      <c r="G122" s="82"/>
      <c r="H122" s="120"/>
      <c r="I122" s="92"/>
    </row>
    <row r="123" spans="1:14" ht="13.8" x14ac:dyDescent="0.25">
      <c r="A123" s="63"/>
      <c r="B123" s="72"/>
      <c r="C123" s="72"/>
      <c r="D123" s="137"/>
      <c r="E123" s="72"/>
      <c r="F123" s="120"/>
      <c r="G123" s="82"/>
      <c r="H123" s="120"/>
      <c r="I123" s="92"/>
    </row>
    <row r="124" spans="1:14" ht="13.8" x14ac:dyDescent="0.25">
      <c r="A124" s="63"/>
      <c r="B124" s="72"/>
      <c r="C124" s="72"/>
      <c r="D124" s="151"/>
      <c r="E124" s="72"/>
      <c r="F124" s="120"/>
      <c r="G124" s="82"/>
      <c r="H124" s="120"/>
      <c r="I124" s="92"/>
    </row>
    <row r="125" spans="1:14" ht="13.8" x14ac:dyDescent="0.25">
      <c r="A125" s="63"/>
      <c r="B125" s="72"/>
      <c r="C125" s="72"/>
      <c r="D125" s="137"/>
      <c r="E125" s="72"/>
      <c r="F125" s="120"/>
      <c r="G125" s="82"/>
      <c r="H125" s="120"/>
      <c r="I125" s="92"/>
    </row>
    <row r="126" spans="1:14" ht="13.8" x14ac:dyDescent="0.25">
      <c r="D126" s="133"/>
      <c r="I126" s="147"/>
    </row>
    <row r="127" spans="1:14" ht="13.8" x14ac:dyDescent="0.25">
      <c r="A127" s="63"/>
      <c r="B127" s="72"/>
      <c r="C127" s="72"/>
      <c r="D127" s="151"/>
      <c r="E127" s="72"/>
      <c r="F127" s="120"/>
      <c r="G127" s="82"/>
      <c r="H127" s="120"/>
      <c r="I127" s="92"/>
    </row>
    <row r="128" spans="1:14" ht="15.6" x14ac:dyDescent="0.3">
      <c r="A128" s="62"/>
      <c r="B128" s="71"/>
      <c r="C128" s="71"/>
      <c r="D128" s="73"/>
      <c r="E128" s="71"/>
      <c r="F128" s="119"/>
      <c r="G128" s="81"/>
      <c r="H128" s="119"/>
      <c r="I128" s="91"/>
      <c r="N128" s="72"/>
    </row>
    <row r="129" spans="1:9" ht="15" x14ac:dyDescent="0.25">
      <c r="A129" s="63"/>
      <c r="B129" s="72"/>
      <c r="C129" s="72"/>
      <c r="D129" s="137"/>
      <c r="E129" s="72"/>
      <c r="F129" s="120"/>
      <c r="G129" s="82"/>
      <c r="H129" s="120"/>
      <c r="I129" s="89"/>
    </row>
    <row r="130" spans="1:9" ht="13.8" x14ac:dyDescent="0.25">
      <c r="A130" s="63"/>
      <c r="B130" s="72"/>
      <c r="C130" s="72"/>
      <c r="D130" s="137"/>
      <c r="E130" s="72"/>
      <c r="F130" s="120"/>
      <c r="G130" s="82"/>
      <c r="H130" s="120"/>
      <c r="I130" s="94"/>
    </row>
    <row r="131" spans="1:9" ht="13.8" x14ac:dyDescent="0.25">
      <c r="A131" s="63"/>
      <c r="B131" s="72"/>
      <c r="C131" s="72"/>
      <c r="D131" s="137"/>
      <c r="E131" s="72"/>
      <c r="F131" s="120"/>
      <c r="G131" s="82"/>
      <c r="H131" s="120"/>
      <c r="I131" s="92"/>
    </row>
    <row r="132" spans="1:9" ht="13.8" x14ac:dyDescent="0.25">
      <c r="A132" s="63"/>
      <c r="B132" s="72"/>
      <c r="C132" s="72"/>
      <c r="D132" s="72"/>
      <c r="E132" s="72"/>
      <c r="F132" s="120"/>
      <c r="G132" s="82"/>
      <c r="H132" s="120"/>
      <c r="I132" s="92"/>
    </row>
    <row r="133" spans="1:9" ht="15.6" x14ac:dyDescent="0.3">
      <c r="A133" s="62"/>
      <c r="B133" s="71"/>
      <c r="C133" s="71"/>
      <c r="D133" s="73"/>
      <c r="E133" s="71"/>
      <c r="F133" s="119"/>
      <c r="G133" s="81"/>
      <c r="H133" s="119"/>
      <c r="I133" s="91"/>
    </row>
    <row r="134" spans="1:9" ht="13.8" x14ac:dyDescent="0.25">
      <c r="A134" s="63"/>
      <c r="B134" s="72"/>
      <c r="C134" s="72"/>
      <c r="D134" s="137"/>
      <c r="E134" s="72"/>
      <c r="F134" s="120"/>
      <c r="G134" s="82"/>
      <c r="H134" s="120"/>
      <c r="I134" s="92"/>
    </row>
    <row r="135" spans="1:9" ht="13.8" x14ac:dyDescent="0.25">
      <c r="A135" s="63"/>
      <c r="B135" s="72"/>
      <c r="C135" s="72"/>
      <c r="D135" s="137"/>
      <c r="E135" s="72"/>
      <c r="F135" s="120"/>
      <c r="G135" s="82"/>
      <c r="H135" s="120"/>
      <c r="I135" s="92"/>
    </row>
    <row r="136" spans="1:9" ht="13.8" x14ac:dyDescent="0.25">
      <c r="A136" s="63"/>
      <c r="B136" s="72"/>
      <c r="C136" s="72"/>
      <c r="D136" s="137"/>
      <c r="E136" s="72"/>
      <c r="F136" s="120"/>
      <c r="G136" s="82"/>
      <c r="H136" s="120"/>
      <c r="I136" s="92"/>
    </row>
    <row r="137" spans="1:9" ht="13.8" x14ac:dyDescent="0.25">
      <c r="A137" s="63"/>
      <c r="B137" s="72"/>
      <c r="C137" s="72"/>
      <c r="D137" s="137"/>
      <c r="E137" s="72"/>
      <c r="F137" s="120"/>
      <c r="G137" s="82"/>
      <c r="H137" s="120"/>
      <c r="I137" s="92"/>
    </row>
    <row r="138" spans="1:9" ht="13.8" x14ac:dyDescent="0.25">
      <c r="A138" s="63"/>
      <c r="B138" s="72"/>
      <c r="C138" s="72"/>
      <c r="D138" s="137"/>
      <c r="E138" s="72"/>
      <c r="F138" s="120"/>
      <c r="G138" s="82"/>
      <c r="H138" s="120"/>
      <c r="I138" s="92"/>
    </row>
    <row r="139" spans="1:9" ht="13.8" x14ac:dyDescent="0.25">
      <c r="A139" s="63"/>
      <c r="B139" s="72"/>
      <c r="C139" s="72"/>
      <c r="D139" s="137"/>
      <c r="E139" s="72"/>
      <c r="F139" s="120"/>
      <c r="G139" s="82"/>
      <c r="H139" s="120"/>
      <c r="I139" s="92"/>
    </row>
    <row r="140" spans="1:9" ht="15.6" x14ac:dyDescent="0.3">
      <c r="A140" s="62"/>
      <c r="B140" s="71"/>
      <c r="C140" s="71"/>
      <c r="D140" s="73"/>
      <c r="E140" s="71"/>
      <c r="F140" s="119"/>
      <c r="G140" s="81"/>
      <c r="H140" s="119"/>
      <c r="I140" s="91"/>
    </row>
    <row r="141" spans="1:9" ht="13.8" x14ac:dyDescent="0.25">
      <c r="A141" s="63"/>
      <c r="B141" s="72"/>
      <c r="C141" s="72"/>
      <c r="D141" s="137"/>
      <c r="E141" s="72"/>
      <c r="F141" s="120"/>
      <c r="G141" s="82"/>
      <c r="H141" s="120"/>
      <c r="I141" s="92"/>
    </row>
    <row r="142" spans="1:9" ht="13.8" x14ac:dyDescent="0.25">
      <c r="A142" s="63"/>
      <c r="B142" s="72"/>
      <c r="C142" s="72"/>
      <c r="D142" s="137"/>
      <c r="E142" s="72"/>
      <c r="F142" s="120"/>
      <c r="G142" s="82"/>
      <c r="H142" s="120"/>
      <c r="I142" s="92"/>
    </row>
    <row r="143" spans="1:9" ht="13.8" x14ac:dyDescent="0.25">
      <c r="A143" s="63"/>
      <c r="B143" s="72"/>
      <c r="C143" s="72"/>
      <c r="D143" s="137"/>
      <c r="E143" s="72"/>
      <c r="F143" s="120"/>
      <c r="G143" s="82"/>
      <c r="H143" s="120"/>
      <c r="I143" s="92"/>
    </row>
    <row r="144" spans="1:9" ht="13.8" x14ac:dyDescent="0.25">
      <c r="A144" s="63"/>
      <c r="B144" s="72"/>
      <c r="C144" s="72"/>
      <c r="D144" s="137"/>
      <c r="E144" s="72"/>
      <c r="F144" s="120"/>
      <c r="G144" s="82"/>
      <c r="H144" s="120"/>
      <c r="I144" s="92"/>
    </row>
    <row r="145" spans="1:9" ht="13.8" x14ac:dyDescent="0.25">
      <c r="A145" s="63"/>
      <c r="B145" s="72"/>
      <c r="C145" s="72"/>
      <c r="D145" s="137"/>
      <c r="E145" s="72"/>
      <c r="F145" s="120"/>
      <c r="G145" s="82"/>
      <c r="H145" s="120"/>
      <c r="I145" s="92"/>
    </row>
    <row r="146" spans="1:9" ht="13.8" x14ac:dyDescent="0.25">
      <c r="A146" s="63"/>
      <c r="B146" s="72"/>
      <c r="C146" s="72"/>
      <c r="D146" s="137"/>
      <c r="E146" s="120"/>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8" customHeight="1" x14ac:dyDescent="0.25">
      <c r="A150" s="63"/>
      <c r="B150" s="72"/>
      <c r="C150" s="72"/>
      <c r="D150" s="137"/>
      <c r="E150" s="72"/>
      <c r="F150" s="120"/>
      <c r="G150" s="82"/>
      <c r="H150" s="120"/>
      <c r="I150" s="92"/>
    </row>
    <row r="151" spans="1:9" ht="15.6" x14ac:dyDescent="0.3">
      <c r="A151" s="62"/>
      <c r="B151" s="71"/>
      <c r="C151" s="71"/>
      <c r="D151" s="73"/>
      <c r="E151" s="71"/>
      <c r="F151" s="119"/>
      <c r="G151" s="81"/>
      <c r="H151" s="119"/>
      <c r="I151" s="91"/>
    </row>
    <row r="152" spans="1:9" ht="13.8" x14ac:dyDescent="0.25">
      <c r="A152" s="63"/>
      <c r="C152" s="72"/>
      <c r="D152" s="137"/>
      <c r="E152" s="133"/>
      <c r="F152" s="160"/>
      <c r="G152" s="161"/>
      <c r="H152" s="160"/>
      <c r="I152" s="92"/>
    </row>
    <row r="153" spans="1:9" ht="13.8" x14ac:dyDescent="0.25">
      <c r="A153" s="138"/>
      <c r="B153" s="72"/>
      <c r="C153" s="72"/>
      <c r="D153" s="137"/>
      <c r="E153" s="72"/>
      <c r="F153" s="120"/>
      <c r="G153" s="82"/>
      <c r="H153" s="120"/>
      <c r="I153" s="92"/>
    </row>
    <row r="154" spans="1:9" ht="13.8" x14ac:dyDescent="0.25">
      <c r="A154" s="63"/>
      <c r="B154" s="72"/>
      <c r="C154" s="72"/>
      <c r="D154" s="151"/>
      <c r="E154" s="72"/>
      <c r="F154" s="120"/>
      <c r="G154" s="82"/>
      <c r="H154" s="120"/>
      <c r="I154" s="92"/>
    </row>
    <row r="155" spans="1:9" ht="15" x14ac:dyDescent="0.25">
      <c r="A155" s="138"/>
      <c r="B155" s="72"/>
      <c r="C155" s="72"/>
      <c r="D155" s="137"/>
      <c r="E155" s="72"/>
      <c r="F155" s="120"/>
      <c r="G155" s="82"/>
      <c r="H155" s="120"/>
      <c r="I155" s="89"/>
    </row>
    <row r="156" spans="1:9" ht="15" x14ac:dyDescent="0.25">
      <c r="A156" s="138"/>
      <c r="B156" s="72"/>
      <c r="C156" s="72"/>
      <c r="D156" s="137"/>
      <c r="E156" s="72"/>
      <c r="F156" s="120"/>
      <c r="G156" s="82"/>
      <c r="H156" s="120"/>
      <c r="I156" s="89"/>
    </row>
    <row r="157" spans="1:9" ht="15" x14ac:dyDescent="0.25">
      <c r="A157" s="63"/>
      <c r="B157" s="72"/>
      <c r="C157" s="72"/>
      <c r="D157" s="140"/>
      <c r="E157" s="72"/>
      <c r="F157" s="120"/>
      <c r="G157" s="82"/>
      <c r="H157" s="120"/>
      <c r="I157" s="89"/>
    </row>
    <row r="158" spans="1:9" ht="15" x14ac:dyDescent="0.25">
      <c r="A158" s="63"/>
      <c r="B158" s="72"/>
      <c r="C158" s="72"/>
      <c r="D158" s="140"/>
      <c r="E158" s="72"/>
      <c r="F158" s="120"/>
      <c r="G158" s="82"/>
      <c r="H158" s="120"/>
      <c r="I158" s="89"/>
    </row>
    <row r="159" spans="1:9" ht="15" x14ac:dyDescent="0.25">
      <c r="A159" s="63"/>
      <c r="B159" s="72"/>
      <c r="C159" s="72"/>
      <c r="D159" s="135"/>
      <c r="E159" s="72"/>
      <c r="F159" s="120"/>
      <c r="G159" s="82"/>
      <c r="H159" s="120"/>
      <c r="I159" s="89"/>
    </row>
    <row r="160" spans="1:9" ht="15" x14ac:dyDescent="0.25">
      <c r="A160" s="138"/>
      <c r="B160" s="72"/>
      <c r="C160" s="72"/>
      <c r="D160" s="137"/>
      <c r="E160" s="72"/>
      <c r="F160" s="120"/>
      <c r="G160" s="82"/>
      <c r="H160" s="120"/>
      <c r="I160" s="89"/>
    </row>
    <row r="161" spans="1:9" ht="13.8" x14ac:dyDescent="0.25">
      <c r="D161" s="133"/>
      <c r="I161" s="147"/>
    </row>
    <row r="162" spans="1:9" ht="13.8" x14ac:dyDescent="0.25">
      <c r="A162" s="63"/>
      <c r="B162" s="72"/>
      <c r="C162" s="72"/>
      <c r="D162" s="151"/>
      <c r="E162" s="72"/>
      <c r="F162" s="120"/>
      <c r="G162" s="82"/>
      <c r="H162" s="120"/>
      <c r="I162" s="92"/>
    </row>
    <row r="163" spans="1:9" ht="15" x14ac:dyDescent="0.25">
      <c r="A163" s="138"/>
      <c r="B163" s="72"/>
      <c r="C163" s="72"/>
      <c r="D163" s="140"/>
      <c r="E163" s="72"/>
      <c r="F163" s="120"/>
      <c r="G163" s="82"/>
      <c r="H163" s="120"/>
      <c r="I163" s="89"/>
    </row>
    <row r="164" spans="1:9" ht="15" x14ac:dyDescent="0.25">
      <c r="A164" s="138"/>
      <c r="B164" s="72"/>
      <c r="C164" s="72"/>
      <c r="D164" s="140"/>
      <c r="E164" s="72"/>
      <c r="F164" s="120"/>
      <c r="G164" s="82"/>
      <c r="H164" s="120"/>
      <c r="I164" s="89"/>
    </row>
    <row r="165" spans="1:9" ht="15" x14ac:dyDescent="0.25">
      <c r="A165" s="138"/>
      <c r="B165" s="72"/>
      <c r="C165" s="72"/>
      <c r="D165" s="140"/>
      <c r="E165" s="72"/>
      <c r="F165" s="120"/>
      <c r="G165" s="82"/>
      <c r="H165" s="120"/>
      <c r="I165" s="89"/>
    </row>
    <row r="166" spans="1:9" ht="15" x14ac:dyDescent="0.25">
      <c r="A166" s="138"/>
      <c r="B166" s="72"/>
      <c r="C166" s="72"/>
      <c r="D166" s="72"/>
      <c r="E166" s="72"/>
      <c r="F166" s="120"/>
      <c r="G166" s="82"/>
      <c r="H166" s="120"/>
      <c r="I166" s="89"/>
    </row>
    <row r="167" spans="1:9" ht="13.8" x14ac:dyDescent="0.25">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74" location="Links!B44" display="Motions" xr:uid="{00000000-0004-0000-0400-000002000000}"/>
    <hyperlink ref="D38" location="Links!B43" display="1st VC Report" xr:uid="{00000000-0004-0000-0400-000003000000}"/>
    <hyperlink ref="D37" location="Links!B42" display="Treasurer's Report" xr:uid="{00000000-0004-0000-0400-000004000000}"/>
    <hyperlink ref="D41" location="Links!B45" display="Session Report" xr:uid="{00000000-0004-0000-0400-000005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96" location="Links!B47" display="Motions" xr:uid="{00000000-0004-0000-0400-00002F000000}"/>
    <hyperlink ref="D97" location="Links!B47" display="Motions" xr:uid="{00000000-0004-0000-0400-000030000000}"/>
    <hyperlink ref="D39" r:id="rId1" display="ec-22-0001-r6" xr:uid="{00000000-0004-0000-0400-000032000000}"/>
    <hyperlink ref="D98" location="Links!B47" display="Motions" xr:uid="{00000000-0004-0000-0400-000035000000}"/>
    <hyperlink ref="D99" location="Links!B47" display="Motions" xr:uid="{00000000-0004-0000-0400-000039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5:D49" location="Links!B45" display="Session Report" xr:uid="{F4DC7382-0524-4329-873A-FCC932A67F2D}"/>
    <hyperlink ref="D53:D60" location="Links!B45" display="Session Report" xr:uid="{0FB3289B-0A8D-4EF3-86B9-E83F9379D3C5}"/>
    <hyperlink ref="D63:D66" location="Links!B45" display="Session Report" xr:uid="{4971C2BC-8341-46FD-8092-5746049C5962}"/>
    <hyperlink ref="D75:D76" location="Links!B44" display="Motions" xr:uid="{A922F62D-0297-4405-BA71-57534214BE6E}"/>
    <hyperlink ref="D79:D83" location="Links!B44" display="Motions" xr:uid="{55650F25-D3C9-4CFA-907A-19EFE3906B41}"/>
    <hyperlink ref="D86:D93" location="Links!B44" display="Motions" xr:uid="{66B3AB28-B3F5-4F32-9847-B531958A6043}"/>
    <hyperlink ref="D25" location="Links!B43" display="Supplementary" xr:uid="{09120E2E-B078-4B78-9DBB-9DB1AD78FE85}"/>
    <hyperlink ref="D70" r:id="rId2" xr:uid="{521885A2-AFEC-4F69-8EFE-71F7613B26B6}"/>
  </hyperlinks>
  <pageMargins left="0.7" right="0.7" top="0.75" bottom="0.75" header="0.3" footer="0.3"/>
  <pageSetup paperSize="9" orientation="portrait"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17" zoomScale="130" zoomScaleNormal="130" workbookViewId="0">
      <selection activeCell="A24" sqref="A24:XFD24"/>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00" t="str">
        <f>Parameters!B1</f>
        <v>IEEE 802.11 WIRELESS LOCAL AREA NETWORKS SESSION #203</v>
      </c>
      <c r="B1" s="501"/>
      <c r="C1" s="501"/>
      <c r="D1" s="501"/>
      <c r="E1" s="501"/>
      <c r="F1" s="501"/>
      <c r="G1" s="501"/>
      <c r="H1" s="501"/>
      <c r="I1" s="501"/>
    </row>
    <row r="2" spans="1:9" ht="25.35" customHeight="1" x14ac:dyDescent="0.4">
      <c r="A2" s="500" t="str">
        <f>Parameters!B2</f>
        <v>Hilton Panama, Panama City, Panama and teleconference</v>
      </c>
      <c r="B2" s="501"/>
      <c r="C2" s="501"/>
      <c r="D2" s="501"/>
      <c r="E2" s="501"/>
      <c r="F2" s="501"/>
      <c r="G2" s="501"/>
      <c r="H2" s="501"/>
      <c r="I2" s="501"/>
    </row>
    <row r="3" spans="1:9" ht="25.35" customHeight="1" x14ac:dyDescent="0.4">
      <c r="A3" s="500" t="str">
        <f>Parameters!B3</f>
        <v>January 14-19, 2024</v>
      </c>
      <c r="B3" s="501"/>
      <c r="C3" s="501"/>
      <c r="D3" s="501"/>
      <c r="E3" s="501"/>
      <c r="F3" s="501"/>
      <c r="G3" s="501"/>
      <c r="H3" s="501"/>
      <c r="I3" s="501"/>
    </row>
    <row r="4" spans="1:9" ht="18" customHeight="1" x14ac:dyDescent="0.3">
      <c r="A4" s="502" t="s">
        <v>254</v>
      </c>
      <c r="B4" s="501"/>
      <c r="C4" s="501"/>
      <c r="D4" s="501"/>
      <c r="E4" s="501"/>
      <c r="F4" s="501"/>
      <c r="G4" s="501"/>
      <c r="H4" s="501"/>
      <c r="I4" s="501"/>
    </row>
    <row r="5" spans="1:9" ht="18" customHeight="1" x14ac:dyDescent="0.3">
      <c r="A5" s="502" t="s">
        <v>70</v>
      </c>
      <c r="B5" s="501"/>
      <c r="C5" s="501"/>
      <c r="D5" s="501"/>
      <c r="E5" s="501"/>
      <c r="F5" s="501"/>
      <c r="G5" s="501"/>
      <c r="H5" s="501"/>
      <c r="I5" s="501"/>
    </row>
    <row r="6" spans="1:9" ht="18" customHeight="1" x14ac:dyDescent="0.3">
      <c r="A6" s="502" t="s">
        <v>255</v>
      </c>
      <c r="B6" s="501"/>
      <c r="C6" s="501"/>
      <c r="D6" s="501"/>
      <c r="E6" s="501"/>
      <c r="F6" s="501"/>
      <c r="G6" s="501"/>
      <c r="H6" s="501"/>
      <c r="I6" s="501"/>
    </row>
    <row r="7" spans="1:9" ht="18" customHeight="1" x14ac:dyDescent="0.3">
      <c r="A7" s="502" t="s">
        <v>357</v>
      </c>
      <c r="B7" s="501"/>
      <c r="C7" s="501"/>
      <c r="D7" s="501"/>
      <c r="E7" s="501"/>
      <c r="F7" s="501"/>
      <c r="G7" s="501"/>
      <c r="H7" s="501"/>
      <c r="I7" s="501"/>
    </row>
    <row r="8" spans="1:9" ht="30" customHeight="1" x14ac:dyDescent="0.5">
      <c r="A8" s="503" t="str">
        <f>"Agenda R" &amp; Parameters!$B$8</f>
        <v>Agenda R2</v>
      </c>
      <c r="B8" s="504"/>
      <c r="C8" s="504"/>
      <c r="D8" s="504"/>
      <c r="E8" s="504"/>
      <c r="F8" s="504"/>
      <c r="G8" s="504"/>
      <c r="H8" s="504"/>
      <c r="I8" s="504"/>
    </row>
    <row r="12" spans="1:9" ht="15.6" x14ac:dyDescent="0.3">
      <c r="A12" s="505" t="s">
        <v>531</v>
      </c>
      <c r="B12" s="505"/>
      <c r="C12" s="505"/>
      <c r="D12" s="505"/>
      <c r="E12" s="505"/>
      <c r="F12" s="505"/>
      <c r="G12" s="505"/>
      <c r="H12" s="505"/>
      <c r="I12" s="505"/>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111" t="s">
        <v>79</v>
      </c>
      <c r="B14" s="112"/>
      <c r="C14" s="112" t="s">
        <v>180</v>
      </c>
      <c r="D14" s="112"/>
      <c r="E14" s="112" t="s">
        <v>101</v>
      </c>
      <c r="F14" s="128">
        <v>0.75</v>
      </c>
      <c r="G14" s="113">
        <v>90</v>
      </c>
      <c r="H14" s="128">
        <f>F14+TIME(0,G14,0)</f>
        <v>0.8125</v>
      </c>
      <c r="I14" s="114"/>
    </row>
    <row r="16" spans="1:9" ht="15.6" x14ac:dyDescent="0.3">
      <c r="A16" s="66" t="s">
        <v>94</v>
      </c>
      <c r="B16" s="75"/>
      <c r="C16" s="75" t="s">
        <v>495</v>
      </c>
      <c r="D16" s="75"/>
      <c r="E16" s="75" t="s">
        <v>144</v>
      </c>
      <c r="F16" s="129">
        <f>F14</f>
        <v>0.75</v>
      </c>
      <c r="G16" s="86">
        <v>25</v>
      </c>
      <c r="H16" s="129">
        <f>F16+TIME(0,G16,0)</f>
        <v>0.76736111111111116</v>
      </c>
      <c r="I16" s="95"/>
    </row>
    <row r="18" spans="1:9" ht="15.6" x14ac:dyDescent="0.3">
      <c r="A18" s="66" t="s">
        <v>109</v>
      </c>
      <c r="B18" s="75"/>
      <c r="C18" s="75" t="s">
        <v>498</v>
      </c>
      <c r="D18" s="75"/>
      <c r="E18" s="75" t="s">
        <v>101</v>
      </c>
      <c r="F18" s="129">
        <f>H16</f>
        <v>0.76736111111111116</v>
      </c>
      <c r="G18" s="86">
        <v>20</v>
      </c>
      <c r="H18" s="129">
        <f>F18+TIME(0,G18,0)</f>
        <v>0.78125</v>
      </c>
      <c r="I18" s="95"/>
    </row>
    <row r="20" spans="1:9" ht="15.6" x14ac:dyDescent="0.3">
      <c r="A20" s="66" t="s">
        <v>128</v>
      </c>
      <c r="B20" s="75"/>
      <c r="C20" s="75" t="s">
        <v>499</v>
      </c>
      <c r="D20" s="75"/>
      <c r="E20" s="75" t="s">
        <v>101</v>
      </c>
      <c r="F20" s="129">
        <f>H18</f>
        <v>0.78125</v>
      </c>
      <c r="G20" s="86">
        <v>15</v>
      </c>
      <c r="H20" s="129">
        <f>F20+TIME(0,G20,0)</f>
        <v>0.79166666666666663</v>
      </c>
      <c r="I20" s="95"/>
    </row>
    <row r="22" spans="1:9" ht="15.6" x14ac:dyDescent="0.3">
      <c r="A22" s="66" t="s">
        <v>172</v>
      </c>
      <c r="B22" s="75"/>
      <c r="C22" s="75" t="s">
        <v>497</v>
      </c>
      <c r="D22" s="75"/>
      <c r="E22" s="75" t="s">
        <v>115</v>
      </c>
      <c r="F22" s="129">
        <f>H20</f>
        <v>0.79166666666666663</v>
      </c>
      <c r="G22" s="86">
        <v>15</v>
      </c>
      <c r="H22" s="129">
        <f>F22+TIME(0,G22,0)</f>
        <v>0.80208333333333326</v>
      </c>
      <c r="I22" s="95"/>
    </row>
    <row r="24" spans="1:9" ht="31.2" x14ac:dyDescent="0.3">
      <c r="A24" s="66" t="s">
        <v>177</v>
      </c>
      <c r="B24" s="75"/>
      <c r="C24" s="75" t="s">
        <v>231</v>
      </c>
      <c r="D24" s="75"/>
      <c r="E24" s="75" t="s">
        <v>101</v>
      </c>
      <c r="F24" s="129">
        <f>H22</f>
        <v>0.80208333333333326</v>
      </c>
      <c r="G24" s="86">
        <v>10</v>
      </c>
      <c r="H24" s="129">
        <f>F24+TIME(0,G24,0)</f>
        <v>0.80902777777777768</v>
      </c>
      <c r="I24" s="95"/>
    </row>
    <row r="26" spans="1:9" ht="15.6" x14ac:dyDescent="0.3">
      <c r="A26" s="66" t="s">
        <v>208</v>
      </c>
      <c r="B26" s="75"/>
      <c r="C26" s="75" t="s">
        <v>496</v>
      </c>
      <c r="D26" s="75"/>
      <c r="E26" s="75" t="s">
        <v>101</v>
      </c>
      <c r="F26" s="129">
        <f>H24</f>
        <v>0.80902777777777768</v>
      </c>
      <c r="G26" s="86">
        <v>0</v>
      </c>
      <c r="H26" s="129">
        <f>F26+TIME(0,G26,0)</f>
        <v>0.80902777777777768</v>
      </c>
      <c r="I26" s="95"/>
    </row>
    <row r="28" spans="1:9" ht="15.6" x14ac:dyDescent="0.3">
      <c r="A28" s="98" t="s">
        <v>233</v>
      </c>
      <c r="B28" s="104"/>
      <c r="C28" s="104" t="s">
        <v>211</v>
      </c>
      <c r="D28" s="104"/>
      <c r="E28" s="104"/>
      <c r="F28" s="126">
        <f>H26</f>
        <v>0.80902777777777768</v>
      </c>
      <c r="G28" s="107">
        <v>0</v>
      </c>
      <c r="H28" s="126">
        <f>F28+TIME(0,G28,0)</f>
        <v>0.80902777777777768</v>
      </c>
      <c r="I28" s="104"/>
    </row>
    <row r="29" spans="1:9" x14ac:dyDescent="0.25">
      <c r="A29" s="65"/>
      <c r="B29" s="65"/>
      <c r="C29" s="65" t="s">
        <v>179</v>
      </c>
      <c r="D29" s="65"/>
      <c r="E29" s="65"/>
      <c r="F29" s="125"/>
      <c r="G29" s="85">
        <f>(H29-H28) * 24 * 60</f>
        <v>5.0000000000001421</v>
      </c>
      <c r="H29" s="125">
        <v>0.8125</v>
      </c>
      <c r="I29" s="65"/>
    </row>
    <row r="32" spans="1:9" ht="15.6" x14ac:dyDescent="0.3">
      <c r="A32" s="505" t="s">
        <v>532</v>
      </c>
      <c r="B32" s="505"/>
      <c r="C32" s="505"/>
      <c r="D32" s="505"/>
      <c r="E32" s="505"/>
      <c r="F32" s="505"/>
      <c r="G32" s="505"/>
      <c r="H32" s="505"/>
      <c r="I32" s="505"/>
    </row>
    <row r="33" spans="1:9" s="2" customFormat="1" ht="31.2" x14ac:dyDescent="0.3">
      <c r="A33" s="58" t="s">
        <v>71</v>
      </c>
      <c r="B33" s="58" t="s">
        <v>72</v>
      </c>
      <c r="C33" s="58" t="s">
        <v>17</v>
      </c>
      <c r="D33" s="58" t="s">
        <v>73</v>
      </c>
      <c r="E33" s="58" t="s">
        <v>74</v>
      </c>
      <c r="F33" s="115" t="s">
        <v>75</v>
      </c>
      <c r="G33" s="77" t="s">
        <v>76</v>
      </c>
      <c r="H33" s="115" t="s">
        <v>77</v>
      </c>
      <c r="I33" s="58" t="s">
        <v>78</v>
      </c>
    </row>
    <row r="34" spans="1:9" ht="15.6" x14ac:dyDescent="0.3">
      <c r="A34" s="111" t="s">
        <v>79</v>
      </c>
      <c r="B34" s="112"/>
      <c r="C34" s="112" t="s">
        <v>180</v>
      </c>
      <c r="D34" s="112"/>
      <c r="E34" s="112" t="s">
        <v>101</v>
      </c>
      <c r="F34" s="128">
        <v>0.8125</v>
      </c>
      <c r="G34" s="113">
        <v>120</v>
      </c>
      <c r="H34" s="128">
        <f>F34+TIME(0,G34,0)</f>
        <v>0.89583333333333337</v>
      </c>
      <c r="I34" s="114"/>
    </row>
    <row r="36" spans="1:9" ht="15.6" x14ac:dyDescent="0.3">
      <c r="A36" s="66" t="s">
        <v>94</v>
      </c>
      <c r="B36" s="75"/>
      <c r="C36" s="75" t="s">
        <v>212</v>
      </c>
      <c r="D36" s="75"/>
      <c r="E36" s="75" t="s">
        <v>144</v>
      </c>
      <c r="F36" s="129">
        <f>F34</f>
        <v>0.8125</v>
      </c>
      <c r="G36" s="86">
        <v>30</v>
      </c>
      <c r="H36" s="129">
        <f>F36+TIME(0,G36,0)</f>
        <v>0.83333333333333337</v>
      </c>
      <c r="I36" s="95"/>
    </row>
    <row r="38" spans="1:9" ht="15.6" x14ac:dyDescent="0.3">
      <c r="A38" s="66" t="s">
        <v>109</v>
      </c>
      <c r="B38" s="75"/>
      <c r="C38" s="75" t="s">
        <v>213</v>
      </c>
      <c r="D38" s="75"/>
      <c r="E38" s="75" t="s">
        <v>91</v>
      </c>
      <c r="F38" s="129">
        <f>H36</f>
        <v>0.83333333333333337</v>
      </c>
      <c r="G38" s="86">
        <v>20</v>
      </c>
      <c r="H38" s="129">
        <f>F38+TIME(0,G38,0)</f>
        <v>0.84722222222222221</v>
      </c>
      <c r="I38" s="95"/>
    </row>
    <row r="40" spans="1:9" ht="31.2" x14ac:dyDescent="0.3">
      <c r="A40" s="66" t="s">
        <v>128</v>
      </c>
      <c r="B40" s="75"/>
      <c r="C40" s="75" t="s">
        <v>214</v>
      </c>
      <c r="D40" s="75"/>
      <c r="E40" s="75" t="s">
        <v>115</v>
      </c>
      <c r="F40" s="129">
        <f>H38</f>
        <v>0.84722222222222221</v>
      </c>
      <c r="G40" s="86">
        <v>20</v>
      </c>
      <c r="H40" s="129">
        <f>F40+TIME(0,G40,0)</f>
        <v>0.86111111111111105</v>
      </c>
      <c r="I40" s="95"/>
    </row>
    <row r="42" spans="1:9" ht="15.6" x14ac:dyDescent="0.3">
      <c r="A42" s="66" t="s">
        <v>172</v>
      </c>
      <c r="B42" s="75"/>
      <c r="C42" s="75" t="s">
        <v>215</v>
      </c>
      <c r="D42" s="75"/>
      <c r="E42" s="75" t="s">
        <v>101</v>
      </c>
      <c r="F42" s="129">
        <f>H40</f>
        <v>0.86111111111111105</v>
      </c>
      <c r="G42" s="86">
        <v>15</v>
      </c>
      <c r="H42" s="129">
        <f>F42+TIME(0,G42,0)</f>
        <v>0.87152777777777768</v>
      </c>
      <c r="I42" s="95"/>
    </row>
    <row r="44" spans="1:9" ht="31.2" x14ac:dyDescent="0.3">
      <c r="A44" s="66" t="s">
        <v>177</v>
      </c>
      <c r="B44" s="75"/>
      <c r="C44" s="75" t="s">
        <v>231</v>
      </c>
      <c r="D44" s="75"/>
      <c r="E44" s="75" t="s">
        <v>101</v>
      </c>
      <c r="F44" s="129">
        <f>H42</f>
        <v>0.87152777777777768</v>
      </c>
      <c r="G44" s="86">
        <v>20</v>
      </c>
      <c r="H44" s="129">
        <f>F44+TIME(0,G44,0)</f>
        <v>0.88541666666666652</v>
      </c>
      <c r="I44" s="95"/>
    </row>
    <row r="46" spans="1:9" ht="31.2" x14ac:dyDescent="0.3">
      <c r="A46" s="66" t="s">
        <v>208</v>
      </c>
      <c r="B46" s="75"/>
      <c r="C46" s="75" t="s">
        <v>232</v>
      </c>
      <c r="D46" s="75"/>
      <c r="E46" s="75" t="s">
        <v>101</v>
      </c>
      <c r="F46" s="129">
        <f>H44</f>
        <v>0.88541666666666652</v>
      </c>
      <c r="G46" s="86">
        <v>0</v>
      </c>
      <c r="H46" s="129">
        <f>F46+TIME(0,G46,0)</f>
        <v>0.88541666666666652</v>
      </c>
      <c r="I46" s="95"/>
    </row>
    <row r="48" spans="1:9" ht="15.6" x14ac:dyDescent="0.3">
      <c r="A48" s="98" t="s">
        <v>233</v>
      </c>
      <c r="B48" s="104"/>
      <c r="C48" s="104" t="s">
        <v>211</v>
      </c>
      <c r="D48" s="104"/>
      <c r="E48" s="104"/>
      <c r="F48" s="126">
        <f>H46</f>
        <v>0.88541666666666652</v>
      </c>
      <c r="G48" s="107">
        <v>0</v>
      </c>
      <c r="H48" s="126">
        <f>F48+TIME(0,G48,0)</f>
        <v>0.88541666666666652</v>
      </c>
      <c r="I48" s="104"/>
    </row>
    <row r="49" spans="1:9" x14ac:dyDescent="0.25">
      <c r="A49" s="65"/>
      <c r="B49" s="65"/>
      <c r="C49" s="65" t="s">
        <v>179</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topLeftCell="A4" zoomScaleNormal="100" workbookViewId="0">
      <selection activeCell="E9" sqref="E9"/>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30</v>
      </c>
      <c r="E1" s="159" t="s">
        <v>358</v>
      </c>
    </row>
    <row r="2" spans="1:9" s="2" customFormat="1" x14ac:dyDescent="0.25"/>
    <row r="3" spans="1:9" s="49" customFormat="1" x14ac:dyDescent="0.25">
      <c r="A3" s="507" t="s">
        <v>31</v>
      </c>
      <c r="B3" s="507"/>
      <c r="C3" s="48"/>
      <c r="D3" s="48"/>
    </row>
    <row r="4" spans="1:9" s="2" customFormat="1" x14ac:dyDescent="0.25">
      <c r="A4" s="29" t="s">
        <v>61</v>
      </c>
      <c r="B4" s="29" t="s">
        <v>17</v>
      </c>
      <c r="C4" s="29" t="s">
        <v>0</v>
      </c>
      <c r="D4" s="29" t="s">
        <v>18</v>
      </c>
    </row>
    <row r="5" spans="1:9" s="25" customFormat="1" ht="13.8" x14ac:dyDescent="0.25">
      <c r="A5" s="270" t="s">
        <v>235</v>
      </c>
      <c r="B5" s="30" t="s">
        <v>507</v>
      </c>
      <c r="C5" s="30" t="s">
        <v>546</v>
      </c>
      <c r="D5" s="43" t="s">
        <v>545</v>
      </c>
      <c r="E5" s="2" t="s">
        <v>323</v>
      </c>
    </row>
    <row r="6" spans="1:9" ht="13.8" x14ac:dyDescent="0.25">
      <c r="A6" s="271" t="s">
        <v>13</v>
      </c>
      <c r="B6" s="31" t="s">
        <v>19</v>
      </c>
      <c r="C6" s="31" t="s">
        <v>20</v>
      </c>
      <c r="D6" s="43" t="s">
        <v>560</v>
      </c>
      <c r="E6" s="2" t="s">
        <v>323</v>
      </c>
    </row>
    <row r="7" spans="1:9" ht="12.75" customHeight="1" x14ac:dyDescent="0.25">
      <c r="A7" s="272" t="s">
        <v>238</v>
      </c>
      <c r="B7" s="30" t="s">
        <v>237</v>
      </c>
      <c r="C7" s="30" t="s">
        <v>252</v>
      </c>
      <c r="D7" s="43" t="s">
        <v>554</v>
      </c>
      <c r="E7" s="2" t="s">
        <v>323</v>
      </c>
    </row>
    <row r="8" spans="1:9" ht="13.8" x14ac:dyDescent="0.25">
      <c r="A8" s="273" t="s">
        <v>60</v>
      </c>
      <c r="B8" s="30" t="s">
        <v>257</v>
      </c>
      <c r="C8" s="30" t="s">
        <v>217</v>
      </c>
      <c r="D8" s="43" t="s">
        <v>559</v>
      </c>
      <c r="E8" s="2" t="s">
        <v>558</v>
      </c>
    </row>
    <row r="9" spans="1:9" ht="12.75" customHeight="1" x14ac:dyDescent="0.25">
      <c r="A9" s="274" t="s">
        <v>4</v>
      </c>
      <c r="B9" s="31" t="s">
        <v>59</v>
      </c>
      <c r="C9" s="31" t="s">
        <v>64</v>
      </c>
      <c r="D9" s="43" t="s">
        <v>540</v>
      </c>
      <c r="E9" s="2" t="s">
        <v>558</v>
      </c>
    </row>
    <row r="10" spans="1:9" ht="12.75" customHeight="1" x14ac:dyDescent="0.25">
      <c r="A10" s="275" t="s">
        <v>227</v>
      </c>
      <c r="B10" s="31" t="s">
        <v>228</v>
      </c>
      <c r="C10" s="31" t="s">
        <v>491</v>
      </c>
      <c r="D10" s="43" t="s">
        <v>543</v>
      </c>
      <c r="E10" s="2" t="s">
        <v>323</v>
      </c>
    </row>
    <row r="11" spans="1:9" ht="12.75" customHeight="1" x14ac:dyDescent="0.25">
      <c r="A11" s="276" t="s">
        <v>362</v>
      </c>
      <c r="B11" s="30" t="s">
        <v>230</v>
      </c>
      <c r="C11" s="30" t="s">
        <v>390</v>
      </c>
      <c r="D11" s="43" t="s">
        <v>544</v>
      </c>
      <c r="E11" s="2" t="s">
        <v>323</v>
      </c>
    </row>
    <row r="12" spans="1:9" ht="12.75" customHeight="1" x14ac:dyDescent="0.25">
      <c r="A12" s="277" t="s">
        <v>271</v>
      </c>
      <c r="B12" s="30" t="s">
        <v>272</v>
      </c>
      <c r="C12" s="30" t="s">
        <v>273</v>
      </c>
      <c r="D12" s="43" t="s">
        <v>561</v>
      </c>
      <c r="E12" s="2" t="s">
        <v>323</v>
      </c>
    </row>
    <row r="13" spans="1:9" ht="12.75" customHeight="1" x14ac:dyDescent="0.25">
      <c r="A13" s="182" t="s">
        <v>338</v>
      </c>
      <c r="B13" s="30" t="s">
        <v>282</v>
      </c>
      <c r="C13" s="30" t="s">
        <v>283</v>
      </c>
      <c r="D13" s="43" t="s">
        <v>563</v>
      </c>
      <c r="E13" s="2" t="s">
        <v>323</v>
      </c>
    </row>
    <row r="14" spans="1:9" s="2" customFormat="1" ht="12.75" customHeight="1" x14ac:dyDescent="0.25">
      <c r="A14" s="183" t="s">
        <v>386</v>
      </c>
      <c r="B14" s="30" t="s">
        <v>367</v>
      </c>
      <c r="C14" s="30" t="s">
        <v>20</v>
      </c>
      <c r="D14" s="43" t="s">
        <v>539</v>
      </c>
      <c r="E14" s="2" t="s">
        <v>323</v>
      </c>
      <c r="F14"/>
      <c r="G14"/>
      <c r="H14"/>
      <c r="I14"/>
    </row>
    <row r="15" spans="1:9" ht="12.75" customHeight="1" x14ac:dyDescent="0.25">
      <c r="A15" s="184" t="s">
        <v>387</v>
      </c>
      <c r="B15" s="30" t="s">
        <v>363</v>
      </c>
      <c r="C15" s="30" t="s">
        <v>330</v>
      </c>
      <c r="D15" s="43" t="s">
        <v>547</v>
      </c>
      <c r="E15" s="2" t="s">
        <v>323</v>
      </c>
    </row>
    <row r="16" spans="1:9" ht="12.75" customHeight="1" x14ac:dyDescent="0.25">
      <c r="A16" s="321" t="s">
        <v>478</v>
      </c>
      <c r="B16" s="30" t="s">
        <v>487</v>
      </c>
      <c r="C16" s="30" t="s">
        <v>492</v>
      </c>
      <c r="D16" s="43" t="s">
        <v>555</v>
      </c>
      <c r="E16" s="2" t="s">
        <v>323</v>
      </c>
    </row>
    <row r="17" spans="1:9" ht="12.75" customHeight="1" x14ac:dyDescent="0.25">
      <c r="A17" s="321" t="s">
        <v>514</v>
      </c>
      <c r="B17" s="30" t="s">
        <v>515</v>
      </c>
      <c r="C17" s="30" t="s">
        <v>273</v>
      </c>
      <c r="D17" s="43" t="s">
        <v>562</v>
      </c>
      <c r="E17" s="2" t="s">
        <v>323</v>
      </c>
    </row>
    <row r="18" spans="1:9" ht="12.75" customHeight="1" x14ac:dyDescent="0.25">
      <c r="A18" s="191" t="s">
        <v>516</v>
      </c>
      <c r="B18" s="30" t="s">
        <v>428</v>
      </c>
      <c r="C18" s="30" t="s">
        <v>253</v>
      </c>
      <c r="D18" s="43" t="s">
        <v>564</v>
      </c>
      <c r="E18" s="2" t="s">
        <v>323</v>
      </c>
    </row>
    <row r="19" spans="1:9" ht="12.75" customHeight="1" x14ac:dyDescent="0.25">
      <c r="A19" s="297" t="s">
        <v>517</v>
      </c>
      <c r="B19" s="30" t="s">
        <v>518</v>
      </c>
      <c r="C19" s="30" t="s">
        <v>465</v>
      </c>
      <c r="D19" s="43" t="s">
        <v>541</v>
      </c>
      <c r="E19" s="2" t="s">
        <v>323</v>
      </c>
    </row>
    <row r="20" spans="1:9" s="2" customFormat="1" ht="12.75" customHeight="1" x14ac:dyDescent="0.25">
      <c r="A20" s="298" t="s">
        <v>425</v>
      </c>
      <c r="B20" s="30" t="s">
        <v>426</v>
      </c>
      <c r="C20" s="30" t="s">
        <v>427</v>
      </c>
      <c r="D20" s="43" t="s">
        <v>565</v>
      </c>
      <c r="E20" s="2" t="s">
        <v>323</v>
      </c>
      <c r="F20"/>
      <c r="G20"/>
      <c r="H20"/>
      <c r="I20"/>
    </row>
    <row r="21" spans="1:9" ht="12.75" customHeight="1" x14ac:dyDescent="0.25">
      <c r="A21" s="185" t="s">
        <v>311</v>
      </c>
      <c r="B21" s="30" t="s">
        <v>312</v>
      </c>
      <c r="C21" s="30" t="s">
        <v>313</v>
      </c>
      <c r="D21" s="43" t="s">
        <v>576</v>
      </c>
      <c r="E21" s="2" t="s">
        <v>323</v>
      </c>
    </row>
    <row r="22" spans="1:9" s="2" customFormat="1" ht="12.75" customHeight="1" x14ac:dyDescent="0.25">
      <c r="A22" s="154"/>
      <c r="B22" s="30"/>
      <c r="C22" s="30"/>
      <c r="D22" s="43"/>
      <c r="F22"/>
      <c r="G22"/>
      <c r="H22"/>
      <c r="I22"/>
    </row>
    <row r="23" spans="1:9" s="2" customFormat="1" ht="12.75" customHeight="1" x14ac:dyDescent="0.25">
      <c r="A23" s="152"/>
      <c r="B23" s="25"/>
      <c r="C23" s="25"/>
      <c r="D23" s="153"/>
      <c r="E23"/>
      <c r="F23"/>
      <c r="G23"/>
      <c r="H23"/>
      <c r="I23"/>
    </row>
    <row r="24" spans="1:9" s="47" customFormat="1" ht="15" customHeight="1" x14ac:dyDescent="0.25">
      <c r="A24" s="50" t="s">
        <v>32</v>
      </c>
      <c r="B24" s="50"/>
      <c r="C24" s="49"/>
      <c r="D24"/>
    </row>
    <row r="25" spans="1:9" ht="15" customHeight="1" x14ac:dyDescent="0.25">
      <c r="A25" s="50" t="s">
        <v>47</v>
      </c>
      <c r="B25" s="32"/>
    </row>
    <row r="26" spans="1:9" s="2" customFormat="1" ht="15.75" customHeight="1" x14ac:dyDescent="0.25">
      <c r="A26"/>
      <c r="B26" s="3"/>
      <c r="C26"/>
      <c r="D26"/>
      <c r="E26"/>
      <c r="F26"/>
      <c r="G26"/>
      <c r="H26"/>
      <c r="I26"/>
    </row>
    <row r="27" spans="1:9" s="47" customFormat="1" ht="12.75" customHeight="1" x14ac:dyDescent="0.25">
      <c r="A27" s="51" t="s">
        <v>37</v>
      </c>
      <c r="B27" s="52"/>
      <c r="C27"/>
      <c r="D27"/>
    </row>
    <row r="28" spans="1:9" ht="12.75" customHeight="1" x14ac:dyDescent="0.25">
      <c r="A28" s="33" t="s">
        <v>33</v>
      </c>
      <c r="B28" s="34" t="s">
        <v>34</v>
      </c>
    </row>
    <row r="29" spans="1:9" ht="12.75" customHeight="1" x14ac:dyDescent="0.25">
      <c r="A29" s="33" t="s">
        <v>35</v>
      </c>
      <c r="B29" s="34" t="s">
        <v>36</v>
      </c>
    </row>
    <row r="30" spans="1:9" ht="12.75" customHeight="1" x14ac:dyDescent="0.25">
      <c r="A30" s="33" t="s">
        <v>38</v>
      </c>
      <c r="B30" s="34" t="s">
        <v>39</v>
      </c>
    </row>
    <row r="31" spans="1:9" ht="12.75" customHeight="1" x14ac:dyDescent="0.25">
      <c r="A31" s="33" t="s">
        <v>40</v>
      </c>
      <c r="B31" s="34" t="s">
        <v>41</v>
      </c>
    </row>
    <row r="32" spans="1:9" ht="12.75" customHeight="1" x14ac:dyDescent="0.25">
      <c r="A32" s="33" t="s">
        <v>42</v>
      </c>
      <c r="B32" s="34" t="s">
        <v>43</v>
      </c>
    </row>
    <row r="33" spans="1:4" x14ac:dyDescent="0.25">
      <c r="A33" s="33" t="s">
        <v>65</v>
      </c>
      <c r="B33" s="57" t="s">
        <v>68</v>
      </c>
    </row>
    <row r="34" spans="1:4" x14ac:dyDescent="0.25">
      <c r="A34" s="33" t="s">
        <v>44</v>
      </c>
      <c r="B34" s="34" t="s">
        <v>45</v>
      </c>
    </row>
    <row r="35" spans="1:4" s="2" customFormat="1" x14ac:dyDescent="0.25">
      <c r="A35"/>
      <c r="B35"/>
      <c r="C35"/>
      <c r="D35"/>
    </row>
    <row r="36" spans="1:4" s="47" customFormat="1" x14ac:dyDescent="0.25">
      <c r="A36" s="53" t="s">
        <v>46</v>
      </c>
      <c r="B36" s="54"/>
      <c r="C36" s="49"/>
      <c r="D36" s="49"/>
    </row>
    <row r="37" spans="1:4" x14ac:dyDescent="0.25">
      <c r="A37" s="35" t="s">
        <v>48</v>
      </c>
      <c r="B37" s="45" t="s">
        <v>550</v>
      </c>
    </row>
    <row r="38" spans="1:4" x14ac:dyDescent="0.25">
      <c r="A38" s="35" t="s">
        <v>49</v>
      </c>
      <c r="B38" s="45" t="s">
        <v>549</v>
      </c>
    </row>
    <row r="39" spans="1:4" x14ac:dyDescent="0.25">
      <c r="A39" s="35" t="s">
        <v>281</v>
      </c>
      <c r="B39" s="45" t="s">
        <v>553</v>
      </c>
    </row>
    <row r="40" spans="1:4" ht="15.6" x14ac:dyDescent="0.25">
      <c r="A40" s="35" t="s">
        <v>50</v>
      </c>
      <c r="B40" s="45" t="s">
        <v>557</v>
      </c>
    </row>
    <row r="41" spans="1:4" ht="15.6" x14ac:dyDescent="0.25">
      <c r="A41" s="35" t="s">
        <v>52</v>
      </c>
      <c r="B41" s="45" t="s">
        <v>552</v>
      </c>
    </row>
    <row r="42" spans="1:4" x14ac:dyDescent="0.25">
      <c r="A42" s="35" t="s">
        <v>51</v>
      </c>
      <c r="B42" s="45" t="s">
        <v>493</v>
      </c>
    </row>
    <row r="43" spans="1:4" x14ac:dyDescent="0.25">
      <c r="A43" s="35" t="s">
        <v>234</v>
      </c>
      <c r="B43" s="45" t="s">
        <v>548</v>
      </c>
    </row>
    <row r="44" spans="1:4" x14ac:dyDescent="0.25">
      <c r="A44" s="35" t="s">
        <v>1</v>
      </c>
      <c r="B44" s="45" t="s">
        <v>542</v>
      </c>
    </row>
    <row r="45" spans="1:4" x14ac:dyDescent="0.25">
      <c r="A45" s="35" t="s">
        <v>334</v>
      </c>
      <c r="B45" s="45" t="s">
        <v>551</v>
      </c>
    </row>
    <row r="46" spans="1:4" x14ac:dyDescent="0.25">
      <c r="A46" s="35" t="s">
        <v>69</v>
      </c>
      <c r="B46" s="45" t="s">
        <v>556</v>
      </c>
    </row>
    <row r="48" spans="1:4" x14ac:dyDescent="0.25">
      <c r="A48" s="41" t="s">
        <v>53</v>
      </c>
      <c r="B48" s="40"/>
    </row>
    <row r="49" spans="1:4" s="2" customFormat="1" x14ac:dyDescent="0.25">
      <c r="A49"/>
      <c r="B49"/>
      <c r="C49"/>
      <c r="D49"/>
    </row>
    <row r="50" spans="1:4" s="47" customFormat="1" x14ac:dyDescent="0.25">
      <c r="A50" s="55" t="s">
        <v>62</v>
      </c>
      <c r="B50" s="55"/>
      <c r="C50" s="49"/>
      <c r="D50" s="49"/>
    </row>
    <row r="51" spans="1:4" x14ac:dyDescent="0.25">
      <c r="A51" s="46" t="s">
        <v>56</v>
      </c>
      <c r="B51" s="42" t="s">
        <v>57</v>
      </c>
    </row>
    <row r="52" spans="1:4" x14ac:dyDescent="0.25">
      <c r="A52" s="46" t="s">
        <v>16</v>
      </c>
      <c r="B52" s="42" t="s">
        <v>58</v>
      </c>
    </row>
    <row r="54" spans="1:4" s="47" customFormat="1" x14ac:dyDescent="0.25">
      <c r="A54" s="49" t="s">
        <v>63</v>
      </c>
    </row>
    <row r="55" spans="1:4" x14ac:dyDescent="0.25">
      <c r="A55" s="56" t="s">
        <v>236</v>
      </c>
      <c r="B55" s="43" t="s">
        <v>506</v>
      </c>
    </row>
    <row r="57" spans="1:4" x14ac:dyDescent="0.25">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1" r:id="rId11" xr:uid="{00000000-0004-0000-0600-00000F000000}"/>
    <hyperlink ref="B43" r:id="rId12" xr:uid="{00000000-0004-0000-0600-000010000000}"/>
    <hyperlink ref="B44" r:id="rId13" xr:uid="{00000000-0004-0000-0600-000011000000}"/>
    <hyperlink ref="B45" r:id="rId14" xr:uid="{00000000-0004-0000-0600-000012000000}"/>
    <hyperlink ref="B46" r:id="rId15" xr:uid="{00000000-0004-0000-0600-000013000000}"/>
    <hyperlink ref="B42" r:id="rId16" xr:uid="{00000000-0004-0000-0600-000014000000}"/>
    <hyperlink ref="D6" r:id="rId17" xr:uid="{00000000-0004-0000-0600-000015000000}"/>
    <hyperlink ref="D10" r:id="rId18" xr:uid="{00000000-0004-0000-0600-000016000000}"/>
    <hyperlink ref="D9" r:id="rId19" xr:uid="{00000000-0004-0000-0600-000017000000}"/>
    <hyperlink ref="D7" r:id="rId20" xr:uid="{00000000-0004-0000-0600-000018000000}"/>
    <hyperlink ref="D8" r:id="rId21" xr:uid="{00000000-0004-0000-0600-000019000000}"/>
    <hyperlink ref="D5" r:id="rId22" xr:uid="{00000000-0004-0000-0600-00001A000000}"/>
    <hyperlink ref="D12" r:id="rId23" xr:uid="{00000000-0004-0000-0600-00001F000000}"/>
    <hyperlink ref="D13" r:id="rId24" xr:uid="{00000000-0004-0000-0600-000021000000}"/>
    <hyperlink ref="D14" r:id="rId25" xr:uid="{00000000-0004-0000-0600-000022000000}"/>
    <hyperlink ref="D15" r:id="rId26" xr:uid="{00000000-0004-0000-0600-000023000000}"/>
    <hyperlink ref="D20" r:id="rId27" xr:uid="{00000000-0004-0000-0600-000024000000}"/>
    <hyperlink ref="D19" r:id="rId28" xr:uid="{00000000-0004-0000-0600-000026000000}"/>
    <hyperlink ref="D11" r:id="rId29" xr:uid="{00000000-0004-0000-0600-000027000000}"/>
    <hyperlink ref="D16" r:id="rId30" xr:uid="{7F6E34B5-F97A-4321-8AE4-435C3757823C}"/>
    <hyperlink ref="D17" r:id="rId31" xr:uid="{A2A30888-7C46-477B-8FCE-515C78E1672C}"/>
    <hyperlink ref="D18" r:id="rId32" xr:uid="{2928D773-3459-4884-BD87-2D48A998FA8D}"/>
    <hyperlink ref="D21" r:id="rId33" xr:uid="{D6CAF633-2036-4FDD-A280-22587529452A}"/>
    <hyperlink ref="B40" r:id="rId34" xr:uid="{00000000-0004-0000-0600-00000E000000}"/>
  </hyperlinks>
  <pageMargins left="0.7" right="0.7" top="0.75" bottom="0.75" header="0.3" footer="0.3"/>
  <pageSetup paperSize="9" orientation="portrait" horizontalDpi="1200" verticalDpi="1200" r:id="rId3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17" sqref="B17"/>
    </sheetView>
  </sheetViews>
  <sheetFormatPr defaultRowHeight="13.2" x14ac:dyDescent="0.25"/>
  <cols>
    <col min="1" max="1" width="33.44140625" customWidth="1"/>
    <col min="2" max="2" width="65.5546875" customWidth="1"/>
  </cols>
  <sheetData>
    <row r="1" spans="1:2" x14ac:dyDescent="0.25">
      <c r="A1" s="25" t="s">
        <v>29</v>
      </c>
      <c r="B1" s="25" t="s">
        <v>526</v>
      </c>
    </row>
    <row r="2" spans="1:2" x14ac:dyDescent="0.25">
      <c r="A2" s="25" t="s">
        <v>27</v>
      </c>
      <c r="B2" s="25" t="s">
        <v>527</v>
      </c>
    </row>
    <row r="3" spans="1:2" x14ac:dyDescent="0.25">
      <c r="A3" s="25" t="s">
        <v>28</v>
      </c>
      <c r="B3" s="25" t="s">
        <v>528</v>
      </c>
    </row>
    <row r="4" spans="1:2" x14ac:dyDescent="0.25">
      <c r="A4" t="s">
        <v>23</v>
      </c>
      <c r="B4" s="27">
        <v>43844</v>
      </c>
    </row>
    <row r="5" spans="1:2" x14ac:dyDescent="0.25">
      <c r="A5" s="25" t="s">
        <v>26</v>
      </c>
      <c r="B5" s="27">
        <f>B4</f>
        <v>43844</v>
      </c>
    </row>
    <row r="6" spans="1:2" x14ac:dyDescent="0.25">
      <c r="A6" t="s">
        <v>24</v>
      </c>
      <c r="B6" s="28">
        <v>5</v>
      </c>
    </row>
    <row r="7" spans="1:2" x14ac:dyDescent="0.25">
      <c r="A7" t="s">
        <v>25</v>
      </c>
      <c r="B7" s="27">
        <f>B4+B6-1</f>
        <v>43848</v>
      </c>
    </row>
    <row r="8" spans="1:2" x14ac:dyDescent="0.25">
      <c r="A8" t="s">
        <v>22</v>
      </c>
      <c r="B8" t="str">
        <f>RIGHT(Title!C4,1)</f>
        <v>2</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January 2024 WG11 Agenda</dc:title>
  <dc:subject>Agendas for the WG, TG, SC and AHC</dc:subject>
  <dc:creator>Stanley, Dorothy</dc:creator>
  <cp:keywords>11-23-2159r2</cp:keywords>
  <cp:lastModifiedBy>Stanley, Dorothy</cp:lastModifiedBy>
  <cp:lastPrinted>2018-08-07T21:31:08Z</cp:lastPrinted>
  <dcterms:created xsi:type="dcterms:W3CDTF">2007-05-08T22:03:28Z</dcterms:created>
  <dcterms:modified xsi:type="dcterms:W3CDTF">2024-01-15T00:57:22Z</dcterms:modified>
  <cp:category>WG11 January 2024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