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8" yWindow="-108" windowWidth="19428" windowHeight="11628" tabRatio="741" activeTab="3"/>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6" i="886" l="1"/>
  <c r="F103" i="886"/>
  <c r="H103" i="886" s="1"/>
  <c r="F90" i="880"/>
  <c r="F88" i="880"/>
  <c r="H88" i="880" s="1"/>
  <c r="F116" i="880"/>
  <c r="F113" i="880"/>
  <c r="H113" i="880" s="1"/>
  <c r="E36" i="888" l="1"/>
  <c r="E5" i="888" s="1"/>
  <c r="D36" i="888"/>
  <c r="D38" i="888" s="1"/>
  <c r="E35" i="888"/>
  <c r="D35" i="888"/>
  <c r="AJ17" i="888"/>
  <c r="AJ16" i="888"/>
  <c r="AJ15" i="888"/>
  <c r="AJ14" i="888"/>
  <c r="AJ13" i="888"/>
  <c r="AJ12" i="888"/>
  <c r="AJ11" i="888"/>
  <c r="AJ10" i="888"/>
  <c r="AJ9" i="888"/>
  <c r="AJ8" i="888"/>
  <c r="AJ7" i="888"/>
  <c r="AJ6" i="888"/>
  <c r="D6" i="888"/>
  <c r="D7" i="888" s="1"/>
  <c r="C6" i="888"/>
  <c r="AJ5" i="888"/>
  <c r="C5" i="888"/>
  <c r="A5" i="888"/>
  <c r="M2" i="888"/>
  <c r="S2" i="888" s="1"/>
  <c r="Y2" i="888" s="1"/>
  <c r="AE2" i="888" s="1"/>
  <c r="E6" i="888" l="1"/>
  <c r="C7" i="888"/>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68" i="886" l="1"/>
  <c r="H68" i="886" s="1"/>
  <c r="F71" i="886" s="1"/>
  <c r="H71" i="886" s="1"/>
  <c r="F72" i="886" s="1"/>
  <c r="H72" i="886" s="1"/>
  <c r="F76" i="886" s="1"/>
  <c r="H76" i="886" s="1"/>
  <c r="F77" i="886" s="1"/>
  <c r="H77" i="886" s="1"/>
  <c r="F78" i="886" s="1"/>
  <c r="C11" i="888"/>
  <c r="D12" i="888"/>
  <c r="B11" i="888"/>
  <c r="E11" i="888"/>
  <c r="A11" i="888"/>
  <c r="A12" i="888" l="1"/>
  <c r="E12" i="888"/>
  <c r="C12" i="888"/>
  <c r="D13" i="888"/>
  <c r="B12" i="888"/>
  <c r="H78" i="886"/>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D14" i="888" l="1"/>
  <c r="B13" i="888"/>
  <c r="A13" i="888"/>
  <c r="C13" i="888"/>
  <c r="E13" i="888"/>
  <c r="F96" i="886"/>
  <c r="H96" i="886" s="1"/>
  <c r="F95" i="886"/>
  <c r="H95" i="886" s="1"/>
  <c r="F97" i="886" s="1"/>
  <c r="H97" i="886" s="1"/>
  <c r="F100" i="886" s="1"/>
  <c r="H100" i="886" s="1"/>
  <c r="F101" i="886" s="1"/>
  <c r="H101" i="886" s="1"/>
  <c r="F102" i="886" s="1"/>
  <c r="H102" i="886" s="1"/>
  <c r="H106" i="886" s="1"/>
  <c r="F107" i="886" s="1"/>
  <c r="H107" i="886" s="1"/>
  <c r="F108" i="886" s="1"/>
  <c r="H108" i="886" s="1"/>
  <c r="F111" i="886" s="1"/>
  <c r="H111" i="886" s="1"/>
  <c r="F112" i="886" s="1"/>
  <c r="H112" i="886" s="1"/>
  <c r="F113" i="886" s="1"/>
  <c r="H113" i="886" s="1"/>
  <c r="F114" i="886" s="1"/>
  <c r="H114" i="886" s="1"/>
  <c r="G115" i="886" s="1"/>
  <c r="B5" i="782"/>
  <c r="D15" i="888" l="1"/>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2" i="880"/>
  <c r="H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6" i="880"/>
  <c r="F117" i="880" s="1"/>
  <c r="H117" i="880" s="1"/>
  <c r="F118" i="880" s="1"/>
  <c r="H118" i="880" s="1"/>
  <c r="F80" i="880"/>
  <c r="H80" i="880" s="1"/>
  <c r="F81" i="880" s="1"/>
  <c r="H81" i="880" s="1"/>
  <c r="F82" i="880" s="1"/>
  <c r="H82" i="880" s="1"/>
  <c r="F85" i="880" s="1"/>
  <c r="A22" i="888" l="1"/>
  <c r="E22" i="888"/>
  <c r="D23" i="888"/>
  <c r="C22" i="888"/>
  <c r="B22" i="888"/>
  <c r="F121" i="880"/>
  <c r="H85" i="880"/>
  <c r="F86" i="880" s="1"/>
  <c r="C23" i="888" l="1"/>
  <c r="D24" i="888"/>
  <c r="A23" i="888"/>
  <c r="B23" i="888"/>
  <c r="E23" i="888"/>
  <c r="H86" i="880"/>
  <c r="F87" i="880" s="1"/>
  <c r="H87" i="880" s="1"/>
  <c r="H90" i="880" s="1"/>
  <c r="F93" i="880" s="1"/>
  <c r="B24" i="888" l="1"/>
  <c r="E24" i="888"/>
  <c r="C24" i="888"/>
  <c r="D25" i="888"/>
  <c r="A24" i="888"/>
  <c r="H121" i="880"/>
  <c r="F122" i="880" s="1"/>
  <c r="H122" i="880" s="1"/>
  <c r="F123" i="880" s="1"/>
  <c r="H123" i="880" s="1"/>
  <c r="F125" i="880" s="1"/>
  <c r="H125" i="880" s="1"/>
  <c r="F126" i="880" s="1"/>
  <c r="H126" i="880" s="1"/>
  <c r="F127" i="880" s="1"/>
  <c r="H127" i="880" s="1"/>
  <c r="F132" i="880" s="1"/>
  <c r="H132" i="880" s="1"/>
  <c r="G133" i="880" s="1"/>
  <c r="F128" i="880" l="1"/>
  <c r="H128" i="880" s="1"/>
  <c r="D26" i="888"/>
  <c r="A25" i="888"/>
  <c r="B25" i="888"/>
  <c r="E25" i="888"/>
  <c r="C25" i="888"/>
  <c r="H93" i="880"/>
  <c r="F94" i="880" s="1"/>
  <c r="H94" i="880" s="1"/>
  <c r="F96" i="880" s="1"/>
  <c r="H96" i="880" s="1"/>
  <c r="G97" i="880" s="1"/>
  <c r="B26" i="888" l="1"/>
  <c r="C26" i="888"/>
  <c r="D27" i="888"/>
  <c r="A26" i="888"/>
  <c r="E26" i="888"/>
  <c r="F95" i="880"/>
  <c r="H95"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<sst xmlns="http://schemas.openxmlformats.org/spreadsheetml/2006/main" count="1432" uniqueCount="595">
  <si>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</si>
  <si>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</si>
  <si>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</si>
  <si>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</si>
  <si>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</si>
  <si>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</si>
  <si>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</si>
  <si>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</si>
  <si>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</si>
  <si>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</si>
  <si>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</si>
  <si>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</si>
  <si>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</si>
  <si>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</si>
  <si>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</si>
  <si>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</si>
  <si>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</si>
  <si>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</si>
  <si>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</si>
  <si>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</si>
  <si>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</si>
  <si>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</si>
  <si>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</si>
  <si>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</si>
  <si>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</si>
  <si>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</si>
  <si>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</si>
  <si>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</si>
  <si>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</si>
  <si>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</si>
  <si>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</si>
  <si>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</si>
  <si>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</si>
  <si>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</si>
  <si>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</si>
  <si>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</si>
  <si>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</si>
  <si>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</si>
  <si>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</si>
  <si>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</si>
  <si>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</si>
  <si>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</si>
  <si>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</si>
  <si>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</si>
  <si>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</si>
  <si>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</si>
  <si>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</si>
  <si>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</si>
  <si>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</si>
  <si>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</si>
  <si>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</si>
  <si>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</si>
  <si>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</si>
  <si>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</si>
  <si>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</si>
  <si>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</si>
  <si>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</si>
  <si>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</si>
  <si>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</si>
  <si>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</si>
  <si>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</si>
  <si>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</si>
  <si>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</si>
  <si>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</si>
  <si>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</si>
  <si>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</si>
  <si>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</si>
  <si>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</si>
  <si>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</si>
  <si>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</si>
  <si>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</si>
  <si>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</si>
  <si>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</si>
  <si>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</si>
  <si>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</si>
  <si>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</si>
  <si>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</si>
  <si>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</si>
  <si>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</si>
  <si>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</si>
  <si>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</si>
  <si>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</si>
  <si>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</si>
  <si>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</si>
  <si>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</si>
  <si>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</si>
  <si>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</si>
  <si>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</si>
  <si>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</si>
  <si>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</si>
  <si>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</si>
  <si>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</si>
  <si>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</si>
  <si>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</si>
  <si>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</si>
  <si>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</si>
  <si>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</si>
  <si>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</si>
  <si>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</si>
  <si>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</si>
  <si>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</si>
  <si>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</si>
  <si>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</si>
  <si>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</si>
  <si>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</si>
  <si>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</si>
  <si>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</si>
  <si>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</si>
  <si>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</si>
  <si>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</si>
  <si>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</si>
  <si>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</si>
  <si>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</si>
  <si>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</si>
  <si>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</si>
  <si>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</si>
  <si>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</si>
  <si>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</si>
  <si>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</si>
  <si>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</si>
  <si>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</si>
  <si>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</si>
  <si>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</si>
  <si>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</si>
  <si>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</si>
  <si>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</si>
  <si>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</si>
  <si>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</si>
  <si>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</si>
  <si>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</si>
  <si>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</si>
  <si>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</si>
  <si>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</si>
  <si>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</si>
  <si>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</si>
  <si>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</si>
  <si>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</si>
  <si>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</si>
  <si>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</si>
  <si>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</si>
  <si>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</si>
  <si>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</si>
  <si>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</si>
  <si>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</si>
  <si>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</si>
  <si>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</si>
  <si>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</si>
  <si>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</si>
  <si>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</si>
  <si>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</si>
  <si>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</si>
  <si>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</si>
  <si>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</si>
  <si>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</si>
  <si>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</si>
  <si>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</si>
  <si>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</si>
  <si>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</si>
  <si>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</si>
  <si>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</si>
  <si>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</si>
  <si>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</si>
  <si>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</si>
  <si>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</si>
  <si>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</si>
  <si>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</si>
  <si>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</si>
  <si>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</si>
  <si>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</si>
  <si>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</si>
  <si>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</si>
  <si>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</si>
  <si>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</si>
  <si>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</si>
  <si>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</si>
  <si>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</si>
  <si>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</si>
  <si>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</si>
  <si>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</si>
  <si>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</si>
  <si>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</si>
  <si>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</si>
  <si>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</si>
  <si>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</si>
  <si>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</si>
  <si>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</si>
  <si>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</si>
  <si>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</si>
  <si>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</si>
  <si>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</si>
  <si>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</si>
  <si>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</si>
  <si>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</si>
  <si>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</si>
  <si>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</si>
  <si>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</si>
  <si>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</si>
  <si>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</si>
  <si>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</si>
  <si>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</si>
  <si>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</si>
  <si>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</si>
  <si>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</si>
  <si>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</si>
  <si>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</si>
  <si>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</si>
  <si>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</si>
  <si>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</si>
  <si>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</si>
  <si>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</si>
  <si>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</si>
  <si>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</si>
  <si>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</si>
  <si>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</si>
  <si>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</si>
  <si>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</si>
  <si>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</si>
  <si>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</si>
  <si>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</si>
  <si>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</si>
  <si>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</si>
  <si>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</si>
  <si>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</si>
  <si>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</si>
  <si>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</si>
  <si>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</si>
  <si>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</si>
  <si>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</si>
  <si>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</si>
  <si>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</si>
  <si>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</si>
  <si>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</si>
  <si>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</si>
  <si>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</si>
  <si>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</si>
  <si>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</si>
  <si>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</si>
  <si>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</si>
  <si>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</si>
  <si>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</si>
  <si>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</si>
  <si>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</si>
  <si>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</si>
  <si>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</si>
  <si>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</si>
  <si>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</si>
  <si>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</si>
  <si>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</si>
  <si>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</si>
  <si>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</si>
  <si>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</si>
  <si>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</si>
  <si>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</si>
  <si>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</si>
  <si>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</si>
  <si>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</si>
  <si>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</si>
  <si>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</si>
  <si>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</si>
  <si>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</si>
  <si>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</si>
  <si>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</si>
  <si>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</si>
  <si>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</si>
  <si>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</si>
  <si>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</si>
  <si>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</si>
  <si>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</si>
  <si>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</si>
  <si>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</si>
  <si>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</si>
  <si>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</si>
  <si>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</si>
  <si>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</si>
  <si>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</si>
  <si>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</si>
  <si>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</si>
  <si>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</si>
  <si>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</si>
  <si>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</si>
  <si>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</si>
  <si>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</si>
  <si>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</si>
  <si>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</si>
  <si>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</si>
  <si>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</si>
  <si>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</si>
  <si>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</si>
  <si>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</si>
  <si>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</si>
  <si>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</si>
  <si>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</si>
  <si>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</si>
  <si>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</si>
  <si>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</si>
  <si>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</si>
  <si>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</si>
  <si>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</si>
  <si>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</si>
  <si>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</si>
  <si>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</si>
  <si>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</si>
  <si>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</si>
  <si>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</si>
  <si>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</si>
  <si>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</si>
  <si>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</si>
  <si>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</si>
  <si>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</si>
  <si>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</si>
  <si>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</si>
  <si>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</si>
  <si>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</si>
  <si>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</si>
  <si>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</si>
  <si>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</si>
  <si>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</si>
  <si>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</si>
  <si>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</si>
  <si>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</si>
  <si>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</si>
  <si>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</si>
  <si>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</si>
  <si>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</si>
  <si>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</si>
  <si>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</si>
  <si>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</si>
  <si>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</si>
  <si>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</si>
  <si>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</si>
  <si>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</si>
  <si>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</si>
  <si>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</si>
  <si>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</si>
  <si>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</si>
  <si>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</si>
  <si>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</si>
  <si>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</si>
  <si>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</si>
  <si>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</si>
  <si>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</si>
  <si>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</si>
  <si>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</si>
  <si>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</si>
  <si>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</si>
  <si>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</si>
  <si>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</si>
  <si>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</si>
  <si>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</si>
  <si>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</si>
  <si>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</si>
  <si>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</si>
  <si>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</si>
  <si>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</si>
  <si>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</si>
  <si>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</si>
  <si>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</si>
  <si>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</si>
  <si>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</si>
  <si>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</si>
  <si>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</si>
  <si>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</si>
  <si>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</si>
  <si>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</si>
  <si>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</si>
  <si>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</si>
  <si>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</si>
  <si>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</si>
  <si>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</si>
  <si>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</si>
  <si>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</si>
  <si>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</si>
  <si>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</si>
  <si>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</si>
  <si>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</si>
  <si>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</si>
  <si>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</si>
  <si>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</si>
  <si>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</si>
  <si>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</si>
  <si>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</si>
  <si>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</si>
  <si>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</si>
  <si>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</si>
  <si>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</si>
  <si>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</si>
  <si>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</si>
  <si>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</si>
  <si>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</si>
  <si>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</si>
  <si>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</si>
  <si>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</si>
  <si>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</si>
  <si>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</si>
  <si>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</si>
  <si>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</si>
  <si>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</si>
  <si>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</si>
  <si>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</si>
  <si>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</si>
  <si>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</si>
  <si>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</si>
  <si>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</si>
  <si>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</si>
  <si>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</si>
  <si>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</si>
  <si>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</si>
  <si>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</si>
  <si>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</si>
  <si>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</si>
  <si>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</si>
  <si>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</si>
  <si>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</si>
  <si>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</si>
  <si>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</si>
  <si>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</si>
  <si>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</si>
  <si>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</si>
  <si>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</si>
  <si>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</si>
  <si>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</si>
  <si>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</si>
  <si>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</si>
  <si>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</si>
  <si>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</si>
  <si>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</si>
  <si>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</si>
  <si>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</si>
  <si>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</si>
  <si>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</si>
  <si>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</si>
  <si>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</si>
  <si>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</si>
  <si>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</si>
  <si>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</si>
  <si>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</si>
  <si>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</si>
  <si>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</si>
  <si>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</si>
  <si>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</si>
  <si>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</si>
  <si>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</si>
  <si>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</si>
  <si>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</si>
  <si>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</si>
  <si>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</si>
  <si>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</si>
  <si>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</si>
  <si>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</si>
  <si>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</si>
  <si>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</si>
  <si>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</si>
  <si>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</si>
  <si>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</si>
  <si>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</si>
  <si>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</si>
  <si>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</si>
  <si>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</si>
  <si>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</si>
  <si>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</si>
  <si>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</si>
  <si>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</si>
  <si>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</si>
  <si>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</si>
  <si>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</si>
  <si>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</si>
  <si>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</si>
  <si>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</si>
  <si>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</si>
  <si>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</si>
  <si>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</si>
  <si>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</si>
  <si>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</si>
  <si>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</si>
  <si>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</si>
  <si>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</si>
  <si>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</si>
  <si>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11-22-0840</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</si>
  <si>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</si>
  <si>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</si>
  <si>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</si>
  <si>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</si>
  <si>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</si>
  <si>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</si>
  <si>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</si>
  <si>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</si>
  <si>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</si>
  <si>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</si>
  <si>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</si>
  <si>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</si>
  <si>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</si>
  <si>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</si>
  <si>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</si>
  <si>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</si>
  <si>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</si>
  <si>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</si>
  <si>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</si>
  <si>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</si>
  <si>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</si>
  <si>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</si>
  <si>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</si>
  <si>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</si>
  <si>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</si>
  <si>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</si>
  <si>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</si>
  <si>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</si>
  <si>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</si>
  <si>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</si>
  <si>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</si>
  <si>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</si>
  <si>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</si>
  <si>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</si>
  <si>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</si>
  <si>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11-22-1039</t>
  </si>
  <si>
    <t>Session specific individual  experts (fee waived)</t>
  </si>
  <si>
    <t>11-22-1094</t>
  </si>
  <si>
    <t>2</t>
  </si>
  <si>
    <t>11-14-0629r23</t>
  </si>
  <si>
    <t>Liaison Report</t>
  </si>
  <si>
    <t>Kasher</t>
  </si>
  <si>
    <t>IEEE 802.11 WIRELESS LOCAL AREA NETWORKS SESSION #195</t>
  </si>
  <si>
    <t>September 11-16, 2022</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</si>
  <si>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</si>
  <si>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</si>
  <si>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</si>
  <si>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</si>
  <si>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</si>
  <si>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</si>
  <si>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</si>
  <si>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</si>
  <si>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</si>
  <si>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</si>
  <si>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</si>
  <si>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</si>
  <si>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</si>
  <si>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</si>
  <si>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</si>
  <si>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</si>
  <si>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</si>
  <si>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</si>
  <si>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</si>
  <si>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</si>
  <si>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</si>
  <si>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</si>
  <si>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</si>
  <si>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</si>
  <si>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</si>
  <si>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</si>
  <si>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</si>
  <si>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</si>
  <si>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</si>
  <si>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</si>
  <si>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</si>
  <si>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</si>
  <si>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</si>
  <si>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</si>
  <si>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</si>
  <si>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</si>
  <si>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</si>
  <si>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</si>
  <si>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</si>
  <si>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</si>
  <si>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</si>
  <si>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</si>
  <si>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</si>
  <si>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</si>
  <si>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</si>
  <si>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</si>
  <si>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</si>
  <si>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</si>
  <si>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</si>
  <si>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802.15 Liaison</t>
  </si>
  <si>
    <t>Selected Laison Report - none</t>
  </si>
  <si>
    <t>320MHz Ranging Project Proposal</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</si>
  <si>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</si>
  <si>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</si>
  <si>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</si>
  <si>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</si>
  <si>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</si>
  <si>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</si>
  <si>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</si>
  <si>
    <t>Time UTC Sept 11</t>
  </si>
  <si>
    <t>Montemurro/ Smith</t>
  </si>
  <si>
    <t>Ultra Hugh Reliability Study Group</t>
  </si>
  <si>
    <t>Coexistence Topics</t>
  </si>
  <si>
    <t>doc.: IEEE 802.11-22/1257r2</t>
  </si>
  <si>
    <t>TGme Clause 6 proposal 11-22-1507</t>
  </si>
  <si>
    <t>11-22-1507</t>
  </si>
  <si>
    <t>Rison</t>
  </si>
  <si>
    <t>Recess, Note: Group photo afterwards on stairs</t>
  </si>
  <si>
    <t>Timeline reminder</t>
  </si>
  <si>
    <t>4.4.4</t>
  </si>
  <si>
    <t>UHR SG - Ultra High Reliabiity</t>
  </si>
  <si>
    <t>Cariou</t>
  </si>
  <si>
    <t xml:space="preserve">      3.4.4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</si>
</sst>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sz val="18"/>
      <name val="Times New Roman"/>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6">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6" fillId="50" borderId="0"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xf numFmtId="0" fontId="93" fillId="0" borderId="0" xfId="106" applyNumberFormat="1" applyFont="1" applyFill="1" applyAlignment="1">
      <alignment horizontal="center" vertical="center" wrapText="1"/>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69" fillId="0" borderId="28" xfId="106" applyBorder="1">
      <alignment horizontal="left" vertical="center" wrapText="1" indent="1"/>
    </xf>
    <xf numFmtId="0" fontId="86" fillId="49" borderId="28" xfId="108" applyFont="1" applyFill="1" applyBorder="1" applyAlignment="1">
      <alignment horizontal="center" vertical="center"/>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mentor.ieee.org/802.11/dcn/22/11-22-0840" TargetMode="External"/><Relationship Id="rId7" Type="http://schemas.openxmlformats.org/officeDocument/2006/relationships/hyperlink" Target="https://mentor.ieee.org/802.11/dcn/22/11-22-1507"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23-0000-802-11-operations-manual.docx" TargetMode="External"/><Relationship Id="rId5" Type="http://schemas.openxmlformats.org/officeDocument/2006/relationships/hyperlink" Target="https://mentor.ieee.org/802.11/dcn/22/11-22-1094-00-0000-july-2022-liaison-to-ietf-report.pptx" TargetMode="External"/><Relationship Id="rId10" Type="http://schemas.openxmlformats.org/officeDocument/2006/relationships/comments" Target="../comments1.xml"/><Relationship Id="rId4" Type="http://schemas.openxmlformats.org/officeDocument/2006/relationships/hyperlink" Target="https://mentor.ieee.org/802.11/dcn/22/11-22-1039-00-0000-802-19-july-2022-liaison-report-to-802-11.pptx"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80" zoomScaleNormal="80" workbookViewId="0">
      <selection activeCell="T13" sqref="T13"/>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585</v>
      </c>
      <c r="D4" s="11"/>
      <c r="E4" s="11"/>
      <c r="F4" s="11"/>
      <c r="G4" s="11"/>
      <c r="H4" s="11"/>
      <c r="I4" s="11"/>
      <c r="J4" s="11"/>
      <c r="K4" s="11"/>
      <c r="L4" s="11"/>
      <c r="M4" s="11"/>
    </row>
    <row r="5" spans="1:15" ht="20.100000000000001" customHeight="1" x14ac:dyDescent="0.35">
      <c r="B5" s="14" t="s">
        <v>8</v>
      </c>
      <c r="C5" s="15" t="s">
        <v>522</v>
      </c>
      <c r="D5" s="11"/>
      <c r="E5" s="11"/>
      <c r="F5" s="11"/>
      <c r="G5" s="16"/>
      <c r="H5" s="11"/>
      <c r="I5" s="11"/>
      <c r="J5" s="11"/>
      <c r="K5" s="11"/>
      <c r="L5" s="11"/>
      <c r="M5" s="11"/>
    </row>
    <row r="6" spans="1:15" ht="20.100000000000001" customHeight="1" x14ac:dyDescent="0.4">
      <c r="B6" s="14" t="s">
        <v>9</v>
      </c>
      <c r="C6" s="17" t="s">
        <v>257</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523</v>
      </c>
      <c r="D8" s="24"/>
      <c r="E8" s="24"/>
      <c r="F8" s="24"/>
      <c r="G8" s="24"/>
      <c r="H8" s="25"/>
      <c r="I8" s="25"/>
      <c r="J8" s="25"/>
      <c r="K8" s="25"/>
      <c r="L8" s="25"/>
      <c r="M8" s="25"/>
    </row>
    <row r="9" spans="1:15" ht="20.100000000000001" customHeight="1" x14ac:dyDescent="0.4">
      <c r="B9" s="14" t="s">
        <v>11</v>
      </c>
      <c r="C9" s="48">
        <v>43353</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302</v>
      </c>
      <c r="D11" s="17"/>
      <c r="E11" s="17"/>
      <c r="F11" s="17"/>
      <c r="G11" s="17"/>
      <c r="H11" s="28"/>
      <c r="I11" s="17" t="s">
        <v>303</v>
      </c>
      <c r="J11" s="17"/>
      <c r="K11" s="27"/>
      <c r="L11" s="27"/>
      <c r="M11" s="27"/>
    </row>
    <row r="12" spans="1:15" ht="20.100000000000001" customHeight="1" x14ac:dyDescent="0.4">
      <c r="B12" s="27"/>
      <c r="C12" s="17" t="s">
        <v>576</v>
      </c>
      <c r="D12" s="17"/>
      <c r="E12" s="17"/>
      <c r="F12" s="17"/>
      <c r="G12" s="17"/>
      <c r="H12" s="28"/>
      <c r="I12" s="17" t="s">
        <v>21</v>
      </c>
      <c r="J12" s="17"/>
      <c r="K12" s="27"/>
      <c r="L12" s="27"/>
      <c r="M12" s="27"/>
    </row>
    <row r="13" spans="1:15" ht="20.100000000000001" customHeight="1" x14ac:dyDescent="0.4">
      <c r="B13" s="27"/>
      <c r="C13" s="17" t="s">
        <v>279</v>
      </c>
      <c r="D13" s="17"/>
      <c r="E13" s="17"/>
      <c r="F13" s="17"/>
      <c r="G13" s="17"/>
      <c r="H13" s="28"/>
      <c r="I13" s="27" t="s">
        <v>14</v>
      </c>
      <c r="J13" s="17"/>
      <c r="K13" s="27"/>
      <c r="L13" s="27"/>
      <c r="M13" s="27"/>
    </row>
    <row r="14" spans="1:15" ht="20.100000000000001" customHeight="1" x14ac:dyDescent="0.4">
      <c r="B14" s="27"/>
      <c r="C14" s="29" t="s">
        <v>258</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259</v>
      </c>
      <c r="J16" s="11"/>
      <c r="K16" s="11"/>
      <c r="L16" s="11"/>
      <c r="M16" s="11"/>
    </row>
    <row r="17" spans="1:16" ht="20.100000000000001" customHeight="1" x14ac:dyDescent="0.4">
      <c r="A17" s="34"/>
      <c r="C17" s="11"/>
      <c r="D17" s="11"/>
      <c r="E17" s="11"/>
      <c r="F17" s="11"/>
      <c r="G17" s="11"/>
      <c r="H17" s="11"/>
      <c r="I17" s="17" t="s">
        <v>304</v>
      </c>
      <c r="J17" s="11"/>
      <c r="K17" s="11"/>
      <c r="L17" s="11"/>
      <c r="M17" s="11"/>
    </row>
    <row r="18" spans="1:16" ht="20.100000000000001" customHeight="1" x14ac:dyDescent="0.4">
      <c r="A18" s="34"/>
      <c r="C18" s="11"/>
      <c r="D18" s="11"/>
      <c r="E18" s="11"/>
      <c r="F18" s="11"/>
      <c r="G18" s="11"/>
      <c r="H18" s="11"/>
      <c r="I18" s="17" t="s">
        <v>262</v>
      </c>
      <c r="J18" s="17" t="s">
        <v>270</v>
      </c>
      <c r="K18" s="17"/>
      <c r="L18" s="17"/>
      <c r="M18" s="17"/>
      <c r="N18" s="17"/>
    </row>
    <row r="19" spans="1:16" ht="20.100000000000001" customHeight="1" x14ac:dyDescent="0.4">
      <c r="A19" s="34"/>
      <c r="C19" s="11"/>
      <c r="D19" s="11"/>
      <c r="E19" s="11"/>
      <c r="F19" s="11"/>
      <c r="G19" s="11"/>
      <c r="H19" s="11"/>
      <c r="I19" s="27" t="s">
        <v>260</v>
      </c>
      <c r="J19" s="11"/>
      <c r="K19" s="11"/>
      <c r="L19" s="11"/>
      <c r="M19" s="11"/>
    </row>
    <row r="20" spans="1:16" ht="20.100000000000001" customHeight="1" x14ac:dyDescent="0.3">
      <c r="A20" s="34"/>
      <c r="C20" s="11"/>
      <c r="D20" s="11"/>
      <c r="E20" s="11"/>
      <c r="F20" s="11"/>
      <c r="G20" s="11"/>
      <c r="H20" s="11"/>
      <c r="I20" s="29" t="s">
        <v>261</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444" t="s">
        <v>55</v>
      </c>
      <c r="D22" s="445"/>
      <c r="E22" s="445"/>
      <c r="F22" s="445"/>
      <c r="G22" s="445"/>
      <c r="H22" s="445"/>
      <c r="I22" s="445"/>
      <c r="J22" s="445"/>
      <c r="K22" s="445"/>
      <c r="L22" s="445"/>
      <c r="M22" s="445"/>
      <c r="N22" s="445"/>
      <c r="O22" s="445"/>
      <c r="P22" s="446"/>
    </row>
    <row r="23" spans="1:16" ht="20.100000000000001" customHeight="1" x14ac:dyDescent="0.35">
      <c r="B23" s="30" t="s">
        <v>54</v>
      </c>
      <c r="C23" s="447"/>
      <c r="D23" s="448"/>
      <c r="E23" s="448"/>
      <c r="F23" s="448"/>
      <c r="G23" s="448"/>
      <c r="H23" s="448"/>
      <c r="I23" s="448"/>
      <c r="J23" s="448"/>
      <c r="K23" s="448"/>
      <c r="L23" s="448"/>
      <c r="M23" s="448"/>
      <c r="N23" s="448"/>
      <c r="O23" s="448"/>
      <c r="P23" s="449"/>
    </row>
    <row r="24" spans="1:16" ht="20.100000000000001" customHeight="1" x14ac:dyDescent="0.3">
      <c r="C24" s="450"/>
      <c r="D24" s="451"/>
      <c r="E24" s="451"/>
      <c r="F24" s="451"/>
      <c r="G24" s="451"/>
      <c r="H24" s="451"/>
      <c r="I24" s="451"/>
      <c r="J24" s="451"/>
      <c r="K24" s="451"/>
      <c r="L24" s="451"/>
      <c r="M24" s="451"/>
      <c r="N24" s="451"/>
      <c r="O24" s="451"/>
      <c r="P24" s="452"/>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453" t="str">
        <f>Parameters!B1</f>
        <v>IEEE 802.11 WIRELESS LOCAL AREA NETWORKS SESSION #195</v>
      </c>
      <c r="C2" s="454"/>
      <c r="D2" s="454"/>
      <c r="E2" s="454"/>
      <c r="F2" s="454"/>
      <c r="G2" s="454"/>
      <c r="H2" s="454"/>
      <c r="I2" s="454"/>
      <c r="J2" s="454"/>
      <c r="K2" s="454"/>
      <c r="L2" s="454"/>
      <c r="M2" s="454"/>
      <c r="N2" s="454"/>
      <c r="O2" s="454"/>
      <c r="P2" s="455"/>
      <c r="IS2" s="1" t="s">
        <v>3</v>
      </c>
    </row>
    <row r="3" spans="1:253" ht="15.75" customHeight="1" x14ac:dyDescent="0.25">
      <c r="B3" s="456"/>
      <c r="C3" s="457"/>
      <c r="D3" s="457"/>
      <c r="E3" s="457"/>
      <c r="F3" s="457"/>
      <c r="G3" s="457"/>
      <c r="H3" s="457"/>
      <c r="I3" s="457"/>
      <c r="J3" s="457"/>
      <c r="K3" s="457"/>
      <c r="L3" s="457"/>
      <c r="M3" s="457"/>
      <c r="N3" s="457"/>
      <c r="O3" s="457"/>
      <c r="P3" s="458"/>
    </row>
    <row r="4" spans="1:253" ht="15.75" customHeight="1" x14ac:dyDescent="0.25">
      <c r="B4" s="459"/>
      <c r="C4" s="460"/>
      <c r="D4" s="460"/>
      <c r="E4" s="460"/>
      <c r="F4" s="460"/>
      <c r="G4" s="460"/>
      <c r="H4" s="460"/>
      <c r="I4" s="460"/>
      <c r="J4" s="460"/>
      <c r="K4" s="460"/>
      <c r="L4" s="460"/>
      <c r="M4" s="460"/>
      <c r="N4" s="460"/>
      <c r="O4" s="460"/>
      <c r="P4" s="461"/>
    </row>
    <row r="5" spans="1:253" ht="21" customHeight="1" x14ac:dyDescent="0.25">
      <c r="B5" s="462" t="str">
        <f>Parameters!B2</f>
        <v>Waikoloa and teleconference</v>
      </c>
      <c r="C5" s="463"/>
      <c r="D5" s="463"/>
      <c r="E5" s="463"/>
      <c r="F5" s="463"/>
      <c r="G5" s="463"/>
      <c r="H5" s="463"/>
      <c r="I5" s="463"/>
      <c r="J5" s="463"/>
      <c r="K5" s="463"/>
      <c r="L5" s="463"/>
      <c r="M5" s="463"/>
      <c r="N5" s="463"/>
      <c r="O5" s="463"/>
      <c r="P5" s="463"/>
    </row>
    <row r="6" spans="1:253" ht="15.75" customHeight="1" x14ac:dyDescent="0.25">
      <c r="B6" s="463"/>
      <c r="C6" s="463"/>
      <c r="D6" s="463"/>
      <c r="E6" s="463"/>
      <c r="F6" s="463"/>
      <c r="G6" s="463"/>
      <c r="H6" s="463"/>
      <c r="I6" s="463"/>
      <c r="J6" s="463"/>
      <c r="K6" s="463"/>
      <c r="L6" s="463"/>
      <c r="M6" s="463"/>
      <c r="N6" s="463"/>
      <c r="O6" s="463"/>
      <c r="P6" s="463"/>
    </row>
    <row r="7" spans="1:253" ht="15.75" customHeight="1" x14ac:dyDescent="0.25">
      <c r="A7" s="47"/>
      <c r="B7" s="465" t="str">
        <f>Parameters!B3</f>
        <v>September 11-16, 2022</v>
      </c>
      <c r="C7" s="465"/>
      <c r="D7" s="465"/>
      <c r="E7" s="465"/>
      <c r="F7" s="465"/>
      <c r="G7" s="465"/>
      <c r="H7" s="465"/>
      <c r="I7" s="465"/>
      <c r="J7" s="465"/>
      <c r="K7" s="465"/>
      <c r="L7" s="465"/>
      <c r="M7" s="465"/>
      <c r="N7" s="465"/>
      <c r="O7" s="465"/>
      <c r="P7" s="465"/>
      <c r="Q7" s="57"/>
      <c r="R7" s="57"/>
    </row>
    <row r="8" spans="1:253" ht="15.75" customHeight="1" x14ac:dyDescent="0.25">
      <c r="A8" s="47"/>
      <c r="B8" s="465"/>
      <c r="C8" s="465"/>
      <c r="D8" s="465"/>
      <c r="E8" s="465"/>
      <c r="F8" s="465"/>
      <c r="G8" s="465"/>
      <c r="H8" s="465"/>
      <c r="I8" s="465"/>
      <c r="J8" s="465"/>
      <c r="K8" s="465"/>
      <c r="L8" s="465"/>
      <c r="M8" s="465"/>
      <c r="N8" s="465"/>
      <c r="O8" s="465"/>
      <c r="P8" s="465"/>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464" t="s">
        <v>2</v>
      </c>
      <c r="C25" s="464"/>
      <c r="D25" s="464"/>
      <c r="E25" s="464"/>
      <c r="F25" s="464"/>
      <c r="G25" s="464"/>
      <c r="H25" s="464"/>
      <c r="I25" s="464"/>
      <c r="J25" s="464"/>
      <c r="K25" s="464"/>
      <c r="L25" s="464"/>
      <c r="M25" s="464"/>
      <c r="N25" s="464"/>
      <c r="O25" s="464"/>
      <c r="P25" s="464"/>
      <c r="Q25" s="57"/>
      <c r="R25" s="57"/>
    </row>
    <row r="26" spans="1:21" ht="15.75" customHeight="1" x14ac:dyDescent="0.25">
      <c r="A26" s="47"/>
      <c r="B26" s="464"/>
      <c r="C26" s="464"/>
      <c r="D26" s="464"/>
      <c r="E26" s="464"/>
      <c r="F26" s="464"/>
      <c r="G26" s="464"/>
      <c r="H26" s="464"/>
      <c r="I26" s="464"/>
      <c r="J26" s="464"/>
      <c r="K26" s="464"/>
      <c r="L26" s="464"/>
      <c r="M26" s="464"/>
      <c r="N26" s="464"/>
      <c r="O26" s="464"/>
      <c r="P26" s="464"/>
      <c r="Q26" s="57"/>
      <c r="R26" s="57"/>
    </row>
    <row r="27" spans="1:21" ht="15.75" customHeight="1" x14ac:dyDescent="0.25">
      <c r="B27" s="463" t="s">
        <v>299</v>
      </c>
      <c r="C27" s="463"/>
      <c r="D27" s="463"/>
      <c r="E27" s="463"/>
      <c r="F27" s="463"/>
      <c r="G27" s="463"/>
      <c r="H27" s="463"/>
      <c r="I27" s="463"/>
      <c r="J27" s="469"/>
      <c r="K27" s="469"/>
      <c r="L27" s="466" t="str">
        <f>Title!C14</f>
        <v>dstanley@ieee.org</v>
      </c>
      <c r="M27" s="467"/>
      <c r="N27" s="467"/>
      <c r="O27" s="467"/>
      <c r="P27" s="467"/>
      <c r="Q27" s="467"/>
      <c r="R27" s="467"/>
    </row>
    <row r="28" spans="1:21" ht="15.75" customHeight="1" x14ac:dyDescent="0.25">
      <c r="B28" s="470"/>
      <c r="C28" s="470"/>
      <c r="D28" s="470"/>
      <c r="E28" s="470"/>
      <c r="F28" s="470"/>
      <c r="G28" s="470"/>
      <c r="H28" s="470"/>
      <c r="I28" s="470"/>
      <c r="J28" s="469"/>
      <c r="K28" s="469"/>
      <c r="L28" s="468"/>
      <c r="M28" s="468"/>
      <c r="N28" s="468"/>
      <c r="O28" s="468"/>
      <c r="P28" s="468"/>
      <c r="Q28" s="468"/>
      <c r="R28" s="468"/>
    </row>
    <row r="29" spans="1:21" ht="15.75" customHeight="1" x14ac:dyDescent="0.25">
      <c r="B29" s="463" t="s">
        <v>300</v>
      </c>
      <c r="C29" s="463"/>
      <c r="D29" s="463"/>
      <c r="E29" s="463"/>
      <c r="F29" s="463"/>
      <c r="G29" s="463"/>
      <c r="H29" s="463"/>
      <c r="I29" s="463"/>
      <c r="J29" s="469"/>
      <c r="K29" s="469"/>
      <c r="L29" s="466" t="str">
        <f>Title!I14</f>
        <v>jrosdahl@ieee.org</v>
      </c>
      <c r="M29" s="467"/>
      <c r="N29" s="467"/>
      <c r="O29" s="467"/>
      <c r="P29" s="467"/>
      <c r="Q29" s="467"/>
      <c r="R29" s="467"/>
    </row>
    <row r="30" spans="1:21" ht="15.75" customHeight="1" x14ac:dyDescent="0.25">
      <c r="B30" s="470"/>
      <c r="C30" s="470"/>
      <c r="D30" s="470"/>
      <c r="E30" s="470"/>
      <c r="F30" s="470"/>
      <c r="G30" s="470"/>
      <c r="H30" s="470"/>
      <c r="I30" s="470"/>
      <c r="J30" s="469"/>
      <c r="K30" s="469"/>
      <c r="L30" s="468"/>
      <c r="M30" s="468"/>
      <c r="N30" s="468"/>
      <c r="O30" s="468"/>
      <c r="P30" s="468"/>
      <c r="Q30" s="468"/>
      <c r="R30" s="468"/>
    </row>
    <row r="31" spans="1:21" ht="15.75" customHeight="1" x14ac:dyDescent="0.25">
      <c r="B31" s="463" t="s">
        <v>301</v>
      </c>
      <c r="C31" s="463"/>
      <c r="D31" s="463"/>
      <c r="E31" s="463"/>
      <c r="F31" s="463"/>
      <c r="G31" s="463"/>
      <c r="H31" s="463"/>
      <c r="I31" s="463"/>
      <c r="J31" s="469"/>
      <c r="K31" s="469"/>
      <c r="L31" s="466" t="str">
        <f>Title!I20</f>
        <v xml:space="preserve">robert.stacey@intel.com </v>
      </c>
      <c r="M31" s="467"/>
      <c r="N31" s="467"/>
      <c r="O31" s="467"/>
      <c r="P31" s="467"/>
      <c r="Q31" s="467"/>
      <c r="R31" s="467"/>
    </row>
    <row r="32" spans="1:21" ht="15.75" customHeight="1" x14ac:dyDescent="0.25">
      <c r="B32" s="470"/>
      <c r="C32" s="470"/>
      <c r="D32" s="470"/>
      <c r="E32" s="470"/>
      <c r="F32" s="470"/>
      <c r="G32" s="470"/>
      <c r="H32" s="470"/>
      <c r="I32" s="470"/>
      <c r="J32" s="469"/>
      <c r="K32" s="469"/>
      <c r="L32" s="468"/>
      <c r="M32" s="468"/>
      <c r="N32" s="468"/>
      <c r="O32" s="468"/>
      <c r="P32" s="468"/>
      <c r="Q32" s="468"/>
      <c r="R32" s="468"/>
    </row>
    <row r="33" spans="15:18" ht="15.75" customHeight="1" x14ac:dyDescent="0.25">
      <c r="Q33" s="50"/>
      <c r="R33" s="50"/>
    </row>
    <row r="34" spans="15:18" ht="15.75" customHeight="1" x14ac:dyDescent="0.25">
      <c r="Q34" s="50"/>
      <c r="R34" s="50"/>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60" zoomScaleNormal="60" workbookViewId="0">
      <pane xSplit="5" ySplit="4" topLeftCell="F5" activePane="bottomRight" state="frozen"/>
      <selection activeCell="C1" sqref="C1"/>
      <selection pane="topRight" activeCell="F1" sqref="F1"/>
      <selection pane="bottomLeft" activeCell="C4" sqref="C4"/>
      <selection pane="bottomRight" activeCell="M33" sqref="M33"/>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1.5546875" style="216" customWidth="1"/>
    <col min="5" max="5" width="26.6640625" style="205" customWidth="1"/>
    <col min="6" max="6" width="23.5546875" style="205" customWidth="1"/>
    <col min="7" max="7" width="14.33203125" style="190" customWidth="1"/>
    <col min="8" max="11" width="14.33203125" style="192" customWidth="1"/>
    <col min="12" max="12" width="14.33203125" style="193" customWidth="1"/>
    <col min="13"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33.88671875" style="190" customWidth="1"/>
    <col min="32" max="32" width="57"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75" customHeight="1" thickBot="1" x14ac:dyDescent="0.3">
      <c r="A1" s="238"/>
      <c r="D1" s="239"/>
      <c r="E1" s="471" t="s">
        <v>556</v>
      </c>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1"/>
      <c r="AF1" s="194" t="s">
        <v>565</v>
      </c>
      <c r="AG1" s="191"/>
      <c r="AK1" s="191"/>
    </row>
    <row r="2" spans="1:38" s="204" customFormat="1" ht="54.45" customHeight="1" thickBot="1" x14ac:dyDescent="0.3">
      <c r="A2" s="236" t="s">
        <v>557</v>
      </c>
      <c r="B2" s="236" t="s">
        <v>557</v>
      </c>
      <c r="C2" s="236" t="s">
        <v>557</v>
      </c>
      <c r="D2" s="235" t="s">
        <v>557</v>
      </c>
      <c r="E2" s="235" t="s">
        <v>557</v>
      </c>
      <c r="F2" s="390" t="s">
        <v>558</v>
      </c>
      <c r="G2" s="473">
        <v>43354</v>
      </c>
      <c r="H2" s="474"/>
      <c r="I2" s="474"/>
      <c r="J2" s="474"/>
      <c r="K2" s="474"/>
      <c r="L2" s="475"/>
      <c r="M2" s="473">
        <f>G2+1</f>
        <v>43355</v>
      </c>
      <c r="N2" s="474"/>
      <c r="O2" s="474"/>
      <c r="P2" s="474"/>
      <c r="Q2" s="474"/>
      <c r="R2" s="379"/>
      <c r="S2" s="473">
        <f>M2+1</f>
        <v>43356</v>
      </c>
      <c r="T2" s="474"/>
      <c r="U2" s="474"/>
      <c r="V2" s="474"/>
      <c r="W2" s="474"/>
      <c r="X2" s="379"/>
      <c r="Y2" s="473">
        <f>S2+1</f>
        <v>43357</v>
      </c>
      <c r="Z2" s="474"/>
      <c r="AA2" s="474"/>
      <c r="AB2" s="474"/>
      <c r="AC2" s="474"/>
      <c r="AD2" s="379"/>
      <c r="AE2" s="391">
        <f>Y2+1</f>
        <v>43358</v>
      </c>
    </row>
    <row r="3" spans="1:38" s="205" customFormat="1" ht="44.25" customHeight="1" thickBot="1" x14ac:dyDescent="0.3">
      <c r="A3" s="241"/>
      <c r="B3" s="241"/>
      <c r="C3" s="241"/>
      <c r="D3" s="241"/>
      <c r="E3" s="241"/>
      <c r="F3" s="242">
        <v>35</v>
      </c>
      <c r="G3" s="206">
        <v>250</v>
      </c>
      <c r="H3" s="243">
        <v>100</v>
      </c>
      <c r="I3" s="243">
        <v>60</v>
      </c>
      <c r="J3" s="243">
        <v>45</v>
      </c>
      <c r="K3" s="243">
        <v>35</v>
      </c>
      <c r="L3" s="244">
        <v>35</v>
      </c>
      <c r="M3" s="243">
        <v>250</v>
      </c>
      <c r="N3" s="243">
        <v>100</v>
      </c>
      <c r="O3" s="243">
        <v>60</v>
      </c>
      <c r="P3" s="243">
        <v>45</v>
      </c>
      <c r="Q3" s="243">
        <v>35</v>
      </c>
      <c r="R3" s="244"/>
      <c r="S3" s="243">
        <v>250</v>
      </c>
      <c r="T3" s="243">
        <v>100</v>
      </c>
      <c r="U3" s="243">
        <v>60</v>
      </c>
      <c r="V3" s="243">
        <v>45</v>
      </c>
      <c r="W3" s="243">
        <v>35</v>
      </c>
      <c r="X3" s="243"/>
      <c r="Y3" s="206">
        <v>250</v>
      </c>
      <c r="Z3" s="243">
        <v>100</v>
      </c>
      <c r="AA3" s="243">
        <v>60</v>
      </c>
      <c r="AB3" s="243">
        <v>45</v>
      </c>
      <c r="AC3" s="243">
        <v>35</v>
      </c>
      <c r="AD3" s="244"/>
      <c r="AE3" s="245">
        <v>150</v>
      </c>
      <c r="AF3" s="205" t="s">
        <v>430</v>
      </c>
      <c r="AG3" s="205" t="s">
        <v>452</v>
      </c>
      <c r="AH3" s="205" t="s">
        <v>447</v>
      </c>
      <c r="AI3" s="205" t="s">
        <v>446</v>
      </c>
      <c r="AJ3" s="205" t="s">
        <v>433</v>
      </c>
      <c r="AK3" s="205" t="s">
        <v>434</v>
      </c>
    </row>
    <row r="4" spans="1:38" s="205" customFormat="1" ht="69" customHeight="1" thickBot="1" x14ac:dyDescent="0.3">
      <c r="A4" s="246" t="s">
        <v>419</v>
      </c>
      <c r="B4" s="247" t="s">
        <v>559</v>
      </c>
      <c r="C4" s="247" t="s">
        <v>419</v>
      </c>
      <c r="D4" s="248" t="s">
        <v>581</v>
      </c>
      <c r="E4" s="249" t="s">
        <v>423</v>
      </c>
      <c r="F4" s="250" t="s">
        <v>481</v>
      </c>
      <c r="G4" s="251" t="s">
        <v>369</v>
      </c>
      <c r="H4" s="242" t="s">
        <v>370</v>
      </c>
      <c r="I4" s="242" t="s">
        <v>371</v>
      </c>
      <c r="J4" s="242" t="s">
        <v>384</v>
      </c>
      <c r="K4" s="242" t="s">
        <v>385</v>
      </c>
      <c r="L4" s="252" t="s">
        <v>482</v>
      </c>
      <c r="M4" s="251" t="s">
        <v>372</v>
      </c>
      <c r="N4" s="242" t="s">
        <v>373</v>
      </c>
      <c r="O4" s="242" t="s">
        <v>374</v>
      </c>
      <c r="P4" s="242" t="s">
        <v>375</v>
      </c>
      <c r="Q4" s="242" t="s">
        <v>386</v>
      </c>
      <c r="R4" s="252" t="s">
        <v>483</v>
      </c>
      <c r="S4" s="251" t="s">
        <v>376</v>
      </c>
      <c r="T4" s="242" t="s">
        <v>377</v>
      </c>
      <c r="U4" s="242" t="s">
        <v>378</v>
      </c>
      <c r="V4" s="242" t="s">
        <v>484</v>
      </c>
      <c r="W4" s="242" t="s">
        <v>485</v>
      </c>
      <c r="X4" s="252" t="s">
        <v>486</v>
      </c>
      <c r="Y4" s="251" t="s">
        <v>379</v>
      </c>
      <c r="Z4" s="242" t="s">
        <v>380</v>
      </c>
      <c r="AA4" s="242" t="s">
        <v>381</v>
      </c>
      <c r="AB4" s="242" t="s">
        <v>382</v>
      </c>
      <c r="AC4" s="242" t="s">
        <v>487</v>
      </c>
      <c r="AD4" s="252" t="s">
        <v>488</v>
      </c>
      <c r="AE4" s="245" t="s">
        <v>383</v>
      </c>
      <c r="AF4" s="205" t="s">
        <v>430</v>
      </c>
      <c r="AG4" s="205" t="s">
        <v>452</v>
      </c>
      <c r="AH4" s="205" t="s">
        <v>447</v>
      </c>
      <c r="AI4" s="205" t="s">
        <v>446</v>
      </c>
      <c r="AJ4" s="205" t="s">
        <v>433</v>
      </c>
      <c r="AK4" s="205" t="s">
        <v>434</v>
      </c>
    </row>
    <row r="5" spans="1:38" ht="41.25" customHeight="1" x14ac:dyDescent="0.25">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13:00-13:30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4</v>
      </c>
      <c r="AH5" s="266">
        <v>5</v>
      </c>
      <c r="AI5" s="266">
        <v>0</v>
      </c>
      <c r="AJ5" s="232">
        <f>TIME(4,0,0)</f>
        <v>0.16666666666666666</v>
      </c>
      <c r="AK5" s="392" t="s">
        <v>423</v>
      </c>
      <c r="AL5" s="205">
        <v>30</v>
      </c>
    </row>
    <row r="6" spans="1:38" ht="41.25" customHeight="1" thickBot="1" x14ac:dyDescent="0.3">
      <c r="A6" s="219" t="str">
        <f t="shared" si="0"/>
        <v>16:30-17:00</v>
      </c>
      <c r="B6" s="219" t="str">
        <f t="shared" si="1"/>
        <v>6:30-7:00</v>
      </c>
      <c r="C6" s="253" t="str">
        <f t="shared" si="2"/>
        <v>17:30-18:00</v>
      </c>
      <c r="D6" s="217">
        <f t="shared" ref="D6:D33" si="4">D5+TIME(0,30,0)</f>
        <v>0.72916666666666674</v>
      </c>
      <c r="E6" s="267" t="str">
        <f t="shared" si="3"/>
        <v>13:30-14:00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5</v>
      </c>
      <c r="AH6" s="266">
        <v>6</v>
      </c>
      <c r="AI6" s="266">
        <v>0</v>
      </c>
      <c r="AJ6" s="232">
        <f>TIME(5,0,0)</f>
        <v>0.20833333333333334</v>
      </c>
      <c r="AK6" s="392" t="s">
        <v>435</v>
      </c>
      <c r="AL6" s="205">
        <v>30</v>
      </c>
    </row>
    <row r="7" spans="1:38" ht="41.25" customHeight="1" x14ac:dyDescent="0.25">
      <c r="A7" s="219" t="str">
        <f t="shared" si="0"/>
        <v>17:00-17:30</v>
      </c>
      <c r="B7" s="219" t="str">
        <f t="shared" si="1"/>
        <v>7:00-7:30</v>
      </c>
      <c r="C7" s="253" t="str">
        <f t="shared" si="2"/>
        <v>18:00-18:30</v>
      </c>
      <c r="D7" s="217">
        <f t="shared" si="4"/>
        <v>0.75000000000000011</v>
      </c>
      <c r="E7" s="267" t="str">
        <f t="shared" si="3"/>
        <v>14:00-14:30</v>
      </c>
      <c r="F7" s="255"/>
      <c r="G7" s="416"/>
      <c r="H7" s="417" t="s">
        <v>566</v>
      </c>
      <c r="I7" s="421"/>
      <c r="J7" s="417"/>
      <c r="K7" s="421"/>
      <c r="L7" s="422"/>
      <c r="M7" s="272" t="s">
        <v>359</v>
      </c>
      <c r="N7" s="276" t="s">
        <v>344</v>
      </c>
      <c r="O7" s="339" t="s">
        <v>346</v>
      </c>
      <c r="P7" s="393" t="s">
        <v>390</v>
      </c>
      <c r="Q7" s="319" t="s">
        <v>391</v>
      </c>
      <c r="R7" s="264"/>
      <c r="S7" s="272" t="s">
        <v>359</v>
      </c>
      <c r="T7" s="339" t="s">
        <v>346</v>
      </c>
      <c r="U7" s="485" t="s">
        <v>391</v>
      </c>
      <c r="V7" s="274" t="s">
        <v>389</v>
      </c>
      <c r="W7" s="277" t="s">
        <v>431</v>
      </c>
      <c r="X7" s="264"/>
      <c r="Y7" s="272" t="s">
        <v>359</v>
      </c>
      <c r="Z7" s="259"/>
      <c r="AA7" s="394" t="s">
        <v>344</v>
      </c>
      <c r="AB7" s="283" t="s">
        <v>389</v>
      </c>
      <c r="AC7" s="277" t="s">
        <v>431</v>
      </c>
      <c r="AD7" s="280">
        <v>18</v>
      </c>
      <c r="AE7" s="395"/>
      <c r="AF7" s="228"/>
      <c r="AG7" s="265">
        <v>6</v>
      </c>
      <c r="AH7" s="266">
        <v>7</v>
      </c>
      <c r="AI7" s="266">
        <v>0</v>
      </c>
      <c r="AJ7" s="232">
        <f>TIME(6,0,0)</f>
        <v>0.25</v>
      </c>
      <c r="AK7" s="392" t="s">
        <v>436</v>
      </c>
      <c r="AL7" s="205">
        <v>30</v>
      </c>
    </row>
    <row r="8" spans="1:38" ht="41.25" customHeight="1" thickBot="1" x14ac:dyDescent="0.3">
      <c r="A8" s="219" t="str">
        <f t="shared" si="0"/>
        <v>17:30-18:00</v>
      </c>
      <c r="B8" s="219" t="str">
        <f t="shared" si="1"/>
        <v>7:30-8:00</v>
      </c>
      <c r="C8" s="253" t="str">
        <f t="shared" si="2"/>
        <v>18:30-19:00</v>
      </c>
      <c r="D8" s="217">
        <f t="shared" si="4"/>
        <v>0.77083333333333348</v>
      </c>
      <c r="E8" s="267" t="str">
        <f t="shared" si="3"/>
        <v>14:30-15:00</v>
      </c>
      <c r="F8" s="255"/>
      <c r="G8" s="418"/>
      <c r="H8" s="425"/>
      <c r="I8" s="425" t="s">
        <v>570</v>
      </c>
      <c r="J8" s="419"/>
      <c r="K8" s="419"/>
      <c r="L8" s="422"/>
      <c r="M8" s="281" t="s">
        <v>464</v>
      </c>
      <c r="N8" s="286"/>
      <c r="O8" s="346"/>
      <c r="P8" s="318"/>
      <c r="Q8" s="323"/>
      <c r="R8" s="288"/>
      <c r="S8" s="281" t="s">
        <v>464</v>
      </c>
      <c r="T8" s="346"/>
      <c r="U8" s="323"/>
      <c r="V8" s="283"/>
      <c r="W8" s="287"/>
      <c r="X8" s="288"/>
      <c r="Y8" s="281" t="s">
        <v>464</v>
      </c>
      <c r="Z8" s="259"/>
      <c r="AA8" s="286"/>
      <c r="AB8" s="283"/>
      <c r="AC8" s="287"/>
      <c r="AD8" s="291" t="s">
        <v>494</v>
      </c>
      <c r="AE8" s="396">
        <v>802.11</v>
      </c>
      <c r="AF8" s="228"/>
      <c r="AG8" s="265">
        <v>7</v>
      </c>
      <c r="AH8" s="266">
        <v>8</v>
      </c>
      <c r="AI8" s="266">
        <v>0</v>
      </c>
      <c r="AJ8" s="232">
        <f>TIME(7,0,0)</f>
        <v>0.29166666666666669</v>
      </c>
      <c r="AK8" s="392" t="s">
        <v>437</v>
      </c>
      <c r="AL8" s="205">
        <v>30</v>
      </c>
    </row>
    <row r="9" spans="1:38" ht="37.5" customHeight="1" x14ac:dyDescent="0.25">
      <c r="A9" s="219" t="str">
        <f t="shared" si="0"/>
        <v>18:00-18:30</v>
      </c>
      <c r="B9" s="219" t="str">
        <f t="shared" si="1"/>
        <v>8:00-8:30</v>
      </c>
      <c r="C9" s="253" t="str">
        <f t="shared" si="2"/>
        <v>19:00-19:30</v>
      </c>
      <c r="D9" s="217">
        <f t="shared" si="4"/>
        <v>0.79166666666666685</v>
      </c>
      <c r="E9" s="267" t="str">
        <f t="shared" si="3"/>
        <v>15:00-15:30</v>
      </c>
      <c r="F9" s="420"/>
      <c r="G9" s="313"/>
      <c r="H9" s="313" t="s">
        <v>567</v>
      </c>
      <c r="I9" s="313"/>
      <c r="J9" s="313"/>
      <c r="K9" s="313"/>
      <c r="L9" s="423"/>
      <c r="M9" s="292"/>
      <c r="N9" s="286"/>
      <c r="O9" s="346"/>
      <c r="P9" s="325"/>
      <c r="Q9" s="319"/>
      <c r="R9" s="288"/>
      <c r="S9" s="292"/>
      <c r="T9" s="346"/>
      <c r="U9" s="323"/>
      <c r="V9" s="283"/>
      <c r="W9" s="287"/>
      <c r="X9" s="288"/>
      <c r="Y9" s="296"/>
      <c r="Z9" s="259"/>
      <c r="AA9" s="286"/>
      <c r="AB9" s="294"/>
      <c r="AC9" s="287"/>
      <c r="AD9" s="299"/>
      <c r="AE9" s="397" t="s">
        <v>496</v>
      </c>
      <c r="AF9" s="228"/>
      <c r="AG9" s="265">
        <v>22</v>
      </c>
      <c r="AH9" s="398">
        <v>23</v>
      </c>
      <c r="AI9" s="266">
        <v>0</v>
      </c>
      <c r="AJ9" s="232">
        <f>TIME(24-2,0,0)</f>
        <v>0.91666666666666663</v>
      </c>
      <c r="AK9" s="392" t="s">
        <v>438</v>
      </c>
      <c r="AL9" s="205">
        <v>30</v>
      </c>
    </row>
    <row r="10" spans="1:38" ht="37.5" customHeight="1" thickBot="1" x14ac:dyDescent="0.3">
      <c r="A10" s="219" t="str">
        <f t="shared" si="0"/>
        <v>18:30-19:00</v>
      </c>
      <c r="B10" s="219" t="str">
        <f t="shared" si="1"/>
        <v>8:30-9:00</v>
      </c>
      <c r="C10" s="253" t="str">
        <f t="shared" si="2"/>
        <v>19:30-20:00</v>
      </c>
      <c r="D10" s="217">
        <f t="shared" si="4"/>
        <v>0.81250000000000022</v>
      </c>
      <c r="E10" s="267" t="str">
        <f t="shared" si="3"/>
        <v>15:30-16:00</v>
      </c>
      <c r="F10" s="255"/>
      <c r="G10" s="326"/>
      <c r="H10" s="327"/>
      <c r="I10" s="424" t="s">
        <v>568</v>
      </c>
      <c r="J10" s="327"/>
      <c r="K10" s="327"/>
      <c r="L10" s="305"/>
      <c r="M10" s="300"/>
      <c r="N10" s="303"/>
      <c r="O10" s="349"/>
      <c r="P10" s="335"/>
      <c r="Q10" s="323"/>
      <c r="R10" s="305"/>
      <c r="S10" s="300"/>
      <c r="T10" s="349"/>
      <c r="U10" s="319"/>
      <c r="V10" s="306"/>
      <c r="W10" s="304"/>
      <c r="X10" s="305"/>
      <c r="Y10" s="300"/>
      <c r="Z10" s="259"/>
      <c r="AA10" s="286"/>
      <c r="AB10" s="350"/>
      <c r="AC10" s="304"/>
      <c r="AD10" s="309"/>
      <c r="AE10" s="397" t="s">
        <v>495</v>
      </c>
      <c r="AF10" s="228"/>
      <c r="AG10" s="265">
        <v>23</v>
      </c>
      <c r="AH10" s="398">
        <v>24</v>
      </c>
      <c r="AI10" s="266">
        <v>0</v>
      </c>
      <c r="AJ10" s="232">
        <f>TIME(24-1,0,0)</f>
        <v>0.95833333333333337</v>
      </c>
      <c r="AK10" s="392" t="s">
        <v>439</v>
      </c>
      <c r="AL10" s="205">
        <v>30</v>
      </c>
    </row>
    <row r="11" spans="1:38" ht="37.5" customHeight="1" thickBot="1" x14ac:dyDescent="0.3">
      <c r="A11" s="219" t="str">
        <f t="shared" si="0"/>
        <v>19:00-19:30</v>
      </c>
      <c r="B11" s="219" t="str">
        <f t="shared" si="1"/>
        <v>9:00-9:30</v>
      </c>
      <c r="C11" s="253" t="str">
        <f t="shared" si="2"/>
        <v>20:00-20:30</v>
      </c>
      <c r="D11" s="217">
        <f t="shared" si="4"/>
        <v>0.83333333333333359</v>
      </c>
      <c r="E11" s="267" t="str">
        <f t="shared" si="3"/>
        <v>16:00-16:30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6"/>
      <c r="AF11" s="228"/>
      <c r="AG11" s="265">
        <v>21</v>
      </c>
      <c r="AH11" s="398">
        <v>22</v>
      </c>
      <c r="AI11" s="266">
        <v>0</v>
      </c>
      <c r="AJ11" s="232">
        <f>TIME(24-3,0,0)</f>
        <v>0.875</v>
      </c>
      <c r="AK11" s="392" t="s">
        <v>440</v>
      </c>
      <c r="AL11" s="205">
        <v>30</v>
      </c>
    </row>
    <row r="12" spans="1:38" ht="37.5" customHeight="1" x14ac:dyDescent="0.25">
      <c r="A12" s="219" t="str">
        <f t="shared" si="0"/>
        <v>19:30-20:00</v>
      </c>
      <c r="B12" s="219" t="str">
        <f t="shared" si="1"/>
        <v>9:30-10:00</v>
      </c>
      <c r="C12" s="253" t="str">
        <f t="shared" si="2"/>
        <v>20:30-21:00</v>
      </c>
      <c r="D12" s="217">
        <f t="shared" si="4"/>
        <v>0.85416666666666696</v>
      </c>
      <c r="E12" s="267" t="str">
        <f t="shared" si="3"/>
        <v>16:30-17:00</v>
      </c>
      <c r="F12" s="255"/>
      <c r="G12" s="272" t="s">
        <v>489</v>
      </c>
      <c r="H12" s="273" t="s">
        <v>489</v>
      </c>
      <c r="I12" s="276" t="s">
        <v>344</v>
      </c>
      <c r="J12" s="283" t="s">
        <v>389</v>
      </c>
      <c r="K12" s="277" t="s">
        <v>431</v>
      </c>
      <c r="L12" s="264"/>
      <c r="M12" s="314" t="s">
        <v>449</v>
      </c>
      <c r="N12" s="366" t="s">
        <v>498</v>
      </c>
      <c r="O12" s="315" t="s">
        <v>497</v>
      </c>
      <c r="P12" s="279" t="s">
        <v>358</v>
      </c>
      <c r="Q12" s="277" t="s">
        <v>431</v>
      </c>
      <c r="R12" s="280">
        <v>18</v>
      </c>
      <c r="S12" s="399" t="s">
        <v>560</v>
      </c>
      <c r="T12" s="338"/>
      <c r="U12" s="443"/>
      <c r="V12" s="393" t="s">
        <v>390</v>
      </c>
      <c r="W12" s="443"/>
      <c r="X12" s="264"/>
      <c r="Y12" s="340" t="s">
        <v>489</v>
      </c>
      <c r="Z12" s="273" t="s">
        <v>489</v>
      </c>
      <c r="AA12" s="259"/>
      <c r="AB12" s="318" t="s">
        <v>390</v>
      </c>
      <c r="AC12" s="319" t="s">
        <v>391</v>
      </c>
      <c r="AD12" s="264"/>
      <c r="AE12" s="397"/>
      <c r="AF12" s="228"/>
      <c r="AG12" s="265">
        <v>18</v>
      </c>
      <c r="AH12" s="398">
        <v>18</v>
      </c>
      <c r="AI12" s="266">
        <v>30</v>
      </c>
      <c r="AJ12" s="232">
        <f>TIME(24-6,30,0)</f>
        <v>0.77083333333333337</v>
      </c>
      <c r="AK12" s="392" t="s">
        <v>441</v>
      </c>
      <c r="AL12" s="205">
        <v>30</v>
      </c>
    </row>
    <row r="13" spans="1:38" ht="45" customHeight="1" x14ac:dyDescent="0.25">
      <c r="A13" s="219" t="str">
        <f t="shared" si="0"/>
        <v>20:00-20:30</v>
      </c>
      <c r="B13" s="219" t="str">
        <f t="shared" si="1"/>
        <v>10:00-10:30</v>
      </c>
      <c r="C13" s="253" t="str">
        <f t="shared" si="2"/>
        <v>21:00-21:30</v>
      </c>
      <c r="D13" s="217">
        <f t="shared" si="4"/>
        <v>0.87500000000000033</v>
      </c>
      <c r="E13" s="267" t="str">
        <f t="shared" si="3"/>
        <v>17:00-17:30</v>
      </c>
      <c r="F13" s="255"/>
      <c r="G13" s="281" t="s">
        <v>491</v>
      </c>
      <c r="H13" s="282" t="s">
        <v>492</v>
      </c>
      <c r="I13" s="286"/>
      <c r="J13" s="283"/>
      <c r="K13" s="287"/>
      <c r="L13" s="288"/>
      <c r="M13" s="322"/>
      <c r="N13" s="316" t="s">
        <v>493</v>
      </c>
      <c r="O13" s="315" t="s">
        <v>499</v>
      </c>
      <c r="P13" s="290"/>
      <c r="Q13" s="287"/>
      <c r="R13" s="291" t="s">
        <v>494</v>
      </c>
      <c r="S13" s="399" t="s">
        <v>561</v>
      </c>
      <c r="T13" s="343"/>
      <c r="U13" s="443"/>
      <c r="V13" s="318"/>
      <c r="W13" s="443"/>
      <c r="X13" s="288"/>
      <c r="Y13" s="282" t="s">
        <v>491</v>
      </c>
      <c r="Z13" s="282" t="s">
        <v>492</v>
      </c>
      <c r="AA13" s="259"/>
      <c r="AB13" s="318"/>
      <c r="AC13" s="323"/>
      <c r="AD13" s="288"/>
      <c r="AE13" s="396"/>
      <c r="AF13" s="228"/>
      <c r="AG13" s="265">
        <v>16</v>
      </c>
      <c r="AH13" s="398">
        <v>16</v>
      </c>
      <c r="AI13" s="266">
        <v>0</v>
      </c>
      <c r="AJ13" s="232">
        <f>TIME(24-8,0,0)</f>
        <v>0.66666666666666663</v>
      </c>
      <c r="AK13" s="392" t="s">
        <v>442</v>
      </c>
      <c r="AL13" s="205">
        <v>30</v>
      </c>
    </row>
    <row r="14" spans="1:38" ht="37.5" customHeight="1" thickBot="1" x14ac:dyDescent="0.3">
      <c r="A14" s="219" t="str">
        <f t="shared" si="0"/>
        <v>20:30-21:00</v>
      </c>
      <c r="B14" s="219" t="str">
        <f t="shared" si="1"/>
        <v>10:30-11:00</v>
      </c>
      <c r="C14" s="253" t="str">
        <f t="shared" si="2"/>
        <v>21:30-22:00</v>
      </c>
      <c r="D14" s="217">
        <f t="shared" si="4"/>
        <v>0.8958333333333337</v>
      </c>
      <c r="E14" s="267" t="str">
        <f t="shared" si="3"/>
        <v>17:30-18:00</v>
      </c>
      <c r="F14" s="255"/>
      <c r="G14" s="292"/>
      <c r="H14" s="293"/>
      <c r="I14" s="286"/>
      <c r="J14" s="294"/>
      <c r="K14" s="287"/>
      <c r="L14" s="288"/>
      <c r="M14" s="322"/>
      <c r="N14" s="316"/>
      <c r="O14" s="315"/>
      <c r="P14" s="298"/>
      <c r="Q14" s="287"/>
      <c r="R14" s="324"/>
      <c r="S14" s="400"/>
      <c r="T14" s="343"/>
      <c r="U14" s="443"/>
      <c r="V14" s="318"/>
      <c r="W14" s="443"/>
      <c r="X14" s="288"/>
      <c r="Y14" s="293"/>
      <c r="Z14" s="293"/>
      <c r="AA14" s="259"/>
      <c r="AB14" s="325"/>
      <c r="AC14" s="323"/>
      <c r="AD14" s="288"/>
      <c r="AE14" s="401"/>
      <c r="AF14" s="228"/>
      <c r="AG14" s="265">
        <v>15</v>
      </c>
      <c r="AH14" s="398">
        <v>15</v>
      </c>
      <c r="AI14" s="266">
        <v>0</v>
      </c>
      <c r="AJ14" s="232">
        <f>TIME(24-9,0,0)</f>
        <v>0.625</v>
      </c>
      <c r="AK14" s="392" t="s">
        <v>443</v>
      </c>
      <c r="AL14" s="205">
        <v>30</v>
      </c>
    </row>
    <row r="15" spans="1:38" ht="37.5" customHeight="1" thickBot="1" x14ac:dyDescent="0.3">
      <c r="A15" s="219" t="str">
        <f t="shared" si="0"/>
        <v>21:00-21:30</v>
      </c>
      <c r="B15" s="219" t="str">
        <f t="shared" si="1"/>
        <v>11:00-11:30</v>
      </c>
      <c r="C15" s="253" t="str">
        <f t="shared" si="2"/>
        <v>22:00-22:30</v>
      </c>
      <c r="D15" s="217">
        <f t="shared" si="4"/>
        <v>0.91666666666666707</v>
      </c>
      <c r="E15" s="267" t="str">
        <f t="shared" si="3"/>
        <v>18:00-18:30</v>
      </c>
      <c r="F15" s="255"/>
      <c r="G15" s="300"/>
      <c r="H15" s="301"/>
      <c r="I15" s="303"/>
      <c r="J15" s="350"/>
      <c r="K15" s="304"/>
      <c r="L15" s="305"/>
      <c r="M15" s="322"/>
      <c r="N15" s="371"/>
      <c r="O15" s="328"/>
      <c r="P15" s="308"/>
      <c r="Q15" s="304"/>
      <c r="R15" s="329"/>
      <c r="S15" s="400"/>
      <c r="T15" s="348"/>
      <c r="U15" s="443"/>
      <c r="V15" s="402"/>
      <c r="W15" s="443"/>
      <c r="X15" s="305"/>
      <c r="Y15" s="301"/>
      <c r="Z15" s="301"/>
      <c r="AA15" s="259"/>
      <c r="AB15" s="330"/>
      <c r="AC15" s="319"/>
      <c r="AD15" s="305"/>
      <c r="AE15" s="403" t="s">
        <v>562</v>
      </c>
      <c r="AF15" s="228"/>
      <c r="AG15" s="265">
        <v>14</v>
      </c>
      <c r="AH15" s="398">
        <v>13</v>
      </c>
      <c r="AI15" s="266">
        <v>0</v>
      </c>
      <c r="AJ15" s="232">
        <f>TIME(24-10,0,0)</f>
        <v>0.58333333333333337</v>
      </c>
      <c r="AK15" s="392" t="s">
        <v>444</v>
      </c>
      <c r="AL15" s="205">
        <v>30</v>
      </c>
    </row>
    <row r="16" spans="1:38" ht="37.5" customHeight="1" thickBot="1" x14ac:dyDescent="0.3">
      <c r="A16" s="219" t="str">
        <f t="shared" si="0"/>
        <v>21:30-22:00</v>
      </c>
      <c r="B16" s="219" t="str">
        <f t="shared" si="1"/>
        <v>11:30-12:00</v>
      </c>
      <c r="C16" s="253" t="str">
        <f t="shared" si="2"/>
        <v>22:30-23:00</v>
      </c>
      <c r="D16" s="217">
        <f t="shared" si="4"/>
        <v>0.93750000000000044</v>
      </c>
      <c r="E16" s="267" t="str">
        <f t="shared" si="3"/>
        <v>18:30-19:00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3" t="s">
        <v>563</v>
      </c>
      <c r="AF16" s="228"/>
      <c r="AG16" s="265">
        <v>21</v>
      </c>
      <c r="AH16" s="398">
        <v>22</v>
      </c>
      <c r="AI16" s="266">
        <v>0</v>
      </c>
      <c r="AJ16" s="232">
        <f>TIME(24-3,0,0)</f>
        <v>0.875</v>
      </c>
      <c r="AK16" s="392" t="s">
        <v>448</v>
      </c>
      <c r="AL16" s="205">
        <v>30</v>
      </c>
    </row>
    <row r="17" spans="1:38" ht="37.5" customHeight="1" thickBot="1" x14ac:dyDescent="0.3">
      <c r="A17" s="219" t="str">
        <f t="shared" si="0"/>
        <v>22:00-22:30</v>
      </c>
      <c r="B17" s="219" t="str">
        <f t="shared" si="1"/>
        <v>12:00-12:30</v>
      </c>
      <c r="C17" s="253" t="str">
        <f t="shared" si="2"/>
        <v>23:00-23:30</v>
      </c>
      <c r="D17" s="217">
        <f t="shared" si="4"/>
        <v>0.95833333333333381</v>
      </c>
      <c r="E17" s="267" t="str">
        <f t="shared" si="3"/>
        <v>19:00-19:30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4"/>
      <c r="AF17" s="228"/>
      <c r="AG17" s="266">
        <v>10</v>
      </c>
      <c r="AH17" s="266">
        <v>10</v>
      </c>
      <c r="AI17" s="266">
        <v>0</v>
      </c>
      <c r="AJ17" s="232">
        <f>TIME(10,0,0)</f>
        <v>0.41666666666666669</v>
      </c>
      <c r="AK17" s="392" t="s">
        <v>559</v>
      </c>
      <c r="AL17" s="205">
        <v>30</v>
      </c>
    </row>
    <row r="18" spans="1:38" ht="37.5" customHeight="1" x14ac:dyDescent="0.3">
      <c r="A18" s="219" t="str">
        <f t="shared" si="0"/>
        <v>22:30-23:00</v>
      </c>
      <c r="B18" s="219" t="str">
        <f t="shared" si="1"/>
        <v>12:30-13:00</v>
      </c>
      <c r="C18" s="253" t="str">
        <f t="shared" si="2"/>
        <v>23:30-0:00</v>
      </c>
      <c r="D18" s="217">
        <f t="shared" si="4"/>
        <v>0.97916666666666718</v>
      </c>
      <c r="E18" s="267" t="str">
        <f t="shared" si="3"/>
        <v>19:30-20:00</v>
      </c>
      <c r="F18" s="337" t="s">
        <v>500</v>
      </c>
      <c r="G18" s="272" t="s">
        <v>359</v>
      </c>
      <c r="H18" s="317" t="s">
        <v>366</v>
      </c>
      <c r="I18" s="339" t="s">
        <v>346</v>
      </c>
      <c r="J18" s="285" t="s">
        <v>345</v>
      </c>
      <c r="K18" s="443"/>
      <c r="L18" s="264"/>
      <c r="M18" s="340" t="s">
        <v>489</v>
      </c>
      <c r="N18" s="273" t="s">
        <v>489</v>
      </c>
      <c r="O18" s="354" t="s">
        <v>504</v>
      </c>
      <c r="P18" s="283" t="s">
        <v>389</v>
      </c>
      <c r="Q18" s="278" t="s">
        <v>490</v>
      </c>
      <c r="R18" s="342"/>
      <c r="S18" s="321"/>
      <c r="T18" s="321"/>
      <c r="U18" s="321"/>
      <c r="V18" s="321"/>
      <c r="W18" s="321"/>
      <c r="X18" s="264"/>
      <c r="Y18" s="272" t="s">
        <v>359</v>
      </c>
      <c r="Z18" s="259"/>
      <c r="AA18" s="341" t="s">
        <v>346</v>
      </c>
      <c r="AB18" s="285" t="s">
        <v>345</v>
      </c>
      <c r="AC18" s="319" t="s">
        <v>391</v>
      </c>
      <c r="AD18" s="262"/>
      <c r="AE18" s="405"/>
      <c r="AF18" s="344"/>
      <c r="AG18" s="228">
        <v>0</v>
      </c>
      <c r="AH18" s="406">
        <v>0</v>
      </c>
      <c r="AI18" s="231">
        <v>0</v>
      </c>
      <c r="AJ18" s="232">
        <v>0</v>
      </c>
      <c r="AK18" s="231" t="s">
        <v>564</v>
      </c>
      <c r="AL18" s="205">
        <v>30</v>
      </c>
    </row>
    <row r="19" spans="1:38" ht="37.5" customHeight="1" thickBot="1" x14ac:dyDescent="0.35">
      <c r="A19" s="219" t="str">
        <f t="shared" si="0"/>
        <v>23:00-23:30</v>
      </c>
      <c r="B19" s="219" t="str">
        <f t="shared" si="1"/>
        <v>13:00-13:30</v>
      </c>
      <c r="C19" s="253" t="str">
        <f t="shared" si="2"/>
        <v>0:00-0:30</v>
      </c>
      <c r="D19" s="217">
        <f t="shared" si="4"/>
        <v>1.0000000000000004</v>
      </c>
      <c r="E19" s="267" t="str">
        <f t="shared" si="3"/>
        <v>20:00-20:30</v>
      </c>
      <c r="F19" s="345" t="s">
        <v>501</v>
      </c>
      <c r="G19" s="281" t="s">
        <v>464</v>
      </c>
      <c r="H19" s="284"/>
      <c r="I19" s="346"/>
      <c r="J19" s="285"/>
      <c r="K19" s="443"/>
      <c r="L19" s="288"/>
      <c r="M19" s="282" t="s">
        <v>491</v>
      </c>
      <c r="N19" s="282" t="s">
        <v>492</v>
      </c>
      <c r="O19" s="354" t="s">
        <v>506</v>
      </c>
      <c r="P19" s="283"/>
      <c r="Q19" s="289" t="s">
        <v>493</v>
      </c>
      <c r="R19" s="347"/>
      <c r="S19" s="321"/>
      <c r="T19" s="321"/>
      <c r="U19" s="320" t="s">
        <v>502</v>
      </c>
      <c r="V19" s="321"/>
      <c r="W19" s="321"/>
      <c r="X19" s="288"/>
      <c r="Y19" s="281" t="s">
        <v>464</v>
      </c>
      <c r="Z19" s="259"/>
      <c r="AA19" s="346"/>
      <c r="AB19" s="285"/>
      <c r="AC19" s="323"/>
      <c r="AD19" s="259"/>
      <c r="AE19" s="407"/>
      <c r="AF19" s="344"/>
      <c r="AG19" s="228"/>
      <c r="AH19" s="406"/>
      <c r="AI19" s="231"/>
      <c r="AJ19" s="232"/>
      <c r="AK19" s="231"/>
      <c r="AL19" s="205">
        <v>30</v>
      </c>
    </row>
    <row r="20" spans="1:38" ht="37.5" customHeight="1" x14ac:dyDescent="0.25">
      <c r="A20" s="219" t="str">
        <f t="shared" si="0"/>
        <v>23:30-0:00</v>
      </c>
      <c r="B20" s="219" t="str">
        <f t="shared" si="1"/>
        <v>13:30-14:00</v>
      </c>
      <c r="C20" s="253" t="str">
        <f t="shared" si="2"/>
        <v>0:30-1:00</v>
      </c>
      <c r="D20" s="217">
        <f t="shared" si="4"/>
        <v>1.0208333333333337</v>
      </c>
      <c r="E20" s="267" t="str">
        <f t="shared" si="3"/>
        <v>20:30-21:00</v>
      </c>
      <c r="F20" s="412"/>
      <c r="G20" s="292"/>
      <c r="H20" s="284"/>
      <c r="I20" s="346"/>
      <c r="J20" s="295"/>
      <c r="K20" s="443"/>
      <c r="L20" s="288"/>
      <c r="M20" s="293"/>
      <c r="N20" s="293"/>
      <c r="O20" s="359"/>
      <c r="P20" s="294"/>
      <c r="Q20" s="297"/>
      <c r="R20" s="347"/>
      <c r="S20" s="321"/>
      <c r="T20" s="321"/>
      <c r="U20" s="321"/>
      <c r="V20" s="321"/>
      <c r="W20" s="321"/>
      <c r="X20" s="288"/>
      <c r="Y20" s="296"/>
      <c r="Z20" s="259"/>
      <c r="AA20" s="346"/>
      <c r="AB20" s="295"/>
      <c r="AC20" s="323"/>
      <c r="AD20" s="259"/>
      <c r="AE20" s="405"/>
      <c r="AF20" s="228"/>
      <c r="AG20" s="228"/>
      <c r="AH20" s="231"/>
      <c r="AI20" s="231"/>
      <c r="AJ20" s="231"/>
      <c r="AK20" s="231"/>
      <c r="AL20" s="205">
        <v>30</v>
      </c>
    </row>
    <row r="21" spans="1:38" ht="37.5" customHeight="1" thickBot="1" x14ac:dyDescent="0.3">
      <c r="A21" s="219" t="str">
        <f t="shared" si="0"/>
        <v>0:00-0:30</v>
      </c>
      <c r="B21" s="219" t="str">
        <f t="shared" si="1"/>
        <v>14:00-14:30</v>
      </c>
      <c r="C21" s="253" t="str">
        <f t="shared" si="2"/>
        <v>1:00-1:30</v>
      </c>
      <c r="D21" s="217">
        <f t="shared" si="4"/>
        <v>1.041666666666667</v>
      </c>
      <c r="E21" s="267" t="str">
        <f t="shared" si="3"/>
        <v>21:00-21:30</v>
      </c>
      <c r="F21" s="413"/>
      <c r="G21" s="300"/>
      <c r="H21" s="408"/>
      <c r="I21" s="349"/>
      <c r="J21" s="295"/>
      <c r="K21" s="443"/>
      <c r="L21" s="305"/>
      <c r="M21" s="301"/>
      <c r="N21" s="301"/>
      <c r="O21" s="359"/>
      <c r="P21" s="350"/>
      <c r="Q21" s="307"/>
      <c r="R21" s="351"/>
      <c r="S21" s="321"/>
      <c r="T21" s="321"/>
      <c r="U21" s="321"/>
      <c r="V21" s="321"/>
      <c r="W21" s="321"/>
      <c r="X21" s="305"/>
      <c r="Y21" s="300"/>
      <c r="Z21" s="259"/>
      <c r="AA21" s="346"/>
      <c r="AB21" s="295"/>
      <c r="AC21" s="319"/>
      <c r="AD21" s="270"/>
      <c r="AE21" s="407"/>
      <c r="AF21" s="228"/>
      <c r="AG21" s="228"/>
      <c r="AH21" s="231"/>
      <c r="AI21" s="231"/>
      <c r="AJ21" s="231"/>
      <c r="AK21" s="231"/>
      <c r="AL21" s="205">
        <v>30</v>
      </c>
    </row>
    <row r="22" spans="1:38" ht="37.5" customHeight="1" thickBot="1" x14ac:dyDescent="0.3">
      <c r="A22" s="219" t="str">
        <f t="shared" si="0"/>
        <v>0:30-1:00</v>
      </c>
      <c r="B22" s="219" t="str">
        <f t="shared" si="1"/>
        <v>14:30-15:00</v>
      </c>
      <c r="C22" s="253" t="str">
        <f t="shared" si="2"/>
        <v>1:30-2:00</v>
      </c>
      <c r="D22" s="217">
        <f t="shared" si="4"/>
        <v>1.0625000000000002</v>
      </c>
      <c r="E22" s="267" t="str">
        <f t="shared" si="3"/>
        <v>21:30-22:00</v>
      </c>
      <c r="F22" s="426"/>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5"/>
      <c r="AF22" s="228"/>
      <c r="AG22" s="228"/>
      <c r="AH22" s="231"/>
      <c r="AI22" s="231"/>
      <c r="AJ22" s="231"/>
      <c r="AK22" s="231"/>
      <c r="AL22" s="205">
        <v>30</v>
      </c>
    </row>
    <row r="23" spans="1:38" ht="37.5" customHeight="1" x14ac:dyDescent="0.25">
      <c r="A23" s="219" t="str">
        <f t="shared" si="0"/>
        <v>1:00-1:30</v>
      </c>
      <c r="B23" s="219" t="str">
        <f t="shared" si="1"/>
        <v>15:00-15:30</v>
      </c>
      <c r="C23" s="253" t="str">
        <f t="shared" si="2"/>
        <v>2:00-2:30</v>
      </c>
      <c r="D23" s="217">
        <f t="shared" si="4"/>
        <v>1.0833333333333335</v>
      </c>
      <c r="E23" s="267" t="str">
        <f t="shared" si="3"/>
        <v>22:00-22:30</v>
      </c>
      <c r="F23" s="352" t="s">
        <v>456</v>
      </c>
      <c r="G23" s="272" t="s">
        <v>489</v>
      </c>
      <c r="H23" s="273" t="s">
        <v>489</v>
      </c>
      <c r="I23" s="275" t="s">
        <v>366</v>
      </c>
      <c r="J23" s="318" t="s">
        <v>390</v>
      </c>
      <c r="K23" s="277" t="s">
        <v>431</v>
      </c>
      <c r="L23" s="353" t="s">
        <v>503</v>
      </c>
      <c r="M23" s="340" t="s">
        <v>489</v>
      </c>
      <c r="N23" s="273" t="s">
        <v>489</v>
      </c>
      <c r="O23" s="317" t="s">
        <v>366</v>
      </c>
      <c r="P23" s="277" t="s">
        <v>431</v>
      </c>
      <c r="Q23" s="319" t="s">
        <v>391</v>
      </c>
      <c r="R23" s="280" t="s">
        <v>503</v>
      </c>
      <c r="S23" s="355" t="s">
        <v>489</v>
      </c>
      <c r="T23" s="282" t="s">
        <v>489</v>
      </c>
      <c r="U23" s="275" t="s">
        <v>366</v>
      </c>
      <c r="V23" s="357" t="s">
        <v>505</v>
      </c>
      <c r="W23" s="319" t="s">
        <v>391</v>
      </c>
      <c r="X23" s="280" t="s">
        <v>503</v>
      </c>
      <c r="Y23" s="399" t="s">
        <v>560</v>
      </c>
      <c r="Z23" s="317" t="s">
        <v>366</v>
      </c>
      <c r="AA23" s="259"/>
      <c r="AB23" s="325" t="s">
        <v>465</v>
      </c>
      <c r="AC23" s="319" t="s">
        <v>391</v>
      </c>
      <c r="AD23" s="262"/>
      <c r="AE23" s="409"/>
      <c r="AF23" s="228"/>
      <c r="AG23" s="228"/>
      <c r="AH23" s="231"/>
      <c r="AI23" s="231"/>
      <c r="AJ23" s="231"/>
      <c r="AK23" s="231"/>
      <c r="AL23" s="205">
        <v>30</v>
      </c>
    </row>
    <row r="24" spans="1:38" ht="37.5" customHeight="1" x14ac:dyDescent="0.25">
      <c r="A24" s="219" t="str">
        <f t="shared" si="0"/>
        <v>1:30-2:00</v>
      </c>
      <c r="B24" s="219" t="str">
        <f t="shared" si="1"/>
        <v>15:30-16:00</v>
      </c>
      <c r="C24" s="253" t="str">
        <f t="shared" si="2"/>
        <v>2:30-3:00</v>
      </c>
      <c r="D24" s="217">
        <f t="shared" si="4"/>
        <v>1.1041666666666667</v>
      </c>
      <c r="E24" s="267" t="str">
        <f t="shared" si="3"/>
        <v>22:30-23:00</v>
      </c>
      <c r="F24" s="356" t="s">
        <v>462</v>
      </c>
      <c r="G24" s="281" t="s">
        <v>491</v>
      </c>
      <c r="H24" s="282" t="s">
        <v>492</v>
      </c>
      <c r="I24" s="284"/>
      <c r="J24" s="318"/>
      <c r="K24" s="287"/>
      <c r="L24" s="353">
        <v>19</v>
      </c>
      <c r="M24" s="282" t="s">
        <v>491</v>
      </c>
      <c r="N24" s="282" t="s">
        <v>492</v>
      </c>
      <c r="O24" s="284"/>
      <c r="P24" s="287"/>
      <c r="Q24" s="323"/>
      <c r="R24" s="291">
        <v>24</v>
      </c>
      <c r="S24" s="282" t="s">
        <v>491</v>
      </c>
      <c r="T24" s="282" t="s">
        <v>492</v>
      </c>
      <c r="U24" s="284"/>
      <c r="V24" s="357" t="s">
        <v>506</v>
      </c>
      <c r="W24" s="323"/>
      <c r="X24" s="291">
        <v>24</v>
      </c>
      <c r="Y24" s="399" t="s">
        <v>561</v>
      </c>
      <c r="Z24" s="284"/>
      <c r="AA24" s="259"/>
      <c r="AB24" s="330"/>
      <c r="AC24" s="323"/>
      <c r="AD24" s="259"/>
      <c r="AE24" s="410"/>
      <c r="AF24" s="228"/>
      <c r="AG24" s="228"/>
      <c r="AH24" s="231"/>
      <c r="AI24" s="231"/>
      <c r="AJ24" s="231"/>
      <c r="AK24" s="231"/>
      <c r="AL24" s="205">
        <v>30</v>
      </c>
    </row>
    <row r="25" spans="1:38" ht="37.5" customHeight="1" thickBot="1" x14ac:dyDescent="0.3">
      <c r="A25" s="219" t="str">
        <f t="shared" si="0"/>
        <v>2:00-2:30</v>
      </c>
      <c r="B25" s="219" t="str">
        <f t="shared" si="1"/>
        <v>16:00-16:30</v>
      </c>
      <c r="C25" s="253" t="str">
        <f t="shared" si="2"/>
        <v>3:00-3:30</v>
      </c>
      <c r="D25" s="217">
        <f t="shared" si="4"/>
        <v>1.125</v>
      </c>
      <c r="E25" s="267" t="str">
        <f t="shared" si="3"/>
        <v>23:00-23:30</v>
      </c>
      <c r="F25" s="356" t="s">
        <v>506</v>
      </c>
      <c r="G25" s="292"/>
      <c r="H25" s="293"/>
      <c r="I25" s="284"/>
      <c r="J25" s="325"/>
      <c r="K25" s="287"/>
      <c r="L25" s="358"/>
      <c r="M25" s="293"/>
      <c r="N25" s="293"/>
      <c r="O25" s="284"/>
      <c r="P25" s="287"/>
      <c r="Q25" s="319"/>
      <c r="R25" s="291"/>
      <c r="S25" s="293"/>
      <c r="T25" s="293"/>
      <c r="U25" s="284"/>
      <c r="V25" s="360"/>
      <c r="W25" s="319"/>
      <c r="X25" s="291"/>
      <c r="Y25" s="400"/>
      <c r="Z25" s="284"/>
      <c r="AA25" s="259"/>
      <c r="AB25" s="330"/>
      <c r="AC25" s="319"/>
      <c r="AD25" s="259"/>
      <c r="AE25" s="409"/>
      <c r="AF25" s="228"/>
      <c r="AG25" s="228"/>
      <c r="AH25" s="231"/>
      <c r="AI25" s="231"/>
      <c r="AJ25" s="231"/>
      <c r="AK25" s="231"/>
      <c r="AL25" s="205">
        <v>30</v>
      </c>
    </row>
    <row r="26" spans="1:38" ht="37.5" customHeight="1" thickBot="1" x14ac:dyDescent="0.3">
      <c r="A26" s="219" t="str">
        <f t="shared" si="0"/>
        <v>2:30-3:00</v>
      </c>
      <c r="B26" s="219" t="str">
        <f t="shared" si="1"/>
        <v>16:30-17:00</v>
      </c>
      <c r="C26" s="253" t="str">
        <f t="shared" si="2"/>
        <v>3:30-4:00</v>
      </c>
      <c r="D26" s="217">
        <f t="shared" si="4"/>
        <v>1.1458333333333333</v>
      </c>
      <c r="E26" s="267" t="str">
        <f t="shared" si="3"/>
        <v>23:30-0:00</v>
      </c>
      <c r="F26" s="411" t="s">
        <v>357</v>
      </c>
      <c r="G26" s="300"/>
      <c r="H26" s="301"/>
      <c r="I26" s="302"/>
      <c r="J26" s="330"/>
      <c r="K26" s="304"/>
      <c r="L26" s="358"/>
      <c r="M26" s="301"/>
      <c r="N26" s="301"/>
      <c r="O26" s="408"/>
      <c r="P26" s="304"/>
      <c r="Q26" s="323"/>
      <c r="R26" s="309"/>
      <c r="S26" s="301"/>
      <c r="T26" s="301"/>
      <c r="U26" s="302"/>
      <c r="V26" s="360"/>
      <c r="W26" s="323"/>
      <c r="X26" s="309"/>
      <c r="Y26" s="400"/>
      <c r="Z26" s="408"/>
      <c r="AA26" s="259"/>
      <c r="AB26" s="330"/>
      <c r="AC26" s="323"/>
      <c r="AD26" s="270"/>
      <c r="AE26" s="410"/>
      <c r="AF26" s="228"/>
      <c r="AG26" s="228"/>
      <c r="AH26" s="231"/>
      <c r="AI26" s="231"/>
      <c r="AJ26" s="231"/>
      <c r="AK26" s="231"/>
      <c r="AL26" s="205">
        <v>30</v>
      </c>
    </row>
    <row r="27" spans="1:38" ht="37.5" customHeight="1" thickBot="1" x14ac:dyDescent="0.3">
      <c r="A27" s="219" t="str">
        <f t="shared" si="0"/>
        <v>3:00-3:30</v>
      </c>
      <c r="B27" s="219" t="str">
        <f t="shared" si="1"/>
        <v>17:00-17:30</v>
      </c>
      <c r="C27" s="253" t="str">
        <f t="shared" si="2"/>
        <v>4:00-4:30</v>
      </c>
      <c r="D27" s="217">
        <f t="shared" si="4"/>
        <v>1.1666666666666665</v>
      </c>
      <c r="E27" s="267" t="str">
        <f t="shared" si="3"/>
        <v>0:00-0:30</v>
      </c>
      <c r="F27" s="361"/>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2" t="s">
        <v>357</v>
      </c>
      <c r="AB27" s="362" t="s">
        <v>357</v>
      </c>
      <c r="AC27" s="332" t="s">
        <v>357</v>
      </c>
      <c r="AD27" s="332" t="s">
        <v>357</v>
      </c>
      <c r="AE27" s="207"/>
      <c r="AF27" s="228"/>
      <c r="AG27" s="228"/>
      <c r="AH27" s="231"/>
      <c r="AI27" s="231"/>
      <c r="AJ27" s="231"/>
      <c r="AK27" s="231"/>
      <c r="AL27" s="205">
        <v>30</v>
      </c>
    </row>
    <row r="28" spans="1:38" ht="37.5" customHeight="1" x14ac:dyDescent="0.25">
      <c r="A28" s="219" t="str">
        <f t="shared" si="0"/>
        <v>3:30-4:00</v>
      </c>
      <c r="B28" s="219" t="str">
        <f t="shared" si="1"/>
        <v>17:30-18:00</v>
      </c>
      <c r="C28" s="253" t="str">
        <f t="shared" si="2"/>
        <v>4:30-5:00</v>
      </c>
      <c r="D28" s="217">
        <f t="shared" si="4"/>
        <v>1.1874999999999998</v>
      </c>
      <c r="E28" s="267" t="str">
        <f t="shared" si="3"/>
        <v>0:30-1:00</v>
      </c>
      <c r="F28" s="356" t="s">
        <v>16</v>
      </c>
      <c r="G28" s="363" t="s">
        <v>357</v>
      </c>
      <c r="H28" s="330" t="s">
        <v>357</v>
      </c>
      <c r="I28" s="330" t="s">
        <v>357</v>
      </c>
      <c r="J28" s="330" t="s">
        <v>357</v>
      </c>
      <c r="K28" s="330" t="s">
        <v>357</v>
      </c>
      <c r="L28" s="364" t="s">
        <v>357</v>
      </c>
      <c r="M28" s="363"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3">
      <c r="A29" s="219" t="str">
        <f t="shared" si="0"/>
        <v>4:00-4:30</v>
      </c>
      <c r="B29" s="219" t="str">
        <f t="shared" si="1"/>
        <v>18:00-18:30</v>
      </c>
      <c r="C29" s="253" t="str">
        <f t="shared" si="2"/>
        <v>5:00-5:30</v>
      </c>
      <c r="D29" s="217">
        <f t="shared" si="4"/>
        <v>1.208333333333333</v>
      </c>
      <c r="E29" s="267" t="str">
        <f t="shared" si="3"/>
        <v>1:00-1:30</v>
      </c>
      <c r="F29" s="365"/>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3" t="s">
        <v>463</v>
      </c>
      <c r="T29" s="330" t="s">
        <v>463</v>
      </c>
      <c r="U29" s="330" t="s">
        <v>463</v>
      </c>
      <c r="V29" s="330" t="s">
        <v>463</v>
      </c>
      <c r="W29" s="330" t="s">
        <v>463</v>
      </c>
      <c r="X29" s="364"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5">
      <c r="A30" s="219" t="str">
        <f t="shared" si="0"/>
        <v>4:30-5:00</v>
      </c>
      <c r="B30" s="219" t="str">
        <f t="shared" si="1"/>
        <v>18:30-19:00</v>
      </c>
      <c r="C30" s="253" t="str">
        <f t="shared" si="2"/>
        <v>5:30-6:00</v>
      </c>
      <c r="D30" s="217">
        <f t="shared" si="4"/>
        <v>1.2291666666666663</v>
      </c>
      <c r="E30" s="267" t="str">
        <f t="shared" si="3"/>
        <v>1:30-2:00</v>
      </c>
      <c r="F30" s="412"/>
      <c r="G30" s="272" t="s">
        <v>489</v>
      </c>
      <c r="H30" s="316" t="s">
        <v>498</v>
      </c>
      <c r="I30" s="343"/>
      <c r="J30" s="343"/>
      <c r="K30" s="289" t="s">
        <v>490</v>
      </c>
      <c r="L30" s="288"/>
      <c r="M30" s="399" t="s">
        <v>560</v>
      </c>
      <c r="N30" s="262"/>
      <c r="O30" s="262"/>
      <c r="P30" s="262"/>
      <c r="Q30" s="338"/>
      <c r="R30" s="338"/>
      <c r="S30" s="363" t="s">
        <v>463</v>
      </c>
      <c r="T30" s="330" t="s">
        <v>463</v>
      </c>
      <c r="U30" s="330" t="s">
        <v>463</v>
      </c>
      <c r="V30" s="330" t="s">
        <v>463</v>
      </c>
      <c r="W30" s="330" t="s">
        <v>463</v>
      </c>
      <c r="X30" s="364" t="s">
        <v>463</v>
      </c>
      <c r="Y30" s="368"/>
      <c r="Z30" s="368"/>
      <c r="AA30" s="368"/>
      <c r="AB30" s="368"/>
      <c r="AC30" s="369"/>
      <c r="AD30" s="369"/>
      <c r="AE30" s="207"/>
      <c r="AF30" s="228"/>
      <c r="AG30" s="228"/>
      <c r="AH30" s="231"/>
      <c r="AI30" s="231"/>
      <c r="AJ30" s="231"/>
      <c r="AK30" s="231"/>
      <c r="AL30" s="205">
        <v>30</v>
      </c>
    </row>
    <row r="31" spans="1:38" ht="37.5" customHeight="1" thickBot="1" x14ac:dyDescent="0.3">
      <c r="A31" s="219" t="str">
        <f t="shared" si="0"/>
        <v>5:00-5:30</v>
      </c>
      <c r="B31" s="219" t="str">
        <f t="shared" si="1"/>
        <v>19:00-19:30</v>
      </c>
      <c r="C31" s="253" t="str">
        <f t="shared" si="2"/>
        <v>6:00-6:30</v>
      </c>
      <c r="D31" s="217">
        <f t="shared" si="4"/>
        <v>1.2499999999999996</v>
      </c>
      <c r="E31" s="267" t="str">
        <f t="shared" si="3"/>
        <v>2:00-2:30</v>
      </c>
      <c r="F31" s="413"/>
      <c r="G31" s="281" t="s">
        <v>491</v>
      </c>
      <c r="H31" s="316" t="s">
        <v>493</v>
      </c>
      <c r="I31" s="343"/>
      <c r="J31" s="343"/>
      <c r="K31" s="289" t="s">
        <v>493</v>
      </c>
      <c r="L31" s="288"/>
      <c r="M31" s="399" t="s">
        <v>561</v>
      </c>
      <c r="N31" s="259"/>
      <c r="O31" s="259"/>
      <c r="P31" s="259"/>
      <c r="Q31" s="343"/>
      <c r="R31" s="343"/>
      <c r="S31" s="334" t="s">
        <v>463</v>
      </c>
      <c r="T31" s="335" t="s">
        <v>463</v>
      </c>
      <c r="U31" s="335" t="s">
        <v>463</v>
      </c>
      <c r="V31" s="335" t="s">
        <v>463</v>
      </c>
      <c r="W31" s="335" t="s">
        <v>463</v>
      </c>
      <c r="X31" s="336" t="s">
        <v>463</v>
      </c>
      <c r="Y31" s="368"/>
      <c r="Z31" s="368"/>
      <c r="AA31" s="370" t="s">
        <v>16</v>
      </c>
      <c r="AB31" s="368"/>
      <c r="AC31" s="368"/>
      <c r="AD31" s="368"/>
      <c r="AE31" s="207"/>
      <c r="AF31" s="228"/>
      <c r="AG31" s="228"/>
      <c r="AH31" s="231"/>
      <c r="AI31" s="231"/>
      <c r="AJ31" s="231"/>
      <c r="AK31" s="231"/>
      <c r="AL31" s="205">
        <v>30</v>
      </c>
    </row>
    <row r="32" spans="1:38" ht="37.5" customHeight="1" x14ac:dyDescent="0.25">
      <c r="A32" s="219" t="str">
        <f t="shared" si="0"/>
        <v>5:30-6:00</v>
      </c>
      <c r="B32" s="219" t="str">
        <f t="shared" si="1"/>
        <v>19:30-20:00</v>
      </c>
      <c r="C32" s="253" t="str">
        <f t="shared" si="2"/>
        <v>6:30-7:00</v>
      </c>
      <c r="D32" s="217">
        <f t="shared" si="4"/>
        <v>1.2708333333333328</v>
      </c>
      <c r="E32" s="267" t="str">
        <f t="shared" si="3"/>
        <v>2:30-3:00</v>
      </c>
      <c r="F32" s="413"/>
      <c r="G32" s="292"/>
      <c r="H32" s="316"/>
      <c r="I32" s="343"/>
      <c r="J32" s="343"/>
      <c r="K32" s="297"/>
      <c r="L32" s="288"/>
      <c r="M32" s="400"/>
      <c r="N32" s="259"/>
      <c r="O32" s="259"/>
      <c r="P32" s="259"/>
      <c r="Q32" s="343"/>
      <c r="R32" s="347"/>
      <c r="S32" s="343"/>
      <c r="T32" s="343"/>
      <c r="U32" s="343"/>
      <c r="V32" s="343"/>
      <c r="W32" s="343"/>
      <c r="X32" s="343"/>
      <c r="Y32" s="367"/>
      <c r="Z32" s="368"/>
      <c r="AA32" s="368"/>
      <c r="AB32" s="368"/>
      <c r="AC32" s="368"/>
      <c r="AD32" s="368"/>
      <c r="AE32" s="207"/>
      <c r="AF32" s="228"/>
      <c r="AG32" s="228"/>
      <c r="AH32" s="231"/>
      <c r="AI32" s="231"/>
      <c r="AJ32" s="231"/>
      <c r="AK32" s="231"/>
      <c r="AL32" s="205">
        <v>30</v>
      </c>
    </row>
    <row r="33" spans="1:38" ht="37.5" customHeight="1" thickBot="1" x14ac:dyDescent="0.3">
      <c r="A33" s="219" t="str">
        <f t="shared" si="0"/>
        <v>6:00-6:30</v>
      </c>
      <c r="B33" s="219" t="str">
        <f t="shared" si="1"/>
        <v>20:00-20:30</v>
      </c>
      <c r="C33" s="253" t="str">
        <f t="shared" si="2"/>
        <v>7:00-7:30</v>
      </c>
      <c r="D33" s="217">
        <f t="shared" si="4"/>
        <v>1.2916666666666661</v>
      </c>
      <c r="E33" s="267" t="str">
        <f t="shared" si="3"/>
        <v>3:00-3:30</v>
      </c>
      <c r="F33" s="414"/>
      <c r="G33" s="300"/>
      <c r="H33" s="371"/>
      <c r="I33" s="348"/>
      <c r="J33" s="348"/>
      <c r="K33" s="307"/>
      <c r="L33" s="305"/>
      <c r="M33" s="400"/>
      <c r="N33" s="270"/>
      <c r="O33" s="270"/>
      <c r="P33" s="270"/>
      <c r="Q33" s="348"/>
      <c r="R33" s="351"/>
      <c r="S33" s="348"/>
      <c r="T33" s="348"/>
      <c r="U33" s="348"/>
      <c r="V33" s="348"/>
      <c r="W33" s="348"/>
      <c r="X33" s="348"/>
      <c r="Y33" s="372"/>
      <c r="Z33" s="373"/>
      <c r="AA33" s="373"/>
      <c r="AB33" s="373"/>
      <c r="AC33" s="374"/>
      <c r="AD33" s="374"/>
      <c r="AE33" s="375"/>
      <c r="AF33" s="228"/>
      <c r="AG33" s="228"/>
      <c r="AH33" s="231"/>
      <c r="AI33" s="231"/>
      <c r="AJ33" s="231"/>
      <c r="AK33" s="231"/>
      <c r="AL33" s="205">
        <v>30</v>
      </c>
    </row>
    <row r="34" spans="1:38" ht="30" customHeight="1" x14ac:dyDescent="0.25">
      <c r="A34" s="190"/>
      <c r="B34" s="190"/>
      <c r="C34" s="190"/>
      <c r="E34" s="190"/>
      <c r="F34" s="190"/>
      <c r="G34" s="415"/>
      <c r="H34" s="190"/>
      <c r="I34" s="190"/>
      <c r="J34" s="190"/>
      <c r="K34" s="190"/>
      <c r="L34" s="190"/>
      <c r="M34" s="484"/>
      <c r="Q34" s="190"/>
    </row>
    <row r="35" spans="1:38" ht="30" customHeight="1" thickBot="1" x14ac:dyDescent="0.3">
      <c r="D35" s="230">
        <f>MATCH(B4,AK5:AK19,0)</f>
        <v>13</v>
      </c>
      <c r="E35" s="190">
        <f>MATCH(E4,AK5:AK19,0)</f>
        <v>1</v>
      </c>
      <c r="H35" s="190"/>
      <c r="I35" s="190"/>
      <c r="J35" s="190"/>
      <c r="K35" s="190"/>
      <c r="L35" s="190"/>
      <c r="Q35" s="190"/>
    </row>
    <row r="36" spans="1:38" ht="30" customHeight="1" thickBot="1" x14ac:dyDescent="0.3">
      <c r="D36" s="237">
        <f>TIME(INDEX(AH5:AH17,MATCH(B4,AK5:AK19,0)),INDEX(AI5:AI17,MATCH(B4,AK5:AK19,0)),0)+TIME(1,0,0)</f>
        <v>0.45833333333333337</v>
      </c>
      <c r="E36" s="237">
        <f>TIME(INDEX(AG5:AG17,MATCH(E4,AK5:AK19,0)),INDEX(AI5:AI17,MATCH(E4,AK5:AK19,0)),0)</f>
        <v>0.16666666666666666</v>
      </c>
      <c r="H36" s="190"/>
      <c r="I36" s="190"/>
      <c r="J36" s="190"/>
      <c r="K36" s="190"/>
      <c r="L36" s="190"/>
      <c r="Q36" s="190"/>
    </row>
    <row r="37" spans="1:38" ht="30" customHeight="1" x14ac:dyDescent="0.25">
      <c r="H37" s="190"/>
      <c r="I37" s="190"/>
      <c r="J37" s="190"/>
      <c r="K37" s="190"/>
      <c r="L37" s="190"/>
      <c r="Q37" s="190"/>
    </row>
    <row r="38" spans="1:38" ht="30" customHeight="1" x14ac:dyDescent="0.25">
      <c r="D38" s="229">
        <f>IF($D5-$D$36&gt;=0,$D5-$D$36,$D5-$D$36+24)+1</f>
        <v>1.25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9"/>
  <sheetViews>
    <sheetView tabSelected="1" zoomScale="110" zoomScaleNormal="110" workbookViewId="0">
      <selection activeCell="K89" sqref="K89"/>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76" t="str">
        <f>Parameters!B1</f>
        <v>IEEE 802.11 WIRELESS LOCAL AREA NETWORKS SESSION #195</v>
      </c>
      <c r="B1" s="477"/>
      <c r="C1" s="477"/>
      <c r="D1" s="477"/>
      <c r="E1" s="477"/>
      <c r="F1" s="477"/>
      <c r="G1" s="477"/>
      <c r="H1" s="477"/>
      <c r="I1" s="477"/>
    </row>
    <row r="2" spans="1:9" ht="25.2" customHeight="1" x14ac:dyDescent="0.4">
      <c r="A2" s="476" t="str">
        <f>Parameters!B2</f>
        <v>Waikoloa and teleconference</v>
      </c>
      <c r="B2" s="477"/>
      <c r="C2" s="477"/>
      <c r="D2" s="477"/>
      <c r="E2" s="477"/>
      <c r="F2" s="477"/>
      <c r="G2" s="477"/>
      <c r="H2" s="477"/>
      <c r="I2" s="477"/>
    </row>
    <row r="3" spans="1:9" ht="25.2" customHeight="1" x14ac:dyDescent="0.4">
      <c r="A3" s="476" t="str">
        <f>Parameters!B3</f>
        <v>September 11-16, 2022</v>
      </c>
      <c r="B3" s="477"/>
      <c r="C3" s="477"/>
      <c r="D3" s="477"/>
      <c r="E3" s="477"/>
      <c r="F3" s="477"/>
      <c r="G3" s="477"/>
      <c r="H3" s="477"/>
      <c r="I3" s="477"/>
    </row>
    <row r="4" spans="1:9" ht="18" customHeight="1" x14ac:dyDescent="0.3">
      <c r="A4" s="478" t="s">
        <v>265</v>
      </c>
      <c r="B4" s="477"/>
      <c r="C4" s="477"/>
      <c r="D4" s="477"/>
      <c r="E4" s="477"/>
      <c r="F4" s="477"/>
      <c r="G4" s="477"/>
      <c r="H4" s="477"/>
      <c r="I4" s="477"/>
    </row>
    <row r="5" spans="1:9" ht="18" customHeight="1" x14ac:dyDescent="0.3">
      <c r="A5" s="478" t="s">
        <v>73</v>
      </c>
      <c r="B5" s="477"/>
      <c r="C5" s="477"/>
      <c r="D5" s="477"/>
      <c r="E5" s="477"/>
      <c r="F5" s="477"/>
      <c r="G5" s="477"/>
      <c r="H5" s="477"/>
      <c r="I5" s="477"/>
    </row>
    <row r="6" spans="1:9" ht="18" customHeight="1" x14ac:dyDescent="0.3">
      <c r="A6" s="478" t="s">
        <v>266</v>
      </c>
      <c r="B6" s="477"/>
      <c r="C6" s="477"/>
      <c r="D6" s="477"/>
      <c r="E6" s="477"/>
      <c r="F6" s="477"/>
      <c r="G6" s="477"/>
      <c r="H6" s="477"/>
      <c r="I6" s="477"/>
    </row>
    <row r="7" spans="1:9" ht="18" customHeight="1" x14ac:dyDescent="0.3">
      <c r="A7" s="478" t="s">
        <v>387</v>
      </c>
      <c r="B7" s="477"/>
      <c r="C7" s="477"/>
      <c r="D7" s="477"/>
      <c r="E7" s="477"/>
      <c r="F7" s="477"/>
      <c r="G7" s="477"/>
      <c r="H7" s="477"/>
      <c r="I7" s="477"/>
    </row>
    <row r="8" spans="1:9" ht="30" customHeight="1" x14ac:dyDescent="0.5">
      <c r="A8" s="479" t="str">
        <f>"Agenda R" &amp; Parameters!$B$8</f>
        <v>Agenda R2</v>
      </c>
      <c r="B8" s="480"/>
      <c r="C8" s="480"/>
      <c r="D8" s="480"/>
      <c r="E8" s="480"/>
      <c r="F8" s="480"/>
      <c r="G8" s="480"/>
      <c r="H8" s="480"/>
      <c r="I8" s="480"/>
    </row>
    <row r="12" spans="1:9" ht="15.6" x14ac:dyDescent="0.3">
      <c r="A12" s="481" t="s">
        <v>580</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76" t="s">
        <v>82</v>
      </c>
      <c r="B14" s="85"/>
      <c r="C14" s="85" t="s">
        <v>83</v>
      </c>
      <c r="D14" s="85"/>
      <c r="E14" s="85"/>
      <c r="F14" s="134"/>
      <c r="G14" s="95"/>
      <c r="H14" s="134"/>
      <c r="I14" s="105"/>
    </row>
    <row r="15" spans="1:9" ht="15" x14ac:dyDescent="0.25">
      <c r="A15" s="77" t="s">
        <v>84</v>
      </c>
      <c r="B15" s="86" t="s">
        <v>85</v>
      </c>
      <c r="C15" s="86" t="s">
        <v>86</v>
      </c>
      <c r="D15" s="86"/>
      <c r="E15" s="86" t="s">
        <v>104</v>
      </c>
      <c r="F15" s="135">
        <v>0.375</v>
      </c>
      <c r="G15" s="96">
        <v>1</v>
      </c>
      <c r="H15" s="135">
        <f t="shared" ref="H15:H20" si="0">F15+TIME(0,G15,0)</f>
        <v>0.37569444444444444</v>
      </c>
      <c r="I15" s="106"/>
    </row>
    <row r="16" spans="1:9" ht="30" x14ac:dyDescent="0.25">
      <c r="A16" s="77" t="s">
        <v>87</v>
      </c>
      <c r="B16" s="86" t="s">
        <v>85</v>
      </c>
      <c r="C16" s="86" t="s">
        <v>347</v>
      </c>
      <c r="D16" s="86"/>
      <c r="E16" s="86" t="s">
        <v>88</v>
      </c>
      <c r="F16" s="135">
        <f>H15</f>
        <v>0.37569444444444444</v>
      </c>
      <c r="G16" s="96">
        <v>2</v>
      </c>
      <c r="H16" s="135">
        <f t="shared" si="0"/>
        <v>0.37708333333333333</v>
      </c>
      <c r="I16" s="106"/>
    </row>
    <row r="17" spans="1:10" ht="15" x14ac:dyDescent="0.25">
      <c r="A17" s="77" t="s">
        <v>89</v>
      </c>
      <c r="B17" s="86" t="s">
        <v>85</v>
      </c>
      <c r="C17" s="86" t="s">
        <v>274</v>
      </c>
      <c r="D17" s="160" t="s">
        <v>251</v>
      </c>
      <c r="E17" s="86" t="s">
        <v>104</v>
      </c>
      <c r="F17" s="135">
        <f>H16</f>
        <v>0.37708333333333333</v>
      </c>
      <c r="G17" s="96">
        <v>2</v>
      </c>
      <c r="H17" s="135">
        <f t="shared" si="0"/>
        <v>0.37847222222222221</v>
      </c>
      <c r="I17" s="106"/>
    </row>
    <row r="18" spans="1:10" ht="30" x14ac:dyDescent="0.25">
      <c r="A18" s="77" t="s">
        <v>90</v>
      </c>
      <c r="B18" s="86" t="s">
        <v>91</v>
      </c>
      <c r="C18" s="86" t="s">
        <v>227</v>
      </c>
      <c r="D18" s="160" t="s">
        <v>48</v>
      </c>
      <c r="E18" s="86" t="s">
        <v>104</v>
      </c>
      <c r="F18" s="135">
        <f>H17</f>
        <v>0.37847222222222221</v>
      </c>
      <c r="G18" s="96">
        <v>2</v>
      </c>
      <c r="H18" s="135">
        <f t="shared" si="0"/>
        <v>0.37986111111111109</v>
      </c>
      <c r="I18" s="106"/>
    </row>
    <row r="19" spans="1:10" ht="15" x14ac:dyDescent="0.25">
      <c r="A19" s="77" t="s">
        <v>92</v>
      </c>
      <c r="B19" s="86" t="s">
        <v>91</v>
      </c>
      <c r="C19" s="86" t="s">
        <v>93</v>
      </c>
      <c r="D19" s="160" t="s">
        <v>252</v>
      </c>
      <c r="E19" s="86" t="s">
        <v>94</v>
      </c>
      <c r="F19" s="135">
        <f>H18</f>
        <v>0.37986111111111109</v>
      </c>
      <c r="G19" s="96">
        <v>1</v>
      </c>
      <c r="H19" s="135">
        <f t="shared" si="0"/>
        <v>0.38055555555555554</v>
      </c>
      <c r="I19" s="106"/>
    </row>
    <row r="20" spans="1:10" ht="15" x14ac:dyDescent="0.25">
      <c r="A20" s="78" t="s">
        <v>95</v>
      </c>
      <c r="B20" s="87" t="s">
        <v>85</v>
      </c>
      <c r="C20" s="87" t="s">
        <v>96</v>
      </c>
      <c r="D20" s="87"/>
      <c r="E20" s="87" t="s">
        <v>104</v>
      </c>
      <c r="F20" s="136">
        <f>H19</f>
        <v>0.38055555555555554</v>
      </c>
      <c r="G20" s="97">
        <v>1</v>
      </c>
      <c r="H20" s="136">
        <f t="shared" si="0"/>
        <v>0.38124999999999998</v>
      </c>
      <c r="I20" s="107"/>
    </row>
    <row r="21" spans="1:10" ht="13.8" x14ac:dyDescent="0.25">
      <c r="D21" s="155"/>
      <c r="J21" s="377"/>
    </row>
    <row r="22" spans="1:10" ht="15.6" x14ac:dyDescent="0.3">
      <c r="A22" s="76" t="s">
        <v>97</v>
      </c>
      <c r="B22" s="85"/>
      <c r="C22" s="85" t="s">
        <v>98</v>
      </c>
      <c r="D22" s="156"/>
      <c r="E22" s="85"/>
      <c r="F22" s="134"/>
      <c r="G22" s="95"/>
      <c r="H22" s="134"/>
      <c r="I22" s="105"/>
    </row>
    <row r="23" spans="1:10" ht="15.6" x14ac:dyDescent="0.3">
      <c r="A23" s="79" t="s">
        <v>99</v>
      </c>
      <c r="B23" s="88" t="s">
        <v>85</v>
      </c>
      <c r="C23" s="88" t="s">
        <v>100</v>
      </c>
      <c r="D23" s="90"/>
      <c r="E23" s="90"/>
      <c r="F23" s="139"/>
      <c r="G23" s="100"/>
      <c r="H23" s="139"/>
      <c r="I23" s="110"/>
    </row>
    <row r="24" spans="1:10" ht="27.6" x14ac:dyDescent="0.25">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45" customHeight="1" x14ac:dyDescent="0.25">
      <c r="A26" s="80" t="s">
        <v>310</v>
      </c>
      <c r="B26" s="89" t="s">
        <v>85</v>
      </c>
      <c r="C26" s="89" t="s">
        <v>313</v>
      </c>
      <c r="D26" s="160" t="s">
        <v>278</v>
      </c>
      <c r="E26" s="86" t="s">
        <v>147</v>
      </c>
      <c r="F26" s="138">
        <f>H25</f>
        <v>0.3833333333333333</v>
      </c>
      <c r="G26" s="99">
        <v>2</v>
      </c>
      <c r="H26" s="138">
        <f t="shared" ref="H26:H36" si="1">F26+TIME(0,G26,0)</f>
        <v>0.38472222222222219</v>
      </c>
      <c r="I26" s="109"/>
    </row>
    <row r="27" spans="1:10" ht="18.899999999999999" customHeight="1" x14ac:dyDescent="0.25">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5">
      <c r="A28" s="80" t="s">
        <v>312</v>
      </c>
      <c r="B28" s="89" t="s">
        <v>85</v>
      </c>
      <c r="C28" s="89" t="s">
        <v>429</v>
      </c>
      <c r="D28" s="201" t="s">
        <v>314</v>
      </c>
      <c r="E28" s="86" t="s">
        <v>147</v>
      </c>
      <c r="F28" s="138">
        <f t="shared" si="2"/>
        <v>0.38541666666666663</v>
      </c>
      <c r="G28" s="99">
        <v>1</v>
      </c>
      <c r="H28" s="138">
        <f t="shared" si="1"/>
        <v>0.38611111111111107</v>
      </c>
      <c r="I28" s="109"/>
    </row>
    <row r="29" spans="1:10" ht="18.45" customHeight="1" x14ac:dyDescent="0.25">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5">
      <c r="A30" s="80" t="s">
        <v>317</v>
      </c>
      <c r="B30" s="89" t="s">
        <v>85</v>
      </c>
      <c r="C30" s="89" t="s">
        <v>318</v>
      </c>
      <c r="D30" s="160" t="s">
        <v>278</v>
      </c>
      <c r="E30" s="86" t="s">
        <v>147</v>
      </c>
      <c r="F30" s="138">
        <f t="shared" si="2"/>
        <v>0.38680555555555551</v>
      </c>
      <c r="G30" s="99">
        <v>1</v>
      </c>
      <c r="H30" s="138">
        <f t="shared" si="1"/>
        <v>0.38749999999999996</v>
      </c>
      <c r="I30" s="109"/>
    </row>
    <row r="31" spans="1:10" ht="15.45" customHeight="1" x14ac:dyDescent="0.25">
      <c r="A31" s="80" t="s">
        <v>319</v>
      </c>
      <c r="B31" s="89" t="s">
        <v>85</v>
      </c>
      <c r="C31" s="89" t="s">
        <v>320</v>
      </c>
      <c r="D31" s="160" t="s">
        <v>278</v>
      </c>
      <c r="E31" s="86" t="s">
        <v>147</v>
      </c>
      <c r="F31" s="138">
        <f t="shared" si="2"/>
        <v>0.38749999999999996</v>
      </c>
      <c r="G31" s="99">
        <v>1</v>
      </c>
      <c r="H31" s="138">
        <f t="shared" si="1"/>
        <v>0.3881944444444444</v>
      </c>
      <c r="I31" s="109"/>
    </row>
    <row r="32" spans="1:10" ht="16.649999999999999" customHeight="1" x14ac:dyDescent="0.25">
      <c r="A32" s="80" t="s">
        <v>321</v>
      </c>
      <c r="B32" s="89" t="s">
        <v>85</v>
      </c>
      <c r="C32" s="89" t="s">
        <v>322</v>
      </c>
      <c r="D32" s="160" t="s">
        <v>278</v>
      </c>
      <c r="E32" s="86" t="s">
        <v>147</v>
      </c>
      <c r="F32" s="138">
        <f t="shared" si="2"/>
        <v>0.3881944444444444</v>
      </c>
      <c r="G32" s="99">
        <v>1</v>
      </c>
      <c r="H32" s="138">
        <f t="shared" si="1"/>
        <v>0.38888888888888884</v>
      </c>
      <c r="I32" s="109"/>
    </row>
    <row r="33" spans="1:10" ht="15.45" customHeight="1" x14ac:dyDescent="0.25">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5">
      <c r="A34" s="80" t="s">
        <v>325</v>
      </c>
      <c r="B34" s="89" t="s">
        <v>85</v>
      </c>
      <c r="C34" s="89" t="s">
        <v>326</v>
      </c>
      <c r="D34" s="160" t="s">
        <v>278</v>
      </c>
      <c r="E34" s="86" t="s">
        <v>147</v>
      </c>
      <c r="F34" s="149">
        <f t="shared" si="2"/>
        <v>0.38958333333333328</v>
      </c>
      <c r="G34" s="150">
        <v>1</v>
      </c>
      <c r="H34" s="149">
        <f t="shared" si="1"/>
        <v>0.39027777777777772</v>
      </c>
      <c r="I34" s="151"/>
    </row>
    <row r="35" spans="1:10" ht="15.45" customHeight="1" x14ac:dyDescent="0.25">
      <c r="A35" s="80" t="s">
        <v>327</v>
      </c>
      <c r="B35" s="89" t="s">
        <v>85</v>
      </c>
      <c r="C35" s="89" t="s">
        <v>328</v>
      </c>
      <c r="D35" s="160" t="s">
        <v>278</v>
      </c>
      <c r="E35" s="86" t="s">
        <v>147</v>
      </c>
      <c r="F35" s="149">
        <f t="shared" si="2"/>
        <v>0.39027777777777772</v>
      </c>
      <c r="G35" s="150">
        <v>1</v>
      </c>
      <c r="H35" s="149">
        <f t="shared" si="1"/>
        <v>0.39097222222222217</v>
      </c>
      <c r="I35" s="151"/>
    </row>
    <row r="36" spans="1:10" ht="15.9" customHeight="1" x14ac:dyDescent="0.25">
      <c r="A36" s="80" t="s">
        <v>329</v>
      </c>
      <c r="B36" s="89"/>
      <c r="C36" s="89"/>
      <c r="D36" s="93"/>
      <c r="E36" s="89"/>
      <c r="F36" s="138">
        <f t="shared" si="2"/>
        <v>0.39097222222222217</v>
      </c>
      <c r="G36" s="99">
        <v>0</v>
      </c>
      <c r="H36" s="138">
        <f t="shared" si="1"/>
        <v>0.39097222222222217</v>
      </c>
      <c r="I36" s="109"/>
    </row>
    <row r="37" spans="1:10" ht="15.6" x14ac:dyDescent="0.3">
      <c r="A37" s="79" t="s">
        <v>330</v>
      </c>
      <c r="B37" s="88"/>
      <c r="C37" s="90" t="s">
        <v>108</v>
      </c>
      <c r="D37" s="90"/>
      <c r="E37" s="88"/>
      <c r="F37" s="137"/>
      <c r="G37" s="98"/>
      <c r="H37" s="137"/>
      <c r="I37" s="108"/>
    </row>
    <row r="38" spans="1:10" ht="27.6" x14ac:dyDescent="0.25">
      <c r="A38" s="80" t="s">
        <v>331</v>
      </c>
      <c r="B38" s="89" t="s">
        <v>85</v>
      </c>
      <c r="C38" s="89" t="s">
        <v>109</v>
      </c>
      <c r="D38" s="160" t="s">
        <v>251</v>
      </c>
      <c r="E38" s="89" t="s">
        <v>104</v>
      </c>
      <c r="F38" s="138">
        <f>H36</f>
        <v>0.39097222222222217</v>
      </c>
      <c r="G38" s="99">
        <v>1</v>
      </c>
      <c r="H38" s="138">
        <f>F38+TIME(0,G38,0)</f>
        <v>0.39166666666666661</v>
      </c>
      <c r="I38" s="109"/>
    </row>
    <row r="39" spans="1:10" ht="28.2" x14ac:dyDescent="0.3">
      <c r="A39" s="79" t="s">
        <v>332</v>
      </c>
      <c r="B39" s="86" t="s">
        <v>85</v>
      </c>
      <c r="C39" s="90" t="s">
        <v>130</v>
      </c>
      <c r="D39" s="160" t="s">
        <v>251</v>
      </c>
      <c r="E39" s="86" t="s">
        <v>104</v>
      </c>
      <c r="F39" s="135">
        <f>H38</f>
        <v>0.39166666666666661</v>
      </c>
      <c r="G39" s="96">
        <v>1</v>
      </c>
      <c r="H39" s="135">
        <f>F39+TIME(0,G39,0)</f>
        <v>0.39236111111111105</v>
      </c>
      <c r="I39" s="106"/>
    </row>
    <row r="40" spans="1:10" ht="15" x14ac:dyDescent="0.25">
      <c r="A40" s="114"/>
      <c r="B40" s="119"/>
      <c r="C40" s="119"/>
      <c r="D40" s="116"/>
      <c r="E40" s="119"/>
      <c r="F40" s="140">
        <f>H39</f>
        <v>0.39236111111111105</v>
      </c>
      <c r="G40" s="123">
        <v>0</v>
      </c>
      <c r="H40" s="140">
        <f>F40+TIME(0,G40,0)</f>
        <v>0.39236111111111105</v>
      </c>
      <c r="I40" s="127"/>
    </row>
    <row r="41" spans="1:10" ht="13.8" x14ac:dyDescent="0.25">
      <c r="D41" s="155"/>
      <c r="J41" s="377"/>
    </row>
    <row r="42" spans="1:10" ht="15.6" x14ac:dyDescent="0.3">
      <c r="A42" s="76" t="s">
        <v>112</v>
      </c>
      <c r="B42" s="85"/>
      <c r="C42" s="85" t="s">
        <v>113</v>
      </c>
      <c r="D42" s="156"/>
      <c r="E42" s="85"/>
      <c r="F42" s="134"/>
      <c r="G42" s="95"/>
      <c r="H42" s="134"/>
      <c r="I42" s="105"/>
    </row>
    <row r="43" spans="1:10" ht="15" x14ac:dyDescent="0.25">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5">
      <c r="A44" s="77" t="s">
        <v>116</v>
      </c>
      <c r="B44" s="86" t="s">
        <v>85</v>
      </c>
      <c r="C44" s="86" t="s">
        <v>427</v>
      </c>
      <c r="D44" s="160" t="s">
        <v>251</v>
      </c>
      <c r="E44" s="86" t="s">
        <v>104</v>
      </c>
      <c r="F44" s="135">
        <f t="shared" ref="F44:F51" si="4">H43</f>
        <v>0.39305555555555549</v>
      </c>
      <c r="G44" s="96">
        <v>1</v>
      </c>
      <c r="H44" s="135">
        <f t="shared" si="3"/>
        <v>0.39374999999999993</v>
      </c>
      <c r="I44" s="106"/>
    </row>
    <row r="45" spans="1:10" ht="15" x14ac:dyDescent="0.25">
      <c r="A45" s="77" t="s">
        <v>117</v>
      </c>
      <c r="B45" s="86" t="s">
        <v>85</v>
      </c>
      <c r="C45" s="86" t="s">
        <v>53</v>
      </c>
      <c r="D45" s="160" t="s">
        <v>253</v>
      </c>
      <c r="E45" s="86" t="s">
        <v>118</v>
      </c>
      <c r="F45" s="135">
        <f t="shared" si="4"/>
        <v>0.39374999999999993</v>
      </c>
      <c r="G45" s="96">
        <v>5</v>
      </c>
      <c r="H45" s="135">
        <f t="shared" si="3"/>
        <v>0.39722222222222214</v>
      </c>
      <c r="I45" s="106"/>
    </row>
    <row r="46" spans="1:10" ht="15" x14ac:dyDescent="0.25">
      <c r="A46" s="77" t="s">
        <v>119</v>
      </c>
      <c r="B46" s="86" t="s">
        <v>85</v>
      </c>
      <c r="C46" s="86" t="s">
        <v>120</v>
      </c>
      <c r="D46" s="160" t="s">
        <v>253</v>
      </c>
      <c r="E46" s="86" t="s">
        <v>118</v>
      </c>
      <c r="F46" s="135">
        <f t="shared" si="4"/>
        <v>0.39722222222222214</v>
      </c>
      <c r="G46" s="96">
        <v>2</v>
      </c>
      <c r="H46" s="135">
        <f t="shared" si="3"/>
        <v>0.39861111111111103</v>
      </c>
      <c r="I46" s="106"/>
    </row>
    <row r="47" spans="1:10" ht="15" x14ac:dyDescent="0.25">
      <c r="A47" s="77" t="s">
        <v>121</v>
      </c>
      <c r="B47" s="86" t="s">
        <v>85</v>
      </c>
      <c r="C47" s="86" t="s">
        <v>124</v>
      </c>
      <c r="D47" s="160" t="s">
        <v>253</v>
      </c>
      <c r="E47" s="86" t="s">
        <v>118</v>
      </c>
      <c r="F47" s="135">
        <f t="shared" si="4"/>
        <v>0.39861111111111103</v>
      </c>
      <c r="G47" s="96">
        <v>2</v>
      </c>
      <c r="H47" s="135">
        <f t="shared" si="3"/>
        <v>0.39999999999999991</v>
      </c>
      <c r="I47" s="106"/>
    </row>
    <row r="48" spans="1:10" ht="15" x14ac:dyDescent="0.25">
      <c r="A48" s="77" t="s">
        <v>123</v>
      </c>
      <c r="B48" s="86" t="s">
        <v>85</v>
      </c>
      <c r="C48" s="86" t="s">
        <v>126</v>
      </c>
      <c r="D48" s="160" t="s">
        <v>253</v>
      </c>
      <c r="E48" s="86" t="s">
        <v>118</v>
      </c>
      <c r="F48" s="135">
        <f t="shared" si="4"/>
        <v>0.39999999999999991</v>
      </c>
      <c r="G48" s="96">
        <v>2</v>
      </c>
      <c r="H48" s="135">
        <f t="shared" si="3"/>
        <v>0.4013888888888888</v>
      </c>
      <c r="I48" s="106"/>
    </row>
    <row r="49" spans="1:10" ht="15" x14ac:dyDescent="0.25">
      <c r="A49" s="77" t="s">
        <v>125</v>
      </c>
      <c r="B49" s="86" t="s">
        <v>85</v>
      </c>
      <c r="C49" s="86" t="s">
        <v>281</v>
      </c>
      <c r="D49" s="160" t="s">
        <v>253</v>
      </c>
      <c r="E49" s="86" t="s">
        <v>118</v>
      </c>
      <c r="F49" s="135">
        <f t="shared" si="4"/>
        <v>0.4013888888888888</v>
      </c>
      <c r="G49" s="96">
        <v>1</v>
      </c>
      <c r="H49" s="135">
        <f t="shared" si="3"/>
        <v>0.40208333333333324</v>
      </c>
      <c r="I49" s="106"/>
    </row>
    <row r="50" spans="1:10" ht="15" x14ac:dyDescent="0.25">
      <c r="A50" s="77" t="s">
        <v>127</v>
      </c>
      <c r="B50" s="86" t="s">
        <v>85</v>
      </c>
      <c r="C50" s="86" t="s">
        <v>129</v>
      </c>
      <c r="D50" s="160" t="s">
        <v>253</v>
      </c>
      <c r="E50" s="86" t="s">
        <v>118</v>
      </c>
      <c r="F50" s="135">
        <f t="shared" si="4"/>
        <v>0.40208333333333324</v>
      </c>
      <c r="G50" s="96">
        <v>5</v>
      </c>
      <c r="H50" s="135">
        <f t="shared" si="3"/>
        <v>0.40555555555555545</v>
      </c>
      <c r="I50" s="106"/>
    </row>
    <row r="51" spans="1:10" ht="15" x14ac:dyDescent="0.25">
      <c r="A51" s="78" t="s">
        <v>128</v>
      </c>
      <c r="B51" s="87"/>
      <c r="C51" s="87"/>
      <c r="D51" s="234" t="s">
        <v>253</v>
      </c>
      <c r="E51" s="87" t="s">
        <v>118</v>
      </c>
      <c r="F51" s="136">
        <f t="shared" si="4"/>
        <v>0.40555555555555545</v>
      </c>
      <c r="G51" s="97">
        <v>0</v>
      </c>
      <c r="H51" s="136">
        <f t="shared" si="3"/>
        <v>0.40555555555555545</v>
      </c>
      <c r="I51" s="107"/>
    </row>
    <row r="52" spans="1:10" ht="15" x14ac:dyDescent="0.25">
      <c r="D52" s="172"/>
      <c r="J52" s="377"/>
    </row>
    <row r="53" spans="1:10" ht="15.6" x14ac:dyDescent="0.3">
      <c r="A53" s="76" t="s">
        <v>131</v>
      </c>
      <c r="B53" s="85"/>
      <c r="C53" s="85" t="s">
        <v>132</v>
      </c>
      <c r="D53" s="156"/>
      <c r="E53" s="85"/>
      <c r="F53" s="134"/>
      <c r="G53" s="95"/>
      <c r="H53" s="134"/>
      <c r="I53" s="105"/>
    </row>
    <row r="54" spans="1:10" ht="15.6" x14ac:dyDescent="0.3">
      <c r="A54" s="79" t="s">
        <v>133</v>
      </c>
      <c r="B54" s="88"/>
      <c r="C54" s="88" t="s">
        <v>134</v>
      </c>
      <c r="D54" s="90"/>
      <c r="E54" s="88"/>
      <c r="F54" s="137"/>
      <c r="G54" s="98"/>
      <c r="H54" s="137"/>
      <c r="I54" s="108"/>
    </row>
    <row r="55" spans="1:10" ht="13.8" x14ac:dyDescent="0.25">
      <c r="A55" s="80" t="s">
        <v>135</v>
      </c>
      <c r="B55" s="89" t="s">
        <v>85</v>
      </c>
      <c r="C55" s="89" t="s">
        <v>136</v>
      </c>
      <c r="D55" s="160" t="s">
        <v>251</v>
      </c>
      <c r="E55" s="89" t="s">
        <v>104</v>
      </c>
      <c r="F55" s="138">
        <f>H51</f>
        <v>0.40555555555555545</v>
      </c>
      <c r="G55" s="99">
        <v>0</v>
      </c>
      <c r="H55" s="138">
        <f t="shared" ref="H55:H64" si="5">F55+TIME(0,G55,0)</f>
        <v>0.40555555555555545</v>
      </c>
      <c r="I55" s="111"/>
    </row>
    <row r="56" spans="1:10" ht="13.8" x14ac:dyDescent="0.25">
      <c r="A56" s="80" t="s">
        <v>137</v>
      </c>
      <c r="B56" s="89" t="s">
        <v>85</v>
      </c>
      <c r="C56" s="89" t="s">
        <v>348</v>
      </c>
      <c r="D56" s="160" t="s">
        <v>251</v>
      </c>
      <c r="E56" s="89" t="s">
        <v>104</v>
      </c>
      <c r="F56" s="138">
        <f t="shared" ref="F56:F64" si="6">H55</f>
        <v>0.40555555555555545</v>
      </c>
      <c r="G56" s="99">
        <v>0</v>
      </c>
      <c r="H56" s="138">
        <f t="shared" si="5"/>
        <v>0.40555555555555545</v>
      </c>
      <c r="I56" s="111"/>
    </row>
    <row r="57" spans="1:10" ht="13.8" x14ac:dyDescent="0.25">
      <c r="A57" s="80" t="s">
        <v>138</v>
      </c>
      <c r="B57" s="89" t="s">
        <v>85</v>
      </c>
      <c r="C57" s="89" t="s">
        <v>271</v>
      </c>
      <c r="D57" s="160" t="s">
        <v>251</v>
      </c>
      <c r="E57" s="89" t="s">
        <v>104</v>
      </c>
      <c r="F57" s="138">
        <f t="shared" si="6"/>
        <v>0.40555555555555545</v>
      </c>
      <c r="G57" s="99">
        <v>0</v>
      </c>
      <c r="H57" s="138">
        <f t="shared" si="5"/>
        <v>0.40555555555555545</v>
      </c>
      <c r="I57" s="111"/>
    </row>
    <row r="58" spans="1:10" ht="13.8" x14ac:dyDescent="0.25">
      <c r="A58" s="80" t="s">
        <v>139</v>
      </c>
      <c r="B58" s="89" t="s">
        <v>85</v>
      </c>
      <c r="C58" s="89" t="s">
        <v>140</v>
      </c>
      <c r="D58" s="160" t="s">
        <v>251</v>
      </c>
      <c r="E58" s="89" t="s">
        <v>104</v>
      </c>
      <c r="F58" s="138">
        <f t="shared" si="6"/>
        <v>0.40555555555555545</v>
      </c>
      <c r="G58" s="99">
        <v>0</v>
      </c>
      <c r="H58" s="138">
        <f t="shared" si="5"/>
        <v>0.40555555555555545</v>
      </c>
      <c r="I58" s="111"/>
    </row>
    <row r="59" spans="1:10" ht="13.8" x14ac:dyDescent="0.25">
      <c r="A59" s="80" t="s">
        <v>141</v>
      </c>
      <c r="B59" s="89" t="s">
        <v>85</v>
      </c>
      <c r="C59" s="89" t="s">
        <v>142</v>
      </c>
      <c r="D59" s="160" t="s">
        <v>251</v>
      </c>
      <c r="E59" s="89" t="s">
        <v>104</v>
      </c>
      <c r="F59" s="138">
        <f t="shared" si="6"/>
        <v>0.40555555555555545</v>
      </c>
      <c r="G59" s="99">
        <v>0</v>
      </c>
      <c r="H59" s="138">
        <f t="shared" si="5"/>
        <v>0.40555555555555545</v>
      </c>
      <c r="I59" s="111"/>
    </row>
    <row r="60" spans="1:10" ht="13.8" x14ac:dyDescent="0.25">
      <c r="A60" s="80" t="s">
        <v>143</v>
      </c>
      <c r="B60" s="89" t="s">
        <v>85</v>
      </c>
      <c r="C60" s="89" t="s">
        <v>144</v>
      </c>
      <c r="D60" s="160" t="s">
        <v>251</v>
      </c>
      <c r="E60" s="89" t="s">
        <v>147</v>
      </c>
      <c r="F60" s="138">
        <f t="shared" si="6"/>
        <v>0.40555555555555545</v>
      </c>
      <c r="G60" s="99">
        <v>1</v>
      </c>
      <c r="H60" s="138">
        <f t="shared" si="5"/>
        <v>0.40624999999999989</v>
      </c>
      <c r="I60" s="111"/>
    </row>
    <row r="61" spans="1:10" ht="13.8" x14ac:dyDescent="0.25">
      <c r="A61" s="80" t="s">
        <v>145</v>
      </c>
      <c r="B61" s="89" t="s">
        <v>85</v>
      </c>
      <c r="C61" s="89" t="s">
        <v>149</v>
      </c>
      <c r="D61" s="89"/>
      <c r="E61" s="89" t="s">
        <v>94</v>
      </c>
      <c r="F61" s="138">
        <f t="shared" si="6"/>
        <v>0.40624999999999989</v>
      </c>
      <c r="G61" s="99">
        <v>0</v>
      </c>
      <c r="H61" s="138">
        <f t="shared" si="5"/>
        <v>0.40624999999999989</v>
      </c>
      <c r="I61" s="111"/>
    </row>
    <row r="62" spans="1:10" ht="13.8" x14ac:dyDescent="0.25">
      <c r="A62" s="80" t="s">
        <v>148</v>
      </c>
      <c r="B62" s="89" t="s">
        <v>85</v>
      </c>
      <c r="C62" s="89" t="s">
        <v>151</v>
      </c>
      <c r="D62" s="160" t="s">
        <v>254</v>
      </c>
      <c r="E62" s="89" t="s">
        <v>338</v>
      </c>
      <c r="F62" s="138">
        <f t="shared" si="6"/>
        <v>0.40624999999999989</v>
      </c>
      <c r="G62" s="99">
        <v>1</v>
      </c>
      <c r="H62" s="138">
        <f t="shared" si="5"/>
        <v>0.40694444444444433</v>
      </c>
      <c r="I62" s="111"/>
    </row>
    <row r="63" spans="1:10" ht="13.8" x14ac:dyDescent="0.25">
      <c r="A63" s="80" t="s">
        <v>150</v>
      </c>
      <c r="B63" s="89" t="s">
        <v>85</v>
      </c>
      <c r="C63" s="89" t="s">
        <v>146</v>
      </c>
      <c r="D63" s="160" t="s">
        <v>254</v>
      </c>
      <c r="E63" s="89" t="s">
        <v>147</v>
      </c>
      <c r="F63" s="138">
        <f t="shared" si="6"/>
        <v>0.40694444444444433</v>
      </c>
      <c r="G63" s="99">
        <v>1</v>
      </c>
      <c r="H63" s="138">
        <f t="shared" si="5"/>
        <v>0.40763888888888877</v>
      </c>
      <c r="I63" s="111"/>
    </row>
    <row r="64" spans="1:10" ht="13.8" x14ac:dyDescent="0.25">
      <c r="A64" s="227" t="s">
        <v>152</v>
      </c>
      <c r="B64" s="116"/>
      <c r="C64" s="116"/>
      <c r="D64" s="118"/>
      <c r="E64" s="116"/>
      <c r="F64" s="225">
        <f t="shared" si="6"/>
        <v>0.40763888888888877</v>
      </c>
      <c r="G64" s="226">
        <v>0</v>
      </c>
      <c r="H64" s="225">
        <f t="shared" si="5"/>
        <v>0.40763888888888877</v>
      </c>
      <c r="I64" s="125"/>
    </row>
    <row r="65" spans="1:9" ht="15.6" x14ac:dyDescent="0.3">
      <c r="A65" s="79" t="s">
        <v>153</v>
      </c>
      <c r="B65" s="88"/>
      <c r="C65" s="88" t="s">
        <v>154</v>
      </c>
      <c r="D65" s="90"/>
      <c r="E65" s="88"/>
      <c r="F65" s="137"/>
      <c r="G65" s="98"/>
      <c r="H65" s="137"/>
      <c r="I65" s="108"/>
    </row>
    <row r="66" spans="1:9" ht="13.8" x14ac:dyDescent="0.25">
      <c r="A66" s="80" t="s">
        <v>155</v>
      </c>
      <c r="B66" s="89" t="s">
        <v>85</v>
      </c>
      <c r="C66" s="89" t="s">
        <v>205</v>
      </c>
      <c r="D66" s="160" t="s">
        <v>254</v>
      </c>
      <c r="E66" s="89" t="s">
        <v>206</v>
      </c>
      <c r="F66" s="138">
        <f>H64</f>
        <v>0.40763888888888877</v>
      </c>
      <c r="G66" s="99">
        <v>1</v>
      </c>
      <c r="H66" s="138">
        <f t="shared" ref="H66:H71" si="7">F66+TIME(0,G66,0)</f>
        <v>0.40833333333333321</v>
      </c>
      <c r="I66" s="109"/>
    </row>
    <row r="67" spans="1:9" ht="13.8" x14ac:dyDescent="0.25">
      <c r="A67" s="80" t="s">
        <v>156</v>
      </c>
      <c r="B67" s="89" t="s">
        <v>85</v>
      </c>
      <c r="C67" s="89" t="s">
        <v>250</v>
      </c>
      <c r="D67" s="160" t="s">
        <v>254</v>
      </c>
      <c r="E67" s="89" t="s">
        <v>163</v>
      </c>
      <c r="F67" s="138">
        <f>H66</f>
        <v>0.40833333333333321</v>
      </c>
      <c r="G67" s="99">
        <v>1</v>
      </c>
      <c r="H67" s="138">
        <f t="shared" si="7"/>
        <v>0.40902777777777766</v>
      </c>
      <c r="I67" s="109"/>
    </row>
    <row r="68" spans="1:9" ht="13.8" x14ac:dyDescent="0.25">
      <c r="A68" s="80" t="s">
        <v>158</v>
      </c>
      <c r="B68" s="89" t="s">
        <v>85</v>
      </c>
      <c r="C68" s="89" t="s">
        <v>157</v>
      </c>
      <c r="D68" s="160" t="s">
        <v>254</v>
      </c>
      <c r="E68" s="89" t="s">
        <v>118</v>
      </c>
      <c r="F68" s="138">
        <f>H67</f>
        <v>0.40902777777777766</v>
      </c>
      <c r="G68" s="99">
        <v>0</v>
      </c>
      <c r="H68" s="138">
        <f t="shared" si="7"/>
        <v>0.40902777777777766</v>
      </c>
      <c r="I68" s="109"/>
    </row>
    <row r="69" spans="1:9" ht="13.8" x14ac:dyDescent="0.25">
      <c r="A69" s="80" t="s">
        <v>159</v>
      </c>
      <c r="B69" s="89" t="s">
        <v>85</v>
      </c>
      <c r="C69" s="89" t="s">
        <v>160</v>
      </c>
      <c r="D69" s="160" t="s">
        <v>254</v>
      </c>
      <c r="E69" s="89" t="s">
        <v>280</v>
      </c>
      <c r="F69" s="138">
        <f>H68</f>
        <v>0.40902777777777766</v>
      </c>
      <c r="G69" s="99">
        <v>1</v>
      </c>
      <c r="H69" s="138">
        <f t="shared" si="7"/>
        <v>0.4097222222222221</v>
      </c>
      <c r="I69" s="109"/>
    </row>
    <row r="70" spans="1:9" ht="13.8" x14ac:dyDescent="0.25">
      <c r="A70" s="80" t="s">
        <v>161</v>
      </c>
      <c r="B70" s="89" t="s">
        <v>85</v>
      </c>
      <c r="C70" s="89" t="s">
        <v>162</v>
      </c>
      <c r="D70" s="160" t="s">
        <v>254</v>
      </c>
      <c r="E70" s="89" t="s">
        <v>163</v>
      </c>
      <c r="F70" s="138">
        <f>H69</f>
        <v>0.4097222222222221</v>
      </c>
      <c r="G70" s="99">
        <v>1</v>
      </c>
      <c r="H70" s="138">
        <f t="shared" si="7"/>
        <v>0.41041666666666654</v>
      </c>
      <c r="I70" s="109"/>
    </row>
    <row r="71" spans="1:9" ht="13.8" x14ac:dyDescent="0.25">
      <c r="A71" s="80" t="s">
        <v>235</v>
      </c>
      <c r="B71" s="89" t="s">
        <v>85</v>
      </c>
      <c r="C71" s="89"/>
      <c r="D71" s="160"/>
      <c r="E71" s="89"/>
      <c r="F71" s="138">
        <f>H70</f>
        <v>0.41041666666666654</v>
      </c>
      <c r="G71" s="99">
        <v>0</v>
      </c>
      <c r="H71" s="138">
        <f t="shared" si="7"/>
        <v>0.41041666666666654</v>
      </c>
      <c r="I71" s="109"/>
    </row>
    <row r="72" spans="1:9" ht="15.6" x14ac:dyDescent="0.3">
      <c r="A72" s="79" t="s">
        <v>164</v>
      </c>
      <c r="B72" s="88"/>
      <c r="C72" s="88" t="s">
        <v>165</v>
      </c>
      <c r="D72" s="93"/>
      <c r="E72" s="88"/>
      <c r="F72" s="137"/>
      <c r="G72" s="98"/>
      <c r="H72" s="137"/>
      <c r="I72" s="108"/>
    </row>
    <row r="73" spans="1:9" ht="13.8" x14ac:dyDescent="0.25">
      <c r="A73" s="80" t="s">
        <v>166</v>
      </c>
      <c r="B73" s="89" t="s">
        <v>85</v>
      </c>
      <c r="C73" s="89" t="s">
        <v>394</v>
      </c>
      <c r="D73" s="160" t="s">
        <v>254</v>
      </c>
      <c r="E73" s="89" t="s">
        <v>588</v>
      </c>
      <c r="F73" s="138">
        <f>H71</f>
        <v>0.41041666666666654</v>
      </c>
      <c r="G73" s="99">
        <v>1</v>
      </c>
      <c r="H73" s="138">
        <f t="shared" ref="H73:H77" si="8">F73+TIME(0,G73,0)</f>
        <v>0.41111111111111098</v>
      </c>
      <c r="I73" s="109"/>
    </row>
    <row r="74" spans="1:9" ht="13.8" x14ac:dyDescent="0.25">
      <c r="A74" s="80" t="s">
        <v>167</v>
      </c>
      <c r="B74" s="89" t="s">
        <v>85</v>
      </c>
      <c r="C74" s="89" t="s">
        <v>174</v>
      </c>
      <c r="D74" s="160" t="s">
        <v>254</v>
      </c>
      <c r="E74" s="89" t="s">
        <v>175</v>
      </c>
      <c r="F74" s="138">
        <f>H73</f>
        <v>0.41111111111111098</v>
      </c>
      <c r="G74" s="99">
        <v>1</v>
      </c>
      <c r="H74" s="138">
        <f t="shared" si="8"/>
        <v>0.41180555555555542</v>
      </c>
      <c r="I74" s="109"/>
    </row>
    <row r="75" spans="1:9" ht="13.8" x14ac:dyDescent="0.25">
      <c r="A75" s="80" t="s">
        <v>168</v>
      </c>
      <c r="B75" s="89" t="s">
        <v>85</v>
      </c>
      <c r="C75" s="89" t="s">
        <v>275</v>
      </c>
      <c r="D75" s="160" t="s">
        <v>254</v>
      </c>
      <c r="E75" s="148" t="s">
        <v>476</v>
      </c>
      <c r="F75" s="138">
        <f t="shared" ref="F75:F76" si="9">H74</f>
        <v>0.41180555555555542</v>
      </c>
      <c r="G75" s="99">
        <v>1</v>
      </c>
      <c r="H75" s="138">
        <f t="shared" si="8"/>
        <v>0.41249999999999987</v>
      </c>
      <c r="I75" s="109"/>
    </row>
    <row r="76" spans="1:9" ht="13.8" x14ac:dyDescent="0.25">
      <c r="A76" s="80" t="s">
        <v>169</v>
      </c>
      <c r="B76" s="89" t="s">
        <v>85</v>
      </c>
      <c r="C76" s="89" t="s">
        <v>286</v>
      </c>
      <c r="D76" s="160" t="s">
        <v>254</v>
      </c>
      <c r="E76" s="148" t="s">
        <v>287</v>
      </c>
      <c r="F76" s="138">
        <f t="shared" si="9"/>
        <v>0.41249999999999987</v>
      </c>
      <c r="G76" s="99">
        <v>1</v>
      </c>
      <c r="H76" s="138">
        <f t="shared" si="8"/>
        <v>0.41319444444444431</v>
      </c>
      <c r="I76" s="109"/>
    </row>
    <row r="77" spans="1:9" ht="13.8" x14ac:dyDescent="0.25">
      <c r="A77" s="80" t="s">
        <v>170</v>
      </c>
      <c r="B77" s="89" t="s">
        <v>85</v>
      </c>
      <c r="C77" s="89" t="s">
        <v>288</v>
      </c>
      <c r="D77" s="160" t="s">
        <v>254</v>
      </c>
      <c r="E77" s="148" t="s">
        <v>461</v>
      </c>
      <c r="F77" s="138">
        <f t="shared" ref="F77:F82" si="10">H76</f>
        <v>0.41319444444444431</v>
      </c>
      <c r="G77" s="99">
        <v>1</v>
      </c>
      <c r="H77" s="138">
        <f t="shared" si="8"/>
        <v>0.41388888888888875</v>
      </c>
      <c r="I77" s="109"/>
    </row>
    <row r="78" spans="1:9" s="62" customFormat="1" ht="13.8" x14ac:dyDescent="0.25">
      <c r="A78" s="169" t="s">
        <v>171</v>
      </c>
      <c r="B78" s="89" t="s">
        <v>85</v>
      </c>
      <c r="C78" s="89" t="s">
        <v>291</v>
      </c>
      <c r="D78" s="160" t="s">
        <v>254</v>
      </c>
      <c r="E78" s="148" t="s">
        <v>292</v>
      </c>
      <c r="F78" s="138">
        <f t="shared" si="10"/>
        <v>0.41388888888888875</v>
      </c>
      <c r="G78" s="99">
        <v>1</v>
      </c>
      <c r="H78" s="138">
        <f t="shared" ref="H78:H82" si="11">F78+TIME(0,G78,0)</f>
        <v>0.41458333333333319</v>
      </c>
      <c r="I78" s="109"/>
    </row>
    <row r="79" spans="1:9" s="62" customFormat="1" ht="13.8" x14ac:dyDescent="0.25">
      <c r="A79" s="169" t="s">
        <v>172</v>
      </c>
      <c r="B79" s="89" t="s">
        <v>85</v>
      </c>
      <c r="C79" s="89" t="s">
        <v>367</v>
      </c>
      <c r="D79" s="160" t="s">
        <v>254</v>
      </c>
      <c r="E79" s="148" t="s">
        <v>308</v>
      </c>
      <c r="F79" s="138">
        <f t="shared" si="10"/>
        <v>0.41458333333333319</v>
      </c>
      <c r="G79" s="99">
        <v>1</v>
      </c>
      <c r="H79" s="138">
        <f t="shared" si="11"/>
        <v>0.41527777777777763</v>
      </c>
      <c r="I79" s="109"/>
    </row>
    <row r="80" spans="1:9" s="62" customFormat="1" ht="13.8" x14ac:dyDescent="0.25">
      <c r="A80" s="169" t="s">
        <v>173</v>
      </c>
      <c r="B80" s="89" t="s">
        <v>85</v>
      </c>
      <c r="C80" s="148" t="s">
        <v>397</v>
      </c>
      <c r="D80" s="160" t="s">
        <v>254</v>
      </c>
      <c r="E80" s="148" t="s">
        <v>206</v>
      </c>
      <c r="F80" s="138">
        <f t="shared" si="10"/>
        <v>0.41527777777777763</v>
      </c>
      <c r="G80" s="99">
        <v>1</v>
      </c>
      <c r="H80" s="138">
        <f t="shared" si="11"/>
        <v>0.41597222222222208</v>
      </c>
      <c r="I80" s="109"/>
    </row>
    <row r="81" spans="1:10" s="62" customFormat="1" ht="13.8" x14ac:dyDescent="0.25">
      <c r="A81" s="169" t="s">
        <v>290</v>
      </c>
      <c r="B81" s="89" t="s">
        <v>85</v>
      </c>
      <c r="C81" s="148" t="s">
        <v>396</v>
      </c>
      <c r="D81" s="160" t="s">
        <v>254</v>
      </c>
      <c r="E81" s="148" t="s">
        <v>426</v>
      </c>
      <c r="F81" s="138">
        <f t="shared" si="10"/>
        <v>0.41597222222222208</v>
      </c>
      <c r="G81" s="99">
        <v>1</v>
      </c>
      <c r="H81" s="138">
        <f t="shared" si="11"/>
        <v>0.41666666666666652</v>
      </c>
      <c r="I81" s="109"/>
    </row>
    <row r="82" spans="1:10" s="62" customFormat="1" ht="13.8" x14ac:dyDescent="0.25">
      <c r="A82" s="169" t="s">
        <v>395</v>
      </c>
      <c r="B82" s="89" t="s">
        <v>85</v>
      </c>
      <c r="C82" s="148"/>
      <c r="D82" s="160" t="s">
        <v>254</v>
      </c>
      <c r="E82" s="148"/>
      <c r="F82" s="138">
        <f t="shared" si="10"/>
        <v>0.41666666666666652</v>
      </c>
      <c r="G82" s="99">
        <v>0</v>
      </c>
      <c r="H82" s="138">
        <f t="shared" si="11"/>
        <v>0.41666666666666652</v>
      </c>
      <c r="I82" s="109"/>
    </row>
    <row r="83" spans="1:10" s="62" customFormat="1" ht="13.8" x14ac:dyDescent="0.25">
      <c r="A83" s="169"/>
      <c r="B83" s="89"/>
      <c r="C83" s="89"/>
      <c r="D83" s="160"/>
      <c r="E83" s="148"/>
      <c r="F83" s="138"/>
      <c r="G83" s="99"/>
      <c r="H83" s="138"/>
      <c r="I83" s="109"/>
    </row>
    <row r="84" spans="1:10" ht="15.6" x14ac:dyDescent="0.3">
      <c r="A84" s="170" t="s">
        <v>176</v>
      </c>
      <c r="B84" s="88"/>
      <c r="C84" s="88" t="s">
        <v>333</v>
      </c>
      <c r="D84" s="160"/>
      <c r="E84" s="88"/>
      <c r="F84" s="137"/>
      <c r="G84" s="98"/>
      <c r="H84" s="137"/>
      <c r="I84" s="108"/>
    </row>
    <row r="85" spans="1:10" ht="20.25" customHeight="1" x14ac:dyDescent="0.25">
      <c r="A85" s="169" t="s">
        <v>177</v>
      </c>
      <c r="B85" s="89" t="s">
        <v>85</v>
      </c>
      <c r="C85" s="148" t="s">
        <v>475</v>
      </c>
      <c r="D85" s="160" t="s">
        <v>254</v>
      </c>
      <c r="E85" s="148" t="s">
        <v>474</v>
      </c>
      <c r="F85" s="149">
        <f>H82</f>
        <v>0.41666666666666652</v>
      </c>
      <c r="G85" s="150">
        <v>1</v>
      </c>
      <c r="H85" s="149">
        <f>F85+TIME(0,G85,0)</f>
        <v>0.41736111111111096</v>
      </c>
      <c r="I85" s="109"/>
    </row>
    <row r="86" spans="1:10" s="62" customFormat="1" ht="13.8" x14ac:dyDescent="0.25">
      <c r="A86" s="188" t="s">
        <v>239</v>
      </c>
      <c r="B86" s="148" t="s">
        <v>85</v>
      </c>
      <c r="C86" s="148" t="s">
        <v>472</v>
      </c>
      <c r="D86" s="160" t="s">
        <v>254</v>
      </c>
      <c r="E86" s="148" t="s">
        <v>147</v>
      </c>
      <c r="F86" s="149">
        <f>H85</f>
        <v>0.41736111111111096</v>
      </c>
      <c r="G86" s="150">
        <v>1</v>
      </c>
      <c r="H86" s="149">
        <f>F86+TIME(0,G86,0)</f>
        <v>0.4180555555555554</v>
      </c>
      <c r="I86" s="109"/>
    </row>
    <row r="87" spans="1:10" s="62" customFormat="1" ht="13.8" x14ac:dyDescent="0.25">
      <c r="A87" s="240" t="s">
        <v>473</v>
      </c>
      <c r="B87" s="148" t="s">
        <v>85</v>
      </c>
      <c r="C87" s="148" t="s">
        <v>336</v>
      </c>
      <c r="D87" s="160" t="s">
        <v>254</v>
      </c>
      <c r="E87" s="148" t="s">
        <v>339</v>
      </c>
      <c r="F87" s="149">
        <f>H86</f>
        <v>0.4180555555555554</v>
      </c>
      <c r="G87" s="150">
        <v>1</v>
      </c>
      <c r="H87" s="149">
        <f>F87+TIME(0,G87,0)</f>
        <v>0.41874999999999984</v>
      </c>
      <c r="I87" s="109"/>
    </row>
    <row r="88" spans="1:10" s="62" customFormat="1" ht="13.8" x14ac:dyDescent="0.25">
      <c r="A88" s="240" t="s">
        <v>591</v>
      </c>
      <c r="B88" s="148" t="s">
        <v>85</v>
      </c>
      <c r="C88" s="148" t="s">
        <v>592</v>
      </c>
      <c r="D88" s="160" t="s">
        <v>254</v>
      </c>
      <c r="E88" s="148" t="s">
        <v>593</v>
      </c>
      <c r="F88" s="149">
        <f>H87</f>
        <v>0.41874999999999984</v>
      </c>
      <c r="G88" s="150">
        <v>1</v>
      </c>
      <c r="H88" s="149">
        <f>F88+TIME(0,G88,0)</f>
        <v>0.41944444444444429</v>
      </c>
      <c r="I88" s="109"/>
    </row>
    <row r="89" spans="1:10" s="62" customFormat="1" ht="13.8" x14ac:dyDescent="0.25">
      <c r="A89" s="240"/>
      <c r="B89" s="148"/>
      <c r="C89" s="152"/>
      <c r="D89" s="160"/>
      <c r="E89" s="148"/>
      <c r="F89" s="153"/>
      <c r="G89" s="154"/>
      <c r="H89" s="153"/>
      <c r="I89" s="376"/>
    </row>
    <row r="90" spans="1:10" s="62" customFormat="1" ht="15.6" x14ac:dyDescent="0.3">
      <c r="A90" s="76" t="s">
        <v>340</v>
      </c>
      <c r="B90" s="434"/>
      <c r="C90" s="156" t="s">
        <v>572</v>
      </c>
      <c r="D90" s="435"/>
      <c r="E90" s="434" t="s">
        <v>458</v>
      </c>
      <c r="F90" s="436">
        <f>H88</f>
        <v>0.41944444444444429</v>
      </c>
      <c r="G90" s="437">
        <v>1</v>
      </c>
      <c r="H90" s="438">
        <f>F90+TIME(0,G90,0)</f>
        <v>0.42013888888888873</v>
      </c>
      <c r="I90" s="439"/>
    </row>
    <row r="91" spans="1:10" s="62" customFormat="1" ht="13.95" customHeight="1" x14ac:dyDescent="0.25">
      <c r="A91" s="161"/>
      <c r="B91" s="152"/>
      <c r="C91" s="148"/>
      <c r="D91" s="160"/>
      <c r="E91" s="152"/>
      <c r="F91" s="149"/>
      <c r="G91" s="150"/>
      <c r="H91" s="153"/>
      <c r="I91" s="151"/>
    </row>
    <row r="92" spans="1:10" s="62" customFormat="1" ht="15.6" x14ac:dyDescent="0.3">
      <c r="A92" s="76" t="s">
        <v>343</v>
      </c>
      <c r="B92" s="85"/>
      <c r="C92" s="85" t="s">
        <v>179</v>
      </c>
      <c r="D92" s="85"/>
      <c r="E92" s="85"/>
      <c r="F92" s="134"/>
      <c r="G92" s="95"/>
      <c r="H92" s="134"/>
      <c r="I92" s="105"/>
    </row>
    <row r="93" spans="1:10" s="62" customFormat="1" ht="15" x14ac:dyDescent="0.25">
      <c r="A93" s="77" t="s">
        <v>209</v>
      </c>
      <c r="B93" s="148" t="s">
        <v>85</v>
      </c>
      <c r="C93" s="148" t="s">
        <v>453</v>
      </c>
      <c r="D93" s="160"/>
      <c r="E93" s="148" t="s">
        <v>147</v>
      </c>
      <c r="F93" s="149">
        <f>H90</f>
        <v>0.42013888888888873</v>
      </c>
      <c r="G93" s="150">
        <v>0</v>
      </c>
      <c r="H93" s="149">
        <f>F93+TIME(0,G93,0)</f>
        <v>0.42013888888888873</v>
      </c>
      <c r="I93" s="168"/>
      <c r="J93" s="33"/>
    </row>
    <row r="94" spans="1:10" s="62" customFormat="1" ht="15" x14ac:dyDescent="0.25">
      <c r="A94" s="77" t="s">
        <v>211</v>
      </c>
      <c r="B94" s="148" t="s">
        <v>91</v>
      </c>
      <c r="C94" s="148" t="s">
        <v>524</v>
      </c>
      <c r="D94" s="160"/>
      <c r="E94" s="148" t="s">
        <v>104</v>
      </c>
      <c r="F94" s="149">
        <f>H93</f>
        <v>0.42013888888888873</v>
      </c>
      <c r="G94" s="150">
        <v>2</v>
      </c>
      <c r="H94" s="149">
        <f>F94+TIME(0,G94,0)</f>
        <v>0.42152777777777761</v>
      </c>
      <c r="I94" s="178"/>
    </row>
    <row r="95" spans="1:10" s="62" customFormat="1" ht="15" x14ac:dyDescent="0.25">
      <c r="A95" s="78"/>
      <c r="B95" s="152"/>
      <c r="C95" s="152"/>
      <c r="D95" s="174"/>
      <c r="E95" s="152"/>
      <c r="F95" s="153">
        <f>H94</f>
        <v>0.42152777777777761</v>
      </c>
      <c r="G95" s="154">
        <v>0</v>
      </c>
      <c r="H95" s="153">
        <f>F95+TIME(0,G95,0)</f>
        <v>0.42152777777777761</v>
      </c>
      <c r="I95" s="181"/>
    </row>
    <row r="96" spans="1:10" s="62" customFormat="1" ht="15.6" x14ac:dyDescent="0.3">
      <c r="A96" s="81" t="s">
        <v>512</v>
      </c>
      <c r="B96" s="91"/>
      <c r="C96" s="91" t="s">
        <v>184</v>
      </c>
      <c r="D96" s="91"/>
      <c r="E96" s="91" t="s">
        <v>104</v>
      </c>
      <c r="F96" s="142">
        <f>H94</f>
        <v>0.42152777777777761</v>
      </c>
      <c r="G96" s="101">
        <v>1</v>
      </c>
      <c r="H96" s="142">
        <f>F96+TIME(0,G96,0)</f>
        <v>0.42222222222222205</v>
      </c>
      <c r="I96" s="179"/>
    </row>
    <row r="97" spans="1:15" s="62" customFormat="1" x14ac:dyDescent="0.25">
      <c r="A97" s="82"/>
      <c r="B97" s="82"/>
      <c r="C97" s="82" t="s">
        <v>185</v>
      </c>
      <c r="D97" s="82"/>
      <c r="E97" s="82"/>
      <c r="F97" s="143"/>
      <c r="G97" s="102">
        <f>(H97-H96) * 24 * 60</f>
        <v>2.0000000000002327</v>
      </c>
      <c r="H97" s="143">
        <v>0.4236111111111111</v>
      </c>
      <c r="I97" s="203"/>
    </row>
    <row r="98" spans="1:15" s="62" customFormat="1" x14ac:dyDescent="0.25">
      <c r="A98" s="84"/>
      <c r="B98" s="84"/>
      <c r="C98" s="84"/>
      <c r="D98" s="84"/>
      <c r="E98" s="84"/>
      <c r="F98" s="145"/>
      <c r="G98" s="104"/>
      <c r="H98" s="145"/>
      <c r="I98" s="178"/>
    </row>
    <row r="99" spans="1:15" ht="15.6" x14ac:dyDescent="0.3">
      <c r="A99" s="481" t="s">
        <v>579</v>
      </c>
      <c r="B99" s="482"/>
      <c r="C99" s="482"/>
      <c r="D99" s="482"/>
      <c r="E99" s="482"/>
      <c r="F99" s="482"/>
      <c r="G99" s="482"/>
      <c r="H99" s="482"/>
      <c r="I99" s="482"/>
    </row>
    <row r="100" spans="1:15" s="3" customFormat="1" ht="31.2" x14ac:dyDescent="0.3">
      <c r="A100" s="75" t="s">
        <v>74</v>
      </c>
      <c r="B100" s="75" t="s">
        <v>75</v>
      </c>
      <c r="C100" s="75" t="s">
        <v>17</v>
      </c>
      <c r="D100" s="75" t="s">
        <v>76</v>
      </c>
      <c r="E100" s="75" t="s">
        <v>77</v>
      </c>
      <c r="F100" s="133" t="s">
        <v>78</v>
      </c>
      <c r="G100" s="94" t="s">
        <v>79</v>
      </c>
      <c r="H100" s="133" t="s">
        <v>80</v>
      </c>
      <c r="I100" s="75" t="s">
        <v>81</v>
      </c>
      <c r="M100" s="198"/>
    </row>
    <row r="101" spans="1:15" ht="15.6" x14ac:dyDescent="0.3">
      <c r="A101" s="76" t="s">
        <v>82</v>
      </c>
      <c r="B101" s="85"/>
      <c r="C101" s="85" t="s">
        <v>83</v>
      </c>
      <c r="D101" s="85"/>
      <c r="E101" s="85"/>
      <c r="F101" s="134"/>
      <c r="G101" s="95"/>
      <c r="H101" s="134"/>
      <c r="I101" s="105"/>
      <c r="M101" s="47"/>
    </row>
    <row r="102" spans="1:15" ht="15" x14ac:dyDescent="0.25">
      <c r="A102" s="77" t="s">
        <v>84</v>
      </c>
      <c r="B102" s="86" t="s">
        <v>85</v>
      </c>
      <c r="C102" s="86" t="s">
        <v>186</v>
      </c>
      <c r="D102" s="86"/>
      <c r="E102" s="86" t="s">
        <v>104</v>
      </c>
      <c r="F102" s="135">
        <v>0.5625</v>
      </c>
      <c r="G102" s="96">
        <v>1</v>
      </c>
      <c r="H102" s="135">
        <f>F102+TIME(0,G102,0)</f>
        <v>0.56319444444444444</v>
      </c>
      <c r="I102" s="106"/>
    </row>
    <row r="103" spans="1:15" ht="15" x14ac:dyDescent="0.25">
      <c r="A103" s="77" t="s">
        <v>87</v>
      </c>
      <c r="B103" s="86" t="s">
        <v>85</v>
      </c>
      <c r="C103" s="86" t="s">
        <v>349</v>
      </c>
      <c r="D103" s="86"/>
      <c r="E103" s="86" t="s">
        <v>88</v>
      </c>
      <c r="F103" s="135">
        <f>H102</f>
        <v>0.56319444444444444</v>
      </c>
      <c r="G103" s="96">
        <v>1</v>
      </c>
      <c r="H103" s="135">
        <f>F103+TIME(0,G103,0)</f>
        <v>0.56388888888888888</v>
      </c>
      <c r="I103" s="106"/>
    </row>
    <row r="104" spans="1:15" ht="30" x14ac:dyDescent="0.25">
      <c r="A104" s="78" t="s">
        <v>89</v>
      </c>
      <c r="B104" s="87" t="s">
        <v>91</v>
      </c>
      <c r="C104" s="87" t="s">
        <v>480</v>
      </c>
      <c r="D104" s="174" t="s">
        <v>48</v>
      </c>
      <c r="E104" s="87" t="s">
        <v>104</v>
      </c>
      <c r="F104" s="136">
        <f>H103</f>
        <v>0.56388888888888888</v>
      </c>
      <c r="G104" s="97">
        <v>1</v>
      </c>
      <c r="H104" s="136">
        <f>F104+TIME(0,G104,0)</f>
        <v>0.56458333333333333</v>
      </c>
      <c r="I104" s="107"/>
    </row>
    <row r="105" spans="1:15" ht="15" x14ac:dyDescent="0.25">
      <c r="D105" s="172"/>
      <c r="J105" s="377"/>
    </row>
    <row r="106" spans="1:15" ht="15.6" x14ac:dyDescent="0.3">
      <c r="A106" s="76" t="s">
        <v>97</v>
      </c>
      <c r="B106" s="85"/>
      <c r="C106" s="85" t="s">
        <v>98</v>
      </c>
      <c r="D106" s="85"/>
      <c r="E106" s="85"/>
      <c r="F106" s="134"/>
      <c r="G106" s="95"/>
      <c r="H106" s="134"/>
      <c r="I106" s="105"/>
    </row>
    <row r="107" spans="1:15" ht="15" x14ac:dyDescent="0.25">
      <c r="A107" s="77" t="s">
        <v>99</v>
      </c>
      <c r="B107" s="86" t="s">
        <v>85</v>
      </c>
      <c r="C107" s="86" t="s">
        <v>187</v>
      </c>
      <c r="D107" s="171" t="s">
        <v>255</v>
      </c>
      <c r="E107" s="86" t="s">
        <v>104</v>
      </c>
      <c r="F107" s="135">
        <f>H104</f>
        <v>0.56458333333333333</v>
      </c>
      <c r="G107" s="96">
        <v>1</v>
      </c>
      <c r="H107" s="135">
        <f t="shared" ref="H107:H111" si="12">F107+TIME(0,G107,0)</f>
        <v>0.56527777777777777</v>
      </c>
      <c r="I107" s="106"/>
    </row>
    <row r="108" spans="1:15" ht="15" x14ac:dyDescent="0.25">
      <c r="A108" s="77" t="s">
        <v>106</v>
      </c>
      <c r="B108" s="86" t="s">
        <v>85</v>
      </c>
      <c r="C108" s="86" t="s">
        <v>188</v>
      </c>
      <c r="D108" s="171" t="s">
        <v>255</v>
      </c>
      <c r="E108" s="86" t="s">
        <v>104</v>
      </c>
      <c r="F108" s="135">
        <f>H107</f>
        <v>0.56527777777777777</v>
      </c>
      <c r="G108" s="96">
        <v>1</v>
      </c>
      <c r="H108" s="135">
        <f t="shared" si="12"/>
        <v>0.56597222222222221</v>
      </c>
      <c r="I108" s="106"/>
    </row>
    <row r="109" spans="1:15" ht="15" x14ac:dyDescent="0.25">
      <c r="A109" s="77" t="s">
        <v>107</v>
      </c>
      <c r="B109" s="86" t="s">
        <v>85</v>
      </c>
      <c r="C109" s="86" t="s">
        <v>274</v>
      </c>
      <c r="D109" s="171" t="s">
        <v>255</v>
      </c>
      <c r="E109" s="86" t="s">
        <v>104</v>
      </c>
      <c r="F109" s="135">
        <f>H108</f>
        <v>0.56597222222222221</v>
      </c>
      <c r="G109" s="96">
        <v>1</v>
      </c>
      <c r="H109" s="135">
        <f t="shared" si="12"/>
        <v>0.56666666666666665</v>
      </c>
      <c r="I109" s="106"/>
    </row>
    <row r="110" spans="1:15" s="62" customFormat="1" ht="15" x14ac:dyDescent="0.25">
      <c r="A110" s="77" t="s">
        <v>110</v>
      </c>
      <c r="B110" s="86" t="s">
        <v>85</v>
      </c>
      <c r="C110" s="86" t="s">
        <v>514</v>
      </c>
      <c r="D110" s="171" t="s">
        <v>255</v>
      </c>
      <c r="E110" s="86" t="s">
        <v>104</v>
      </c>
      <c r="F110" s="135">
        <f>H109</f>
        <v>0.56666666666666665</v>
      </c>
      <c r="G110" s="96">
        <v>3</v>
      </c>
      <c r="H110" s="135">
        <f t="shared" si="12"/>
        <v>0.56874999999999998</v>
      </c>
      <c r="I110" s="106"/>
    </row>
    <row r="111" spans="1:15" ht="15" x14ac:dyDescent="0.25">
      <c r="A111" s="77" t="s">
        <v>111</v>
      </c>
      <c r="B111" s="86" t="s">
        <v>85</v>
      </c>
      <c r="C111" s="86" t="s">
        <v>98</v>
      </c>
      <c r="D111" s="86"/>
      <c r="E111" s="86" t="s">
        <v>88</v>
      </c>
      <c r="F111" s="135">
        <f>H110</f>
        <v>0.56874999999999998</v>
      </c>
      <c r="G111" s="96">
        <v>5</v>
      </c>
      <c r="H111" s="135">
        <f t="shared" si="12"/>
        <v>0.57222222222222219</v>
      </c>
      <c r="I111" s="106"/>
    </row>
    <row r="112" spans="1:15" s="62" customFormat="1" ht="15" x14ac:dyDescent="0.25">
      <c r="A112" s="77" t="s">
        <v>190</v>
      </c>
      <c r="B112" s="86" t="s">
        <v>85</v>
      </c>
      <c r="C112" s="86" t="s">
        <v>551</v>
      </c>
      <c r="D112" s="160" t="s">
        <v>251</v>
      </c>
      <c r="E112" s="86" t="s">
        <v>104</v>
      </c>
      <c r="F112" s="135">
        <f>H111</f>
        <v>0.57222222222222219</v>
      </c>
      <c r="G112" s="96">
        <v>10</v>
      </c>
      <c r="H112" s="135">
        <f t="shared" ref="H112" si="13">F112+TIME(0,G112,0)</f>
        <v>0.57916666666666661</v>
      </c>
      <c r="I112" s="106"/>
      <c r="L112" s="135"/>
      <c r="M112" s="96"/>
      <c r="N112" s="135"/>
      <c r="O112" s="86"/>
    </row>
    <row r="113" spans="1:15" s="62" customFormat="1" ht="15" x14ac:dyDescent="0.25">
      <c r="A113" s="77" t="s">
        <v>190</v>
      </c>
      <c r="B113" s="86" t="s">
        <v>85</v>
      </c>
      <c r="C113" s="86" t="s">
        <v>590</v>
      </c>
      <c r="D113" s="160"/>
      <c r="E113" s="86" t="s">
        <v>94</v>
      </c>
      <c r="F113" s="135">
        <f>H112</f>
        <v>0.57916666666666661</v>
      </c>
      <c r="G113" s="96">
        <v>10</v>
      </c>
      <c r="H113" s="135">
        <f t="shared" ref="H113" si="14">F113+TIME(0,G113,0)</f>
        <v>0.58611111111111103</v>
      </c>
      <c r="I113" s="106"/>
      <c r="L113" s="135"/>
      <c r="M113" s="96"/>
      <c r="N113" s="135"/>
      <c r="O113" s="86"/>
    </row>
    <row r="114" spans="1:15" ht="13.8" x14ac:dyDescent="0.25">
      <c r="D114" s="155"/>
      <c r="I114" s="378"/>
      <c r="J114" s="377"/>
    </row>
    <row r="115" spans="1:15" s="62" customFormat="1" ht="15.6" x14ac:dyDescent="0.3">
      <c r="A115" s="76" t="s">
        <v>112</v>
      </c>
      <c r="B115" s="85"/>
      <c r="C115" s="85" t="s">
        <v>191</v>
      </c>
      <c r="D115" s="156"/>
      <c r="E115" s="85"/>
      <c r="F115" s="134"/>
      <c r="G115" s="95"/>
      <c r="H115" s="134"/>
      <c r="I115" s="179"/>
    </row>
    <row r="116" spans="1:15" s="62" customFormat="1" ht="13.8" x14ac:dyDescent="0.25">
      <c r="A116" s="80" t="s">
        <v>406</v>
      </c>
      <c r="B116" s="89" t="s">
        <v>85</v>
      </c>
      <c r="C116" s="89" t="s">
        <v>192</v>
      </c>
      <c r="D116" s="93"/>
      <c r="E116" s="89" t="s">
        <v>458</v>
      </c>
      <c r="F116" s="138">
        <f>H113</f>
        <v>0.58611111111111103</v>
      </c>
      <c r="G116" s="99">
        <v>5</v>
      </c>
      <c r="H116" s="138">
        <f>F116+TIME(0,G116,0)</f>
        <v>0.58958333333333324</v>
      </c>
      <c r="I116" s="151"/>
    </row>
    <row r="117" spans="1:15" s="62" customFormat="1" ht="13.8" x14ac:dyDescent="0.25">
      <c r="A117" s="80" t="s">
        <v>407</v>
      </c>
      <c r="B117" s="89" t="s">
        <v>85</v>
      </c>
      <c r="C117" s="89" t="s">
        <v>193</v>
      </c>
      <c r="D117" s="93" t="s">
        <v>515</v>
      </c>
      <c r="E117" s="89" t="s">
        <v>272</v>
      </c>
      <c r="F117" s="138">
        <f>H116</f>
        <v>0.58958333333333324</v>
      </c>
      <c r="G117" s="99">
        <v>10</v>
      </c>
      <c r="H117" s="138">
        <f>F117+TIME(0,G117,0)</f>
        <v>0.59652777777777766</v>
      </c>
      <c r="I117" s="151"/>
    </row>
    <row r="118" spans="1:15" s="62" customFormat="1" ht="13.8" x14ac:dyDescent="0.25">
      <c r="A118" s="80" t="s">
        <v>408</v>
      </c>
      <c r="B118" s="89" t="s">
        <v>85</v>
      </c>
      <c r="C118" s="89" t="s">
        <v>296</v>
      </c>
      <c r="D118" s="93"/>
      <c r="E118" s="89" t="s">
        <v>297</v>
      </c>
      <c r="F118" s="138">
        <f>H117</f>
        <v>0.59652777777777766</v>
      </c>
      <c r="G118" s="99">
        <v>3</v>
      </c>
      <c r="H118" s="138">
        <f>F118+TIME(0,G118,0)</f>
        <v>0.59861111111111098</v>
      </c>
      <c r="I118" s="151"/>
    </row>
    <row r="119" spans="1:15" s="62" customFormat="1" ht="13.8" x14ac:dyDescent="0.25">
      <c r="A119" s="169"/>
      <c r="B119" s="89"/>
      <c r="C119" s="89"/>
      <c r="D119" s="160"/>
      <c r="E119" s="89"/>
      <c r="F119" s="138"/>
      <c r="G119" s="99"/>
      <c r="H119" s="138"/>
      <c r="I119" s="151"/>
    </row>
    <row r="120" spans="1:15" s="62" customFormat="1" ht="15.6" x14ac:dyDescent="0.3">
      <c r="A120" s="79" t="s">
        <v>181</v>
      </c>
      <c r="B120" s="88"/>
      <c r="C120" s="88" t="s">
        <v>194</v>
      </c>
      <c r="D120" s="90"/>
      <c r="E120" s="88"/>
      <c r="F120" s="137"/>
      <c r="G120" s="98"/>
      <c r="H120" s="137"/>
      <c r="I120" s="108"/>
    </row>
    <row r="121" spans="1:15" s="62" customFormat="1" ht="13.8" x14ac:dyDescent="0.25">
      <c r="A121" s="80" t="s">
        <v>341</v>
      </c>
      <c r="B121" s="89" t="s">
        <v>85</v>
      </c>
      <c r="C121" s="89" t="s">
        <v>256</v>
      </c>
      <c r="D121" s="93" t="s">
        <v>477</v>
      </c>
      <c r="E121" s="89" t="s">
        <v>459</v>
      </c>
      <c r="F121" s="138">
        <f>H118</f>
        <v>0.59861111111111098</v>
      </c>
      <c r="G121" s="99">
        <v>3</v>
      </c>
      <c r="H121" s="138">
        <f>F121+TIME(0,G121,0)</f>
        <v>0.60069444444444431</v>
      </c>
      <c r="I121" s="109"/>
    </row>
    <row r="122" spans="1:15" s="62" customFormat="1" ht="13.95" customHeight="1" x14ac:dyDescent="0.25">
      <c r="A122" s="188" t="s">
        <v>342</v>
      </c>
      <c r="B122" s="148" t="s">
        <v>85</v>
      </c>
      <c r="C122" s="148" t="s">
        <v>282</v>
      </c>
      <c r="D122" s="93" t="s">
        <v>513</v>
      </c>
      <c r="E122" s="148" t="s">
        <v>298</v>
      </c>
      <c r="F122" s="149">
        <f>H121</f>
        <v>0.60069444444444431</v>
      </c>
      <c r="G122" s="150">
        <v>3</v>
      </c>
      <c r="H122" s="149">
        <f>F122+TIME(0,G122,0)</f>
        <v>0.60277777777777763</v>
      </c>
      <c r="I122" s="109"/>
    </row>
    <row r="123" spans="1:15" s="62" customFormat="1" ht="13.95" customHeight="1" x14ac:dyDescent="0.25">
      <c r="A123" s="188" t="s">
        <v>342</v>
      </c>
      <c r="B123" s="148" t="s">
        <v>85</v>
      </c>
      <c r="C123" s="148" t="s">
        <v>460</v>
      </c>
      <c r="D123" s="93"/>
      <c r="E123" s="148" t="s">
        <v>461</v>
      </c>
      <c r="F123" s="149">
        <f>H122</f>
        <v>0.60277777777777763</v>
      </c>
      <c r="G123" s="150">
        <v>3</v>
      </c>
      <c r="H123" s="149">
        <f>F123+TIME(0,G123,0)</f>
        <v>0.60486111111111096</v>
      </c>
      <c r="I123" s="109"/>
    </row>
    <row r="124" spans="1:15" s="62" customFormat="1" ht="15.6" x14ac:dyDescent="0.3">
      <c r="A124" s="76" t="s">
        <v>479</v>
      </c>
      <c r="B124" s="85"/>
      <c r="C124" s="85" t="s">
        <v>179</v>
      </c>
      <c r="D124" s="156"/>
      <c r="E124" s="85"/>
      <c r="F124" s="134"/>
      <c r="G124" s="95"/>
      <c r="H124" s="134"/>
      <c r="I124" s="210"/>
    </row>
    <row r="125" spans="1:15" s="62" customFormat="1" ht="18" customHeight="1" x14ac:dyDescent="0.25">
      <c r="A125" s="188" t="s">
        <v>133</v>
      </c>
      <c r="B125" s="89" t="s">
        <v>85</v>
      </c>
      <c r="C125" s="89" t="s">
        <v>511</v>
      </c>
      <c r="D125" s="93" t="s">
        <v>517</v>
      </c>
      <c r="E125" s="89" t="s">
        <v>147</v>
      </c>
      <c r="F125" s="149">
        <f>H123</f>
        <v>0.60486111111111096</v>
      </c>
      <c r="G125" s="150">
        <v>25</v>
      </c>
      <c r="H125" s="149">
        <f t="shared" ref="H125" si="15">F125+TIME(0,G125,0)</f>
        <v>0.62222222222222212</v>
      </c>
      <c r="I125" s="151"/>
    </row>
    <row r="126" spans="1:15" s="62" customFormat="1" ht="13.8" x14ac:dyDescent="0.25">
      <c r="A126" s="188" t="s">
        <v>153</v>
      </c>
      <c r="B126" s="89" t="s">
        <v>85</v>
      </c>
      <c r="C126" s="89" t="s">
        <v>573</v>
      </c>
      <c r="D126" s="93"/>
      <c r="E126" s="89" t="s">
        <v>175</v>
      </c>
      <c r="F126" s="149">
        <f>H125</f>
        <v>0.62222222222222212</v>
      </c>
      <c r="G126" s="150">
        <v>20</v>
      </c>
      <c r="H126" s="149">
        <f>F126+TIME(0,G126,0)</f>
        <v>0.63611111111111096</v>
      </c>
      <c r="I126" s="151"/>
    </row>
    <row r="127" spans="1:15" s="62" customFormat="1" ht="27.6" x14ac:dyDescent="0.25">
      <c r="A127" s="80" t="s">
        <v>164</v>
      </c>
      <c r="B127" s="89" t="s">
        <v>85</v>
      </c>
      <c r="C127" s="89" t="s">
        <v>586</v>
      </c>
      <c r="D127" s="171" t="s">
        <v>587</v>
      </c>
      <c r="E127" s="89" t="s">
        <v>582</v>
      </c>
      <c r="F127" s="138">
        <f>H126</f>
        <v>0.63611111111111096</v>
      </c>
      <c r="G127" s="99">
        <v>30</v>
      </c>
      <c r="H127" s="138">
        <f t="shared" ref="H127" si="16">F127+TIME(0,G127,0)</f>
        <v>0.65694444444444433</v>
      </c>
      <c r="I127" s="151"/>
    </row>
    <row r="128" spans="1:15" s="62" customFormat="1" ht="13.8" x14ac:dyDescent="0.25">
      <c r="A128" s="80" t="s">
        <v>176</v>
      </c>
      <c r="B128" s="89" t="s">
        <v>85</v>
      </c>
      <c r="C128" s="89" t="s">
        <v>584</v>
      </c>
      <c r="D128" s="171"/>
      <c r="E128" s="89" t="s">
        <v>163</v>
      </c>
      <c r="F128" s="138">
        <f>H127</f>
        <v>0.65694444444444433</v>
      </c>
      <c r="G128" s="99">
        <v>15</v>
      </c>
      <c r="H128" s="138">
        <f t="shared" ref="H128" si="17">F128+TIME(0,G128,0)</f>
        <v>0.66736111111111096</v>
      </c>
      <c r="I128" s="151"/>
    </row>
    <row r="129" spans="1:9" s="62" customFormat="1" ht="13.8" x14ac:dyDescent="0.25">
      <c r="A129" s="169"/>
      <c r="B129" s="89"/>
      <c r="C129" s="89"/>
      <c r="D129" s="171"/>
      <c r="E129" s="89"/>
      <c r="F129" s="138"/>
      <c r="G129" s="99"/>
      <c r="H129" s="138"/>
      <c r="I129" s="151"/>
    </row>
    <row r="130" spans="1:9" s="62" customFormat="1" ht="15" x14ac:dyDescent="0.25">
      <c r="A130" s="427"/>
      <c r="B130" s="427"/>
      <c r="C130" s="427"/>
      <c r="D130" s="427"/>
      <c r="E130" s="427"/>
      <c r="F130" s="428"/>
      <c r="G130" s="429"/>
      <c r="H130" s="428"/>
      <c r="I130" s="151"/>
    </row>
    <row r="131" spans="1:9" s="62" customFormat="1" ht="15.6" x14ac:dyDescent="0.3">
      <c r="A131" s="81" t="s">
        <v>217</v>
      </c>
      <c r="B131" s="91"/>
      <c r="C131" s="91" t="s">
        <v>184</v>
      </c>
      <c r="D131" s="158"/>
      <c r="E131" s="91"/>
      <c r="F131" s="142"/>
      <c r="G131" s="101"/>
      <c r="H131" s="142"/>
      <c r="I131" s="210"/>
    </row>
    <row r="132" spans="1:9" s="62" customFormat="1" ht="15" x14ac:dyDescent="0.25">
      <c r="A132" s="430" t="s">
        <v>418</v>
      </c>
      <c r="B132" s="431" t="s">
        <v>91</v>
      </c>
      <c r="C132" s="431" t="s">
        <v>589</v>
      </c>
      <c r="D132" s="431"/>
      <c r="E132" s="431" t="s">
        <v>104</v>
      </c>
      <c r="F132" s="432">
        <f>H127</f>
        <v>0.65694444444444433</v>
      </c>
      <c r="G132" s="433">
        <v>1</v>
      </c>
      <c r="H132" s="432">
        <f>F132+TIME(0,G132,0)</f>
        <v>0.65763888888888877</v>
      </c>
      <c r="I132" s="151"/>
    </row>
    <row r="133" spans="1:9" s="62" customFormat="1" x14ac:dyDescent="0.25">
      <c r="A133" s="175"/>
      <c r="B133" s="175"/>
      <c r="C133" s="175" t="s">
        <v>185</v>
      </c>
      <c r="D133" s="175"/>
      <c r="E133" s="175"/>
      <c r="F133" s="176"/>
      <c r="G133" s="177">
        <f>(H133-H132) * 24 * 60</f>
        <v>-16.99999999999978</v>
      </c>
      <c r="H133" s="176">
        <v>0.64583333333333337</v>
      </c>
      <c r="I133" s="180"/>
    </row>
    <row r="134" spans="1:9" ht="13.8" x14ac:dyDescent="0.25">
      <c r="D134" s="155"/>
      <c r="I134" s="215"/>
    </row>
    <row r="135" spans="1:9" s="62" customFormat="1" ht="13.8" x14ac:dyDescent="0.25">
      <c r="A135" s="80"/>
      <c r="B135" s="89"/>
      <c r="C135" s="89"/>
      <c r="D135" s="182"/>
      <c r="E135" s="89"/>
      <c r="F135" s="138"/>
      <c r="G135" s="99"/>
      <c r="H135" s="138"/>
      <c r="I135" s="109"/>
    </row>
    <row r="136" spans="1:9" ht="15.6" x14ac:dyDescent="0.3">
      <c r="A136" s="79"/>
      <c r="B136" s="88"/>
      <c r="C136" s="88"/>
      <c r="D136" s="90"/>
      <c r="E136" s="88"/>
      <c r="F136" s="137"/>
      <c r="G136" s="98"/>
      <c r="H136" s="137"/>
      <c r="I136" s="108"/>
    </row>
    <row r="137" spans="1:9" ht="13.8" x14ac:dyDescent="0.25">
      <c r="A137" s="80"/>
      <c r="B137" s="89"/>
      <c r="C137" s="89"/>
      <c r="D137" s="182"/>
      <c r="E137" s="89"/>
      <c r="F137" s="138"/>
      <c r="G137" s="99"/>
      <c r="H137" s="138"/>
      <c r="I137" s="109"/>
    </row>
    <row r="138" spans="1:9" ht="13.8" x14ac:dyDescent="0.25">
      <c r="A138" s="80"/>
      <c r="B138" s="89"/>
      <c r="C138" s="89"/>
      <c r="D138" s="160"/>
      <c r="E138" s="89"/>
      <c r="F138" s="138"/>
      <c r="G138" s="99"/>
      <c r="H138" s="138"/>
      <c r="I138" s="109"/>
    </row>
    <row r="139" spans="1:9" ht="13.8" x14ac:dyDescent="0.25">
      <c r="A139" s="80"/>
      <c r="B139" s="89"/>
      <c r="C139" s="89"/>
      <c r="D139" s="182"/>
      <c r="E139" s="89"/>
      <c r="F139" s="138"/>
      <c r="G139" s="99"/>
      <c r="H139" s="138"/>
      <c r="I139" s="109"/>
    </row>
    <row r="140" spans="1:9" ht="13.95" customHeight="1" x14ac:dyDescent="0.25">
      <c r="A140" s="80"/>
      <c r="B140" s="89"/>
      <c r="C140" s="89"/>
      <c r="D140" s="89"/>
      <c r="E140" s="89"/>
      <c r="F140" s="138"/>
      <c r="G140" s="99"/>
      <c r="H140" s="138"/>
      <c r="I140" s="109"/>
    </row>
    <row r="141" spans="1:9" ht="15" x14ac:dyDescent="0.25">
      <c r="A141" s="80"/>
      <c r="B141" s="89"/>
      <c r="C141" s="89"/>
      <c r="D141" s="160"/>
      <c r="E141" s="86"/>
      <c r="F141" s="138"/>
      <c r="G141" s="99"/>
      <c r="H141" s="138"/>
      <c r="I141" s="109"/>
    </row>
    <row r="142" spans="1:9" ht="13.8" x14ac:dyDescent="0.25">
      <c r="A142" s="80"/>
      <c r="B142" s="89"/>
      <c r="C142" s="89"/>
      <c r="D142" s="160"/>
      <c r="E142" s="89"/>
      <c r="F142" s="138"/>
      <c r="G142" s="99"/>
      <c r="H142" s="138"/>
      <c r="I142" s="109"/>
    </row>
    <row r="143" spans="1:9" s="62" customFormat="1" ht="13.8" x14ac:dyDescent="0.25">
      <c r="A143" s="80"/>
      <c r="B143" s="89"/>
      <c r="C143" s="89"/>
      <c r="D143" s="182"/>
      <c r="E143" s="89"/>
      <c r="F143" s="138"/>
      <c r="G143" s="99"/>
      <c r="H143" s="138"/>
      <c r="I143" s="109"/>
    </row>
    <row r="144" spans="1:9" s="62" customFormat="1" ht="13.8" x14ac:dyDescent="0.25">
      <c r="A144" s="80"/>
      <c r="B144" s="89"/>
      <c r="C144" s="89"/>
      <c r="D144" s="182"/>
      <c r="E144" s="89"/>
      <c r="F144" s="138"/>
      <c r="G144" s="99"/>
      <c r="H144" s="138"/>
      <c r="I144" s="109"/>
    </row>
    <row r="145" spans="1:14" ht="13.8" x14ac:dyDescent="0.25">
      <c r="A145" s="80"/>
      <c r="B145" s="89"/>
      <c r="C145" s="89"/>
      <c r="D145" s="160"/>
      <c r="E145" s="89"/>
      <c r="F145" s="138"/>
      <c r="G145" s="99"/>
      <c r="H145" s="138"/>
      <c r="I145" s="109"/>
    </row>
    <row r="146" spans="1:14" ht="13.8" x14ac:dyDescent="0.25">
      <c r="A146" s="80"/>
      <c r="B146" s="89"/>
      <c r="C146" s="89"/>
      <c r="D146" s="182"/>
      <c r="E146" s="89"/>
      <c r="F146" s="138"/>
      <c r="G146" s="99"/>
      <c r="H146" s="138"/>
      <c r="I146" s="109"/>
    </row>
    <row r="147" spans="1:14" s="62" customFormat="1" ht="13.8" x14ac:dyDescent="0.25">
      <c r="A147" s="80"/>
      <c r="B147" s="89"/>
      <c r="C147" s="89"/>
      <c r="D147" s="160"/>
      <c r="E147" s="89"/>
      <c r="F147" s="138"/>
      <c r="G147" s="99"/>
      <c r="H147" s="138"/>
      <c r="I147" s="109"/>
    </row>
    <row r="148" spans="1:14" s="62" customFormat="1" ht="13.8" x14ac:dyDescent="0.25">
      <c r="A148" s="84"/>
      <c r="B148" s="84"/>
      <c r="C148" s="84"/>
      <c r="D148" s="155"/>
      <c r="E148" s="84"/>
      <c r="F148" s="145"/>
      <c r="G148" s="104"/>
      <c r="H148" s="145"/>
      <c r="I148" s="181"/>
    </row>
    <row r="149" spans="1:14" s="62" customFormat="1" ht="13.8" x14ac:dyDescent="0.25">
      <c r="A149" s="80"/>
      <c r="B149" s="89"/>
      <c r="C149" s="89"/>
      <c r="D149" s="182"/>
      <c r="E149" s="89"/>
      <c r="F149" s="138"/>
      <c r="G149" s="99"/>
      <c r="H149" s="138"/>
      <c r="I149" s="109"/>
    </row>
    <row r="150" spans="1:14" ht="15.6" x14ac:dyDescent="0.3">
      <c r="A150" s="79"/>
      <c r="B150" s="88"/>
      <c r="C150" s="88"/>
      <c r="D150" s="90"/>
      <c r="E150" s="88"/>
      <c r="F150" s="137"/>
      <c r="G150" s="98"/>
      <c r="H150" s="137"/>
      <c r="I150" s="108"/>
      <c r="N150" s="89"/>
    </row>
    <row r="151" spans="1:14" ht="15" x14ac:dyDescent="0.25">
      <c r="A151" s="80"/>
      <c r="B151" s="89"/>
      <c r="C151" s="89"/>
      <c r="D151" s="160"/>
      <c r="E151" s="89"/>
      <c r="F151" s="138"/>
      <c r="G151" s="99"/>
      <c r="H151" s="138"/>
      <c r="I151" s="106"/>
    </row>
    <row r="152" spans="1:14" s="2" customFormat="1" ht="13.8" x14ac:dyDescent="0.25">
      <c r="A152" s="80"/>
      <c r="B152" s="89"/>
      <c r="C152" s="89"/>
      <c r="D152" s="160"/>
      <c r="E152" s="89"/>
      <c r="F152" s="138"/>
      <c r="G152" s="99"/>
      <c r="H152" s="138"/>
      <c r="I152" s="111"/>
    </row>
    <row r="153" spans="1:14" ht="13.8" x14ac:dyDescent="0.25">
      <c r="A153" s="80"/>
      <c r="B153" s="89"/>
      <c r="C153" s="89"/>
      <c r="D153" s="160"/>
      <c r="E153" s="89"/>
      <c r="F153" s="138"/>
      <c r="G153" s="99"/>
      <c r="H153" s="138"/>
      <c r="I153" s="109"/>
    </row>
    <row r="154" spans="1:14" ht="13.8" x14ac:dyDescent="0.25">
      <c r="A154" s="161"/>
      <c r="B154" s="148"/>
      <c r="C154" s="148"/>
      <c r="D154" s="148"/>
      <c r="E154" s="148"/>
      <c r="F154" s="149"/>
      <c r="G154" s="150"/>
      <c r="H154" s="149"/>
      <c r="I154" s="151"/>
    </row>
    <row r="155" spans="1:14" s="2" customFormat="1" ht="15.6" x14ac:dyDescent="0.3">
      <c r="A155" s="79"/>
      <c r="B155" s="88"/>
      <c r="C155" s="88"/>
      <c r="D155" s="90"/>
      <c r="E155" s="88"/>
      <c r="F155" s="137"/>
      <c r="G155" s="98"/>
      <c r="H155" s="137"/>
      <c r="I155" s="108"/>
    </row>
    <row r="156" spans="1:14" ht="13.8" x14ac:dyDescent="0.25">
      <c r="A156" s="161"/>
      <c r="B156" s="148"/>
      <c r="C156" s="148"/>
      <c r="D156" s="160"/>
      <c r="E156" s="148"/>
      <c r="F156" s="149"/>
      <c r="G156" s="150"/>
      <c r="H156" s="149"/>
      <c r="I156" s="151"/>
    </row>
    <row r="157" spans="1:14" ht="13.8" x14ac:dyDescent="0.25">
      <c r="A157" s="80"/>
      <c r="B157" s="89"/>
      <c r="C157" s="89"/>
      <c r="D157" s="160"/>
      <c r="E157" s="89"/>
      <c r="F157" s="138"/>
      <c r="G157" s="99"/>
      <c r="H157" s="138"/>
      <c r="I157" s="109"/>
    </row>
    <row r="158" spans="1:14" ht="13.8" x14ac:dyDescent="0.25">
      <c r="A158" s="80"/>
      <c r="B158" s="89"/>
      <c r="C158" s="89"/>
      <c r="D158" s="160"/>
      <c r="E158" s="89"/>
      <c r="F158" s="138"/>
      <c r="G158" s="99"/>
      <c r="H158" s="138"/>
      <c r="I158" s="109"/>
    </row>
    <row r="159" spans="1:14" ht="13.8" x14ac:dyDescent="0.25">
      <c r="A159" s="161"/>
      <c r="B159" s="148"/>
      <c r="C159" s="148"/>
      <c r="D159" s="160"/>
      <c r="E159" s="148"/>
      <c r="F159" s="149"/>
      <c r="G159" s="150"/>
      <c r="H159" s="149"/>
      <c r="I159" s="151"/>
    </row>
    <row r="160" spans="1:14" ht="13.8" x14ac:dyDescent="0.25">
      <c r="A160" s="161"/>
      <c r="B160" s="148"/>
      <c r="C160" s="148"/>
      <c r="D160" s="160"/>
      <c r="E160" s="148"/>
      <c r="F160" s="149"/>
      <c r="G160" s="150"/>
      <c r="H160" s="149"/>
      <c r="I160" s="151"/>
    </row>
    <row r="161" spans="1:9" ht="13.8" x14ac:dyDescent="0.25">
      <c r="A161" s="161"/>
      <c r="B161" s="148"/>
      <c r="C161" s="148"/>
      <c r="D161" s="160"/>
      <c r="E161" s="148"/>
      <c r="F161" s="149"/>
      <c r="G161" s="150"/>
      <c r="H161" s="149"/>
      <c r="I161" s="151"/>
    </row>
    <row r="162" spans="1:9" ht="15.6" x14ac:dyDescent="0.3">
      <c r="A162" s="79"/>
      <c r="B162" s="88"/>
      <c r="C162" s="88"/>
      <c r="D162" s="90"/>
      <c r="E162" s="88"/>
      <c r="F162" s="137"/>
      <c r="G162" s="98"/>
      <c r="H162" s="137"/>
      <c r="I162" s="108"/>
    </row>
    <row r="163" spans="1:9" ht="13.8" x14ac:dyDescent="0.25">
      <c r="A163" s="161"/>
      <c r="B163" s="148"/>
      <c r="C163" s="148"/>
      <c r="D163" s="160"/>
      <c r="E163" s="148"/>
      <c r="F163" s="149"/>
      <c r="G163" s="150"/>
      <c r="H163" s="149"/>
      <c r="I163" s="151"/>
    </row>
    <row r="164" spans="1:9" s="62" customFormat="1" ht="13.8" x14ac:dyDescent="0.25">
      <c r="A164" s="161"/>
      <c r="B164" s="148"/>
      <c r="C164" s="148"/>
      <c r="D164" s="160"/>
      <c r="E164" s="148"/>
      <c r="F164" s="149"/>
      <c r="G164" s="150"/>
      <c r="H164" s="149"/>
      <c r="I164" s="151"/>
    </row>
    <row r="165" spans="1:9" s="62" customFormat="1" ht="13.8" x14ac:dyDescent="0.25">
      <c r="A165" s="161"/>
      <c r="B165" s="148"/>
      <c r="C165" s="148"/>
      <c r="D165" s="160"/>
      <c r="E165" s="148"/>
      <c r="F165" s="149"/>
      <c r="G165" s="150"/>
      <c r="H165" s="149"/>
      <c r="I165" s="151"/>
    </row>
    <row r="166" spans="1:9" ht="13.8" x14ac:dyDescent="0.25">
      <c r="A166" s="161"/>
      <c r="B166" s="148"/>
      <c r="C166" s="148"/>
      <c r="D166" s="160"/>
      <c r="E166" s="148"/>
      <c r="F166" s="149"/>
      <c r="G166" s="150"/>
      <c r="H166" s="149"/>
      <c r="I166" s="151"/>
    </row>
    <row r="167" spans="1:9" s="62" customFormat="1" ht="13.8" x14ac:dyDescent="0.25">
      <c r="A167" s="161"/>
      <c r="B167" s="148"/>
      <c r="C167" s="148"/>
      <c r="D167" s="160"/>
      <c r="E167" s="148"/>
      <c r="F167" s="149"/>
      <c r="G167" s="150"/>
      <c r="H167" s="149"/>
      <c r="I167" s="151"/>
    </row>
    <row r="168" spans="1:9" ht="13.8" x14ac:dyDescent="0.25">
      <c r="A168" s="161"/>
      <c r="B168" s="148"/>
      <c r="C168" s="148"/>
      <c r="D168" s="160"/>
      <c r="E168" s="149"/>
      <c r="F168" s="149"/>
      <c r="G168" s="150"/>
      <c r="H168" s="149"/>
      <c r="I168" s="151"/>
    </row>
    <row r="169" spans="1:9" s="62" customFormat="1" ht="13.8" x14ac:dyDescent="0.25">
      <c r="A169" s="161"/>
      <c r="B169" s="148"/>
      <c r="C169" s="148"/>
      <c r="D169" s="160"/>
      <c r="E169" s="89"/>
      <c r="F169" s="149"/>
      <c r="G169" s="150"/>
      <c r="H169" s="149"/>
      <c r="I169" s="151"/>
    </row>
    <row r="170" spans="1:9" s="62" customFormat="1" ht="13.8" x14ac:dyDescent="0.25">
      <c r="A170" s="161"/>
      <c r="B170" s="148"/>
      <c r="C170" s="148"/>
      <c r="D170" s="160"/>
      <c r="E170" s="89"/>
      <c r="F170" s="149"/>
      <c r="G170" s="150"/>
      <c r="H170" s="149"/>
      <c r="I170" s="151"/>
    </row>
    <row r="171" spans="1:9" s="62" customFormat="1" ht="13.8" x14ac:dyDescent="0.25">
      <c r="A171" s="161"/>
      <c r="B171" s="148"/>
      <c r="C171" s="148"/>
      <c r="D171" s="160"/>
      <c r="E171" s="89"/>
      <c r="F171" s="149"/>
      <c r="G171" s="150"/>
      <c r="H171" s="149"/>
      <c r="I171" s="151"/>
    </row>
    <row r="172" spans="1:9" ht="18" customHeight="1" x14ac:dyDescent="0.25">
      <c r="A172" s="161"/>
      <c r="B172" s="148"/>
      <c r="C172" s="148"/>
      <c r="D172" s="160"/>
      <c r="E172" s="89"/>
      <c r="F172" s="149"/>
      <c r="G172" s="150"/>
      <c r="H172" s="149"/>
      <c r="I172" s="151"/>
    </row>
    <row r="173" spans="1:9" ht="15.6" x14ac:dyDescent="0.3">
      <c r="A173" s="162"/>
      <c r="B173" s="163"/>
      <c r="C173" s="163"/>
      <c r="D173" s="164"/>
      <c r="E173" s="163"/>
      <c r="F173" s="165"/>
      <c r="G173" s="166"/>
      <c r="H173" s="165"/>
      <c r="I173" s="167"/>
    </row>
    <row r="174" spans="1:9" ht="13.8" x14ac:dyDescent="0.25">
      <c r="A174" s="161"/>
      <c r="C174" s="148"/>
      <c r="D174" s="160"/>
      <c r="E174" s="155"/>
      <c r="F174" s="196"/>
      <c r="G174" s="197"/>
      <c r="H174" s="196"/>
      <c r="I174" s="151"/>
    </row>
    <row r="175" spans="1:9" ht="13.8" x14ac:dyDescent="0.25">
      <c r="A175" s="188"/>
      <c r="B175" s="148"/>
      <c r="C175" s="148"/>
      <c r="D175" s="160"/>
      <c r="E175" s="89"/>
      <c r="F175" s="149"/>
      <c r="G175" s="150"/>
      <c r="H175" s="149"/>
      <c r="I175" s="151"/>
    </row>
    <row r="176" spans="1:9" s="62" customFormat="1" ht="13.8" x14ac:dyDescent="0.25">
      <c r="A176" s="80"/>
      <c r="B176" s="89"/>
      <c r="C176" s="89"/>
      <c r="D176" s="182"/>
      <c r="E176" s="89"/>
      <c r="F176" s="138"/>
      <c r="G176" s="99"/>
      <c r="H176" s="138"/>
      <c r="I176" s="109"/>
    </row>
    <row r="177" spans="1:9" ht="15" x14ac:dyDescent="0.25">
      <c r="A177" s="188"/>
      <c r="B177" s="89"/>
      <c r="C177" s="89"/>
      <c r="D177" s="160"/>
      <c r="E177" s="89"/>
      <c r="F177" s="149"/>
      <c r="G177" s="150"/>
      <c r="H177" s="149"/>
      <c r="I177" s="106"/>
    </row>
    <row r="178" spans="1:9" s="62" customFormat="1" ht="15" x14ac:dyDescent="0.25">
      <c r="A178" s="188"/>
      <c r="B178" s="89"/>
      <c r="C178" s="89"/>
      <c r="D178" s="160"/>
      <c r="E178" s="89"/>
      <c r="F178" s="149"/>
      <c r="G178" s="150"/>
      <c r="H178" s="149"/>
      <c r="I178" s="106"/>
    </row>
    <row r="179" spans="1:9" s="62" customFormat="1" ht="15" x14ac:dyDescent="0.25">
      <c r="A179" s="80"/>
      <c r="B179" s="89"/>
      <c r="C179" s="89"/>
      <c r="D179" s="171"/>
      <c r="E179" s="89"/>
      <c r="F179" s="149"/>
      <c r="G179" s="99"/>
      <c r="H179" s="138"/>
      <c r="I179" s="106"/>
    </row>
    <row r="180" spans="1:9" ht="15" x14ac:dyDescent="0.25">
      <c r="A180" s="80"/>
      <c r="B180" s="89"/>
      <c r="C180" s="89"/>
      <c r="D180" s="171"/>
      <c r="E180" s="89"/>
      <c r="F180" s="138"/>
      <c r="G180" s="99"/>
      <c r="H180" s="138"/>
      <c r="I180" s="106"/>
    </row>
    <row r="181" spans="1:9" ht="15" x14ac:dyDescent="0.25">
      <c r="A181" s="80"/>
      <c r="B181" s="89"/>
      <c r="C181" s="89"/>
      <c r="D181" s="157"/>
      <c r="E181" s="89"/>
      <c r="F181" s="138"/>
      <c r="G181" s="99"/>
      <c r="H181" s="138"/>
      <c r="I181" s="106"/>
    </row>
    <row r="182" spans="1:9" ht="15" x14ac:dyDescent="0.25">
      <c r="A182" s="188"/>
      <c r="B182" s="89"/>
      <c r="C182" s="89"/>
      <c r="D182" s="160"/>
      <c r="E182" s="89"/>
      <c r="F182" s="149"/>
      <c r="G182" s="150"/>
      <c r="H182" s="149"/>
      <c r="I182" s="168"/>
    </row>
    <row r="183" spans="1:9" s="62" customFormat="1" ht="13.8" x14ac:dyDescent="0.25">
      <c r="A183" s="84"/>
      <c r="B183" s="84"/>
      <c r="C183" s="84"/>
      <c r="D183" s="155"/>
      <c r="E183" s="84"/>
      <c r="F183" s="145"/>
      <c r="G183" s="104"/>
      <c r="H183" s="145"/>
      <c r="I183" s="178"/>
    </row>
    <row r="184" spans="1:9" s="62" customFormat="1" ht="13.8" x14ac:dyDescent="0.25">
      <c r="A184" s="80"/>
      <c r="B184" s="89"/>
      <c r="C184" s="89"/>
      <c r="D184" s="182"/>
      <c r="E184" s="89"/>
      <c r="F184" s="138"/>
      <c r="G184" s="99"/>
      <c r="H184" s="138"/>
      <c r="I184" s="109"/>
    </row>
    <row r="185" spans="1:9" ht="15" x14ac:dyDescent="0.25">
      <c r="A185" s="183"/>
      <c r="B185" s="159"/>
      <c r="C185" s="159"/>
      <c r="D185" s="171"/>
      <c r="E185" s="159"/>
      <c r="F185" s="184"/>
      <c r="G185" s="185"/>
      <c r="H185" s="184"/>
      <c r="I185" s="106"/>
    </row>
    <row r="186" spans="1:9" ht="15" x14ac:dyDescent="0.25">
      <c r="A186" s="183"/>
      <c r="B186" s="159"/>
      <c r="C186" s="159"/>
      <c r="D186" s="171"/>
      <c r="E186" s="159"/>
      <c r="F186" s="184"/>
      <c r="G186" s="185"/>
      <c r="H186" s="184"/>
      <c r="I186" s="106"/>
    </row>
    <row r="187" spans="1:9" ht="15" x14ac:dyDescent="0.25">
      <c r="A187" s="183"/>
      <c r="B187" s="159"/>
      <c r="C187" s="159"/>
      <c r="D187" s="171"/>
      <c r="E187" s="159"/>
      <c r="F187" s="184"/>
      <c r="G187" s="185"/>
      <c r="H187" s="184"/>
      <c r="I187" s="106"/>
    </row>
    <row r="188" spans="1:9" ht="15" x14ac:dyDescent="0.25">
      <c r="A188" s="183"/>
      <c r="B188" s="159"/>
      <c r="C188" s="159"/>
      <c r="D188" s="159"/>
      <c r="E188" s="159"/>
      <c r="F188" s="184"/>
      <c r="G188" s="185"/>
      <c r="H188" s="184"/>
      <c r="I188" s="106"/>
    </row>
    <row r="189" spans="1:9" s="62" customFormat="1" ht="13.8" x14ac:dyDescent="0.25">
      <c r="A189" s="80"/>
      <c r="B189" s="89"/>
      <c r="C189" s="89"/>
      <c r="D189" s="182"/>
      <c r="E189" s="89"/>
      <c r="F189" s="138"/>
      <c r="G189" s="99"/>
      <c r="H189" s="138"/>
      <c r="I189" s="109"/>
    </row>
  </sheetData>
  <mergeCells count="10">
    <mergeCell ref="A7:I7"/>
    <mergeCell ref="A8:I8"/>
    <mergeCell ref="A12:I12"/>
    <mergeCell ref="A99:I99"/>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121" r:id="rId3"/>
    <hyperlink ref="D86" location="Links!B42" display="Snapshots Report"/>
    <hyperlink ref="D87" location="Links!B42" display="Snapshots Report"/>
    <hyperlink ref="D122" r:id="rId4"/>
    <hyperlink ref="D117" r:id="rId5"/>
    <hyperlink ref="D125" r:id="rId6"/>
    <hyperlink ref="D112" location="Links!B41" display="Opening Report"/>
    <hyperlink ref="D127" r:id="rId7"/>
    <hyperlink ref="D88" location="Links!B42" display="Snapshots Report"/>
  </hyperlinks>
  <pageMargins left="0.7" right="0.7" top="0.75" bottom="0.75" header="0.3" footer="0.3"/>
  <pageSetup paperSize="9" orientation="portrait"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
  <sheetViews>
    <sheetView zoomScale="110" zoomScaleNormal="110" workbookViewId="0">
      <selection activeCell="E121" sqref="E121"/>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476" t="str">
        <f>Parameters!B1</f>
        <v>IEEE 802.11 WIRELESS LOCAL AREA NETWORKS SESSION #195</v>
      </c>
      <c r="B1" s="477"/>
      <c r="C1" s="477"/>
      <c r="D1" s="477"/>
      <c r="E1" s="477"/>
      <c r="F1" s="477"/>
      <c r="G1" s="477"/>
      <c r="H1" s="477"/>
      <c r="I1" s="477"/>
    </row>
    <row r="2" spans="1:13" ht="25.2" customHeight="1" x14ac:dyDescent="0.4">
      <c r="A2" s="476" t="str">
        <f>Parameters!B2</f>
        <v>Waikoloa and teleconference</v>
      </c>
      <c r="B2" s="477"/>
      <c r="C2" s="477"/>
      <c r="D2" s="477"/>
      <c r="E2" s="477"/>
      <c r="F2" s="477"/>
      <c r="G2" s="477"/>
      <c r="H2" s="477"/>
      <c r="I2" s="477"/>
    </row>
    <row r="3" spans="1:13" ht="25.2" customHeight="1" x14ac:dyDescent="0.4">
      <c r="A3" s="476" t="str">
        <f>Parameters!B3</f>
        <v>September 11-16, 2022</v>
      </c>
      <c r="B3" s="477"/>
      <c r="C3" s="477"/>
      <c r="D3" s="477"/>
      <c r="E3" s="477"/>
      <c r="F3" s="477"/>
      <c r="G3" s="477"/>
      <c r="H3" s="477"/>
      <c r="I3" s="477"/>
    </row>
    <row r="4" spans="1:13" ht="18" customHeight="1" x14ac:dyDescent="0.3">
      <c r="A4" s="478" t="s">
        <v>265</v>
      </c>
      <c r="B4" s="477"/>
      <c r="C4" s="477"/>
      <c r="D4" s="477"/>
      <c r="E4" s="477"/>
      <c r="F4" s="477"/>
      <c r="G4" s="477"/>
      <c r="H4" s="477"/>
      <c r="I4" s="477"/>
    </row>
    <row r="5" spans="1:13" ht="18" customHeight="1" x14ac:dyDescent="0.3">
      <c r="A5" s="478" t="s">
        <v>73</v>
      </c>
      <c r="B5" s="477"/>
      <c r="C5" s="477"/>
      <c r="D5" s="477"/>
      <c r="E5" s="477"/>
      <c r="F5" s="477"/>
      <c r="G5" s="477"/>
      <c r="H5" s="477"/>
      <c r="I5" s="477"/>
    </row>
    <row r="6" spans="1:13" ht="18" customHeight="1" x14ac:dyDescent="0.3">
      <c r="A6" s="478" t="s">
        <v>266</v>
      </c>
      <c r="B6" s="477"/>
      <c r="C6" s="477"/>
      <c r="D6" s="477"/>
      <c r="E6" s="477"/>
      <c r="F6" s="477"/>
      <c r="G6" s="477"/>
      <c r="H6" s="477"/>
      <c r="I6" s="477"/>
    </row>
    <row r="7" spans="1:13" ht="18" customHeight="1" x14ac:dyDescent="0.3">
      <c r="A7" s="478" t="s">
        <v>387</v>
      </c>
      <c r="B7" s="477"/>
      <c r="C7" s="477"/>
      <c r="D7" s="477"/>
      <c r="E7" s="477"/>
      <c r="F7" s="477"/>
      <c r="G7" s="477"/>
      <c r="H7" s="477"/>
      <c r="I7" s="477"/>
    </row>
    <row r="8" spans="1:13" ht="30" customHeight="1" x14ac:dyDescent="0.5">
      <c r="A8" s="479" t="str">
        <f>"Agenda R" &amp; Parameters!$B$8</f>
        <v>Agenda R2</v>
      </c>
      <c r="B8" s="480"/>
      <c r="C8" s="480"/>
      <c r="D8" s="480"/>
      <c r="E8" s="480"/>
      <c r="F8" s="480"/>
      <c r="G8" s="480"/>
      <c r="H8" s="480"/>
      <c r="I8" s="480"/>
    </row>
    <row r="12" spans="1:13" x14ac:dyDescent="0.25">
      <c r="I12" s="378"/>
      <c r="J12" s="47"/>
    </row>
    <row r="13" spans="1:13" ht="15.6" x14ac:dyDescent="0.3">
      <c r="A13" s="481" t="s">
        <v>577</v>
      </c>
      <c r="B13" s="482"/>
      <c r="C13" s="482"/>
      <c r="D13" s="482"/>
      <c r="E13" s="482"/>
      <c r="F13" s="482"/>
      <c r="G13" s="482"/>
      <c r="H13" s="482"/>
      <c r="I13" s="482"/>
    </row>
    <row r="14" spans="1:13" s="3" customFormat="1" ht="31.2" x14ac:dyDescent="0.3">
      <c r="A14" s="75" t="s">
        <v>74</v>
      </c>
      <c r="B14" s="75" t="s">
        <v>75</v>
      </c>
      <c r="C14" s="75" t="s">
        <v>17</v>
      </c>
      <c r="D14" s="75" t="s">
        <v>76</v>
      </c>
      <c r="E14" s="75" t="s">
        <v>77</v>
      </c>
      <c r="F14" s="133" t="s">
        <v>78</v>
      </c>
      <c r="G14" s="94" t="s">
        <v>79</v>
      </c>
      <c r="H14" s="133" t="s">
        <v>80</v>
      </c>
      <c r="I14" s="75" t="s">
        <v>81</v>
      </c>
      <c r="M14" s="198"/>
    </row>
    <row r="15" spans="1:13" ht="15.6" x14ac:dyDescent="0.3">
      <c r="A15" s="76" t="s">
        <v>82</v>
      </c>
      <c r="B15" s="85"/>
      <c r="C15" s="85" t="s">
        <v>83</v>
      </c>
      <c r="D15" s="85"/>
      <c r="E15" s="85"/>
      <c r="F15" s="134"/>
      <c r="G15" s="95"/>
      <c r="H15" s="134"/>
      <c r="I15" s="105"/>
      <c r="M15" s="47"/>
    </row>
    <row r="16" spans="1:13" ht="15" x14ac:dyDescent="0.25">
      <c r="A16" s="77" t="s">
        <v>84</v>
      </c>
      <c r="B16" s="86" t="s">
        <v>85</v>
      </c>
      <c r="C16" s="86" t="s">
        <v>186</v>
      </c>
      <c r="D16" s="86"/>
      <c r="E16" s="86" t="s">
        <v>104</v>
      </c>
      <c r="F16" s="135">
        <v>0.33333333333333331</v>
      </c>
      <c r="G16" s="96">
        <v>1</v>
      </c>
      <c r="H16" s="135">
        <f>F16+TIME(0,G16,0)</f>
        <v>0.33402777777777776</v>
      </c>
      <c r="I16" s="106"/>
    </row>
    <row r="17" spans="1:16" ht="15" x14ac:dyDescent="0.25">
      <c r="A17" s="77" t="s">
        <v>87</v>
      </c>
      <c r="B17" s="86" t="s">
        <v>85</v>
      </c>
      <c r="C17" s="86" t="s">
        <v>349</v>
      </c>
      <c r="D17" s="86"/>
      <c r="E17" s="86" t="s">
        <v>88</v>
      </c>
      <c r="F17" s="135">
        <f>H16</f>
        <v>0.33402777777777776</v>
      </c>
      <c r="G17" s="96">
        <v>1</v>
      </c>
      <c r="H17" s="135">
        <f>F17+TIME(0,G17,0)</f>
        <v>0.3347222222222222</v>
      </c>
      <c r="I17" s="106"/>
    </row>
    <row r="18" spans="1:16" ht="15" x14ac:dyDescent="0.25">
      <c r="A18" s="78" t="s">
        <v>89</v>
      </c>
      <c r="B18" s="87" t="s">
        <v>91</v>
      </c>
      <c r="C18" s="87" t="s">
        <v>350</v>
      </c>
      <c r="D18" s="174" t="s">
        <v>48</v>
      </c>
      <c r="E18" s="87" t="s">
        <v>104</v>
      </c>
      <c r="F18" s="136">
        <f>H17</f>
        <v>0.3347222222222222</v>
      </c>
      <c r="G18" s="97">
        <v>1</v>
      </c>
      <c r="H18" s="136">
        <f>F18+TIME(0,G18,0)</f>
        <v>0.33541666666666664</v>
      </c>
      <c r="I18" s="107"/>
    </row>
    <row r="19" spans="1:16" ht="15" x14ac:dyDescent="0.25">
      <c r="D19" s="172"/>
    </row>
    <row r="20" spans="1:16" ht="15.6" x14ac:dyDescent="0.3">
      <c r="A20" s="76" t="s">
        <v>97</v>
      </c>
      <c r="B20" s="85"/>
      <c r="C20" s="85" t="s">
        <v>98</v>
      </c>
      <c r="D20" s="85"/>
      <c r="E20" s="85"/>
      <c r="F20" s="134"/>
      <c r="G20" s="95"/>
      <c r="H20" s="134"/>
      <c r="I20" s="105"/>
    </row>
    <row r="21" spans="1:16" ht="15" x14ac:dyDescent="0.25">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5">
      <c r="A22" s="77" t="s">
        <v>106</v>
      </c>
      <c r="B22" s="86" t="s">
        <v>85</v>
      </c>
      <c r="C22" s="86" t="s">
        <v>188</v>
      </c>
      <c r="D22" s="171" t="s">
        <v>255</v>
      </c>
      <c r="E22" s="86" t="s">
        <v>104</v>
      </c>
      <c r="F22" s="135">
        <f>H21</f>
        <v>0.33611111111111108</v>
      </c>
      <c r="G22" s="96">
        <v>1</v>
      </c>
      <c r="H22" s="135">
        <f t="shared" si="0"/>
        <v>0.33680555555555552</v>
      </c>
      <c r="I22" s="106"/>
    </row>
    <row r="23" spans="1:16" ht="15" x14ac:dyDescent="0.25">
      <c r="A23" s="77" t="s">
        <v>107</v>
      </c>
      <c r="B23" s="86" t="s">
        <v>85</v>
      </c>
      <c r="C23" s="86" t="s">
        <v>274</v>
      </c>
      <c r="D23" s="171" t="s">
        <v>255</v>
      </c>
      <c r="E23" s="86" t="s">
        <v>104</v>
      </c>
      <c r="F23" s="135">
        <f>H22</f>
        <v>0.33680555555555552</v>
      </c>
      <c r="G23" s="96">
        <v>1</v>
      </c>
      <c r="H23" s="135">
        <f t="shared" si="0"/>
        <v>0.33749999999999997</v>
      </c>
      <c r="I23" s="106"/>
    </row>
    <row r="24" spans="1:16" ht="15" x14ac:dyDescent="0.25">
      <c r="A24" s="77" t="s">
        <v>110</v>
      </c>
      <c r="B24" s="86" t="s">
        <v>85</v>
      </c>
      <c r="C24" s="86" t="s">
        <v>445</v>
      </c>
      <c r="D24" s="171" t="s">
        <v>255</v>
      </c>
      <c r="E24" s="86" t="s">
        <v>104</v>
      </c>
      <c r="F24" s="135">
        <f>H23</f>
        <v>0.33749999999999997</v>
      </c>
      <c r="G24" s="96">
        <v>1</v>
      </c>
      <c r="H24" s="135">
        <f t="shared" si="0"/>
        <v>0.33819444444444441</v>
      </c>
      <c r="I24" s="106"/>
    </row>
    <row r="25" spans="1:16" ht="15" x14ac:dyDescent="0.25">
      <c r="A25" s="77" t="s">
        <v>111</v>
      </c>
      <c r="B25" s="86" t="s">
        <v>85</v>
      </c>
      <c r="C25" s="86" t="s">
        <v>189</v>
      </c>
      <c r="D25" s="86"/>
      <c r="E25" s="86" t="s">
        <v>88</v>
      </c>
      <c r="F25" s="135">
        <f>H24</f>
        <v>0.33819444444444441</v>
      </c>
      <c r="G25" s="96">
        <v>3</v>
      </c>
      <c r="H25" s="135">
        <f t="shared" si="0"/>
        <v>0.34027777777777773</v>
      </c>
      <c r="I25" s="106"/>
    </row>
    <row r="26" spans="1:16" ht="15" x14ac:dyDescent="0.25">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5">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5">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5">
      <c r="A29" s="77" t="s">
        <v>353</v>
      </c>
      <c r="B29" s="86" t="s">
        <v>85</v>
      </c>
      <c r="C29" s="86" t="s">
        <v>200</v>
      </c>
      <c r="D29" s="171" t="s">
        <v>255</v>
      </c>
      <c r="E29" s="86" t="s">
        <v>104</v>
      </c>
      <c r="F29" s="135">
        <f t="shared" si="1"/>
        <v>0.34236111111111106</v>
      </c>
      <c r="G29" s="96">
        <v>1</v>
      </c>
      <c r="H29" s="135">
        <f t="shared" si="0"/>
        <v>0.3430555555555555</v>
      </c>
      <c r="I29" s="106"/>
    </row>
    <row r="30" spans="1:16" ht="15" x14ac:dyDescent="0.25">
      <c r="A30" s="77" t="s">
        <v>354</v>
      </c>
      <c r="B30" s="86" t="s">
        <v>85</v>
      </c>
      <c r="C30" s="86" t="s">
        <v>273</v>
      </c>
      <c r="D30" s="171" t="s">
        <v>255</v>
      </c>
      <c r="E30" s="86" t="s">
        <v>104</v>
      </c>
      <c r="F30" s="135">
        <f t="shared" si="1"/>
        <v>0.3430555555555555</v>
      </c>
      <c r="G30" s="96">
        <v>1</v>
      </c>
      <c r="H30" s="135">
        <f t="shared" si="0"/>
        <v>0.34374999999999994</v>
      </c>
      <c r="I30" s="106"/>
    </row>
    <row r="31" spans="1:16" ht="15" x14ac:dyDescent="0.25">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5">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5"/>
    </row>
    <row r="35" spans="1:9" ht="15.6" x14ac:dyDescent="0.3">
      <c r="A35" s="76" t="s">
        <v>112</v>
      </c>
      <c r="B35" s="85"/>
      <c r="C35" s="85" t="s">
        <v>201</v>
      </c>
      <c r="D35" s="156"/>
      <c r="E35" s="85"/>
      <c r="F35" s="134"/>
      <c r="G35" s="95"/>
      <c r="H35" s="134"/>
      <c r="I35" s="105"/>
    </row>
    <row r="36" spans="1:9" ht="15.6" x14ac:dyDescent="0.3">
      <c r="A36" s="79" t="s">
        <v>114</v>
      </c>
      <c r="B36" s="88"/>
      <c r="C36" s="88" t="s">
        <v>202</v>
      </c>
      <c r="D36" s="90"/>
      <c r="E36" s="88"/>
      <c r="F36" s="137"/>
      <c r="G36" s="98"/>
      <c r="H36" s="137"/>
      <c r="I36" s="108"/>
    </row>
    <row r="37" spans="1:9" ht="13.8" x14ac:dyDescent="0.25">
      <c r="A37" s="80" t="s">
        <v>228</v>
      </c>
      <c r="B37" s="89" t="s">
        <v>85</v>
      </c>
      <c r="C37" s="89" t="s">
        <v>203</v>
      </c>
      <c r="D37" s="182" t="s">
        <v>203</v>
      </c>
      <c r="E37" s="89" t="s">
        <v>118</v>
      </c>
      <c r="F37" s="138">
        <f>H32</f>
        <v>0.34583333333333327</v>
      </c>
      <c r="G37" s="99">
        <v>5</v>
      </c>
      <c r="H37" s="138">
        <f t="shared" ref="H37:H43" si="2">F37+TIME(0,G37,0)</f>
        <v>0.34930555555555548</v>
      </c>
      <c r="I37" s="109"/>
    </row>
    <row r="38" spans="1:9" ht="13.8" x14ac:dyDescent="0.25">
      <c r="A38" s="80" t="s">
        <v>229</v>
      </c>
      <c r="B38" s="89" t="s">
        <v>195</v>
      </c>
      <c r="C38" s="89" t="s">
        <v>361</v>
      </c>
      <c r="D38" s="160" t="s">
        <v>253</v>
      </c>
      <c r="E38" s="89" t="s">
        <v>118</v>
      </c>
      <c r="F38" s="138">
        <f t="shared" ref="F38:F43" si="3">H37</f>
        <v>0.34930555555555548</v>
      </c>
      <c r="G38" s="99">
        <v>15</v>
      </c>
      <c r="H38" s="138">
        <f t="shared" si="2"/>
        <v>0.35972222222222217</v>
      </c>
      <c r="I38" s="109"/>
    </row>
    <row r="39" spans="1:9" ht="13.8" x14ac:dyDescent="0.25">
      <c r="A39" s="80" t="s">
        <v>230</v>
      </c>
      <c r="B39" s="89" t="s">
        <v>195</v>
      </c>
      <c r="C39" s="89" t="s">
        <v>575</v>
      </c>
      <c r="D39" s="182" t="s">
        <v>455</v>
      </c>
      <c r="E39" s="89" t="s">
        <v>118</v>
      </c>
      <c r="F39" s="138">
        <f t="shared" si="3"/>
        <v>0.35972222222222217</v>
      </c>
      <c r="G39" s="99">
        <v>15</v>
      </c>
      <c r="H39" s="138">
        <f t="shared" si="2"/>
        <v>0.37013888888888885</v>
      </c>
      <c r="I39" s="109"/>
    </row>
    <row r="40" spans="1:9" ht="13.95" customHeight="1" x14ac:dyDescent="0.25">
      <c r="A40" s="80" t="s">
        <v>231</v>
      </c>
      <c r="B40" s="89" t="s">
        <v>85</v>
      </c>
      <c r="C40" s="89" t="s">
        <v>204</v>
      </c>
      <c r="D40" s="89"/>
      <c r="E40" s="89" t="s">
        <v>94</v>
      </c>
      <c r="F40" s="138">
        <f t="shared" si="3"/>
        <v>0.37013888888888885</v>
      </c>
      <c r="G40" s="99">
        <v>3</v>
      </c>
      <c r="H40" s="138">
        <f t="shared" si="2"/>
        <v>0.37222222222222218</v>
      </c>
      <c r="I40" s="109"/>
    </row>
    <row r="41" spans="1:9" ht="13.8" x14ac:dyDescent="0.25">
      <c r="A41" s="80" t="s">
        <v>232</v>
      </c>
      <c r="B41" s="89" t="s">
        <v>85</v>
      </c>
      <c r="C41" s="89" t="s">
        <v>450</v>
      </c>
      <c r="D41" s="160" t="s">
        <v>365</v>
      </c>
      <c r="E41" s="89" t="s">
        <v>147</v>
      </c>
      <c r="F41" s="138">
        <f t="shared" si="3"/>
        <v>0.37222222222222218</v>
      </c>
      <c r="G41" s="99">
        <v>3</v>
      </c>
      <c r="H41" s="138">
        <f t="shared" si="2"/>
        <v>0.3743055555555555</v>
      </c>
      <c r="I41" s="109"/>
    </row>
    <row r="42" spans="1:9" ht="13.8" x14ac:dyDescent="0.25">
      <c r="A42" s="80" t="s">
        <v>233</v>
      </c>
      <c r="B42" s="89" t="s">
        <v>85</v>
      </c>
      <c r="C42" s="89" t="s">
        <v>399</v>
      </c>
      <c r="D42" s="160" t="s">
        <v>365</v>
      </c>
      <c r="E42" s="89" t="s">
        <v>338</v>
      </c>
      <c r="F42" s="138">
        <f t="shared" si="3"/>
        <v>0.3743055555555555</v>
      </c>
      <c r="G42" s="99">
        <v>3</v>
      </c>
      <c r="H42" s="138">
        <f t="shared" si="2"/>
        <v>0.37638888888888883</v>
      </c>
      <c r="I42" s="109"/>
    </row>
    <row r="43" spans="1:9" ht="13.95" customHeight="1" x14ac:dyDescent="0.25">
      <c r="A43" s="161" t="s">
        <v>234</v>
      </c>
      <c r="B43" s="148"/>
      <c r="C43" s="148"/>
      <c r="D43" s="148"/>
      <c r="E43" s="148"/>
      <c r="F43" s="149">
        <f t="shared" si="3"/>
        <v>0.37638888888888883</v>
      </c>
      <c r="G43" s="150">
        <v>0</v>
      </c>
      <c r="H43" s="149">
        <f t="shared" si="2"/>
        <v>0.37638888888888883</v>
      </c>
      <c r="I43" s="151"/>
    </row>
    <row r="44" spans="1:9" ht="13.95" customHeight="1" x14ac:dyDescent="0.3">
      <c r="A44" s="79" t="s">
        <v>116</v>
      </c>
      <c r="B44" s="88"/>
      <c r="C44" s="88" t="s">
        <v>154</v>
      </c>
      <c r="D44" s="90"/>
      <c r="E44" s="88"/>
      <c r="F44" s="137"/>
      <c r="G44" s="98"/>
      <c r="H44" s="137"/>
      <c r="I44" s="109"/>
    </row>
    <row r="45" spans="1:9" ht="13.95" customHeight="1" x14ac:dyDescent="0.25">
      <c r="A45" s="80" t="s">
        <v>400</v>
      </c>
      <c r="B45" s="89" t="s">
        <v>85</v>
      </c>
      <c r="C45" s="89" t="s">
        <v>205</v>
      </c>
      <c r="D45" s="160" t="s">
        <v>365</v>
      </c>
      <c r="E45" s="89" t="s">
        <v>206</v>
      </c>
      <c r="F45" s="138">
        <f>H43</f>
        <v>0.37638888888888883</v>
      </c>
      <c r="G45" s="99">
        <v>3</v>
      </c>
      <c r="H45" s="138">
        <f t="shared" ref="H45:H50" si="4">F45+TIME(0,G45,0)</f>
        <v>0.37847222222222215</v>
      </c>
      <c r="I45" s="109"/>
    </row>
    <row r="46" spans="1:9" ht="13.95" customHeight="1" x14ac:dyDescent="0.25">
      <c r="A46" s="80" t="s">
        <v>401</v>
      </c>
      <c r="B46" s="89" t="s">
        <v>85</v>
      </c>
      <c r="C46" s="89" t="s">
        <v>250</v>
      </c>
      <c r="D46" s="160" t="s">
        <v>365</v>
      </c>
      <c r="E46" s="89" t="s">
        <v>163</v>
      </c>
      <c r="F46" s="138">
        <f>H45</f>
        <v>0.37847222222222215</v>
      </c>
      <c r="G46" s="99">
        <v>2</v>
      </c>
      <c r="H46" s="138">
        <f t="shared" si="4"/>
        <v>0.37986111111111104</v>
      </c>
      <c r="I46" s="109"/>
    </row>
    <row r="47" spans="1:9" s="2" customFormat="1" ht="13.8" x14ac:dyDescent="0.25">
      <c r="A47" s="80" t="s">
        <v>402</v>
      </c>
      <c r="B47" s="89" t="s">
        <v>85</v>
      </c>
      <c r="C47" s="89" t="s">
        <v>157</v>
      </c>
      <c r="D47" s="160" t="s">
        <v>365</v>
      </c>
      <c r="E47" s="89" t="s">
        <v>118</v>
      </c>
      <c r="F47" s="138">
        <f>H46</f>
        <v>0.37986111111111104</v>
      </c>
      <c r="G47" s="99">
        <v>2</v>
      </c>
      <c r="H47" s="138">
        <f t="shared" si="4"/>
        <v>0.38124999999999992</v>
      </c>
      <c r="I47" s="151"/>
    </row>
    <row r="48" spans="1:9" ht="15.6" x14ac:dyDescent="0.3">
      <c r="A48" s="80" t="s">
        <v>403</v>
      </c>
      <c r="B48" s="89" t="s">
        <v>85</v>
      </c>
      <c r="C48" s="89" t="s">
        <v>160</v>
      </c>
      <c r="D48" s="160" t="s">
        <v>365</v>
      </c>
      <c r="E48" s="89" t="s">
        <v>280</v>
      </c>
      <c r="F48" s="138">
        <f>H47</f>
        <v>0.38124999999999992</v>
      </c>
      <c r="G48" s="99">
        <v>2</v>
      </c>
      <c r="H48" s="138">
        <f t="shared" si="4"/>
        <v>0.38263888888888881</v>
      </c>
      <c r="I48" s="108"/>
    </row>
    <row r="49" spans="1:14" ht="13.8" x14ac:dyDescent="0.25">
      <c r="A49" s="80" t="s">
        <v>404</v>
      </c>
      <c r="B49" s="89" t="s">
        <v>85</v>
      </c>
      <c r="C49" s="89" t="s">
        <v>162</v>
      </c>
      <c r="D49" s="160" t="s">
        <v>365</v>
      </c>
      <c r="E49" s="89" t="s">
        <v>163</v>
      </c>
      <c r="F49" s="138">
        <f>H48</f>
        <v>0.38263888888888881</v>
      </c>
      <c r="G49" s="99">
        <v>2</v>
      </c>
      <c r="H49" s="138">
        <f t="shared" si="4"/>
        <v>0.38402777777777769</v>
      </c>
      <c r="I49" s="109"/>
    </row>
    <row r="50" spans="1:14" ht="13.8" x14ac:dyDescent="0.25">
      <c r="A50" s="80" t="s">
        <v>405</v>
      </c>
      <c r="B50" s="89" t="s">
        <v>85</v>
      </c>
      <c r="C50" s="89"/>
      <c r="D50" s="160"/>
      <c r="E50" s="89"/>
      <c r="F50" s="138">
        <f>H49</f>
        <v>0.38402777777777769</v>
      </c>
      <c r="G50" s="99">
        <v>0</v>
      </c>
      <c r="H50" s="138">
        <f t="shared" si="4"/>
        <v>0.38402777777777769</v>
      </c>
      <c r="I50" s="109"/>
    </row>
    <row r="51" spans="1:14" ht="13.8" x14ac:dyDescent="0.25">
      <c r="A51" s="80"/>
      <c r="B51" s="89"/>
      <c r="C51" s="89"/>
      <c r="D51" s="160"/>
      <c r="E51" s="89"/>
      <c r="F51" s="138"/>
      <c r="G51" s="99"/>
      <c r="H51" s="138"/>
      <c r="I51" s="109"/>
    </row>
    <row r="52" spans="1:14" ht="15.6" x14ac:dyDescent="0.3">
      <c r="A52" s="79" t="s">
        <v>117</v>
      </c>
      <c r="B52" s="88"/>
      <c r="C52" s="88" t="s">
        <v>165</v>
      </c>
      <c r="D52" s="93"/>
      <c r="E52" s="88"/>
      <c r="F52" s="137"/>
      <c r="G52" s="98"/>
      <c r="H52" s="137"/>
      <c r="I52" s="109"/>
    </row>
    <row r="53" spans="1:14" ht="15.6" x14ac:dyDescent="0.3">
      <c r="A53" s="80" t="s">
        <v>406</v>
      </c>
      <c r="B53" s="89" t="s">
        <v>85</v>
      </c>
      <c r="C53" s="89" t="s">
        <v>394</v>
      </c>
      <c r="D53" s="160" t="s">
        <v>365</v>
      </c>
      <c r="E53" s="89" t="s">
        <v>425</v>
      </c>
      <c r="F53" s="138">
        <f>H50</f>
        <v>0.38402777777777769</v>
      </c>
      <c r="G53" s="99">
        <v>2</v>
      </c>
      <c r="H53" s="138">
        <f t="shared" ref="H53:H62" si="5">F53+TIME(0,G53,0)</f>
        <v>0.38541666666666657</v>
      </c>
      <c r="I53" s="108"/>
    </row>
    <row r="54" spans="1:14" ht="15.6" x14ac:dyDescent="0.3">
      <c r="A54" s="80" t="s">
        <v>407</v>
      </c>
      <c r="B54" s="89" t="s">
        <v>85</v>
      </c>
      <c r="C54" s="89" t="s">
        <v>174</v>
      </c>
      <c r="D54" s="160" t="s">
        <v>365</v>
      </c>
      <c r="E54" s="89" t="s">
        <v>519</v>
      </c>
      <c r="F54" s="138">
        <f>H53</f>
        <v>0.38541666666666657</v>
      </c>
      <c r="G54" s="99">
        <v>2</v>
      </c>
      <c r="H54" s="138">
        <f t="shared" si="5"/>
        <v>0.38680555555555546</v>
      </c>
      <c r="I54" s="108"/>
      <c r="J54" s="104"/>
    </row>
    <row r="55" spans="1:14" ht="15.6" x14ac:dyDescent="0.3">
      <c r="A55" s="80" t="s">
        <v>408</v>
      </c>
      <c r="B55" s="89" t="s">
        <v>85</v>
      </c>
      <c r="C55" s="89" t="s">
        <v>275</v>
      </c>
      <c r="D55" s="160" t="s">
        <v>365</v>
      </c>
      <c r="E55" s="148" t="s">
        <v>476</v>
      </c>
      <c r="F55" s="138">
        <f t="shared" ref="F55:F62" si="6">H54</f>
        <v>0.38680555555555546</v>
      </c>
      <c r="G55" s="99">
        <v>2</v>
      </c>
      <c r="H55" s="138">
        <f t="shared" si="5"/>
        <v>0.38819444444444434</v>
      </c>
      <c r="I55" s="108"/>
      <c r="N55" s="89"/>
    </row>
    <row r="56" spans="1:14" ht="15" x14ac:dyDescent="0.25">
      <c r="A56" s="80" t="s">
        <v>409</v>
      </c>
      <c r="B56" s="89" t="s">
        <v>85</v>
      </c>
      <c r="C56" s="89" t="s">
        <v>286</v>
      </c>
      <c r="D56" s="160" t="s">
        <v>365</v>
      </c>
      <c r="E56" s="148" t="s">
        <v>287</v>
      </c>
      <c r="F56" s="138">
        <f t="shared" si="6"/>
        <v>0.38819444444444434</v>
      </c>
      <c r="G56" s="99">
        <v>2</v>
      </c>
      <c r="H56" s="138">
        <f t="shared" si="5"/>
        <v>0.38958333333333323</v>
      </c>
      <c r="I56" s="106"/>
    </row>
    <row r="57" spans="1:14" s="2" customFormat="1" ht="13.8" x14ac:dyDescent="0.25">
      <c r="A57" s="80" t="s">
        <v>410</v>
      </c>
      <c r="B57" s="89" t="s">
        <v>85</v>
      </c>
      <c r="C57" s="89" t="s">
        <v>288</v>
      </c>
      <c r="D57" s="160" t="s">
        <v>365</v>
      </c>
      <c r="E57" s="148" t="s">
        <v>267</v>
      </c>
      <c r="F57" s="138">
        <f t="shared" si="6"/>
        <v>0.38958333333333323</v>
      </c>
      <c r="G57" s="99">
        <v>2</v>
      </c>
      <c r="H57" s="138">
        <f t="shared" si="5"/>
        <v>0.39097222222222211</v>
      </c>
      <c r="I57" s="111"/>
    </row>
    <row r="58" spans="1:14" ht="13.8" x14ac:dyDescent="0.25">
      <c r="A58" s="169" t="s">
        <v>411</v>
      </c>
      <c r="B58" s="89" t="s">
        <v>85</v>
      </c>
      <c r="C58" s="89" t="s">
        <v>291</v>
      </c>
      <c r="D58" s="160" t="s">
        <v>365</v>
      </c>
      <c r="E58" s="148" t="s">
        <v>292</v>
      </c>
      <c r="F58" s="138">
        <f t="shared" si="6"/>
        <v>0.39097222222222211</v>
      </c>
      <c r="G58" s="99">
        <v>2</v>
      </c>
      <c r="H58" s="138">
        <f t="shared" si="5"/>
        <v>0.39236111111111099</v>
      </c>
      <c r="I58" s="109"/>
    </row>
    <row r="59" spans="1:14" ht="13.8" x14ac:dyDescent="0.25">
      <c r="A59" s="169" t="s">
        <v>412</v>
      </c>
      <c r="B59" s="89" t="s">
        <v>85</v>
      </c>
      <c r="C59" s="89" t="s">
        <v>367</v>
      </c>
      <c r="D59" s="160" t="s">
        <v>365</v>
      </c>
      <c r="E59" s="148" t="s">
        <v>308</v>
      </c>
      <c r="F59" s="138">
        <f t="shared" si="6"/>
        <v>0.39236111111111099</v>
      </c>
      <c r="G59" s="99">
        <v>2</v>
      </c>
      <c r="H59" s="138">
        <f t="shared" si="5"/>
        <v>0.39374999999999988</v>
      </c>
      <c r="I59" s="151"/>
    </row>
    <row r="60" spans="1:14" s="2" customFormat="1" ht="15.6" x14ac:dyDescent="0.3">
      <c r="A60" s="169" t="s">
        <v>413</v>
      </c>
      <c r="B60" s="89" t="s">
        <v>85</v>
      </c>
      <c r="C60" s="148" t="s">
        <v>397</v>
      </c>
      <c r="D60" s="160" t="s">
        <v>365</v>
      </c>
      <c r="E60" s="148" t="s">
        <v>206</v>
      </c>
      <c r="F60" s="138">
        <f t="shared" si="6"/>
        <v>0.39374999999999988</v>
      </c>
      <c r="G60" s="99">
        <v>2</v>
      </c>
      <c r="H60" s="138">
        <f t="shared" si="5"/>
        <v>0.39513888888888876</v>
      </c>
      <c r="I60" s="108"/>
    </row>
    <row r="61" spans="1:14" ht="13.8" x14ac:dyDescent="0.25">
      <c r="A61" s="169" t="s">
        <v>414</v>
      </c>
      <c r="B61" s="89" t="s">
        <v>85</v>
      </c>
      <c r="C61" s="148" t="s">
        <v>396</v>
      </c>
      <c r="D61" s="160" t="s">
        <v>365</v>
      </c>
      <c r="E61" s="148" t="s">
        <v>426</v>
      </c>
      <c r="F61" s="138">
        <f t="shared" si="6"/>
        <v>0.39513888888888876</v>
      </c>
      <c r="G61" s="99">
        <v>2</v>
      </c>
      <c r="H61" s="138">
        <f t="shared" si="5"/>
        <v>0.39652777777777765</v>
      </c>
      <c r="I61" s="151"/>
    </row>
    <row r="62" spans="1:14" ht="13.8" x14ac:dyDescent="0.25">
      <c r="A62" s="169" t="s">
        <v>415</v>
      </c>
      <c r="B62" s="89" t="s">
        <v>85</v>
      </c>
      <c r="C62" s="89"/>
      <c r="D62" s="160"/>
      <c r="E62" s="148"/>
      <c r="F62" s="138">
        <f t="shared" si="6"/>
        <v>0.39652777777777765</v>
      </c>
      <c r="G62" s="99">
        <v>0</v>
      </c>
      <c r="H62" s="138">
        <f t="shared" si="5"/>
        <v>0.39652777777777765</v>
      </c>
      <c r="I62" s="109"/>
    </row>
    <row r="63" spans="1:14" ht="13.8" x14ac:dyDescent="0.25">
      <c r="A63" s="169"/>
      <c r="B63" s="89"/>
      <c r="C63" s="89"/>
      <c r="D63" s="160"/>
      <c r="E63" s="148"/>
      <c r="F63" s="138"/>
      <c r="G63" s="99"/>
      <c r="H63" s="138"/>
      <c r="I63" s="109"/>
    </row>
    <row r="64" spans="1:14" ht="15.6" x14ac:dyDescent="0.3">
      <c r="A64" s="170" t="s">
        <v>119</v>
      </c>
      <c r="B64" s="88"/>
      <c r="C64" s="88" t="s">
        <v>333</v>
      </c>
      <c r="D64" s="160"/>
      <c r="E64" s="88"/>
      <c r="F64" s="137"/>
      <c r="G64" s="98"/>
      <c r="H64" s="137"/>
      <c r="I64" s="109"/>
    </row>
    <row r="65" spans="1:9" ht="19.5" customHeight="1" x14ac:dyDescent="0.25">
      <c r="A65" s="169" t="s">
        <v>416</v>
      </c>
      <c r="B65" s="89" t="s">
        <v>85</v>
      </c>
      <c r="C65" s="148" t="s">
        <v>475</v>
      </c>
      <c r="D65" s="160" t="s">
        <v>365</v>
      </c>
      <c r="E65" s="148" t="s">
        <v>474</v>
      </c>
      <c r="F65" s="149">
        <f>H62</f>
        <v>0.39652777777777765</v>
      </c>
      <c r="G65" s="150">
        <v>2</v>
      </c>
      <c r="H65" s="149">
        <f>F65+TIME(0,G65,0)</f>
        <v>0.39791666666666653</v>
      </c>
      <c r="I65" s="151"/>
    </row>
    <row r="66" spans="1:9" ht="13.8" x14ac:dyDescent="0.25">
      <c r="A66" s="188" t="s">
        <v>417</v>
      </c>
      <c r="B66" s="148" t="s">
        <v>85</v>
      </c>
      <c r="C66" s="148" t="s">
        <v>472</v>
      </c>
      <c r="D66" s="160" t="s">
        <v>365</v>
      </c>
      <c r="E66" s="148" t="s">
        <v>267</v>
      </c>
      <c r="F66" s="149">
        <f>H65</f>
        <v>0.39791666666666653</v>
      </c>
      <c r="G66" s="150">
        <v>2</v>
      </c>
      <c r="H66" s="149">
        <f>F66+TIME(0,G66,0)</f>
        <v>0.39930555555555541</v>
      </c>
      <c r="I66" s="151"/>
    </row>
    <row r="67" spans="1:9" ht="13.8" x14ac:dyDescent="0.25">
      <c r="A67" s="188" t="s">
        <v>478</v>
      </c>
      <c r="B67" s="148" t="s">
        <v>85</v>
      </c>
      <c r="C67" s="148" t="s">
        <v>336</v>
      </c>
      <c r="D67" s="160" t="s">
        <v>365</v>
      </c>
      <c r="E67" s="148" t="s">
        <v>339</v>
      </c>
      <c r="F67" s="149">
        <f>H66</f>
        <v>0.39930555555555541</v>
      </c>
      <c r="G67" s="150">
        <v>2</v>
      </c>
      <c r="H67" s="149">
        <f>F67+TIME(0,G67,0)</f>
        <v>0.4006944444444443</v>
      </c>
      <c r="I67" s="151"/>
    </row>
    <row r="68" spans="1:9" ht="13.8" x14ac:dyDescent="0.25">
      <c r="A68" s="188" t="s">
        <v>594</v>
      </c>
      <c r="B68" s="148" t="s">
        <v>85</v>
      </c>
      <c r="C68" s="148" t="s">
        <v>530</v>
      </c>
      <c r="D68" s="160" t="s">
        <v>365</v>
      </c>
      <c r="E68" s="148" t="s">
        <v>593</v>
      </c>
      <c r="F68" s="149">
        <f>H67</f>
        <v>0.4006944444444443</v>
      </c>
      <c r="G68" s="150">
        <v>2</v>
      </c>
      <c r="H68" s="149">
        <f>F68+TIME(0,G68,0)</f>
        <v>0.40208333333333318</v>
      </c>
      <c r="I68" s="151"/>
    </row>
    <row r="69" spans="1:9" ht="13.8" x14ac:dyDescent="0.25">
      <c r="A69" s="188"/>
      <c r="B69" s="148"/>
      <c r="C69" s="148"/>
      <c r="D69" s="160"/>
      <c r="E69" s="148"/>
      <c r="F69" s="149"/>
      <c r="G69" s="150"/>
      <c r="H69" s="149"/>
      <c r="I69" s="151"/>
    </row>
    <row r="70" spans="1:9" ht="15.6" x14ac:dyDescent="0.3">
      <c r="A70" s="170" t="s">
        <v>121</v>
      </c>
      <c r="B70" s="88"/>
      <c r="C70" s="88" t="s">
        <v>518</v>
      </c>
      <c r="D70" s="160"/>
      <c r="E70" s="88"/>
      <c r="F70" s="137"/>
      <c r="G70" s="98"/>
      <c r="H70" s="137"/>
      <c r="I70" s="151"/>
    </row>
    <row r="71" spans="1:9" ht="13.8" x14ac:dyDescent="0.25">
      <c r="A71" s="169" t="s">
        <v>416</v>
      </c>
      <c r="B71" s="89" t="s">
        <v>85</v>
      </c>
      <c r="C71" s="148" t="s">
        <v>460</v>
      </c>
      <c r="D71" s="160" t="s">
        <v>365</v>
      </c>
      <c r="E71" s="148" t="s">
        <v>461</v>
      </c>
      <c r="F71" s="149">
        <f>H68</f>
        <v>0.40208333333333318</v>
      </c>
      <c r="G71" s="150">
        <v>5</v>
      </c>
      <c r="H71" s="149">
        <f>F71+TIME(0,G71,0)</f>
        <v>0.40555555555555539</v>
      </c>
      <c r="I71" s="151"/>
    </row>
    <row r="72" spans="1:9" ht="13.8" x14ac:dyDescent="0.25">
      <c r="A72" s="169" t="s">
        <v>416</v>
      </c>
      <c r="B72" s="89" t="s">
        <v>85</v>
      </c>
      <c r="C72" s="148" t="s">
        <v>571</v>
      </c>
      <c r="D72" s="160" t="s">
        <v>365</v>
      </c>
      <c r="E72" s="148"/>
      <c r="F72" s="149">
        <f>H71</f>
        <v>0.40555555555555539</v>
      </c>
      <c r="G72" s="150">
        <v>10</v>
      </c>
      <c r="H72" s="149">
        <f>F72+TIME(0,G72,0)</f>
        <v>0.41249999999999981</v>
      </c>
      <c r="I72" s="151"/>
    </row>
    <row r="73" spans="1:9" ht="13.8" x14ac:dyDescent="0.25">
      <c r="A73" s="173"/>
      <c r="B73" s="152" t="s">
        <v>85</v>
      </c>
      <c r="C73" s="152"/>
      <c r="D73" s="174"/>
      <c r="E73" s="152"/>
      <c r="F73" s="153"/>
      <c r="G73" s="154"/>
      <c r="H73" s="153"/>
      <c r="I73" s="151"/>
    </row>
    <row r="74" spans="1:9" ht="15.6" x14ac:dyDescent="0.3">
      <c r="A74" s="76" t="s">
        <v>479</v>
      </c>
      <c r="B74" s="85"/>
      <c r="C74" s="85" t="s">
        <v>208</v>
      </c>
      <c r="D74" s="156"/>
      <c r="E74" s="85"/>
      <c r="F74" s="134"/>
      <c r="G74" s="95"/>
      <c r="H74" s="134"/>
      <c r="I74" s="105"/>
    </row>
    <row r="75" spans="1:9" ht="15.6" x14ac:dyDescent="0.3">
      <c r="A75" s="79" t="s">
        <v>133</v>
      </c>
      <c r="B75" s="88"/>
      <c r="C75" s="88" t="s">
        <v>210</v>
      </c>
      <c r="D75" s="90"/>
      <c r="E75" s="88"/>
      <c r="F75" s="137"/>
      <c r="G75" s="98"/>
      <c r="H75" s="137"/>
      <c r="I75" s="151"/>
    </row>
    <row r="76" spans="1:9" ht="18" customHeight="1" x14ac:dyDescent="0.25">
      <c r="A76" s="80" t="s">
        <v>135</v>
      </c>
      <c r="B76" s="89" t="s">
        <v>91</v>
      </c>
      <c r="C76" s="89" t="s">
        <v>334</v>
      </c>
      <c r="D76" s="160" t="s">
        <v>1</v>
      </c>
      <c r="E76" s="89" t="s">
        <v>104</v>
      </c>
      <c r="F76" s="138">
        <f>H72</f>
        <v>0.41249999999999981</v>
      </c>
      <c r="G76" s="99">
        <v>0</v>
      </c>
      <c r="H76" s="138">
        <f>F76+TIME(0,G76,0)</f>
        <v>0.41249999999999981</v>
      </c>
      <c r="I76" s="151"/>
    </row>
    <row r="77" spans="1:9" ht="15" x14ac:dyDescent="0.25">
      <c r="A77" s="80" t="s">
        <v>137</v>
      </c>
      <c r="B77" s="89" t="s">
        <v>91</v>
      </c>
      <c r="C77" s="89" t="s">
        <v>471</v>
      </c>
      <c r="D77" s="160" t="s">
        <v>1</v>
      </c>
      <c r="E77" s="89" t="s">
        <v>104</v>
      </c>
      <c r="F77" s="138">
        <f>H76</f>
        <v>0.41249999999999981</v>
      </c>
      <c r="G77" s="99">
        <v>5</v>
      </c>
      <c r="H77" s="138">
        <f>F77+TIME(0,G77,0)</f>
        <v>0.41597222222222202</v>
      </c>
      <c r="I77" s="168" t="s">
        <v>451</v>
      </c>
    </row>
    <row r="78" spans="1:9" ht="13.8" x14ac:dyDescent="0.25">
      <c r="A78" s="80" t="s">
        <v>138</v>
      </c>
      <c r="B78" s="89"/>
      <c r="C78" s="89"/>
      <c r="D78" s="160" t="s">
        <v>1</v>
      </c>
      <c r="E78" s="89"/>
      <c r="F78" s="138">
        <f>H77</f>
        <v>0.41597222222222202</v>
      </c>
      <c r="G78" s="99">
        <v>0</v>
      </c>
      <c r="H78" s="138">
        <f>F78+TIME(0,G78,0)</f>
        <v>0.41597222222222202</v>
      </c>
      <c r="I78" s="151"/>
    </row>
    <row r="79" spans="1:9" ht="13.8" x14ac:dyDescent="0.25">
      <c r="A79" s="161"/>
      <c r="B79" s="148"/>
      <c r="C79" s="148"/>
      <c r="D79" s="148"/>
      <c r="E79" s="148"/>
      <c r="F79" s="149"/>
      <c r="G79" s="150"/>
      <c r="H79" s="149"/>
      <c r="I79" s="151"/>
    </row>
    <row r="80" spans="1:9" ht="15.6" x14ac:dyDescent="0.3">
      <c r="A80" s="79" t="s">
        <v>153</v>
      </c>
      <c r="B80" s="88"/>
      <c r="C80" s="88" t="s">
        <v>212</v>
      </c>
      <c r="D80" s="90"/>
      <c r="E80" s="88"/>
      <c r="F80" s="137"/>
      <c r="G80" s="98"/>
      <c r="H80" s="137"/>
      <c r="I80" s="209"/>
    </row>
    <row r="81" spans="1:9" ht="13.8" x14ac:dyDescent="0.25">
      <c r="A81" s="161" t="s">
        <v>155</v>
      </c>
      <c r="B81" s="148" t="s">
        <v>213</v>
      </c>
      <c r="C81" s="89" t="s">
        <v>205</v>
      </c>
      <c r="D81" s="160" t="s">
        <v>1</v>
      </c>
      <c r="E81" s="89" t="s">
        <v>206</v>
      </c>
      <c r="F81" s="149">
        <f>H78</f>
        <v>0.41597222222222202</v>
      </c>
      <c r="G81" s="150">
        <v>0</v>
      </c>
      <c r="H81" s="149">
        <f t="shared" ref="H81:H86" si="7">F81+TIME(0,G81,0)</f>
        <v>0.41597222222222202</v>
      </c>
      <c r="I81" s="151"/>
    </row>
    <row r="82" spans="1:9" ht="15" x14ac:dyDescent="0.25">
      <c r="A82" s="80" t="s">
        <v>156</v>
      </c>
      <c r="B82" s="89" t="s">
        <v>91</v>
      </c>
      <c r="C82" s="89" t="s">
        <v>250</v>
      </c>
      <c r="D82" s="160" t="s">
        <v>1</v>
      </c>
      <c r="E82" s="89" t="s">
        <v>163</v>
      </c>
      <c r="F82" s="138">
        <f>H81</f>
        <v>0.41597222222222202</v>
      </c>
      <c r="G82" s="99">
        <v>0</v>
      </c>
      <c r="H82" s="138">
        <f t="shared" si="7"/>
        <v>0.41597222222222202</v>
      </c>
      <c r="I82" s="106"/>
    </row>
    <row r="83" spans="1:9" ht="15" x14ac:dyDescent="0.25">
      <c r="A83" s="80" t="s">
        <v>158</v>
      </c>
      <c r="B83" s="89" t="s">
        <v>213</v>
      </c>
      <c r="C83" s="148" t="s">
        <v>157</v>
      </c>
      <c r="D83" s="160" t="s">
        <v>1</v>
      </c>
      <c r="E83" s="148" t="s">
        <v>118</v>
      </c>
      <c r="F83" s="138">
        <f>H82</f>
        <v>0.41597222222222202</v>
      </c>
      <c r="G83" s="99">
        <v>0</v>
      </c>
      <c r="H83" s="138">
        <f t="shared" si="7"/>
        <v>0.41597222222222202</v>
      </c>
      <c r="I83" s="106"/>
    </row>
    <row r="84" spans="1:9" ht="15" x14ac:dyDescent="0.25">
      <c r="A84" s="161" t="s">
        <v>159</v>
      </c>
      <c r="B84" s="148" t="s">
        <v>213</v>
      </c>
      <c r="C84" s="148" t="s">
        <v>160</v>
      </c>
      <c r="D84" s="160" t="s">
        <v>1</v>
      </c>
      <c r="E84" s="148" t="s">
        <v>280</v>
      </c>
      <c r="F84" s="149">
        <f>H83</f>
        <v>0.41597222222222202</v>
      </c>
      <c r="G84" s="150">
        <v>0</v>
      </c>
      <c r="H84" s="149">
        <f t="shared" si="7"/>
        <v>0.41597222222222202</v>
      </c>
      <c r="I84" s="106"/>
    </row>
    <row r="85" spans="1:9" ht="15" x14ac:dyDescent="0.25">
      <c r="A85" s="161" t="s">
        <v>161</v>
      </c>
      <c r="B85" s="148" t="s">
        <v>213</v>
      </c>
      <c r="C85" s="148" t="s">
        <v>162</v>
      </c>
      <c r="D85" s="160" t="s">
        <v>1</v>
      </c>
      <c r="E85" s="148" t="s">
        <v>163</v>
      </c>
      <c r="F85" s="149">
        <f>H84</f>
        <v>0.41597222222222202</v>
      </c>
      <c r="G85" s="150">
        <v>3</v>
      </c>
      <c r="H85" s="149">
        <f t="shared" si="7"/>
        <v>0.41805555555555535</v>
      </c>
      <c r="I85" s="106" t="s">
        <v>451</v>
      </c>
    </row>
    <row r="86" spans="1:9" ht="15" x14ac:dyDescent="0.25">
      <c r="A86" s="161" t="s">
        <v>235</v>
      </c>
      <c r="B86" s="148"/>
      <c r="C86" s="148"/>
      <c r="D86" s="160"/>
      <c r="E86" s="148"/>
      <c r="F86" s="149">
        <f>H85</f>
        <v>0.41805555555555535</v>
      </c>
      <c r="G86" s="150">
        <v>0</v>
      </c>
      <c r="H86" s="149">
        <f t="shared" si="7"/>
        <v>0.41805555555555535</v>
      </c>
      <c r="I86" s="106"/>
    </row>
    <row r="87" spans="1:9" ht="15.6" x14ac:dyDescent="0.3">
      <c r="A87" s="79" t="s">
        <v>164</v>
      </c>
      <c r="B87" s="88"/>
      <c r="C87" s="88" t="s">
        <v>215</v>
      </c>
      <c r="D87" s="90"/>
      <c r="E87" s="88"/>
      <c r="F87" s="137"/>
      <c r="G87" s="98"/>
      <c r="H87" s="137"/>
      <c r="I87" s="168"/>
    </row>
    <row r="88" spans="1:9" ht="13.8" x14ac:dyDescent="0.25">
      <c r="A88" s="161" t="s">
        <v>166</v>
      </c>
      <c r="B88" s="148" t="s">
        <v>213</v>
      </c>
      <c r="C88" s="148" t="s">
        <v>422</v>
      </c>
      <c r="D88" s="160" t="s">
        <v>1</v>
      </c>
      <c r="E88" s="148" t="s">
        <v>425</v>
      </c>
      <c r="F88" s="149">
        <f>H86</f>
        <v>0.41805555555555535</v>
      </c>
      <c r="G88" s="150">
        <v>3</v>
      </c>
      <c r="H88" s="149">
        <f t="shared" ref="H88:H97" si="8">F88+TIME(0,G88,0)</f>
        <v>0.42013888888888867</v>
      </c>
      <c r="I88" s="178" t="s">
        <v>451</v>
      </c>
    </row>
    <row r="89" spans="1:9" ht="13.8" x14ac:dyDescent="0.25">
      <c r="A89" s="161" t="s">
        <v>167</v>
      </c>
      <c r="B89" s="148" t="s">
        <v>213</v>
      </c>
      <c r="C89" s="148" t="s">
        <v>207</v>
      </c>
      <c r="D89" s="160" t="s">
        <v>1</v>
      </c>
      <c r="E89" s="148" t="s">
        <v>175</v>
      </c>
      <c r="F89" s="149">
        <f t="shared" ref="F89:F92" si="9">H88</f>
        <v>0.42013888888888867</v>
      </c>
      <c r="G89" s="150">
        <v>0</v>
      </c>
      <c r="H89" s="149">
        <f t="shared" si="8"/>
        <v>0.42013888888888867</v>
      </c>
      <c r="I89" s="151"/>
    </row>
    <row r="90" spans="1:9" ht="13.8" x14ac:dyDescent="0.25">
      <c r="A90" s="161" t="s">
        <v>168</v>
      </c>
      <c r="B90" s="148" t="s">
        <v>91</v>
      </c>
      <c r="C90" s="148" t="s">
        <v>275</v>
      </c>
      <c r="D90" s="160" t="s">
        <v>1</v>
      </c>
      <c r="E90" s="149" t="s">
        <v>476</v>
      </c>
      <c r="F90" s="149">
        <f>H89</f>
        <v>0.42013888888888867</v>
      </c>
      <c r="G90" s="150">
        <v>5</v>
      </c>
      <c r="H90" s="149">
        <f t="shared" si="8"/>
        <v>0.42361111111111088</v>
      </c>
      <c r="I90" s="151" t="s">
        <v>516</v>
      </c>
    </row>
    <row r="91" spans="1:9" ht="13.8" x14ac:dyDescent="0.25">
      <c r="A91" s="161" t="s">
        <v>169</v>
      </c>
      <c r="B91" s="148" t="s">
        <v>91</v>
      </c>
      <c r="C91" s="148" t="s">
        <v>286</v>
      </c>
      <c r="D91" s="160" t="s">
        <v>1</v>
      </c>
      <c r="E91" s="89" t="s">
        <v>287</v>
      </c>
      <c r="F91" s="149">
        <f t="shared" si="9"/>
        <v>0.42361111111111088</v>
      </c>
      <c r="G91" s="150">
        <v>5</v>
      </c>
      <c r="H91" s="149">
        <f t="shared" si="8"/>
        <v>0.42708333333333309</v>
      </c>
      <c r="I91" s="109" t="s">
        <v>516</v>
      </c>
    </row>
    <row r="92" spans="1:9" ht="15" x14ac:dyDescent="0.25">
      <c r="A92" s="161" t="s">
        <v>170</v>
      </c>
      <c r="B92" s="148" t="s">
        <v>91</v>
      </c>
      <c r="C92" s="148" t="s">
        <v>288</v>
      </c>
      <c r="D92" s="160" t="s">
        <v>1</v>
      </c>
      <c r="E92" s="89" t="s">
        <v>267</v>
      </c>
      <c r="F92" s="149">
        <f t="shared" si="9"/>
        <v>0.42708333333333309</v>
      </c>
      <c r="G92" s="150">
        <v>0</v>
      </c>
      <c r="H92" s="149">
        <f t="shared" si="8"/>
        <v>0.42708333333333309</v>
      </c>
      <c r="I92" s="106"/>
    </row>
    <row r="93" spans="1:9" ht="15" x14ac:dyDescent="0.25">
      <c r="A93" s="161" t="s">
        <v>171</v>
      </c>
      <c r="B93" s="148" t="s">
        <v>91</v>
      </c>
      <c r="C93" s="148" t="s">
        <v>291</v>
      </c>
      <c r="D93" s="160" t="s">
        <v>1</v>
      </c>
      <c r="E93" s="89" t="s">
        <v>292</v>
      </c>
      <c r="F93" s="149">
        <f>H92</f>
        <v>0.42708333333333309</v>
      </c>
      <c r="G93" s="150">
        <v>0</v>
      </c>
      <c r="H93" s="149">
        <f t="shared" si="8"/>
        <v>0.42708333333333309</v>
      </c>
      <c r="I93" s="106"/>
    </row>
    <row r="94" spans="1:9" ht="13.8" x14ac:dyDescent="0.25">
      <c r="A94" s="161" t="s">
        <v>172</v>
      </c>
      <c r="B94" s="148" t="s">
        <v>91</v>
      </c>
      <c r="C94" s="148" t="s">
        <v>367</v>
      </c>
      <c r="D94" s="160" t="s">
        <v>1</v>
      </c>
      <c r="E94" s="89" t="s">
        <v>308</v>
      </c>
      <c r="F94" s="149">
        <f>H93</f>
        <v>0.42708333333333309</v>
      </c>
      <c r="G94" s="150">
        <v>0</v>
      </c>
      <c r="H94" s="149">
        <f>F94+TIME(0,G94,0)</f>
        <v>0.42708333333333309</v>
      </c>
      <c r="I94" s="151"/>
    </row>
    <row r="95" spans="1:9" ht="13.8" x14ac:dyDescent="0.25">
      <c r="A95" s="161" t="s">
        <v>173</v>
      </c>
      <c r="B95" s="148" t="s">
        <v>91</v>
      </c>
      <c r="C95" s="148" t="s">
        <v>454</v>
      </c>
      <c r="D95" s="160" t="s">
        <v>1</v>
      </c>
      <c r="E95" s="89" t="s">
        <v>206</v>
      </c>
      <c r="F95" s="149">
        <f>H94</f>
        <v>0.42708333333333309</v>
      </c>
      <c r="G95" s="150">
        <v>5</v>
      </c>
      <c r="H95" s="149">
        <f t="shared" si="8"/>
        <v>0.4305555555555553</v>
      </c>
      <c r="I95" s="151" t="s">
        <v>451</v>
      </c>
    </row>
    <row r="96" spans="1:9" ht="13.8" x14ac:dyDescent="0.25">
      <c r="A96" s="161" t="s">
        <v>290</v>
      </c>
      <c r="B96" s="148" t="s">
        <v>91</v>
      </c>
      <c r="C96" s="148" t="s">
        <v>396</v>
      </c>
      <c r="D96" s="160" t="s">
        <v>1</v>
      </c>
      <c r="E96" s="89" t="s">
        <v>426</v>
      </c>
      <c r="F96" s="149">
        <f>H94</f>
        <v>0.42708333333333309</v>
      </c>
      <c r="G96" s="150">
        <v>0</v>
      </c>
      <c r="H96" s="149">
        <f t="shared" si="8"/>
        <v>0.42708333333333309</v>
      </c>
      <c r="I96" s="151"/>
    </row>
    <row r="97" spans="1:9" ht="13.8" x14ac:dyDescent="0.25">
      <c r="A97" s="161" t="s">
        <v>395</v>
      </c>
      <c r="B97" s="148"/>
      <c r="C97" s="148"/>
      <c r="D97" s="160"/>
      <c r="E97" s="89"/>
      <c r="F97" s="149">
        <f>H95</f>
        <v>0.4305555555555553</v>
      </c>
      <c r="G97" s="150">
        <v>0</v>
      </c>
      <c r="H97" s="149">
        <f t="shared" si="8"/>
        <v>0.4305555555555553</v>
      </c>
      <c r="I97" s="151"/>
    </row>
    <row r="98" spans="1:9" ht="13.8" x14ac:dyDescent="0.25">
      <c r="A98" s="161"/>
      <c r="B98" s="148"/>
      <c r="C98" s="148"/>
      <c r="D98" s="160"/>
      <c r="E98" s="89"/>
      <c r="F98" s="149"/>
      <c r="G98" s="150"/>
      <c r="H98" s="149"/>
      <c r="I98" s="151"/>
    </row>
    <row r="99" spans="1:9" ht="15.6" x14ac:dyDescent="0.3">
      <c r="A99" s="162" t="s">
        <v>176</v>
      </c>
      <c r="B99" s="163"/>
      <c r="C99" s="163" t="s">
        <v>216</v>
      </c>
      <c r="D99" s="164"/>
      <c r="E99" s="163"/>
      <c r="F99" s="165"/>
      <c r="G99" s="166"/>
      <c r="H99" s="165"/>
      <c r="I99" s="151"/>
    </row>
    <row r="100" spans="1:9" ht="13.8" x14ac:dyDescent="0.25">
      <c r="A100" s="161" t="s">
        <v>507</v>
      </c>
      <c r="B100" s="84" t="s">
        <v>213</v>
      </c>
      <c r="C100" s="148" t="s">
        <v>475</v>
      </c>
      <c r="D100" s="160" t="s">
        <v>1</v>
      </c>
      <c r="E100" s="89" t="s">
        <v>474</v>
      </c>
      <c r="F100" s="196">
        <f>H97</f>
        <v>0.4305555555555553</v>
      </c>
      <c r="G100" s="197">
        <v>0</v>
      </c>
      <c r="H100" s="196">
        <f>F100+TIME(0,G100,0)</f>
        <v>0.4305555555555553</v>
      </c>
      <c r="I100" s="151"/>
    </row>
    <row r="101" spans="1:9" ht="13.8" x14ac:dyDescent="0.25">
      <c r="A101" s="188" t="s">
        <v>508</v>
      </c>
      <c r="B101" s="148" t="s">
        <v>213</v>
      </c>
      <c r="C101" s="148" t="s">
        <v>472</v>
      </c>
      <c r="D101" s="160" t="s">
        <v>1</v>
      </c>
      <c r="E101" s="89" t="s">
        <v>267</v>
      </c>
      <c r="F101" s="149">
        <f>H100</f>
        <v>0.4305555555555553</v>
      </c>
      <c r="G101" s="150">
        <v>0</v>
      </c>
      <c r="H101" s="149">
        <f>F101+TIME(0,G101,0)</f>
        <v>0.4305555555555553</v>
      </c>
      <c r="I101" s="151"/>
    </row>
    <row r="102" spans="1:9" ht="13.8" x14ac:dyDescent="0.25">
      <c r="A102" s="161" t="s">
        <v>509</v>
      </c>
      <c r="B102" s="148" t="s">
        <v>213</v>
      </c>
      <c r="C102" s="148" t="s">
        <v>336</v>
      </c>
      <c r="D102" s="160" t="s">
        <v>1</v>
      </c>
      <c r="E102" s="89" t="s">
        <v>339</v>
      </c>
      <c r="F102" s="149">
        <f>H101</f>
        <v>0.4305555555555553</v>
      </c>
      <c r="G102" s="150">
        <v>0</v>
      </c>
      <c r="H102" s="149">
        <f>F102+TIME(0,G102,0)</f>
        <v>0.4305555555555553</v>
      </c>
      <c r="I102" s="151"/>
    </row>
    <row r="103" spans="1:9" ht="13.8" x14ac:dyDescent="0.25">
      <c r="A103" s="161" t="s">
        <v>509</v>
      </c>
      <c r="B103" s="148" t="s">
        <v>213</v>
      </c>
      <c r="C103" s="148" t="s">
        <v>530</v>
      </c>
      <c r="D103" s="160" t="s">
        <v>1</v>
      </c>
      <c r="E103" s="89" t="s">
        <v>593</v>
      </c>
      <c r="F103" s="149">
        <f>H102</f>
        <v>0.4305555555555553</v>
      </c>
      <c r="G103" s="150">
        <v>0</v>
      </c>
      <c r="H103" s="149">
        <f>F103+TIME(0,G103,0)</f>
        <v>0.4305555555555553</v>
      </c>
      <c r="I103" s="151"/>
    </row>
    <row r="104" spans="1:9" ht="13.8" x14ac:dyDescent="0.25">
      <c r="A104" s="440"/>
      <c r="C104" s="148"/>
      <c r="D104" s="160"/>
      <c r="E104" s="155"/>
      <c r="F104" s="196"/>
      <c r="G104" s="197"/>
      <c r="H104" s="196"/>
      <c r="I104" s="151"/>
    </row>
    <row r="105" spans="1:9" ht="15.6" x14ac:dyDescent="0.3">
      <c r="A105" s="76" t="s">
        <v>178</v>
      </c>
      <c r="B105" s="85"/>
      <c r="C105" s="85" t="s">
        <v>179</v>
      </c>
      <c r="D105" s="156"/>
      <c r="E105" s="85"/>
      <c r="F105" s="134"/>
      <c r="G105" s="95"/>
      <c r="H105" s="134"/>
      <c r="I105" s="210"/>
    </row>
    <row r="106" spans="1:9" ht="13.8" x14ac:dyDescent="0.25">
      <c r="A106" s="188" t="s">
        <v>180</v>
      </c>
      <c r="B106" s="89" t="s">
        <v>85</v>
      </c>
      <c r="C106" s="89" t="s">
        <v>574</v>
      </c>
      <c r="D106" s="160" t="s">
        <v>1</v>
      </c>
      <c r="E106" s="89" t="s">
        <v>147</v>
      </c>
      <c r="F106" s="149">
        <f>H103</f>
        <v>0.4305555555555553</v>
      </c>
      <c r="G106" s="150">
        <v>10</v>
      </c>
      <c r="H106" s="149">
        <f t="shared" ref="H106" si="10">F106+TIME(0,G106,0)</f>
        <v>0.43749999999999972</v>
      </c>
      <c r="I106" s="151" t="s">
        <v>451</v>
      </c>
    </row>
    <row r="107" spans="1:9" ht="13.8" x14ac:dyDescent="0.25">
      <c r="A107" s="188" t="s">
        <v>181</v>
      </c>
      <c r="B107" s="89" t="s">
        <v>85</v>
      </c>
      <c r="C107" s="89"/>
      <c r="D107" s="160"/>
      <c r="E107" s="89"/>
      <c r="F107" s="149">
        <f>H106</f>
        <v>0.43749999999999972</v>
      </c>
      <c r="G107" s="150">
        <v>0</v>
      </c>
      <c r="H107" s="149">
        <f>F107+TIME(0,G107,0)</f>
        <v>0.43749999999999972</v>
      </c>
      <c r="I107" s="151"/>
    </row>
    <row r="108" spans="1:9" ht="13.8" x14ac:dyDescent="0.25">
      <c r="A108" s="80" t="s">
        <v>182</v>
      </c>
      <c r="B108" s="89" t="s">
        <v>85</v>
      </c>
      <c r="C108" s="89"/>
      <c r="D108" s="171"/>
      <c r="E108" s="89"/>
      <c r="F108" s="138">
        <f>H107</f>
        <v>0.43749999999999972</v>
      </c>
      <c r="G108" s="99">
        <v>0</v>
      </c>
      <c r="H108" s="138">
        <f t="shared" ref="H108" si="11">F108+TIME(0,G108,0)</f>
        <v>0.43749999999999972</v>
      </c>
      <c r="I108" s="151"/>
    </row>
    <row r="109" spans="1:9" ht="13.8" x14ac:dyDescent="0.25">
      <c r="A109" s="211"/>
      <c r="B109" s="211"/>
      <c r="C109" s="211"/>
      <c r="D109" s="212"/>
      <c r="E109" s="211"/>
      <c r="F109" s="213"/>
      <c r="G109" s="214"/>
      <c r="H109" s="213"/>
      <c r="I109" s="151"/>
    </row>
    <row r="110" spans="1:9" ht="15.6" x14ac:dyDescent="0.3">
      <c r="A110" s="81" t="s">
        <v>183</v>
      </c>
      <c r="B110" s="91"/>
      <c r="C110" s="91" t="s">
        <v>218</v>
      </c>
      <c r="D110" s="158"/>
      <c r="E110" s="91"/>
      <c r="F110" s="142"/>
      <c r="G110" s="101"/>
      <c r="H110" s="142"/>
      <c r="I110" s="210"/>
    </row>
    <row r="111" spans="1:9" ht="13.8" x14ac:dyDescent="0.25">
      <c r="A111" s="183" t="s">
        <v>209</v>
      </c>
      <c r="B111" s="159" t="s">
        <v>85</v>
      </c>
      <c r="C111" s="159" t="s">
        <v>219</v>
      </c>
      <c r="D111" s="171" t="s">
        <v>255</v>
      </c>
      <c r="E111" s="159" t="s">
        <v>104</v>
      </c>
      <c r="F111" s="184">
        <f>H108</f>
        <v>0.43749999999999972</v>
      </c>
      <c r="G111" s="185">
        <v>1</v>
      </c>
      <c r="H111" s="184">
        <f>F111+TIME(0,G111,0)</f>
        <v>0.43819444444444416</v>
      </c>
      <c r="I111" s="151"/>
    </row>
    <row r="112" spans="1:9" ht="13.8" x14ac:dyDescent="0.25">
      <c r="A112" s="183" t="s">
        <v>211</v>
      </c>
      <c r="B112" s="159" t="s">
        <v>85</v>
      </c>
      <c r="C112" s="159" t="s">
        <v>122</v>
      </c>
      <c r="D112" s="171" t="s">
        <v>255</v>
      </c>
      <c r="E112" s="159" t="s">
        <v>104</v>
      </c>
      <c r="F112" s="184">
        <f>H111</f>
        <v>0.43819444444444416</v>
      </c>
      <c r="G112" s="185">
        <v>1</v>
      </c>
      <c r="H112" s="184">
        <f>F112+TIME(0,G112,0)</f>
        <v>0.43888888888888861</v>
      </c>
      <c r="I112" s="151"/>
    </row>
    <row r="113" spans="1:9" ht="13.8" x14ac:dyDescent="0.25">
      <c r="A113" s="183" t="s">
        <v>214</v>
      </c>
      <c r="B113" s="159" t="s">
        <v>85</v>
      </c>
      <c r="C113" s="159" t="s">
        <v>98</v>
      </c>
      <c r="D113" s="171" t="s">
        <v>255</v>
      </c>
      <c r="E113" s="159" t="s">
        <v>104</v>
      </c>
      <c r="F113" s="184">
        <f>H112</f>
        <v>0.43888888888888861</v>
      </c>
      <c r="G113" s="185">
        <v>3</v>
      </c>
      <c r="H113" s="184">
        <f>F113+TIME(0,G113,0)</f>
        <v>0.44097222222222193</v>
      </c>
      <c r="I113" s="151"/>
    </row>
    <row r="114" spans="1:9" ht="13.8" x14ac:dyDescent="0.25">
      <c r="A114" s="183" t="s">
        <v>510</v>
      </c>
      <c r="B114" s="159" t="s">
        <v>91</v>
      </c>
      <c r="C114" s="159" t="s">
        <v>220</v>
      </c>
      <c r="D114" s="159"/>
      <c r="E114" s="159" t="s">
        <v>104</v>
      </c>
      <c r="F114" s="184">
        <f>H113</f>
        <v>0.44097222222222193</v>
      </c>
      <c r="G114" s="185">
        <v>1</v>
      </c>
      <c r="H114" s="184">
        <f>F114+TIME(0,G114,0)</f>
        <v>0.44166666666666637</v>
      </c>
      <c r="I114" s="151"/>
    </row>
    <row r="115" spans="1:9" x14ac:dyDescent="0.25">
      <c r="A115" s="175"/>
      <c r="B115" s="175"/>
      <c r="C115" s="175" t="s">
        <v>185</v>
      </c>
      <c r="D115" s="175"/>
      <c r="E115" s="175"/>
      <c r="F115" s="176"/>
      <c r="G115" s="177">
        <f>(H115-H114) * 24 * 60</f>
        <v>84.000000000000426</v>
      </c>
      <c r="H115" s="176">
        <v>0.5</v>
      </c>
      <c r="I115" s="180"/>
    </row>
    <row r="116" spans="1:9" ht="13.8" x14ac:dyDescent="0.25">
      <c r="D116" s="155"/>
      <c r="I116" s="215"/>
    </row>
    <row r="117" spans="1:9" ht="13.8" x14ac:dyDescent="0.25">
      <c r="A117" s="80"/>
      <c r="B117" s="89"/>
      <c r="C117" s="89"/>
      <c r="D117" s="182"/>
      <c r="E117" s="89"/>
      <c r="F117" s="138"/>
      <c r="G117" s="99"/>
      <c r="H117" s="138"/>
      <c r="I117" s="109"/>
    </row>
    <row r="118" spans="1:9" ht="15.6" x14ac:dyDescent="0.3">
      <c r="A118" s="79"/>
      <c r="B118" s="88"/>
      <c r="C118" s="88"/>
      <c r="D118" s="90"/>
      <c r="E118" s="88"/>
      <c r="F118" s="137"/>
      <c r="G118" s="98"/>
      <c r="H118" s="137"/>
      <c r="I118" s="108"/>
    </row>
    <row r="119" spans="1:9" ht="13.8" x14ac:dyDescent="0.25">
      <c r="A119" s="80"/>
      <c r="B119" s="89"/>
      <c r="C119" s="89"/>
      <c r="D119" s="182"/>
      <c r="E119" s="89"/>
      <c r="F119" s="138"/>
      <c r="G119" s="99"/>
      <c r="H119" s="138"/>
      <c r="I119" s="109"/>
    </row>
    <row r="120" spans="1:9" ht="13.8" x14ac:dyDescent="0.25">
      <c r="A120" s="80"/>
      <c r="B120" s="89"/>
      <c r="C120" s="89"/>
      <c r="D120" s="160"/>
      <c r="E120" s="89"/>
      <c r="F120" s="138"/>
      <c r="G120" s="99"/>
      <c r="H120" s="138"/>
      <c r="I120" s="109"/>
    </row>
    <row r="121" spans="1:9" ht="13.8" x14ac:dyDescent="0.25">
      <c r="A121" s="80"/>
      <c r="B121" s="89"/>
      <c r="C121" s="89"/>
      <c r="D121" s="182"/>
      <c r="E121" s="89"/>
      <c r="F121" s="138"/>
      <c r="G121" s="99"/>
      <c r="H121" s="138"/>
      <c r="I121" s="109"/>
    </row>
    <row r="122" spans="1:9" ht="13.95" customHeight="1" x14ac:dyDescent="0.25">
      <c r="A122" s="80"/>
      <c r="B122" s="89"/>
      <c r="C122" s="89"/>
      <c r="D122" s="89"/>
      <c r="E122" s="89"/>
      <c r="F122" s="138"/>
      <c r="G122" s="99"/>
      <c r="H122" s="138"/>
      <c r="I122" s="109"/>
    </row>
    <row r="123" spans="1:9" ht="15" x14ac:dyDescent="0.25">
      <c r="A123" s="80"/>
      <c r="B123" s="89"/>
      <c r="C123" s="89"/>
      <c r="D123" s="160"/>
      <c r="E123" s="86"/>
      <c r="F123" s="138"/>
      <c r="G123" s="99"/>
      <c r="H123" s="138"/>
      <c r="I123" s="109"/>
    </row>
    <row r="124" spans="1:9" ht="13.8" x14ac:dyDescent="0.25">
      <c r="A124" s="80"/>
      <c r="B124" s="89"/>
      <c r="C124" s="89"/>
      <c r="D124" s="160"/>
      <c r="E124" s="89"/>
      <c r="F124" s="138"/>
      <c r="G124" s="99"/>
      <c r="H124" s="138"/>
      <c r="I124" s="109"/>
    </row>
    <row r="125" spans="1:9" ht="13.8" x14ac:dyDescent="0.25">
      <c r="A125" s="80"/>
      <c r="B125" s="89"/>
      <c r="C125" s="89"/>
      <c r="D125" s="182"/>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60"/>
      <c r="E127" s="89"/>
      <c r="F127" s="138"/>
      <c r="G127" s="99"/>
      <c r="H127" s="138"/>
      <c r="I127" s="109"/>
    </row>
    <row r="128" spans="1:9" ht="13.8" x14ac:dyDescent="0.25">
      <c r="A128" s="80"/>
      <c r="B128" s="89"/>
      <c r="C128" s="89"/>
      <c r="D128" s="182"/>
      <c r="E128" s="89"/>
      <c r="F128" s="138"/>
      <c r="G128" s="99"/>
      <c r="H128" s="138"/>
      <c r="I128" s="109"/>
    </row>
    <row r="129" spans="1:14" ht="13.8" x14ac:dyDescent="0.25">
      <c r="A129" s="80"/>
      <c r="B129" s="89"/>
      <c r="C129" s="89"/>
      <c r="D129" s="160"/>
      <c r="E129" s="89"/>
      <c r="F129" s="138"/>
      <c r="G129" s="99"/>
      <c r="H129" s="138"/>
      <c r="I129" s="109"/>
    </row>
    <row r="130" spans="1:14" ht="13.8" x14ac:dyDescent="0.25">
      <c r="D130" s="155"/>
      <c r="I130" s="178"/>
    </row>
    <row r="131" spans="1:14" ht="13.8" x14ac:dyDescent="0.25">
      <c r="A131" s="80"/>
      <c r="B131" s="89"/>
      <c r="C131" s="89"/>
      <c r="D131" s="182"/>
      <c r="E131" s="89"/>
      <c r="F131" s="138"/>
      <c r="G131" s="99"/>
      <c r="H131" s="138"/>
      <c r="I131" s="109"/>
    </row>
    <row r="132" spans="1:14" ht="15.6" x14ac:dyDescent="0.3">
      <c r="A132" s="79"/>
      <c r="B132" s="88"/>
      <c r="C132" s="88"/>
      <c r="D132" s="90"/>
      <c r="E132" s="88"/>
      <c r="F132" s="137"/>
      <c r="G132" s="98"/>
      <c r="H132" s="137"/>
      <c r="I132" s="108"/>
      <c r="N132" s="89"/>
    </row>
    <row r="133" spans="1:14" ht="15" x14ac:dyDescent="0.25">
      <c r="A133" s="80"/>
      <c r="B133" s="89"/>
      <c r="C133" s="89"/>
      <c r="D133" s="160"/>
      <c r="E133" s="89"/>
      <c r="F133" s="138"/>
      <c r="G133" s="99"/>
      <c r="H133" s="138"/>
      <c r="I133" s="106"/>
    </row>
    <row r="134" spans="1:14" s="2" customFormat="1" ht="13.8" x14ac:dyDescent="0.25">
      <c r="A134" s="80"/>
      <c r="B134" s="89"/>
      <c r="C134" s="89"/>
      <c r="D134" s="160"/>
      <c r="E134" s="89"/>
      <c r="F134" s="138"/>
      <c r="G134" s="99"/>
      <c r="H134" s="138"/>
      <c r="I134" s="111"/>
    </row>
    <row r="135" spans="1:14" ht="13.8" x14ac:dyDescent="0.25">
      <c r="A135" s="80"/>
      <c r="B135" s="89"/>
      <c r="C135" s="89"/>
      <c r="D135" s="160"/>
      <c r="E135" s="89"/>
      <c r="F135" s="138"/>
      <c r="G135" s="99"/>
      <c r="H135" s="138"/>
      <c r="I135" s="109"/>
    </row>
    <row r="136" spans="1:14" ht="13.8" x14ac:dyDescent="0.25">
      <c r="A136" s="161"/>
      <c r="B136" s="148"/>
      <c r="C136" s="148"/>
      <c r="D136" s="148"/>
      <c r="E136" s="148"/>
      <c r="F136" s="149"/>
      <c r="G136" s="150"/>
      <c r="H136" s="149"/>
      <c r="I136" s="151"/>
    </row>
    <row r="137" spans="1:14" s="2" customFormat="1" ht="15.6" x14ac:dyDescent="0.3">
      <c r="A137" s="79"/>
      <c r="B137" s="88"/>
      <c r="C137" s="88"/>
      <c r="D137" s="90"/>
      <c r="E137" s="88"/>
      <c r="F137" s="137"/>
      <c r="G137" s="98"/>
      <c r="H137" s="137"/>
      <c r="I137" s="108"/>
    </row>
    <row r="138" spans="1:14" ht="13.8" x14ac:dyDescent="0.25">
      <c r="A138" s="161"/>
      <c r="B138" s="148"/>
      <c r="C138" s="148"/>
      <c r="D138" s="160"/>
      <c r="E138" s="148"/>
      <c r="F138" s="149"/>
      <c r="G138" s="150"/>
      <c r="H138" s="149"/>
      <c r="I138" s="151"/>
    </row>
    <row r="139" spans="1:14" ht="13.8" x14ac:dyDescent="0.25">
      <c r="A139" s="80"/>
      <c r="B139" s="89"/>
      <c r="C139" s="89"/>
      <c r="D139" s="160"/>
      <c r="E139" s="89"/>
      <c r="F139" s="138"/>
      <c r="G139" s="99"/>
      <c r="H139" s="138"/>
      <c r="I139" s="109"/>
    </row>
    <row r="140" spans="1:14" ht="13.8" x14ac:dyDescent="0.25">
      <c r="A140" s="80"/>
      <c r="B140" s="89"/>
      <c r="C140" s="89"/>
      <c r="D140" s="160"/>
      <c r="E140" s="89"/>
      <c r="F140" s="138"/>
      <c r="G140" s="99"/>
      <c r="H140" s="138"/>
      <c r="I140" s="109"/>
    </row>
    <row r="141" spans="1:14" ht="13.8" x14ac:dyDescent="0.25">
      <c r="A141" s="161"/>
      <c r="B141" s="148"/>
      <c r="C141" s="148"/>
      <c r="D141" s="160"/>
      <c r="E141" s="148"/>
      <c r="F141" s="149"/>
      <c r="G141" s="150"/>
      <c r="H141" s="149"/>
      <c r="I141" s="151"/>
    </row>
    <row r="142" spans="1:14" ht="13.8" x14ac:dyDescent="0.25">
      <c r="A142" s="161"/>
      <c r="B142" s="148"/>
      <c r="C142" s="148"/>
      <c r="D142" s="160"/>
      <c r="E142" s="148"/>
      <c r="F142" s="149"/>
      <c r="G142" s="150"/>
      <c r="H142" s="149"/>
      <c r="I142" s="151"/>
    </row>
    <row r="143" spans="1:14" ht="13.8" x14ac:dyDescent="0.25">
      <c r="A143" s="161"/>
      <c r="B143" s="148"/>
      <c r="C143" s="148"/>
      <c r="D143" s="160"/>
      <c r="E143" s="148"/>
      <c r="F143" s="149"/>
      <c r="G143" s="150"/>
      <c r="H143" s="149"/>
      <c r="I143" s="151"/>
    </row>
    <row r="144" spans="1:14" ht="15.6" x14ac:dyDescent="0.3">
      <c r="A144" s="79"/>
      <c r="B144" s="88"/>
      <c r="C144" s="88"/>
      <c r="D144" s="90"/>
      <c r="E144" s="88"/>
      <c r="F144" s="137"/>
      <c r="G144" s="98"/>
      <c r="H144" s="137"/>
      <c r="I144" s="108"/>
    </row>
    <row r="145" spans="1:9" ht="13.8" x14ac:dyDescent="0.25">
      <c r="A145" s="161"/>
      <c r="B145" s="148"/>
      <c r="C145" s="148"/>
      <c r="D145" s="160"/>
      <c r="E145" s="148"/>
      <c r="F145" s="149"/>
      <c r="G145" s="150"/>
      <c r="H145" s="149"/>
      <c r="I145" s="151"/>
    </row>
    <row r="146" spans="1:9" ht="13.8" x14ac:dyDescent="0.25">
      <c r="A146" s="161"/>
      <c r="B146" s="148"/>
      <c r="C146" s="148"/>
      <c r="D146" s="160"/>
      <c r="E146" s="148"/>
      <c r="F146" s="149"/>
      <c r="G146" s="150"/>
      <c r="H146" s="149"/>
      <c r="I146" s="151"/>
    </row>
    <row r="147" spans="1:9" ht="13.8" x14ac:dyDescent="0.25">
      <c r="A147" s="161"/>
      <c r="B147" s="148"/>
      <c r="C147" s="148"/>
      <c r="D147" s="160"/>
      <c r="E147" s="148"/>
      <c r="F147" s="149"/>
      <c r="G147" s="150"/>
      <c r="H147" s="149"/>
      <c r="I147" s="151"/>
    </row>
    <row r="148" spans="1:9" ht="13.8" x14ac:dyDescent="0.25">
      <c r="A148" s="161"/>
      <c r="B148" s="148"/>
      <c r="C148" s="148"/>
      <c r="D148" s="160"/>
      <c r="E148" s="148"/>
      <c r="F148" s="149"/>
      <c r="G148" s="150"/>
      <c r="H148" s="149"/>
      <c r="I148" s="151"/>
    </row>
    <row r="149" spans="1:9" ht="13.8" x14ac:dyDescent="0.25">
      <c r="A149" s="161"/>
      <c r="B149" s="148"/>
      <c r="C149" s="148"/>
      <c r="D149" s="160"/>
      <c r="E149" s="148"/>
      <c r="F149" s="149"/>
      <c r="G149" s="150"/>
      <c r="H149" s="149"/>
      <c r="I149" s="151"/>
    </row>
    <row r="150" spans="1:9" ht="13.8" x14ac:dyDescent="0.25">
      <c r="A150" s="161"/>
      <c r="B150" s="148"/>
      <c r="C150" s="148"/>
      <c r="D150" s="160"/>
      <c r="E150" s="149"/>
      <c r="F150" s="149"/>
      <c r="G150" s="150"/>
      <c r="H150" s="149"/>
      <c r="I150" s="151"/>
    </row>
    <row r="151" spans="1:9" ht="13.8" x14ac:dyDescent="0.25">
      <c r="A151" s="161"/>
      <c r="B151" s="148"/>
      <c r="C151" s="148"/>
      <c r="D151" s="160"/>
      <c r="E151" s="89"/>
      <c r="F151" s="149"/>
      <c r="G151" s="150"/>
      <c r="H151" s="149"/>
      <c r="I151" s="151"/>
    </row>
    <row r="152" spans="1:9" ht="13.8" x14ac:dyDescent="0.25">
      <c r="A152" s="161"/>
      <c r="B152" s="148"/>
      <c r="C152" s="148"/>
      <c r="D152" s="160"/>
      <c r="E152" s="89"/>
      <c r="F152" s="149"/>
      <c r="G152" s="150"/>
      <c r="H152" s="149"/>
      <c r="I152" s="151"/>
    </row>
    <row r="153" spans="1:9" ht="13.8" x14ac:dyDescent="0.25">
      <c r="A153" s="161"/>
      <c r="B153" s="148"/>
      <c r="C153" s="148"/>
      <c r="D153" s="160"/>
      <c r="E153" s="89"/>
      <c r="F153" s="149"/>
      <c r="G153" s="150"/>
      <c r="H153" s="149"/>
      <c r="I153" s="151"/>
    </row>
    <row r="154" spans="1:9" ht="18" customHeight="1" x14ac:dyDescent="0.25">
      <c r="A154" s="161"/>
      <c r="B154" s="148"/>
      <c r="C154" s="148"/>
      <c r="D154" s="160"/>
      <c r="E154" s="89"/>
      <c r="F154" s="149"/>
      <c r="G154" s="150"/>
      <c r="H154" s="149"/>
      <c r="I154" s="151"/>
    </row>
    <row r="155" spans="1:9" ht="15.6" x14ac:dyDescent="0.3">
      <c r="A155" s="162"/>
      <c r="B155" s="163"/>
      <c r="C155" s="163"/>
      <c r="D155" s="164"/>
      <c r="E155" s="163"/>
      <c r="F155" s="165"/>
      <c r="G155" s="166"/>
      <c r="H155" s="165"/>
      <c r="I155" s="167"/>
    </row>
    <row r="156" spans="1:9" ht="13.8" x14ac:dyDescent="0.25">
      <c r="A156" s="161"/>
      <c r="C156" s="148"/>
      <c r="D156" s="160"/>
      <c r="E156" s="155"/>
      <c r="F156" s="196"/>
      <c r="G156" s="197"/>
      <c r="H156" s="196"/>
      <c r="I156" s="151"/>
    </row>
    <row r="157" spans="1:9" ht="13.8" x14ac:dyDescent="0.25">
      <c r="A157" s="188"/>
      <c r="B157" s="148"/>
      <c r="C157" s="148"/>
      <c r="D157" s="160"/>
      <c r="E157" s="89"/>
      <c r="F157" s="149"/>
      <c r="G157" s="150"/>
      <c r="H157" s="149"/>
      <c r="I157" s="151"/>
    </row>
    <row r="158" spans="1:9" ht="13.8" x14ac:dyDescent="0.25">
      <c r="A158" s="80"/>
      <c r="B158" s="89"/>
      <c r="C158" s="89"/>
      <c r="D158" s="182"/>
      <c r="E158" s="89"/>
      <c r="F158" s="138"/>
      <c r="G158" s="99"/>
      <c r="H158" s="138"/>
      <c r="I158" s="109"/>
    </row>
    <row r="159" spans="1:9" ht="15" x14ac:dyDescent="0.25">
      <c r="A159" s="188"/>
      <c r="B159" s="89"/>
      <c r="C159" s="89"/>
      <c r="D159" s="160"/>
      <c r="E159" s="89"/>
      <c r="F159" s="149"/>
      <c r="G159" s="150"/>
      <c r="H159" s="149"/>
      <c r="I159" s="106"/>
    </row>
    <row r="160" spans="1:9" ht="15" x14ac:dyDescent="0.25">
      <c r="A160" s="188"/>
      <c r="B160" s="89"/>
      <c r="C160" s="89"/>
      <c r="D160" s="160"/>
      <c r="E160" s="89"/>
      <c r="F160" s="149"/>
      <c r="G160" s="150"/>
      <c r="H160" s="149"/>
      <c r="I160" s="106"/>
    </row>
    <row r="161" spans="1:9" ht="15" x14ac:dyDescent="0.25">
      <c r="A161" s="80"/>
      <c r="B161" s="89"/>
      <c r="C161" s="89"/>
      <c r="D161" s="171"/>
      <c r="E161" s="89"/>
      <c r="F161" s="149"/>
      <c r="G161" s="99"/>
      <c r="H161" s="138"/>
      <c r="I161" s="106"/>
    </row>
    <row r="162" spans="1:9" ht="15" x14ac:dyDescent="0.25">
      <c r="A162" s="80"/>
      <c r="B162" s="89"/>
      <c r="C162" s="89"/>
      <c r="D162" s="171"/>
      <c r="E162" s="89"/>
      <c r="F162" s="138"/>
      <c r="G162" s="99"/>
      <c r="H162" s="138"/>
      <c r="I162" s="106"/>
    </row>
    <row r="163" spans="1:9" ht="15" x14ac:dyDescent="0.25">
      <c r="A163" s="80"/>
      <c r="B163" s="89"/>
      <c r="C163" s="89"/>
      <c r="D163" s="157"/>
      <c r="E163" s="89"/>
      <c r="F163" s="138"/>
      <c r="G163" s="99"/>
      <c r="H163" s="138"/>
      <c r="I163" s="106"/>
    </row>
    <row r="164" spans="1:9" ht="15" x14ac:dyDescent="0.25">
      <c r="A164" s="188"/>
      <c r="B164" s="89"/>
      <c r="C164" s="89"/>
      <c r="D164" s="160"/>
      <c r="E164" s="89"/>
      <c r="F164" s="149"/>
      <c r="G164" s="150"/>
      <c r="H164" s="149"/>
      <c r="I164" s="168"/>
    </row>
    <row r="165" spans="1:9" ht="13.8" x14ac:dyDescent="0.25">
      <c r="D165" s="155"/>
      <c r="I165" s="178"/>
    </row>
    <row r="166" spans="1:9" ht="13.8" x14ac:dyDescent="0.25">
      <c r="A166" s="80"/>
      <c r="B166" s="89"/>
      <c r="C166" s="89"/>
      <c r="D166" s="182"/>
      <c r="E166" s="89"/>
      <c r="F166" s="138"/>
      <c r="G166" s="99"/>
      <c r="H166" s="138"/>
      <c r="I166" s="109"/>
    </row>
    <row r="167" spans="1:9" ht="15" x14ac:dyDescent="0.25">
      <c r="A167" s="183"/>
      <c r="B167" s="159"/>
      <c r="C167" s="159"/>
      <c r="D167" s="171"/>
      <c r="E167" s="159"/>
      <c r="F167" s="184"/>
      <c r="G167" s="185"/>
      <c r="H167" s="184"/>
      <c r="I167" s="106"/>
    </row>
    <row r="168" spans="1:9" ht="15" x14ac:dyDescent="0.25">
      <c r="A168" s="183"/>
      <c r="B168" s="159"/>
      <c r="C168" s="159"/>
      <c r="D168" s="171"/>
      <c r="E168" s="159"/>
      <c r="F168" s="184"/>
      <c r="G168" s="185"/>
      <c r="H168" s="184"/>
      <c r="I168" s="106"/>
    </row>
    <row r="169" spans="1:9" ht="15" x14ac:dyDescent="0.25">
      <c r="A169" s="183"/>
      <c r="B169" s="159"/>
      <c r="C169" s="159"/>
      <c r="D169" s="171"/>
      <c r="E169" s="159"/>
      <c r="F169" s="184"/>
      <c r="G169" s="185"/>
      <c r="H169" s="184"/>
      <c r="I169" s="106"/>
    </row>
    <row r="170" spans="1:9" ht="15" x14ac:dyDescent="0.25">
      <c r="A170" s="183"/>
      <c r="B170" s="159"/>
      <c r="C170" s="159"/>
      <c r="D170" s="159"/>
      <c r="E170" s="159"/>
      <c r="F170" s="184"/>
      <c r="G170" s="185"/>
      <c r="H170" s="184"/>
      <c r="I170" s="106"/>
    </row>
    <row r="171" spans="1:9" ht="13.8" x14ac:dyDescent="0.25">
      <c r="A171" s="80"/>
      <c r="B171" s="89"/>
      <c r="C171" s="89"/>
      <c r="D171" s="182"/>
      <c r="E171" s="89"/>
      <c r="F171" s="138"/>
      <c r="G171" s="99"/>
      <c r="H171" s="138"/>
      <c r="I171"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6"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1" location="Links!B46" display="Supplementary"/>
    <hyperlink ref="D112" location="Links!B46" display="Supplementary"/>
    <hyperlink ref="D113"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7" location="Links!B47" display="Motions"/>
    <hyperlink ref="D78" location="Links!B47" display="Motions"/>
    <hyperlink ref="D81" location="Links!B47" display="Motions"/>
    <hyperlink ref="D82" location="Links!B47" display="Motions"/>
    <hyperlink ref="D83" location="Links!B47" display="Motions"/>
    <hyperlink ref="D84" location="Links!B47" display="Motions"/>
    <hyperlink ref="D85"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100" location="Links!B47" display="Motions"/>
    <hyperlink ref="D101" location="Links!B47" display="Motions"/>
    <hyperlink ref="D48" location="Links!B48" display="Session Report"/>
    <hyperlink ref="D39" r:id="rId1" display="ec-22-0001-r6"/>
    <hyperlink ref="D66" location="Links!B48" display="Session Report"/>
    <hyperlink ref="D67" location="Links!B48" display="Session Report"/>
    <hyperlink ref="D102" location="Links!B47" display="Motions"/>
    <hyperlink ref="D71" location="Links!B48" display="Session Report"/>
    <hyperlink ref="D72" location="Links!B48" display="Session Report"/>
    <hyperlink ref="D106" location="Links!B47" display="Motions"/>
    <hyperlink ref="D68" location="Links!B48" display="Session Report"/>
    <hyperlink ref="D103"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L6" sqref="L6"/>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76" t="str">
        <f>Parameters!B1</f>
        <v>IEEE 802.11 WIRELESS LOCAL AREA NETWORKS SESSION #195</v>
      </c>
      <c r="B1" s="477"/>
      <c r="C1" s="477"/>
      <c r="D1" s="477"/>
      <c r="E1" s="477"/>
      <c r="F1" s="477"/>
      <c r="G1" s="477"/>
      <c r="H1" s="477"/>
      <c r="I1" s="477"/>
    </row>
    <row r="2" spans="1:9" ht="25.2" customHeight="1" x14ac:dyDescent="0.4">
      <c r="A2" s="476" t="str">
        <f>Parameters!B2</f>
        <v>Waikoloa and teleconference</v>
      </c>
      <c r="B2" s="477"/>
      <c r="C2" s="477"/>
      <c r="D2" s="477"/>
      <c r="E2" s="477"/>
      <c r="F2" s="477"/>
      <c r="G2" s="477"/>
      <c r="H2" s="477"/>
      <c r="I2" s="477"/>
    </row>
    <row r="3" spans="1:9" ht="25.2" customHeight="1" x14ac:dyDescent="0.4">
      <c r="A3" s="476" t="str">
        <f>Parameters!B3</f>
        <v>September 11-16, 2022</v>
      </c>
      <c r="B3" s="477"/>
      <c r="C3" s="477"/>
      <c r="D3" s="477"/>
      <c r="E3" s="477"/>
      <c r="F3" s="477"/>
      <c r="G3" s="477"/>
      <c r="H3" s="477"/>
      <c r="I3" s="477"/>
    </row>
    <row r="4" spans="1:9" ht="18" customHeight="1" x14ac:dyDescent="0.3">
      <c r="A4" s="478" t="s">
        <v>265</v>
      </c>
      <c r="B4" s="477"/>
      <c r="C4" s="477"/>
      <c r="D4" s="477"/>
      <c r="E4" s="477"/>
      <c r="F4" s="477"/>
      <c r="G4" s="477"/>
      <c r="H4" s="477"/>
      <c r="I4" s="477"/>
    </row>
    <row r="5" spans="1:9" ht="18" customHeight="1" x14ac:dyDescent="0.3">
      <c r="A5" s="478" t="s">
        <v>73</v>
      </c>
      <c r="B5" s="477"/>
      <c r="C5" s="477"/>
      <c r="D5" s="477"/>
      <c r="E5" s="477"/>
      <c r="F5" s="477"/>
      <c r="G5" s="477"/>
      <c r="H5" s="477"/>
      <c r="I5" s="477"/>
    </row>
    <row r="6" spans="1:9" ht="18" customHeight="1" x14ac:dyDescent="0.3">
      <c r="A6" s="478" t="s">
        <v>266</v>
      </c>
      <c r="B6" s="477"/>
      <c r="C6" s="477"/>
      <c r="D6" s="477"/>
      <c r="E6" s="477"/>
      <c r="F6" s="477"/>
      <c r="G6" s="477"/>
      <c r="H6" s="477"/>
      <c r="I6" s="477"/>
    </row>
    <row r="7" spans="1:9" ht="18" customHeight="1" x14ac:dyDescent="0.3">
      <c r="A7" s="478" t="s">
        <v>387</v>
      </c>
      <c r="B7" s="477"/>
      <c r="C7" s="477"/>
      <c r="D7" s="477"/>
      <c r="E7" s="477"/>
      <c r="F7" s="477"/>
      <c r="G7" s="477"/>
      <c r="H7" s="477"/>
      <c r="I7" s="477"/>
    </row>
    <row r="8" spans="1:9" ht="30" customHeight="1" x14ac:dyDescent="0.5">
      <c r="A8" s="479" t="str">
        <f>"Agenda R" &amp; Parameters!$B$8</f>
        <v>Agenda R2</v>
      </c>
      <c r="B8" s="480"/>
      <c r="C8" s="480"/>
      <c r="D8" s="480"/>
      <c r="E8" s="480"/>
      <c r="F8" s="480"/>
      <c r="G8" s="480"/>
      <c r="H8" s="480"/>
      <c r="I8" s="480"/>
    </row>
    <row r="12" spans="1:9" ht="15.6" x14ac:dyDescent="0.3">
      <c r="A12" s="481" t="s">
        <v>578</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128" t="s">
        <v>82</v>
      </c>
      <c r="B14" s="129"/>
      <c r="C14" s="129" t="s">
        <v>186</v>
      </c>
      <c r="D14" s="129"/>
      <c r="E14" s="129" t="s">
        <v>104</v>
      </c>
      <c r="F14" s="146">
        <v>0.8125</v>
      </c>
      <c r="G14" s="130">
        <v>120</v>
      </c>
      <c r="H14" s="146">
        <f>F14+TIME(0,G14,0)</f>
        <v>0.89583333333333337</v>
      </c>
      <c r="I14" s="131"/>
    </row>
    <row r="16" spans="1:9" ht="15.6" x14ac:dyDescent="0.3">
      <c r="A16" s="83" t="s">
        <v>97</v>
      </c>
      <c r="B16" s="92"/>
      <c r="C16" s="92" t="s">
        <v>221</v>
      </c>
      <c r="D16" s="92"/>
      <c r="E16" s="92" t="s">
        <v>147</v>
      </c>
      <c r="F16" s="147">
        <f>F14</f>
        <v>0.8125</v>
      </c>
      <c r="G16" s="103">
        <v>30</v>
      </c>
      <c r="H16" s="147">
        <f>F16+TIME(0,G16,0)</f>
        <v>0.83333333333333337</v>
      </c>
      <c r="I16" s="112"/>
    </row>
    <row r="18" spans="1:9" ht="15.6" x14ac:dyDescent="0.3">
      <c r="A18" s="83" t="s">
        <v>112</v>
      </c>
      <c r="B18" s="92"/>
      <c r="C18" s="92" t="s">
        <v>222</v>
      </c>
      <c r="D18" s="92"/>
      <c r="E18" s="92" t="s">
        <v>94</v>
      </c>
      <c r="F18" s="147">
        <f>H16</f>
        <v>0.83333333333333337</v>
      </c>
      <c r="G18" s="103">
        <v>20</v>
      </c>
      <c r="H18" s="147">
        <f>F18+TIME(0,G18,0)</f>
        <v>0.84722222222222221</v>
      </c>
      <c r="I18" s="112"/>
    </row>
    <row r="20" spans="1:9" ht="31.2" x14ac:dyDescent="0.3">
      <c r="A20" s="83" t="s">
        <v>131</v>
      </c>
      <c r="B20" s="92"/>
      <c r="C20" s="92" t="s">
        <v>223</v>
      </c>
      <c r="D20" s="92"/>
      <c r="E20" s="92" t="s">
        <v>118</v>
      </c>
      <c r="F20" s="147">
        <f>H18</f>
        <v>0.84722222222222221</v>
      </c>
      <c r="G20" s="103">
        <v>20</v>
      </c>
      <c r="H20" s="147">
        <f>F20+TIME(0,G20,0)</f>
        <v>0.86111111111111105</v>
      </c>
      <c r="I20" s="112"/>
    </row>
    <row r="22" spans="1:9" ht="15.6" x14ac:dyDescent="0.3">
      <c r="A22" s="83" t="s">
        <v>178</v>
      </c>
      <c r="B22" s="92"/>
      <c r="C22" s="92" t="s">
        <v>224</v>
      </c>
      <c r="D22" s="92"/>
      <c r="E22" s="92" t="s">
        <v>104</v>
      </c>
      <c r="F22" s="147">
        <f>H20</f>
        <v>0.86111111111111105</v>
      </c>
      <c r="G22" s="103">
        <v>15</v>
      </c>
      <c r="H22" s="147">
        <f>F22+TIME(0,G22,0)</f>
        <v>0.87152777777777768</v>
      </c>
      <c r="I22" s="112"/>
    </row>
    <row r="24" spans="1:9" ht="31.2" x14ac:dyDescent="0.3">
      <c r="A24" s="83" t="s">
        <v>183</v>
      </c>
      <c r="B24" s="92"/>
      <c r="C24" s="92" t="s">
        <v>241</v>
      </c>
      <c r="D24" s="92"/>
      <c r="E24" s="92" t="s">
        <v>104</v>
      </c>
      <c r="F24" s="147">
        <f>H22</f>
        <v>0.87152777777777768</v>
      </c>
      <c r="G24" s="103">
        <v>20</v>
      </c>
      <c r="H24" s="147">
        <f>F24+TIME(0,G24,0)</f>
        <v>0.88541666666666652</v>
      </c>
      <c r="I24" s="112"/>
    </row>
    <row r="26" spans="1:9" ht="31.2" x14ac:dyDescent="0.3">
      <c r="A26" s="83" t="s">
        <v>217</v>
      </c>
      <c r="B26" s="92"/>
      <c r="C26" s="92" t="s">
        <v>242</v>
      </c>
      <c r="D26" s="92"/>
      <c r="E26" s="92" t="s">
        <v>104</v>
      </c>
      <c r="F26" s="147">
        <f>H24</f>
        <v>0.88541666666666652</v>
      </c>
      <c r="G26" s="103">
        <v>5</v>
      </c>
      <c r="H26" s="147">
        <f>F26+TIME(0,G26,0)</f>
        <v>0.88888888888888873</v>
      </c>
      <c r="I26" s="112"/>
    </row>
    <row r="28" spans="1:9" ht="15.6" x14ac:dyDescent="0.3">
      <c r="A28" s="115" t="s">
        <v>243</v>
      </c>
      <c r="B28" s="121"/>
      <c r="C28" s="121" t="s">
        <v>220</v>
      </c>
      <c r="D28" s="121"/>
      <c r="E28" s="121"/>
      <c r="F28" s="144">
        <f>H26</f>
        <v>0.88888888888888873</v>
      </c>
      <c r="G28" s="124">
        <v>0</v>
      </c>
      <c r="H28" s="144">
        <f>F28+TIME(0,G28,0)</f>
        <v>0.88888888888888873</v>
      </c>
      <c r="I28" s="121"/>
    </row>
    <row r="29" spans="1:9" x14ac:dyDescent="0.25">
      <c r="A29" s="82"/>
      <c r="B29" s="82"/>
      <c r="C29" s="82" t="s">
        <v>185</v>
      </c>
      <c r="D29" s="82"/>
      <c r="E29" s="82"/>
      <c r="F29" s="143"/>
      <c r="G29" s="102">
        <f>(H29-H28) * 24 * 60</f>
        <v>10.000000000000284</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31" zoomScaleNormal="100" workbookViewId="0">
      <selection activeCell="D54" sqref="D54"/>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483" t="s">
        <v>31</v>
      </c>
      <c r="B3" s="483"/>
      <c r="C3" s="63"/>
      <c r="D3" s="63"/>
    </row>
    <row r="4" spans="1:5" s="4" customFormat="1" x14ac:dyDescent="0.25">
      <c r="A4" s="39" t="s">
        <v>62</v>
      </c>
      <c r="B4" s="39" t="s">
        <v>17</v>
      </c>
      <c r="C4" s="39" t="s">
        <v>0</v>
      </c>
      <c r="D4" s="39" t="s">
        <v>18</v>
      </c>
    </row>
    <row r="5" spans="1:5" s="132" customFormat="1" ht="13.8" x14ac:dyDescent="0.25">
      <c r="A5" s="380" t="s">
        <v>245</v>
      </c>
      <c r="B5" s="40" t="s">
        <v>351</v>
      </c>
      <c r="C5" s="40" t="s">
        <v>246</v>
      </c>
      <c r="D5" s="56" t="s">
        <v>553</v>
      </c>
      <c r="E5" s="4" t="s">
        <v>352</v>
      </c>
    </row>
    <row r="6" spans="1:5" ht="13.8" x14ac:dyDescent="0.25">
      <c r="A6" s="381" t="s">
        <v>13</v>
      </c>
      <c r="B6" s="41" t="s">
        <v>19</v>
      </c>
      <c r="C6" s="41" t="s">
        <v>20</v>
      </c>
      <c r="D6" s="56" t="s">
        <v>535</v>
      </c>
      <c r="E6" s="4" t="s">
        <v>352</v>
      </c>
    </row>
    <row r="7" spans="1:5" ht="12.75" customHeight="1" x14ac:dyDescent="0.25">
      <c r="A7" s="382" t="s">
        <v>249</v>
      </c>
      <c r="B7" s="40" t="s">
        <v>248</v>
      </c>
      <c r="C7" s="40" t="s">
        <v>236</v>
      </c>
      <c r="D7" s="56" t="s">
        <v>555</v>
      </c>
      <c r="E7" s="4" t="s">
        <v>352</v>
      </c>
    </row>
    <row r="8" spans="1:5" ht="13.8" x14ac:dyDescent="0.25">
      <c r="A8" s="383" t="s">
        <v>60</v>
      </c>
      <c r="B8" s="40" t="s">
        <v>268</v>
      </c>
      <c r="C8" s="40" t="s">
        <v>226</v>
      </c>
      <c r="D8" s="56" t="s">
        <v>538</v>
      </c>
      <c r="E8" s="4" t="s">
        <v>539</v>
      </c>
    </row>
    <row r="9" spans="1:5" ht="12.75" customHeight="1" x14ac:dyDescent="0.25">
      <c r="A9" s="384" t="s">
        <v>4</v>
      </c>
      <c r="B9" s="41" t="s">
        <v>59</v>
      </c>
      <c r="C9" s="41" t="s">
        <v>66</v>
      </c>
      <c r="D9" s="56" t="s">
        <v>538</v>
      </c>
      <c r="E9" s="4" t="s">
        <v>352</v>
      </c>
    </row>
    <row r="10" spans="1:5" ht="12.75" customHeight="1" x14ac:dyDescent="0.25">
      <c r="A10" s="385" t="s">
        <v>237</v>
      </c>
      <c r="B10" s="41" t="s">
        <v>238</v>
      </c>
      <c r="C10" s="41" t="s">
        <v>236</v>
      </c>
      <c r="D10" s="56" t="s">
        <v>528</v>
      </c>
      <c r="E10" s="4" t="s">
        <v>352</v>
      </c>
    </row>
    <row r="11" spans="1:5" ht="12.75" customHeight="1" x14ac:dyDescent="0.25">
      <c r="A11" s="386" t="s">
        <v>392</v>
      </c>
      <c r="B11" s="40" t="s">
        <v>240</v>
      </c>
      <c r="C11" s="40" t="s">
        <v>424</v>
      </c>
      <c r="D11" s="56" t="s">
        <v>537</v>
      </c>
      <c r="E11" s="4" t="s">
        <v>352</v>
      </c>
    </row>
    <row r="12" spans="1:5" ht="12.75" customHeight="1" x14ac:dyDescent="0.25">
      <c r="A12" s="387" t="s">
        <v>67</v>
      </c>
      <c r="B12" s="41" t="s">
        <v>61</v>
      </c>
      <c r="C12" s="40" t="s">
        <v>64</v>
      </c>
      <c r="D12" s="56" t="s">
        <v>552</v>
      </c>
      <c r="E12" s="4" t="s">
        <v>352</v>
      </c>
    </row>
    <row r="13" spans="1:5" ht="12.75" customHeight="1" x14ac:dyDescent="0.25">
      <c r="A13" s="233" t="s">
        <v>276</v>
      </c>
      <c r="B13" s="40" t="s">
        <v>277</v>
      </c>
      <c r="C13" s="40" t="s">
        <v>269</v>
      </c>
      <c r="D13" s="56" t="s">
        <v>554</v>
      </c>
      <c r="E13" s="4" t="s">
        <v>352</v>
      </c>
    </row>
    <row r="14" spans="1:5" ht="12.75" customHeight="1" x14ac:dyDescent="0.25">
      <c r="A14" s="388" t="s">
        <v>284</v>
      </c>
      <c r="B14" s="40" t="s">
        <v>285</v>
      </c>
      <c r="C14" s="40" t="s">
        <v>263</v>
      </c>
      <c r="D14" s="56" t="s">
        <v>550</v>
      </c>
      <c r="E14" s="4" t="s">
        <v>352</v>
      </c>
    </row>
    <row r="15" spans="1:5" ht="12.75" customHeight="1" x14ac:dyDescent="0.25">
      <c r="A15" s="220" t="s">
        <v>283</v>
      </c>
      <c r="B15" s="40" t="s">
        <v>289</v>
      </c>
      <c r="C15" s="40" t="s">
        <v>264</v>
      </c>
      <c r="D15" s="56" t="s">
        <v>534</v>
      </c>
      <c r="E15" s="4" t="s">
        <v>352</v>
      </c>
    </row>
    <row r="16" spans="1:5" ht="12.75" customHeight="1" x14ac:dyDescent="0.25">
      <c r="A16" s="389" t="s">
        <v>293</v>
      </c>
      <c r="B16" s="40" t="s">
        <v>294</v>
      </c>
      <c r="C16" s="40" t="s">
        <v>295</v>
      </c>
      <c r="D16" s="56" t="s">
        <v>529</v>
      </c>
      <c r="E16" s="4" t="s">
        <v>352</v>
      </c>
    </row>
    <row r="17" spans="1:9" ht="12.75" customHeight="1" x14ac:dyDescent="0.25">
      <c r="A17" s="221" t="s">
        <v>368</v>
      </c>
      <c r="B17" s="40" t="s">
        <v>306</v>
      </c>
      <c r="C17" s="40" t="s">
        <v>307</v>
      </c>
      <c r="D17" s="56" t="s">
        <v>540</v>
      </c>
      <c r="E17" s="4" t="s">
        <v>352</v>
      </c>
    </row>
    <row r="18" spans="1:9" s="4" customFormat="1" ht="12.75" customHeight="1" x14ac:dyDescent="0.25">
      <c r="A18" s="222" t="s">
        <v>420</v>
      </c>
      <c r="B18" s="40" t="s">
        <v>398</v>
      </c>
      <c r="C18" s="40" t="s">
        <v>20</v>
      </c>
      <c r="D18" s="56" t="s">
        <v>536</v>
      </c>
      <c r="E18" s="4" t="s">
        <v>352</v>
      </c>
      <c r="F18" s="2"/>
      <c r="G18" s="2"/>
      <c r="H18" s="2"/>
      <c r="I18" s="2"/>
    </row>
    <row r="19" spans="1:9" ht="12.75" customHeight="1" x14ac:dyDescent="0.25">
      <c r="A19" s="223" t="s">
        <v>421</v>
      </c>
      <c r="B19" s="40" t="s">
        <v>393</v>
      </c>
      <c r="C19" s="40" t="s">
        <v>360</v>
      </c>
      <c r="D19" s="56" t="s">
        <v>541</v>
      </c>
      <c r="E19" s="4" t="s">
        <v>352</v>
      </c>
    </row>
    <row r="20" spans="1:9" ht="12.75" customHeight="1" x14ac:dyDescent="0.25">
      <c r="A20" s="224" t="s">
        <v>335</v>
      </c>
      <c r="B20" s="40" t="s">
        <v>336</v>
      </c>
      <c r="C20" s="40" t="s">
        <v>337</v>
      </c>
      <c r="D20" s="56" t="s">
        <v>538</v>
      </c>
      <c r="E20" s="4" t="s">
        <v>352</v>
      </c>
    </row>
    <row r="21" spans="1:9" s="4" customFormat="1" ht="12.75" customHeight="1" x14ac:dyDescent="0.25">
      <c r="A21" s="442" t="s">
        <v>466</v>
      </c>
      <c r="B21" s="40" t="s">
        <v>468</v>
      </c>
      <c r="C21" s="40" t="s">
        <v>469</v>
      </c>
      <c r="D21" s="56" t="s">
        <v>542</v>
      </c>
      <c r="E21" s="4" t="s">
        <v>352</v>
      </c>
      <c r="F21" s="2"/>
      <c r="G21" s="2"/>
      <c r="H21" s="2"/>
      <c r="I21" s="2"/>
    </row>
    <row r="22" spans="1:9" ht="12.75" customHeight="1" x14ac:dyDescent="0.25">
      <c r="A22" s="233" t="s">
        <v>467</v>
      </c>
      <c r="B22" s="40" t="s">
        <v>470</v>
      </c>
      <c r="C22" s="40" t="s">
        <v>264</v>
      </c>
      <c r="D22" s="56" t="s">
        <v>533</v>
      </c>
      <c r="E22" s="4" t="s">
        <v>352</v>
      </c>
    </row>
    <row r="23" spans="1:9" ht="12.75" customHeight="1" x14ac:dyDescent="0.25">
      <c r="A23" s="441" t="s">
        <v>530</v>
      </c>
      <c r="B23" s="40" t="s">
        <v>583</v>
      </c>
      <c r="C23" s="40" t="s">
        <v>531</v>
      </c>
      <c r="D23" s="56" t="s">
        <v>532</v>
      </c>
      <c r="E23" s="4" t="s">
        <v>352</v>
      </c>
    </row>
    <row r="24" spans="1:9" s="4" customFormat="1" ht="12.75" customHeight="1" x14ac:dyDescent="0.25">
      <c r="A24" s="189"/>
      <c r="B24" s="40"/>
      <c r="C24" s="40"/>
      <c r="D24" s="56"/>
      <c r="F24" s="2"/>
      <c r="G24" s="2"/>
      <c r="H24" s="2"/>
      <c r="I24" s="2"/>
    </row>
    <row r="25" spans="1:9" s="4" customFormat="1" ht="12.75" customHeight="1" x14ac:dyDescent="0.25">
      <c r="A25" s="189"/>
      <c r="B25" s="40"/>
      <c r="C25" s="40"/>
      <c r="D25" s="56"/>
      <c r="F25" s="2"/>
      <c r="G25" s="2"/>
      <c r="H25" s="2"/>
      <c r="I25" s="2"/>
    </row>
    <row r="26" spans="1:9" s="4" customFormat="1" ht="12.75" customHeight="1" x14ac:dyDescent="0.25">
      <c r="A26" s="186"/>
      <c r="B26" s="132"/>
      <c r="C26" s="132"/>
      <c r="D26" s="187"/>
      <c r="E26" s="2"/>
      <c r="F26" s="2"/>
      <c r="G26" s="2"/>
      <c r="H26" s="2"/>
      <c r="I26" s="2"/>
    </row>
    <row r="27" spans="1:9" s="66" customFormat="1" ht="15" customHeight="1" x14ac:dyDescent="0.25">
      <c r="A27" s="65" t="s">
        <v>32</v>
      </c>
      <c r="B27" s="65"/>
      <c r="C27" s="64"/>
      <c r="D27" s="2"/>
    </row>
    <row r="28" spans="1:9" ht="15" customHeight="1" x14ac:dyDescent="0.25">
      <c r="A28" s="65" t="s">
        <v>47</v>
      </c>
      <c r="B28" s="42"/>
      <c r="C28" s="2"/>
      <c r="D28" s="2"/>
    </row>
    <row r="29" spans="1:9" s="4" customFormat="1" ht="15.75" customHeight="1" x14ac:dyDescent="0.25">
      <c r="A29"/>
      <c r="B29" s="5"/>
      <c r="C29" s="2"/>
      <c r="D29" s="2"/>
      <c r="E29" s="2"/>
      <c r="F29" s="2"/>
      <c r="G29" s="2"/>
      <c r="H29" s="2"/>
      <c r="I29" s="2"/>
    </row>
    <row r="30" spans="1:9" s="66" customFormat="1" ht="12.75" customHeight="1" x14ac:dyDescent="0.25">
      <c r="A30" s="67" t="s">
        <v>37</v>
      </c>
      <c r="B30" s="68"/>
      <c r="C30" s="2"/>
      <c r="D30" s="2"/>
    </row>
    <row r="31" spans="1:9" ht="12.75" customHeight="1" x14ac:dyDescent="0.25">
      <c r="A31" s="43" t="s">
        <v>33</v>
      </c>
      <c r="B31" s="44" t="s">
        <v>34</v>
      </c>
      <c r="C31" s="2"/>
      <c r="D31" s="2"/>
    </row>
    <row r="32" spans="1:9" ht="12.75" customHeight="1" x14ac:dyDescent="0.25">
      <c r="A32" s="43" t="s">
        <v>35</v>
      </c>
      <c r="B32" s="44" t="s">
        <v>36</v>
      </c>
      <c r="C32" s="2"/>
      <c r="D32" s="2"/>
    </row>
    <row r="33" spans="1:4" ht="12.75" customHeight="1" x14ac:dyDescent="0.25">
      <c r="A33" s="43" t="s">
        <v>38</v>
      </c>
      <c r="B33" s="44" t="s">
        <v>39</v>
      </c>
      <c r="C33" s="2"/>
      <c r="D33" s="2"/>
    </row>
    <row r="34" spans="1:4" ht="12.75" customHeight="1" x14ac:dyDescent="0.25">
      <c r="A34" s="43" t="s">
        <v>40</v>
      </c>
      <c r="B34" s="44" t="s">
        <v>41</v>
      </c>
      <c r="C34" s="2"/>
      <c r="D34" s="2"/>
    </row>
    <row r="35" spans="1:4" ht="12.75" customHeight="1" x14ac:dyDescent="0.25">
      <c r="A35" s="43" t="s">
        <v>42</v>
      </c>
      <c r="B35" s="44" t="s">
        <v>43</v>
      </c>
      <c r="C35" s="2"/>
      <c r="D35" s="2"/>
    </row>
    <row r="36" spans="1:4" x14ac:dyDescent="0.25">
      <c r="A36" s="43" t="s">
        <v>68</v>
      </c>
      <c r="B36" s="74" t="s">
        <v>71</v>
      </c>
      <c r="C36" s="2"/>
      <c r="D36" s="2"/>
    </row>
    <row r="37" spans="1:4" x14ac:dyDescent="0.25">
      <c r="A37" s="43" t="s">
        <v>44</v>
      </c>
      <c r="B37" s="44" t="s">
        <v>45</v>
      </c>
      <c r="C37" s="2"/>
      <c r="D37" s="2"/>
    </row>
    <row r="38" spans="1:4" s="4" customFormat="1" x14ac:dyDescent="0.25">
      <c r="A38"/>
      <c r="B38" s="6"/>
      <c r="C38" s="2"/>
      <c r="D38" s="2"/>
    </row>
    <row r="39" spans="1:4" s="66" customFormat="1" x14ac:dyDescent="0.25">
      <c r="A39" s="69" t="s">
        <v>46</v>
      </c>
      <c r="B39" s="70"/>
      <c r="C39" s="64"/>
      <c r="D39" s="64"/>
    </row>
    <row r="40" spans="1:4" x14ac:dyDescent="0.25">
      <c r="A40" s="45" t="s">
        <v>48</v>
      </c>
      <c r="B40" s="59" t="s">
        <v>525</v>
      </c>
      <c r="C40" s="2"/>
      <c r="D40" s="2"/>
    </row>
    <row r="41" spans="1:4" x14ac:dyDescent="0.25">
      <c r="A41" s="45" t="s">
        <v>49</v>
      </c>
      <c r="B41" s="59" t="s">
        <v>526</v>
      </c>
      <c r="C41" s="2"/>
      <c r="D41" s="2"/>
    </row>
    <row r="42" spans="1:4" x14ac:dyDescent="0.25">
      <c r="A42" s="45" t="s">
        <v>305</v>
      </c>
      <c r="B42" s="59" t="s">
        <v>544</v>
      </c>
      <c r="C42" s="2"/>
      <c r="D42" s="2"/>
    </row>
    <row r="43" spans="1:4" ht="15.6" x14ac:dyDescent="0.25">
      <c r="A43" s="45" t="s">
        <v>50</v>
      </c>
      <c r="B43" s="59" t="s">
        <v>546</v>
      </c>
      <c r="C43" s="2"/>
      <c r="D43" s="2"/>
    </row>
    <row r="44" spans="1:4" ht="15.6" x14ac:dyDescent="0.25">
      <c r="A44" s="45" t="s">
        <v>52</v>
      </c>
      <c r="B44" s="59" t="s">
        <v>545</v>
      </c>
      <c r="C44" s="2"/>
      <c r="D44" s="2"/>
    </row>
    <row r="45" spans="1:4" x14ac:dyDescent="0.25">
      <c r="A45" s="45" t="s">
        <v>51</v>
      </c>
      <c r="B45" s="59" t="s">
        <v>547</v>
      </c>
      <c r="C45" s="2"/>
      <c r="D45" s="2"/>
    </row>
    <row r="46" spans="1:4" x14ac:dyDescent="0.25">
      <c r="A46" s="45" t="s">
        <v>244</v>
      </c>
      <c r="B46" s="59" t="s">
        <v>527</v>
      </c>
      <c r="C46" s="2"/>
      <c r="D46" s="2"/>
    </row>
    <row r="47" spans="1:4" x14ac:dyDescent="0.25">
      <c r="A47" s="45" t="s">
        <v>1</v>
      </c>
      <c r="B47" s="59" t="s">
        <v>548</v>
      </c>
      <c r="C47" s="2"/>
      <c r="D47" s="2"/>
    </row>
    <row r="48" spans="1:4" x14ac:dyDescent="0.25">
      <c r="A48" s="45" t="s">
        <v>364</v>
      </c>
      <c r="B48" s="59" t="s">
        <v>543</v>
      </c>
      <c r="C48" s="2"/>
      <c r="D48" s="2"/>
    </row>
    <row r="49" spans="1:4" x14ac:dyDescent="0.25">
      <c r="A49" s="45" t="s">
        <v>72</v>
      </c>
      <c r="B49" s="59" t="s">
        <v>549</v>
      </c>
      <c r="C49" s="2"/>
      <c r="D49" s="2"/>
    </row>
    <row r="50" spans="1:4" x14ac:dyDescent="0.25">
      <c r="B50" s="52"/>
      <c r="C50" s="2"/>
      <c r="D50" s="2"/>
    </row>
    <row r="51" spans="1:4" x14ac:dyDescent="0.25">
      <c r="A51" s="54" t="s">
        <v>53</v>
      </c>
      <c r="B51" s="53"/>
      <c r="C51" s="2"/>
      <c r="D51" s="2"/>
    </row>
    <row r="52" spans="1:4" s="4" customFormat="1" x14ac:dyDescent="0.25">
      <c r="A52"/>
      <c r="B52"/>
      <c r="C52" s="2"/>
      <c r="D52" s="2"/>
    </row>
    <row r="53" spans="1:4" s="66" customFormat="1" x14ac:dyDescent="0.25">
      <c r="A53" s="71" t="s">
        <v>63</v>
      </c>
      <c r="B53" s="71"/>
      <c r="C53" s="64"/>
      <c r="D53" s="64"/>
    </row>
    <row r="54" spans="1:4" x14ac:dyDescent="0.25">
      <c r="A54" s="60" t="s">
        <v>56</v>
      </c>
      <c r="B54" s="55" t="s">
        <v>57</v>
      </c>
      <c r="C54" s="2"/>
      <c r="D54" s="2"/>
    </row>
    <row r="55" spans="1:4" x14ac:dyDescent="0.25">
      <c r="A55" s="60" t="s">
        <v>16</v>
      </c>
      <c r="B55" s="55" t="s">
        <v>58</v>
      </c>
      <c r="C55" s="2"/>
      <c r="D55" s="2"/>
    </row>
    <row r="57" spans="1:4" s="66" customFormat="1" x14ac:dyDescent="0.25">
      <c r="A57" s="72" t="s">
        <v>65</v>
      </c>
      <c r="B57" s="61"/>
      <c r="C57" s="61"/>
      <c r="D57" s="61"/>
    </row>
    <row r="58" spans="1:4" x14ac:dyDescent="0.25">
      <c r="A58" s="73" t="s">
        <v>247</v>
      </c>
      <c r="B58" s="56" t="s">
        <v>457</v>
      </c>
      <c r="C58" s="62"/>
      <c r="D58" s="62"/>
    </row>
    <row r="59" spans="1:4" x14ac:dyDescent="0.25">
      <c r="A59" s="62"/>
      <c r="B59" s="62"/>
      <c r="C59" s="62"/>
      <c r="D59" s="62"/>
    </row>
    <row r="60" spans="1:4" x14ac:dyDescent="0.25">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3.2" x14ac:dyDescent="0.25"/>
  <cols>
    <col min="1" max="1" width="33.33203125" customWidth="1"/>
    <col min="2" max="2" width="65.6640625" customWidth="1"/>
  </cols>
  <sheetData>
    <row r="1" spans="1:2" s="6" customFormat="1" x14ac:dyDescent="0.25">
      <c r="A1" s="33" t="s">
        <v>29</v>
      </c>
      <c r="B1" s="33" t="s">
        <v>520</v>
      </c>
    </row>
    <row r="2" spans="1:2" x14ac:dyDescent="0.25">
      <c r="A2" s="33" t="s">
        <v>27</v>
      </c>
      <c r="B2" s="33" t="s">
        <v>569</v>
      </c>
    </row>
    <row r="3" spans="1:2" x14ac:dyDescent="0.25">
      <c r="A3" s="33" t="s">
        <v>28</v>
      </c>
      <c r="B3" s="33" t="s">
        <v>521</v>
      </c>
    </row>
    <row r="4" spans="1:2" s="6" customFormat="1" x14ac:dyDescent="0.25">
      <c r="A4" s="6" t="s">
        <v>23</v>
      </c>
      <c r="B4" s="35">
        <v>43354</v>
      </c>
    </row>
    <row r="5" spans="1:2" s="6" customFormat="1" x14ac:dyDescent="0.25">
      <c r="A5" s="38" t="s">
        <v>26</v>
      </c>
      <c r="B5" s="35">
        <f>B4</f>
        <v>43354</v>
      </c>
    </row>
    <row r="6" spans="1:2" s="6" customFormat="1" x14ac:dyDescent="0.25">
      <c r="A6" s="36" t="s">
        <v>24</v>
      </c>
      <c r="B6" s="37">
        <v>5</v>
      </c>
    </row>
    <row r="7" spans="1:2" s="6" customFormat="1" x14ac:dyDescent="0.25">
      <c r="A7" s="36" t="s">
        <v>25</v>
      </c>
      <c r="B7" s="35">
        <f>B4+B6-1</f>
        <v>43358</v>
      </c>
    </row>
    <row r="8" spans="1:2" x14ac:dyDescent="0.25">
      <c r="A8" t="s">
        <v>22</v>
      </c>
      <c r="B8" t="str">
        <f>RIGHT(Title!C4,1)</f>
        <v>2</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11-22-1257r2</cp:keywords>
  <cp:lastModifiedBy>Dorothy Stanley</cp:lastModifiedBy>
  <cp:lastPrinted>2018-08-07T21:31:08Z</cp:lastPrinted>
  <dcterms:created xsi:type="dcterms:W3CDTF">2007-05-08T22:03:28Z</dcterms:created>
  <dcterms:modified xsi:type="dcterms:W3CDTF">2022-09-12T08:36:03Z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